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1.4.2_N - Vytápění - nez..." sheetId="2" r:id="rId2"/>
    <sheet name="D1.4.3_Z - Odběrné plynov..." sheetId="3" r:id="rId3"/>
    <sheet name="D1.4.3_N - Odběrné plynov..." sheetId="4" r:id="rId4"/>
  </sheets>
  <definedNames>
    <definedName name="_xlnm.Print_Area" localSheetId="0">'Rekapitulace stavby'!$D$4:$AO$36,'Rekapitulace stavby'!$C$42:$AQ$58</definedName>
    <definedName name="_xlnm._FilterDatabase" localSheetId="1" hidden="1">'D1.4.2_N - Vytápění - nez...'!$C$82:$K$118</definedName>
    <definedName name="_xlnm.Print_Area" localSheetId="1">'D1.4.2_N - Vytápění - nez...'!$C$4:$J$39,'D1.4.2_N - Vytápění - nez...'!$C$70:$K$118</definedName>
    <definedName name="_xlnm._FilterDatabase" localSheetId="2" hidden="1">'D1.4.3_Z - Odběrné plynov...'!$C$80:$K$92</definedName>
    <definedName name="_xlnm.Print_Area" localSheetId="2">'D1.4.3_Z - Odběrné plynov...'!$C$4:$J$39,'D1.4.3_Z - Odběrné plynov...'!$C$68:$K$92</definedName>
    <definedName name="_xlnm._FilterDatabase" localSheetId="3" hidden="1">'D1.4.3_N - Odběrné plynov...'!$C$80:$K$94</definedName>
    <definedName name="_xlnm.Print_Area" localSheetId="3">'D1.4.3_N - Odběrné plynov...'!$C$4:$J$39,'D1.4.3_N - Odběrné plynov...'!$C$68:$K$94</definedName>
    <definedName name="_xlnm.Print_Titles" localSheetId="0">'Rekapitulace stavby'!$52:$52</definedName>
    <definedName name="_xlnm.Print_Titles" localSheetId="1">'D1.4.2_N - Vytápění - nez...'!$82:$82</definedName>
    <definedName name="_xlnm.Print_Titles" localSheetId="2">'D1.4.3_Z - Odběrné plynov...'!$80:$80</definedName>
    <definedName name="_xlnm.Print_Titles" localSheetId="3">'D1.4.3_N - Odběrné plynov...'!$80:$80</definedName>
  </definedNames>
  <calcPr fullCalcOnLoad="1"/>
</workbook>
</file>

<file path=xl/sharedStrings.xml><?xml version="1.0" encoding="utf-8"?>
<sst xmlns="http://schemas.openxmlformats.org/spreadsheetml/2006/main" count="1254" uniqueCount="314">
  <si>
    <t>Export Komplet</t>
  </si>
  <si>
    <t>VZ</t>
  </si>
  <si>
    <t>2.0</t>
  </si>
  <si>
    <t>ZAMOK</t>
  </si>
  <si>
    <t>False</t>
  </si>
  <si>
    <t>{d5d19426-d247-4034-a9e4-5da6fe3916e2}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</si>
  <si>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</si>
  <si>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</si>
  <si>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</si>
  <si>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</si>
  <si>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</si>
  <si>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</si>
  <si>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0,01</t>
  </si>
  <si>
    <t>Kód:</t>
  </si>
  <si>
    <t>SO2_SO3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</si>
  <si>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</si>
  <si>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</si>
  <si>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objektu č.p.995_odběrné plynové zařízení</t>
  </si>
  <si>
    <t>KSO:</t>
  </si>
  <si>
    <t>811</t>
  </si>
  <si>
    <t>CC-CZ:</t>
  </si>
  <si>
    <t>125</t>
  </si>
  <si>
    <t>Místo:</t>
  </si>
  <si>
    <t>Lanškroun</t>
  </si>
  <si>
    <t>Datum:</t>
  </si>
  <si>
    <t>6. 3. 2020</t>
  </si>
  <si>
    <t>CZ-CPV:</t>
  </si>
  <si>
    <t>45000000-7</t>
  </si>
  <si>
    <t>CZ-CPA:</t>
  </si>
  <si>
    <t>41.00.2</t>
  </si>
  <si>
    <t>Zadavatel:</t>
  </si>
  <si>
    <t>IČ:</t>
  </si>
  <si>
    <t>46506993</t>
  </si>
  <si>
    <t>Stepa s.r.o.</t>
  </si>
  <si>
    <t>DIČ:</t>
  </si>
  <si>
    <t/>
  </si>
  <si>
    <t>Uchazeč:</t>
  </si>
  <si>
    <t>Vyplň údaj</t>
  </si>
  <si>
    <t>Projektant:</t>
  </si>
  <si>
    <t>60145595</t>
  </si>
  <si>
    <t>Ing. Josef Motl</t>
  </si>
  <si>
    <t>1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</si>
  <si>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</si>
  <si>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</si>
  <si>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</si>
  <si>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</si>
  <si>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</si>
  <si>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</si>
  <si>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</si>
  <si>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</si>
  <si>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</si>
  <si>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</si>
  <si>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</si>
  <si>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</si>
  <si>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</si>
  <si>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</si>
  <si>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</si>
  <si>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</si>
  <si>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</si>
  <si>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</si>
  <si>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</si>
  <si>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</si>
  <si>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</si>
  <si>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</si>
  <si>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</si>
  <si>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</si>
  <si>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</si>
  <si>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</si>
  <si>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</si>
  <si>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</si>
  <si>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</si>
  <si>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</si>
  <si>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</si>
  <si>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</si>
  <si>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</si>
  <si>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</si>
  <si>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</si>
  <si>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</si>
  <si>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</si>
  <si>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</si>
  <si>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</si>
  <si>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</si>
  <si>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</si>
  <si>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</si>
  <si>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</si>
  <si>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D1.4.2_N</t>
  </si>
  <si>
    <t>Vytápění - nezpůsobilé výdaje</t>
  </si>
  <si>
    <t>STA</t>
  </si>
  <si>
    <t>{6bdcef9d-40d7-421d-9309-6d0a3e909320}</t>
  </si>
  <si>
    <t>2</t>
  </si>
  <si>
    <t>D1.4.3_Z</t>
  </si>
  <si>
    <t>Odběrné plynové zařízení - způsobilé výdaje</t>
  </si>
  <si>
    <t>{2f7b00ad-69b6-4901-bc30-fa5c6d62468c}</t>
  </si>
  <si>
    <t>D1.4.3_N</t>
  </si>
  <si>
    <t>Odběrné plynové zařízení - nezpůsobilé výdaje</t>
  </si>
  <si>
    <t>{9dc03342-847c-4133-bee4-8c9285d69a23}</t>
  </si>
  <si>
    <t>KRYCÍ LIST SOUPISU PRACÍ</t>
  </si>
  <si>
    <t>Objekt:</t>
  </si>
  <si>
    <t>D1.4.2_N - Vytápění - nezpůsobilé výdaje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</si>
  <si>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</si>
  <si>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</si>
  <si>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</si>
  <si>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</si>
  <si>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</si>
  <si>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731 - Ústřední vytápění - kotelny</t>
  </si>
  <si>
    <t xml:space="preserve">    734 - Ústřední vytápění - armatury</t>
  </si>
  <si>
    <t xml:space="preserve">    735 - Ústřední vytápění - otopná tělesa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</si>
  <si>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</si>
  <si>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</si>
  <si>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</si>
  <si>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</si>
  <si>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</si>
  <si>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</si>
  <si>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</si>
  <si>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</si>
  <si>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</si>
  <si>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</si>
  <si>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</si>
  <si>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</si>
  <si>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</si>
  <si>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</si>
  <si>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</si>
  <si>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</si>
  <si>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731</t>
  </si>
  <si>
    <t>Ústřední vytápění - kotelny</t>
  </si>
  <si>
    <t>K</t>
  </si>
  <si>
    <t>731200832</t>
  </si>
  <si>
    <t>Demontáž kotlů ocelových rychlovyhřívacích závěsných (agregáty) s přípravou TUV</t>
  </si>
  <si>
    <t>kus</t>
  </si>
  <si>
    <t>16</t>
  </si>
  <si>
    <t>138314227</t>
  </si>
  <si>
    <t>731249212</t>
  </si>
  <si>
    <t>Montáž rychlovyhřívacích agregátů na plynná paliva s přípravou TUV</t>
  </si>
  <si>
    <t>soubor</t>
  </si>
  <si>
    <t>934997303</t>
  </si>
  <si>
    <t>3</t>
  </si>
  <si>
    <t>M</t>
  </si>
  <si>
    <t>484176290</t>
  </si>
  <si>
    <t>Ekvitermní reg.pro 1 okruh a přípravu TV, týdení časový program+čidlo</t>
  </si>
  <si>
    <t>32</t>
  </si>
  <si>
    <t>-2003236389</t>
  </si>
  <si>
    <t>4</t>
  </si>
  <si>
    <t>484176298</t>
  </si>
  <si>
    <t>Svislé odkouření vč. střešního nástavce 60/100 mm PP (černé)</t>
  </si>
  <si>
    <t>1644882450</t>
  </si>
  <si>
    <t>5</t>
  </si>
  <si>
    <t>484176301</t>
  </si>
  <si>
    <t>Prodloužení 60/100 mm - 0,5 m PP</t>
  </si>
  <si>
    <t>-291159685</t>
  </si>
  <si>
    <t>6</t>
  </si>
  <si>
    <t>484176302</t>
  </si>
  <si>
    <t>Prodloužení 60/100 mm - 1,0 m PP</t>
  </si>
  <si>
    <t>-1543845709</t>
  </si>
  <si>
    <t>7</t>
  </si>
  <si>
    <t>484176297</t>
  </si>
  <si>
    <t>Odkapávací nádoba pojistného ventilu</t>
  </si>
  <si>
    <t>-488515733</t>
  </si>
  <si>
    <t>8</t>
  </si>
  <si>
    <t>731249300</t>
  </si>
  <si>
    <t>Topná zkouška</t>
  </si>
  <si>
    <t>hod</t>
  </si>
  <si>
    <t>-1818520071</t>
  </si>
  <si>
    <t>9</t>
  </si>
  <si>
    <t>731249335</t>
  </si>
  <si>
    <t>Montáž odkouření</t>
  </si>
  <si>
    <t>-1021190494</t>
  </si>
  <si>
    <t>10</t>
  </si>
  <si>
    <t>998731101</t>
  </si>
  <si>
    <t>Přesun hmot pro kotelny stanovený z hmotnosti přesunovaného materiálu vodorovná dopravní vzdálenost do 50 m v objektech výšky do 6 m</t>
  </si>
  <si>
    <t>t</t>
  </si>
  <si>
    <t>-1141997696</t>
  </si>
  <si>
    <t>734</t>
  </si>
  <si>
    <t>Ústřední vytápění - armatury</t>
  </si>
  <si>
    <t>11</t>
  </si>
  <si>
    <t>734209103</t>
  </si>
  <si>
    <t>Montáž závitových armatur s 1 závitem G 1/2</t>
  </si>
  <si>
    <t>-1896272858</t>
  </si>
  <si>
    <t>12</t>
  </si>
  <si>
    <t>551243890</t>
  </si>
  <si>
    <t>vypouštěcí kulový kohout ,  1/2"</t>
  </si>
  <si>
    <t>20075948</t>
  </si>
  <si>
    <t>13</t>
  </si>
  <si>
    <t>734209114</t>
  </si>
  <si>
    <t>Montáž závitových armatur se 2 závity G 3/4</t>
  </si>
  <si>
    <t>653084583</t>
  </si>
  <si>
    <t>14</t>
  </si>
  <si>
    <t>551172371</t>
  </si>
  <si>
    <t>Magnetický  odlučovač nečistot 22 mm</t>
  </si>
  <si>
    <t>924158388</t>
  </si>
  <si>
    <t>551141020</t>
  </si>
  <si>
    <t>kulový kohout mosaz, 0-110°C, DN 20, páka, červený</t>
  </si>
  <si>
    <t>-80050329</t>
  </si>
  <si>
    <t>998734101</t>
  </si>
  <si>
    <t>Přesun hmot pro armatury stanovený z hmotnosti přesunovaného materiálu vodorovná dopravní vzdálenost do 50 m v objektech výšky do 6 m</t>
  </si>
  <si>
    <t>923812184</t>
  </si>
  <si>
    <t>735</t>
  </si>
  <si>
    <t>Ústřední vytápění - otopná tělesa</t>
  </si>
  <si>
    <t>17</t>
  </si>
  <si>
    <t>7355110010</t>
  </si>
  <si>
    <t>Skříň UP 2-3 do stěny š. 450 mm, bílá</t>
  </si>
  <si>
    <t>190963568</t>
  </si>
  <si>
    <t>18</t>
  </si>
  <si>
    <t>735511295</t>
  </si>
  <si>
    <t>Montáž rozdělovací stanice HKV</t>
  </si>
  <si>
    <t>-1067814647</t>
  </si>
  <si>
    <t>19</t>
  </si>
  <si>
    <t>735511297</t>
  </si>
  <si>
    <t>Systémová deska s fólií tl. 32-2 mm</t>
  </si>
  <si>
    <t>-1427589864</t>
  </si>
  <si>
    <t>20</t>
  </si>
  <si>
    <t>735511301</t>
  </si>
  <si>
    <t>Montáž podlahového vytápění</t>
  </si>
  <si>
    <t>m2</t>
  </si>
  <si>
    <t>147509572</t>
  </si>
  <si>
    <t>735511303</t>
  </si>
  <si>
    <t>Topná vícevrstvá trubka PE-RT 5V 16x2</t>
  </si>
  <si>
    <t>m</t>
  </si>
  <si>
    <t>-2044354035</t>
  </si>
  <si>
    <t>22</t>
  </si>
  <si>
    <t>735511305</t>
  </si>
  <si>
    <t>Rozdělovač HKV-D4, mosazný 1", vč. průtokoměrů, uzávěrů a odvzdušnění</t>
  </si>
  <si>
    <t>1818353396</t>
  </si>
  <si>
    <t>23</t>
  </si>
  <si>
    <t>735511306</t>
  </si>
  <si>
    <t>Skříň UP 4-5 pro instalaci do stěny š. 530</t>
  </si>
  <si>
    <t>128214902</t>
  </si>
  <si>
    <t>24</t>
  </si>
  <si>
    <t>735531001R</t>
  </si>
  <si>
    <t>Rozdělovač HKV-D3, mosazný 1", vč. průtokoměrů, uzávěrů a odvzdušnění</t>
  </si>
  <si>
    <t>-2065748241</t>
  </si>
  <si>
    <t>25</t>
  </si>
  <si>
    <t>735531162</t>
  </si>
  <si>
    <t>Lisovací press spojka 16/16</t>
  </si>
  <si>
    <t>1809994275</t>
  </si>
  <si>
    <t>26</t>
  </si>
  <si>
    <t>735551307</t>
  </si>
  <si>
    <t>Adaptér 16x2 pro PB potrubí s 3/4 vnitřním závitem a eurokonusem</t>
  </si>
  <si>
    <t>1241824455</t>
  </si>
  <si>
    <t>27</t>
  </si>
  <si>
    <t>735551308</t>
  </si>
  <si>
    <t>Sada kulových kohoutů 1" pro uzavření rozdělovače</t>
  </si>
  <si>
    <t>-1742918917</t>
  </si>
  <si>
    <t>28</t>
  </si>
  <si>
    <t>735551309</t>
  </si>
  <si>
    <t>Dilatační pás 8x150 mm s folií</t>
  </si>
  <si>
    <t>-1613507936</t>
  </si>
  <si>
    <t>29</t>
  </si>
  <si>
    <t>735551312</t>
  </si>
  <si>
    <t>Vodicí oblouk trubek pro potrubí 15-20 mm</t>
  </si>
  <si>
    <t>-1871825165</t>
  </si>
  <si>
    <t>30</t>
  </si>
  <si>
    <t>735551314</t>
  </si>
  <si>
    <t>Ochranná trubka vnější průměr 26 mm, pro potrubí 15-20 mm</t>
  </si>
  <si>
    <t>217164957</t>
  </si>
  <si>
    <t>31</t>
  </si>
  <si>
    <t>998735101</t>
  </si>
  <si>
    <t>Přesun hmot pro otopná tělesa stanovený z hmotnosti přesunovaného materiálu vodorovná dopravní vzdálenost do 50 m v objektech výšky do 6 m</t>
  </si>
  <si>
    <t>229387916</t>
  </si>
  <si>
    <t>D1.4.3_Z - Odběrné plynové zařízení - způsobilé výdaje</t>
  </si>
  <si>
    <t>731001</t>
  </si>
  <si>
    <t>Plynové teplovzdušné,kondenzační,ohřívače vzduchu 30 kW</t>
  </si>
  <si>
    <t>175353028</t>
  </si>
  <si>
    <t>731002</t>
  </si>
  <si>
    <t>Sestava kondenzačního kotle 20 kW + zásobník 120 l</t>
  </si>
  <si>
    <t>-1469939051</t>
  </si>
  <si>
    <t>731003</t>
  </si>
  <si>
    <t>Rozvody potrubí-černé ocelové trubky závitové vč.uchycení a nátěrů</t>
  </si>
  <si>
    <t>-635087573</t>
  </si>
  <si>
    <t>731004</t>
  </si>
  <si>
    <t>Armatury plynové</t>
  </si>
  <si>
    <t>-1287491155</t>
  </si>
  <si>
    <t>731005</t>
  </si>
  <si>
    <t>Montáž a zprovoznění plynových spotřebičů,revize,příslušenství</t>
  </si>
  <si>
    <t>2032078644</t>
  </si>
  <si>
    <t>731006</t>
  </si>
  <si>
    <t>Plynový kondenzační kotel (48 kW),vč.odkouření</t>
  </si>
  <si>
    <t>-296534304</t>
  </si>
  <si>
    <t>731007</t>
  </si>
  <si>
    <t>Zásobníkový ohřívač vody-nepřímo ohřívaný-300 l</t>
  </si>
  <si>
    <t>-46494904</t>
  </si>
  <si>
    <t>731008</t>
  </si>
  <si>
    <t>Montáž,zprovoznění plynových spotřebičů,revize,příslušenství</t>
  </si>
  <si>
    <t>486892605</t>
  </si>
  <si>
    <t>731009</t>
  </si>
  <si>
    <t>Propojení se stávajícími rozvody,úprava kotelny a MaR</t>
  </si>
  <si>
    <t>1113144120</t>
  </si>
  <si>
    <t>D1.4.3_N - Odběrné plynové zařízení - nezpůsobilé výdaje</t>
  </si>
  <si>
    <t xml:space="preserve">    723 - Zdravotechnika - vnitřní plynovod</t>
  </si>
  <si>
    <t>723</t>
  </si>
  <si>
    <t>Zdravotechnika - vnitřní plynovod</t>
  </si>
  <si>
    <t>723111204</t>
  </si>
  <si>
    <t>Potrubí z ocelových trubek závitových černých spojovaných svařováním, bezešvých běžných DN 25</t>
  </si>
  <si>
    <t>CS ÚRS 2020 01</t>
  </si>
  <si>
    <t>723160401</t>
  </si>
  <si>
    <t>Výchozí revize odběrného plyn. zařízení vč. revizní zprávy</t>
  </si>
  <si>
    <t>723160402</t>
  </si>
  <si>
    <t>Revize komínů (odkouření)</t>
  </si>
  <si>
    <t>723160405</t>
  </si>
  <si>
    <t>Spuštění,zapojení a servis kond.kotlů, proškolení obsluhy, doprava</t>
  </si>
  <si>
    <t>723160412</t>
  </si>
  <si>
    <t>Montáž větracích mřížek do podhledu</t>
  </si>
  <si>
    <t>592441190</t>
  </si>
  <si>
    <t>mřížka větrací univerzální</t>
  </si>
  <si>
    <t>723190916</t>
  </si>
  <si>
    <t>Opravy plynovodního potrubí navaření odbočky na potrubí DN 40</t>
  </si>
  <si>
    <t>723239102</t>
  </si>
  <si>
    <t>Armatury se dvěma závity montáž armatur se dvěma závity ostatních typů G 3/4</t>
  </si>
  <si>
    <t>551389620</t>
  </si>
  <si>
    <t>kulový kohout  mosaz,  DN 20 žlutý, motýl</t>
  </si>
  <si>
    <t>723604406</t>
  </si>
  <si>
    <t>Montáž rychloohřívacího kotle</t>
  </si>
  <si>
    <t>998723201</t>
  </si>
  <si>
    <t>Přesun hmot pro vnitřní plynovod stanovený procentní sazbou (%) z ceny vodorovná dopravní vzdálenost do 50 m v objektech výšky do 6 m</t>
  </si>
  <si>
    <t>%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</si>
</sst>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4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5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166" fontId="20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20</v>
      </c>
      <c r="AL7" s="19"/>
      <c r="AM7" s="19"/>
      <c r="AN7" s="24" t="s">
        <v>21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22</v>
      </c>
      <c r="E8" s="19"/>
      <c r="F8" s="19"/>
      <c r="G8" s="19"/>
      <c r="H8" s="19"/>
      <c r="I8" s="19"/>
      <c r="J8" s="19"/>
      <c r="K8" s="24" t="s">
        <v>23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24</v>
      </c>
      <c r="AL8" s="19"/>
      <c r="AM8" s="19"/>
      <c r="AN8" s="30" t="s">
        <v>25</v>
      </c>
      <c r="AO8" s="19"/>
      <c r="AP8" s="19"/>
      <c r="AQ8" s="19"/>
      <c r="AR8" s="17"/>
      <c r="BE8" s="28"/>
      <c r="BS8" s="14" t="s">
        <v>6</v>
      </c>
    </row>
    <row r="9" spans="2:71" s="1" customFormat="1" ht="29.25" customHeight="1">
      <c r="B9" s="18"/>
      <c r="C9" s="19"/>
      <c r="D9" s="23" t="s">
        <v>26</v>
      </c>
      <c r="E9" s="19"/>
      <c r="F9" s="19"/>
      <c r="G9" s="19"/>
      <c r="H9" s="19"/>
      <c r="I9" s="19"/>
      <c r="J9" s="19"/>
      <c r="K9" s="31" t="s">
        <v>27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23" t="s">
        <v>28</v>
      </c>
      <c r="AL9" s="19"/>
      <c r="AM9" s="19"/>
      <c r="AN9" s="31" t="s">
        <v>29</v>
      </c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30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31</v>
      </c>
      <c r="AL10" s="19"/>
      <c r="AM10" s="19"/>
      <c r="AN10" s="24" t="s">
        <v>32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33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34</v>
      </c>
      <c r="AL11" s="19"/>
      <c r="AM11" s="19"/>
      <c r="AN11" s="24" t="s">
        <v>35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36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31</v>
      </c>
      <c r="AL13" s="19"/>
      <c r="AM13" s="19"/>
      <c r="AN13" s="32" t="s">
        <v>37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2" t="s">
        <v>37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29" t="s">
        <v>34</v>
      </c>
      <c r="AL14" s="19"/>
      <c r="AM14" s="19"/>
      <c r="AN14" s="32" t="s">
        <v>37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31</v>
      </c>
      <c r="AL16" s="19"/>
      <c r="AM16" s="19"/>
      <c r="AN16" s="24" t="s">
        <v>39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40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34</v>
      </c>
      <c r="AL17" s="19"/>
      <c r="AM17" s="19"/>
      <c r="AN17" s="24" t="s">
        <v>35</v>
      </c>
      <c r="AO17" s="19"/>
      <c r="AP17" s="19"/>
      <c r="AQ17" s="19"/>
      <c r="AR17" s="17"/>
      <c r="BE17" s="28"/>
      <c r="BS17" s="14" t="s">
        <v>4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41</v>
      </c>
    </row>
    <row r="19" spans="2:71" s="1" customFormat="1" ht="12" customHeight="1">
      <c r="B19" s="18"/>
      <c r="C19" s="19"/>
      <c r="D19" s="29" t="s">
        <v>42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31</v>
      </c>
      <c r="AL19" s="19"/>
      <c r="AM19" s="19"/>
      <c r="AN19" s="24" t="s">
        <v>35</v>
      </c>
      <c r="AO19" s="19"/>
      <c r="AP19" s="19"/>
      <c r="AQ19" s="19"/>
      <c r="AR19" s="17"/>
      <c r="BE19" s="28"/>
      <c r="BS19" s="14" t="s">
        <v>41</v>
      </c>
    </row>
    <row r="20" spans="2:71" s="1" customFormat="1" ht="18.45" customHeight="1">
      <c r="B20" s="18"/>
      <c r="C20" s="19"/>
      <c r="D20" s="19"/>
      <c r="E20" s="24" t="s">
        <v>43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34</v>
      </c>
      <c r="AL20" s="19"/>
      <c r="AM20" s="19"/>
      <c r="AN20" s="24" t="s">
        <v>35</v>
      </c>
      <c r="AO20" s="19"/>
      <c r="AP20" s="19"/>
      <c r="AQ20" s="19"/>
      <c r="AR20" s="17"/>
      <c r="BE20" s="28"/>
      <c r="BS20" s="14" t="s">
        <v>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44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47.25" customHeight="1">
      <c r="B23" s="18"/>
      <c r="C23" s="19"/>
      <c r="D23" s="19"/>
      <c r="E23" s="34" t="s">
        <v>45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19"/>
      <c r="AQ25" s="19"/>
      <c r="AR25" s="17"/>
      <c r="BE25" s="28"/>
    </row>
    <row r="26" spans="1:57" s="2" customFormat="1" ht="25.9" customHeight="1">
      <c r="A26" s="36"/>
      <c r="B26" s="37"/>
      <c r="C26" s="38"/>
      <c r="D26" s="39" t="s">
        <v>46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ROUND(AG54,0)</f>
        <v>0</v>
      </c>
      <c r="AL26" s="40"/>
      <c r="AM26" s="40"/>
      <c r="AN26" s="40"/>
      <c r="AO26" s="40"/>
      <c r="AP26" s="38"/>
      <c r="AQ26" s="38"/>
      <c r="AR26" s="42"/>
      <c r="BE26" s="28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8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49</v>
      </c>
      <c r="AL28" s="43"/>
      <c r="AM28" s="43"/>
      <c r="AN28" s="43"/>
      <c r="AO28" s="43"/>
      <c r="AP28" s="38"/>
      <c r="AQ28" s="38"/>
      <c r="AR28" s="42"/>
      <c r="BE28" s="28"/>
    </row>
    <row r="29" spans="1:57" s="3" customFormat="1" ht="14.4" customHeight="1">
      <c r="A29" s="3"/>
      <c r="B29" s="44"/>
      <c r="C29" s="45"/>
      <c r="D29" s="29" t="s">
        <v>50</v>
      </c>
      <c r="E29" s="45"/>
      <c r="F29" s="29" t="s">
        <v>51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ROUND(AZ54,0)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ROUND(AV54,0)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29" t="s">
        <v>52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ROUND(BA54,0)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ROUND(AW54,0)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29" t="s">
        <v>53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ROUND(BB54,0)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29" t="s">
        <v>54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ROUND(BC54,0)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29" t="s">
        <v>55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ROUND(BD54,0)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0"/>
      <c r="D35" s="51" t="s">
        <v>56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57</v>
      </c>
      <c r="U35" s="52"/>
      <c r="V35" s="52"/>
      <c r="W35" s="52"/>
      <c r="X35" s="54" t="s">
        <v>58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2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2" customFormat="1" ht="24.95" customHeight="1">
      <c r="A42" s="36"/>
      <c r="B42" s="37"/>
      <c r="C42" s="20" t="s">
        <v>59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1"/>
      <c r="C44" s="29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SO2_SO3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pans="1:57" s="5" customFormat="1" ht="36.95" customHeight="1">
      <c r="A45" s="5"/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Stavební úpravy objektu č.p.995_odběrné plynové zařízení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29" t="s">
        <v>22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>Lanškroun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29" t="s">
        <v>24</v>
      </c>
      <c r="AJ47" s="38"/>
      <c r="AK47" s="38"/>
      <c r="AL47" s="38"/>
      <c r="AM47" s="70" t="str">
        <f>IF(AN8="","",AN8)</f>
        <v>6. 3. 2020</v>
      </c>
      <c r="AN47" s="70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29" t="s">
        <v>30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>Stepa s.r.o.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29" t="s">
        <v>38</v>
      </c>
      <c r="AJ49" s="38"/>
      <c r="AK49" s="38"/>
      <c r="AL49" s="38"/>
      <c r="AM49" s="71" t="str">
        <f>IF(E17="","",E17)</f>
        <v>Ing. Josef Motl</v>
      </c>
      <c r="AN49" s="62"/>
      <c r="AO49" s="62"/>
      <c r="AP49" s="62"/>
      <c r="AQ49" s="38"/>
      <c r="AR49" s="42"/>
      <c r="AS49" s="72" t="s">
        <v>60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2" customFormat="1" ht="15.15" customHeight="1">
      <c r="A50" s="36"/>
      <c r="B50" s="37"/>
      <c r="C50" s="29" t="s">
        <v>36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29" t="s">
        <v>42</v>
      </c>
      <c r="AJ50" s="38"/>
      <c r="AK50" s="38"/>
      <c r="AL50" s="38"/>
      <c r="AM50" s="71" t="str">
        <f>IF(E20="","",E20)</f>
        <v xml:space="preserve"> 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2" customFormat="1" ht="29.25" customHeight="1">
      <c r="A52" s="36"/>
      <c r="B52" s="37"/>
      <c r="C52" s="84" t="s">
        <v>61</v>
      </c>
      <c r="D52" s="85"/>
      <c r="E52" s="85"/>
      <c r="F52" s="85"/>
      <c r="G52" s="85"/>
      <c r="H52" s="86"/>
      <c r="I52" s="87" t="s">
        <v>62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63</v>
      </c>
      <c r="AH52" s="85"/>
      <c r="AI52" s="85"/>
      <c r="AJ52" s="85"/>
      <c r="AK52" s="85"/>
      <c r="AL52" s="85"/>
      <c r="AM52" s="85"/>
      <c r="AN52" s="87" t="s">
        <v>64</v>
      </c>
      <c r="AO52" s="85"/>
      <c r="AP52" s="85"/>
      <c r="AQ52" s="89" t="s">
        <v>65</v>
      </c>
      <c r="AR52" s="42"/>
      <c r="AS52" s="90" t="s">
        <v>66</v>
      </c>
      <c r="AT52" s="91" t="s">
        <v>67</v>
      </c>
      <c r="AU52" s="91" t="s">
        <v>68</v>
      </c>
      <c r="AV52" s="91" t="s">
        <v>69</v>
      </c>
      <c r="AW52" s="91" t="s">
        <v>70</v>
      </c>
      <c r="AX52" s="91" t="s">
        <v>71</v>
      </c>
      <c r="AY52" s="91" t="s">
        <v>72</v>
      </c>
      <c r="AZ52" s="91" t="s">
        <v>73</v>
      </c>
      <c r="BA52" s="91" t="s">
        <v>74</v>
      </c>
      <c r="BB52" s="91" t="s">
        <v>75</v>
      </c>
      <c r="BC52" s="91" t="s">
        <v>76</v>
      </c>
      <c r="BD52" s="92" t="s">
        <v>77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1:90" s="6" customFormat="1" ht="32.4" customHeight="1">
      <c r="A54" s="6"/>
      <c r="B54" s="96"/>
      <c r="C54" s="97" t="s">
        <v>78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ROUND(SUM(AG55:AG57),0)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35</v>
      </c>
      <c r="AR54" s="102"/>
      <c r="AS54" s="103">
        <f>ROUND(SUM(AS55:AS57),0)</f>
        <v>0</v>
      </c>
      <c r="AT54" s="104">
        <f>ROUND(SUM(AV54:AW54),0)</f>
        <v>0</v>
      </c>
      <c r="AU54" s="105">
        <f>ROUND(SUM(AU55:AU57),5)</f>
        <v>0</v>
      </c>
      <c r="AV54" s="104">
        <f>ROUND(AZ54*L29,0)</f>
        <v>0</v>
      </c>
      <c r="AW54" s="104">
        <f>ROUND(BA54*L30,0)</f>
        <v>0</v>
      </c>
      <c r="AX54" s="104">
        <f>ROUND(BB54*L29,0)</f>
        <v>0</v>
      </c>
      <c r="AY54" s="104">
        <f>ROUND(BC54*L30,0)</f>
        <v>0</v>
      </c>
      <c r="AZ54" s="104">
        <f>ROUND(SUM(AZ55:AZ57),0)</f>
        <v>0</v>
      </c>
      <c r="BA54" s="104">
        <f>ROUND(SUM(BA55:BA57),0)</f>
        <v>0</v>
      </c>
      <c r="BB54" s="104">
        <f>ROUND(SUM(BB55:BB57),0)</f>
        <v>0</v>
      </c>
      <c r="BC54" s="104">
        <f>ROUND(SUM(BC55:BC57),0)</f>
        <v>0</v>
      </c>
      <c r="BD54" s="106">
        <f>ROUND(SUM(BD55:BD57),0)</f>
        <v>0</v>
      </c>
      <c r="BE54" s="6"/>
      <c r="BS54" s="107" t="s">
        <v>79</v>
      </c>
      <c r="BT54" s="107" t="s">
        <v>80</v>
      </c>
      <c r="BU54" s="108" t="s">
        <v>81</v>
      </c>
      <c r="BV54" s="107" t="s">
        <v>82</v>
      </c>
      <c r="BW54" s="107" t="s">
        <v>5</v>
      </c>
      <c r="BX54" s="107" t="s">
        <v>83</v>
      </c>
      <c r="CL54" s="107" t="s">
        <v>19</v>
      </c>
    </row>
    <row r="55" spans="1:91" s="7" customFormat="1" ht="24.75" customHeight="1">
      <c r="A55" s="109" t="s">
        <v>84</v>
      </c>
      <c r="B55" s="110"/>
      <c r="C55" s="111"/>
      <c r="D55" s="112" t="s">
        <v>85</v>
      </c>
      <c r="E55" s="112"/>
      <c r="F55" s="112"/>
      <c r="G55" s="112"/>
      <c r="H55" s="112"/>
      <c r="I55" s="113"/>
      <c r="J55" s="112" t="s">
        <v>86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'D1.4.2_N - Vytápění - nez...'!J30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87</v>
      </c>
      <c r="AR55" s="116"/>
      <c r="AS55" s="117">
        <v>0</v>
      </c>
      <c r="AT55" s="118">
        <f>ROUND(SUM(AV55:AW55),0)</f>
        <v>0</v>
      </c>
      <c r="AU55" s="119">
        <f>'D1.4.2_N - Vytápění - nez...'!P83</f>
        <v>0</v>
      </c>
      <c r="AV55" s="118">
        <f>'D1.4.2_N - Vytápění - nez...'!J33</f>
        <v>0</v>
      </c>
      <c r="AW55" s="118">
        <f>'D1.4.2_N - Vytápění - nez...'!J34</f>
        <v>0</v>
      </c>
      <c r="AX55" s="118">
        <f>'D1.4.2_N - Vytápění - nez...'!J35</f>
        <v>0</v>
      </c>
      <c r="AY55" s="118">
        <f>'D1.4.2_N - Vytápění - nez...'!J36</f>
        <v>0</v>
      </c>
      <c r="AZ55" s="118">
        <f>'D1.4.2_N - Vytápění - nez...'!F33</f>
        <v>0</v>
      </c>
      <c r="BA55" s="118">
        <f>'D1.4.2_N - Vytápění - nez...'!F34</f>
        <v>0</v>
      </c>
      <c r="BB55" s="118">
        <f>'D1.4.2_N - Vytápění - nez...'!F35</f>
        <v>0</v>
      </c>
      <c r="BC55" s="118">
        <f>'D1.4.2_N - Vytápění - nez...'!F36</f>
        <v>0</v>
      </c>
      <c r="BD55" s="120">
        <f>'D1.4.2_N - Vytápění - nez...'!F37</f>
        <v>0</v>
      </c>
      <c r="BE55" s="7"/>
      <c r="BT55" s="121" t="s">
        <v>41</v>
      </c>
      <c r="BV55" s="121" t="s">
        <v>82</v>
      </c>
      <c r="BW55" s="121" t="s">
        <v>88</v>
      </c>
      <c r="BX55" s="121" t="s">
        <v>5</v>
      </c>
      <c r="CL55" s="121" t="s">
        <v>19</v>
      </c>
      <c r="CM55" s="121" t="s">
        <v>89</v>
      </c>
    </row>
    <row r="56" spans="1:91" s="7" customFormat="1" ht="24.75" customHeight="1">
      <c r="A56" s="109" t="s">
        <v>84</v>
      </c>
      <c r="B56" s="110"/>
      <c r="C56" s="111"/>
      <c r="D56" s="112" t="s">
        <v>90</v>
      </c>
      <c r="E56" s="112"/>
      <c r="F56" s="112"/>
      <c r="G56" s="112"/>
      <c r="H56" s="112"/>
      <c r="I56" s="113"/>
      <c r="J56" s="112" t="s">
        <v>91</v>
      </c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4">
        <f>'D1.4.3_Z - Odběrné plynov...'!J30</f>
        <v>0</v>
      </c>
      <c r="AH56" s="113"/>
      <c r="AI56" s="113"/>
      <c r="AJ56" s="113"/>
      <c r="AK56" s="113"/>
      <c r="AL56" s="113"/>
      <c r="AM56" s="113"/>
      <c r="AN56" s="114">
        <f>SUM(AG56,AT56)</f>
        <v>0</v>
      </c>
      <c r="AO56" s="113"/>
      <c r="AP56" s="113"/>
      <c r="AQ56" s="115" t="s">
        <v>87</v>
      </c>
      <c r="AR56" s="116"/>
      <c r="AS56" s="117">
        <v>0</v>
      </c>
      <c r="AT56" s="118">
        <f>ROUND(SUM(AV56:AW56),0)</f>
        <v>0</v>
      </c>
      <c r="AU56" s="119">
        <f>'D1.4.3_Z - Odběrné plynov...'!P81</f>
        <v>0</v>
      </c>
      <c r="AV56" s="118">
        <f>'D1.4.3_Z - Odběrné plynov...'!J33</f>
        <v>0</v>
      </c>
      <c r="AW56" s="118">
        <f>'D1.4.3_Z - Odběrné plynov...'!J34</f>
        <v>0</v>
      </c>
      <c r="AX56" s="118">
        <f>'D1.4.3_Z - Odběrné plynov...'!J35</f>
        <v>0</v>
      </c>
      <c r="AY56" s="118">
        <f>'D1.4.3_Z - Odběrné plynov...'!J36</f>
        <v>0</v>
      </c>
      <c r="AZ56" s="118">
        <f>'D1.4.3_Z - Odběrné plynov...'!F33</f>
        <v>0</v>
      </c>
      <c r="BA56" s="118">
        <f>'D1.4.3_Z - Odběrné plynov...'!F34</f>
        <v>0</v>
      </c>
      <c r="BB56" s="118">
        <f>'D1.4.3_Z - Odběrné plynov...'!F35</f>
        <v>0</v>
      </c>
      <c r="BC56" s="118">
        <f>'D1.4.3_Z - Odběrné plynov...'!F36</f>
        <v>0</v>
      </c>
      <c r="BD56" s="120">
        <f>'D1.4.3_Z - Odběrné plynov...'!F37</f>
        <v>0</v>
      </c>
      <c r="BE56" s="7"/>
      <c r="BT56" s="121" t="s">
        <v>41</v>
      </c>
      <c r="BV56" s="121" t="s">
        <v>82</v>
      </c>
      <c r="BW56" s="121" t="s">
        <v>92</v>
      </c>
      <c r="BX56" s="121" t="s">
        <v>5</v>
      </c>
      <c r="CL56" s="121" t="s">
        <v>35</v>
      </c>
      <c r="CM56" s="121" t="s">
        <v>89</v>
      </c>
    </row>
    <row r="57" spans="1:91" s="7" customFormat="1" ht="24.75" customHeight="1">
      <c r="A57" s="109" t="s">
        <v>84</v>
      </c>
      <c r="B57" s="110"/>
      <c r="C57" s="111"/>
      <c r="D57" s="112" t="s">
        <v>93</v>
      </c>
      <c r="E57" s="112"/>
      <c r="F57" s="112"/>
      <c r="G57" s="112"/>
      <c r="H57" s="112"/>
      <c r="I57" s="113"/>
      <c r="J57" s="112" t="s">
        <v>94</v>
      </c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4">
        <f>'D1.4.3_N - Odběrné plynov...'!J30</f>
        <v>0</v>
      </c>
      <c r="AH57" s="113"/>
      <c r="AI57" s="113"/>
      <c r="AJ57" s="113"/>
      <c r="AK57" s="113"/>
      <c r="AL57" s="113"/>
      <c r="AM57" s="113"/>
      <c r="AN57" s="114">
        <f>SUM(AG57,AT57)</f>
        <v>0</v>
      </c>
      <c r="AO57" s="113"/>
      <c r="AP57" s="113"/>
      <c r="AQ57" s="115" t="s">
        <v>87</v>
      </c>
      <c r="AR57" s="116"/>
      <c r="AS57" s="122">
        <v>0</v>
      </c>
      <c r="AT57" s="123">
        <f>ROUND(SUM(AV57:AW57),0)</f>
        <v>0</v>
      </c>
      <c r="AU57" s="124">
        <f>'D1.4.3_N - Odběrné plynov...'!P81</f>
        <v>0</v>
      </c>
      <c r="AV57" s="123">
        <f>'D1.4.3_N - Odběrné plynov...'!J33</f>
        <v>0</v>
      </c>
      <c r="AW57" s="123">
        <f>'D1.4.3_N - Odběrné plynov...'!J34</f>
        <v>0</v>
      </c>
      <c r="AX57" s="123">
        <f>'D1.4.3_N - Odběrné plynov...'!J35</f>
        <v>0</v>
      </c>
      <c r="AY57" s="123">
        <f>'D1.4.3_N - Odběrné plynov...'!J36</f>
        <v>0</v>
      </c>
      <c r="AZ57" s="123">
        <f>'D1.4.3_N - Odběrné plynov...'!F33</f>
        <v>0</v>
      </c>
      <c r="BA57" s="123">
        <f>'D1.4.3_N - Odběrné plynov...'!F34</f>
        <v>0</v>
      </c>
      <c r="BB57" s="123">
        <f>'D1.4.3_N - Odběrné plynov...'!F35</f>
        <v>0</v>
      </c>
      <c r="BC57" s="123">
        <f>'D1.4.3_N - Odběrné plynov...'!F36</f>
        <v>0</v>
      </c>
      <c r="BD57" s="125">
        <f>'D1.4.3_N - Odběrné plynov...'!F37</f>
        <v>0</v>
      </c>
      <c r="BE57" s="7"/>
      <c r="BT57" s="121" t="s">
        <v>41</v>
      </c>
      <c r="BV57" s="121" t="s">
        <v>82</v>
      </c>
      <c r="BW57" s="121" t="s">
        <v>95</v>
      </c>
      <c r="BX57" s="121" t="s">
        <v>5</v>
      </c>
      <c r="CL57" s="121" t="s">
        <v>35</v>
      </c>
      <c r="CM57" s="121" t="s">
        <v>89</v>
      </c>
    </row>
    <row r="58" spans="1:57" s="2" customFormat="1" ht="30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42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s="2" customFormat="1" ht="6.95" customHeight="1">
      <c r="A59" s="36"/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42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D1.4.2_N - Vytápění - nez...'!C2" display="/"/>
    <hyperlink ref="A56" location="'D1.4.3_Z - Odběrné plynov...'!C2" display="/"/>
    <hyperlink ref="A57" location="'D1.4.3_N - Odběrné plyno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88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9"/>
      <c r="J3" s="128"/>
      <c r="K3" s="128"/>
      <c r="L3" s="17"/>
      <c r="AT3" s="14" t="s">
        <v>89</v>
      </c>
    </row>
    <row r="4" spans="2:46" s="1" customFormat="1" ht="24.95" customHeight="1">
      <c r="B4" s="17"/>
      <c r="D4" s="130" t="s">
        <v>96</v>
      </c>
      <c r="I4" s="126"/>
      <c r="L4" s="17"/>
      <c r="M4" s="131" t="s">
        <v>10</v>
      </c>
      <c r="AT4" s="14" t="s">
        <v>4</v>
      </c>
    </row>
    <row r="5" spans="2:12" s="1" customFormat="1" ht="6.95" customHeight="1">
      <c r="B5" s="17"/>
      <c r="I5" s="126"/>
      <c r="L5" s="17"/>
    </row>
    <row r="6" spans="2:12" s="1" customFormat="1" ht="12" customHeight="1">
      <c r="B6" s="17"/>
      <c r="D6" s="132" t="s">
        <v>16</v>
      </c>
      <c r="I6" s="126"/>
      <c r="L6" s="17"/>
    </row>
    <row r="7" spans="2:12" s="1" customFormat="1" ht="16.5" customHeight="1">
      <c r="B7" s="17"/>
      <c r="E7" s="133" t="str">
        <f>'Rekapitulace stavby'!K6</f>
        <v>Stavební úpravy objektu č.p.995_odběrné plynové zařízení</v>
      </c>
      <c r="F7" s="132"/>
      <c r="G7" s="132"/>
      <c r="H7" s="132"/>
      <c r="I7" s="126"/>
      <c r="L7" s="17"/>
    </row>
    <row r="8" spans="1:31" s="2" customFormat="1" ht="12" customHeight="1">
      <c r="A8" s="36"/>
      <c r="B8" s="42"/>
      <c r="C8" s="36"/>
      <c r="D8" s="132" t="s">
        <v>97</v>
      </c>
      <c r="E8" s="36"/>
      <c r="F8" s="36"/>
      <c r="G8" s="36"/>
      <c r="H8" s="36"/>
      <c r="I8" s="134"/>
      <c r="J8" s="36"/>
      <c r="K8" s="36"/>
      <c r="L8" s="13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6" t="s">
        <v>98</v>
      </c>
      <c r="F9" s="36"/>
      <c r="G9" s="36"/>
      <c r="H9" s="36"/>
      <c r="I9" s="134"/>
      <c r="J9" s="36"/>
      <c r="K9" s="36"/>
      <c r="L9" s="13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34"/>
      <c r="J10" s="36"/>
      <c r="K10" s="36"/>
      <c r="L10" s="1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2" t="s">
        <v>18</v>
      </c>
      <c r="E11" s="36"/>
      <c r="F11" s="137" t="s">
        <v>19</v>
      </c>
      <c r="G11" s="36"/>
      <c r="H11" s="36"/>
      <c r="I11" s="138" t="s">
        <v>20</v>
      </c>
      <c r="J11" s="137" t="s">
        <v>35</v>
      </c>
      <c r="K11" s="36"/>
      <c r="L11" s="13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2" t="s">
        <v>22</v>
      </c>
      <c r="E12" s="36"/>
      <c r="F12" s="137" t="s">
        <v>23</v>
      </c>
      <c r="G12" s="36"/>
      <c r="H12" s="36"/>
      <c r="I12" s="138" t="s">
        <v>24</v>
      </c>
      <c r="J12" s="139" t="str">
        <f>'Rekapitulace stavby'!AN8</f>
        <v>6. 3. 2020</v>
      </c>
      <c r="K12" s="36"/>
      <c r="L12" s="1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34"/>
      <c r="J13" s="36"/>
      <c r="K13" s="36"/>
      <c r="L13" s="13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2" t="s">
        <v>30</v>
      </c>
      <c r="E14" s="36"/>
      <c r="F14" s="36"/>
      <c r="G14" s="36"/>
      <c r="H14" s="36"/>
      <c r="I14" s="138" t="s">
        <v>31</v>
      </c>
      <c r="J14" s="137" t="s">
        <v>32</v>
      </c>
      <c r="K14" s="36"/>
      <c r="L14" s="13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7" t="s">
        <v>33</v>
      </c>
      <c r="F15" s="36"/>
      <c r="G15" s="36"/>
      <c r="H15" s="36"/>
      <c r="I15" s="138" t="s">
        <v>34</v>
      </c>
      <c r="J15" s="137" t="s">
        <v>35</v>
      </c>
      <c r="K15" s="36"/>
      <c r="L15" s="13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34"/>
      <c r="J16" s="36"/>
      <c r="K16" s="36"/>
      <c r="L16" s="13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2" t="s">
        <v>36</v>
      </c>
      <c r="E17" s="36"/>
      <c r="F17" s="36"/>
      <c r="G17" s="36"/>
      <c r="H17" s="36"/>
      <c r="I17" s="138" t="s">
        <v>31</v>
      </c>
      <c r="J17" s="30" t="str">
        <f>'Rekapitulace stavby'!AN13</f>
        <v>Vyplň údaj</v>
      </c>
      <c r="K17" s="36"/>
      <c r="L17" s="1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0" t="str">
        <f>'Rekapitulace stavby'!E14</f>
        <v>Vyplň údaj</v>
      </c>
      <c r="F18" s="137"/>
      <c r="G18" s="137"/>
      <c r="H18" s="137"/>
      <c r="I18" s="138" t="s">
        <v>34</v>
      </c>
      <c r="J18" s="30" t="str">
        <f>'Rekapitulace stavby'!AN14</f>
        <v>Vyplň údaj</v>
      </c>
      <c r="K18" s="36"/>
      <c r="L18" s="13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34"/>
      <c r="J19" s="36"/>
      <c r="K19" s="36"/>
      <c r="L19" s="13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2" t="s">
        <v>38</v>
      </c>
      <c r="E20" s="36"/>
      <c r="F20" s="36"/>
      <c r="G20" s="36"/>
      <c r="H20" s="36"/>
      <c r="I20" s="138" t="s">
        <v>31</v>
      </c>
      <c r="J20" s="137" t="s">
        <v>39</v>
      </c>
      <c r="K20" s="36"/>
      <c r="L20" s="13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7" t="s">
        <v>40</v>
      </c>
      <c r="F21" s="36"/>
      <c r="G21" s="36"/>
      <c r="H21" s="36"/>
      <c r="I21" s="138" t="s">
        <v>34</v>
      </c>
      <c r="J21" s="137" t="s">
        <v>35</v>
      </c>
      <c r="K21" s="36"/>
      <c r="L21" s="13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34"/>
      <c r="J22" s="36"/>
      <c r="K22" s="36"/>
      <c r="L22" s="13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2" t="s">
        <v>42</v>
      </c>
      <c r="E23" s="36"/>
      <c r="F23" s="36"/>
      <c r="G23" s="36"/>
      <c r="H23" s="36"/>
      <c r="I23" s="138" t="s">
        <v>31</v>
      </c>
      <c r="J23" s="137" t="str">
        <f>IF('Rekapitulace stavby'!AN19="","",'Rekapitulace stavby'!AN19)</f>
        <v/>
      </c>
      <c r="K23" s="36"/>
      <c r="L23" s="13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7" t="str">
        <f>IF('Rekapitulace stavby'!E20="","",'Rekapitulace stavby'!E20)</f>
        <v xml:space="preserve"> </v>
      </c>
      <c r="F24" s="36"/>
      <c r="G24" s="36"/>
      <c r="H24" s="36"/>
      <c r="I24" s="138" t="s">
        <v>34</v>
      </c>
      <c r="J24" s="137" t="str">
        <f>IF('Rekapitulace stavby'!AN20="","",'Rekapitulace stavby'!AN20)</f>
        <v/>
      </c>
      <c r="K24" s="36"/>
      <c r="L24" s="13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34"/>
      <c r="J25" s="36"/>
      <c r="K25" s="36"/>
      <c r="L25" s="13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2" t="s">
        <v>44</v>
      </c>
      <c r="E26" s="36"/>
      <c r="F26" s="36"/>
      <c r="G26" s="36"/>
      <c r="H26" s="36"/>
      <c r="I26" s="134"/>
      <c r="J26" s="36"/>
      <c r="K26" s="36"/>
      <c r="L26" s="13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40"/>
      <c r="B27" s="141"/>
      <c r="C27" s="140"/>
      <c r="D27" s="140"/>
      <c r="E27" s="142" t="s">
        <v>45</v>
      </c>
      <c r="F27" s="142"/>
      <c r="G27" s="142"/>
      <c r="H27" s="142"/>
      <c r="I27" s="143"/>
      <c r="J27" s="140"/>
      <c r="K27" s="140"/>
      <c r="L27" s="144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34"/>
      <c r="J28" s="36"/>
      <c r="K28" s="36"/>
      <c r="L28" s="13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5"/>
      <c r="E29" s="145"/>
      <c r="F29" s="145"/>
      <c r="G29" s="145"/>
      <c r="H29" s="145"/>
      <c r="I29" s="146"/>
      <c r="J29" s="145"/>
      <c r="K29" s="145"/>
      <c r="L29" s="13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7" t="s">
        <v>46</v>
      </c>
      <c r="E30" s="36"/>
      <c r="F30" s="36"/>
      <c r="G30" s="36"/>
      <c r="H30" s="36"/>
      <c r="I30" s="134"/>
      <c r="J30" s="148">
        <f>ROUND(J83,0)</f>
        <v>0</v>
      </c>
      <c r="K30" s="36"/>
      <c r="L30" s="13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5"/>
      <c r="E31" s="145"/>
      <c r="F31" s="145"/>
      <c r="G31" s="145"/>
      <c r="H31" s="145"/>
      <c r="I31" s="146"/>
      <c r="J31" s="145"/>
      <c r="K31" s="145"/>
      <c r="L31" s="13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9" t="s">
        <v>48</v>
      </c>
      <c r="G32" s="36"/>
      <c r="H32" s="36"/>
      <c r="I32" s="150" t="s">
        <v>47</v>
      </c>
      <c r="J32" s="149" t="s">
        <v>49</v>
      </c>
      <c r="K32" s="36"/>
      <c r="L32" s="13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50</v>
      </c>
      <c r="E33" s="132" t="s">
        <v>51</v>
      </c>
      <c r="F33" s="152">
        <f>ROUND((SUM(BE83:BE118)),0)</f>
        <v>0</v>
      </c>
      <c r="G33" s="36"/>
      <c r="H33" s="36"/>
      <c r="I33" s="153">
        <v>0.21</v>
      </c>
      <c r="J33" s="152">
        <f>ROUND(((SUM(BE83:BE118))*I33),0)</f>
        <v>0</v>
      </c>
      <c r="K33" s="36"/>
      <c r="L33" s="13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2" t="s">
        <v>52</v>
      </c>
      <c r="F34" s="152">
        <f>ROUND((SUM(BF83:BF118)),0)</f>
        <v>0</v>
      </c>
      <c r="G34" s="36"/>
      <c r="H34" s="36"/>
      <c r="I34" s="153">
        <v>0.15</v>
      </c>
      <c r="J34" s="152">
        <f>ROUND(((SUM(BF83:BF118))*I34),0)</f>
        <v>0</v>
      </c>
      <c r="K34" s="36"/>
      <c r="L34" s="13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2" t="s">
        <v>53</v>
      </c>
      <c r="F35" s="152">
        <f>ROUND((SUM(BG83:BG118)),0)</f>
        <v>0</v>
      </c>
      <c r="G35" s="36"/>
      <c r="H35" s="36"/>
      <c r="I35" s="153">
        <v>0.21</v>
      </c>
      <c r="J35" s="152">
        <f>0</f>
        <v>0</v>
      </c>
      <c r="K35" s="36"/>
      <c r="L35" s="13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2" t="s">
        <v>54</v>
      </c>
      <c r="F36" s="152">
        <f>ROUND((SUM(BH83:BH118)),0)</f>
        <v>0</v>
      </c>
      <c r="G36" s="36"/>
      <c r="H36" s="36"/>
      <c r="I36" s="153">
        <v>0.15</v>
      </c>
      <c r="J36" s="152">
        <f>0</f>
        <v>0</v>
      </c>
      <c r="K36" s="36"/>
      <c r="L36" s="13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2" t="s">
        <v>55</v>
      </c>
      <c r="F37" s="152">
        <f>ROUND((SUM(BI83:BI118)),0)</f>
        <v>0</v>
      </c>
      <c r="G37" s="36"/>
      <c r="H37" s="36"/>
      <c r="I37" s="153">
        <v>0</v>
      </c>
      <c r="J37" s="152">
        <f>0</f>
        <v>0</v>
      </c>
      <c r="K37" s="36"/>
      <c r="L37" s="13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34"/>
      <c r="J38" s="36"/>
      <c r="K38" s="36"/>
      <c r="L38" s="13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56</v>
      </c>
      <c r="E39" s="156"/>
      <c r="F39" s="156"/>
      <c r="G39" s="157" t="s">
        <v>57</v>
      </c>
      <c r="H39" s="158" t="s">
        <v>58</v>
      </c>
      <c r="I39" s="159"/>
      <c r="J39" s="160">
        <f>SUM(J30:J37)</f>
        <v>0</v>
      </c>
      <c r="K39" s="161"/>
      <c r="L39" s="13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62"/>
      <c r="C40" s="163"/>
      <c r="D40" s="163"/>
      <c r="E40" s="163"/>
      <c r="F40" s="163"/>
      <c r="G40" s="163"/>
      <c r="H40" s="163"/>
      <c r="I40" s="164"/>
      <c r="J40" s="163"/>
      <c r="K40" s="163"/>
      <c r="L40" s="13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 hidden="1">
      <c r="A44" s="36"/>
      <c r="B44" s="165"/>
      <c r="C44" s="166"/>
      <c r="D44" s="166"/>
      <c r="E44" s="166"/>
      <c r="F44" s="166"/>
      <c r="G44" s="166"/>
      <c r="H44" s="166"/>
      <c r="I44" s="167"/>
      <c r="J44" s="166"/>
      <c r="K44" s="166"/>
      <c r="L44" s="13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 hidden="1">
      <c r="A45" s="36"/>
      <c r="B45" s="37"/>
      <c r="C45" s="20" t="s">
        <v>99</v>
      </c>
      <c r="D45" s="38"/>
      <c r="E45" s="38"/>
      <c r="F45" s="38"/>
      <c r="G45" s="38"/>
      <c r="H45" s="38"/>
      <c r="I45" s="134"/>
      <c r="J45" s="38"/>
      <c r="K45" s="38"/>
      <c r="L45" s="13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 hidden="1">
      <c r="A46" s="36"/>
      <c r="B46" s="37"/>
      <c r="C46" s="38"/>
      <c r="D46" s="38"/>
      <c r="E46" s="38"/>
      <c r="F46" s="38"/>
      <c r="G46" s="38"/>
      <c r="H46" s="38"/>
      <c r="I46" s="134"/>
      <c r="J46" s="38"/>
      <c r="K46" s="38"/>
      <c r="L46" s="13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 hidden="1">
      <c r="A47" s="36"/>
      <c r="B47" s="37"/>
      <c r="C47" s="29" t="s">
        <v>16</v>
      </c>
      <c r="D47" s="38"/>
      <c r="E47" s="38"/>
      <c r="F47" s="38"/>
      <c r="G47" s="38"/>
      <c r="H47" s="38"/>
      <c r="I47" s="134"/>
      <c r="J47" s="38"/>
      <c r="K47" s="38"/>
      <c r="L47" s="13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 hidden="1">
      <c r="A48" s="36"/>
      <c r="B48" s="37"/>
      <c r="C48" s="38"/>
      <c r="D48" s="38"/>
      <c r="E48" s="168" t="str">
        <f>E7</f>
        <v>Stavební úpravy objektu č.p.995_odběrné plynové zařízení</v>
      </c>
      <c r="F48" s="29"/>
      <c r="G48" s="29"/>
      <c r="H48" s="29"/>
      <c r="I48" s="134"/>
      <c r="J48" s="38"/>
      <c r="K48" s="38"/>
      <c r="L48" s="13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29" t="s">
        <v>97</v>
      </c>
      <c r="D49" s="38"/>
      <c r="E49" s="38"/>
      <c r="F49" s="38"/>
      <c r="G49" s="38"/>
      <c r="H49" s="38"/>
      <c r="I49" s="134"/>
      <c r="J49" s="38"/>
      <c r="K49" s="38"/>
      <c r="L49" s="13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67" t="str">
        <f>E9</f>
        <v>D1.4.2_N - Vytápění - nezpůsobilé výdaje</v>
      </c>
      <c r="F50" s="38"/>
      <c r="G50" s="38"/>
      <c r="H50" s="38"/>
      <c r="I50" s="134"/>
      <c r="J50" s="38"/>
      <c r="K50" s="38"/>
      <c r="L50" s="13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 hidden="1">
      <c r="A51" s="36"/>
      <c r="B51" s="37"/>
      <c r="C51" s="38"/>
      <c r="D51" s="38"/>
      <c r="E51" s="38"/>
      <c r="F51" s="38"/>
      <c r="G51" s="38"/>
      <c r="H51" s="38"/>
      <c r="I51" s="134"/>
      <c r="J51" s="38"/>
      <c r="K51" s="38"/>
      <c r="L51" s="13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 hidden="1">
      <c r="A52" s="36"/>
      <c r="B52" s="37"/>
      <c r="C52" s="29" t="s">
        <v>22</v>
      </c>
      <c r="D52" s="38"/>
      <c r="E52" s="38"/>
      <c r="F52" s="24" t="str">
        <f>F12</f>
        <v>Lanškroun</v>
      </c>
      <c r="G52" s="38"/>
      <c r="H52" s="38"/>
      <c r="I52" s="138" t="s">
        <v>24</v>
      </c>
      <c r="J52" s="70" t="str">
        <f>IF(J12="","",J12)</f>
        <v>6. 3. 2020</v>
      </c>
      <c r="K52" s="38"/>
      <c r="L52" s="13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 hidden="1">
      <c r="A53" s="36"/>
      <c r="B53" s="37"/>
      <c r="C53" s="38"/>
      <c r="D53" s="38"/>
      <c r="E53" s="38"/>
      <c r="F53" s="38"/>
      <c r="G53" s="38"/>
      <c r="H53" s="38"/>
      <c r="I53" s="134"/>
      <c r="J53" s="38"/>
      <c r="K53" s="38"/>
      <c r="L53" s="13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 hidden="1">
      <c r="A54" s="36"/>
      <c r="B54" s="37"/>
      <c r="C54" s="29" t="s">
        <v>30</v>
      </c>
      <c r="D54" s="38"/>
      <c r="E54" s="38"/>
      <c r="F54" s="24" t="str">
        <f>E15</f>
        <v>Stepa s.r.o.</v>
      </c>
      <c r="G54" s="38"/>
      <c r="H54" s="38"/>
      <c r="I54" s="138" t="s">
        <v>38</v>
      </c>
      <c r="J54" s="34" t="str">
        <f>E21</f>
        <v>Ing. Josef Motl</v>
      </c>
      <c r="K54" s="38"/>
      <c r="L54" s="13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 hidden="1">
      <c r="A55" s="36"/>
      <c r="B55" s="37"/>
      <c r="C55" s="29" t="s">
        <v>36</v>
      </c>
      <c r="D55" s="38"/>
      <c r="E55" s="38"/>
      <c r="F55" s="24" t="str">
        <f>IF(E18="","",E18)</f>
        <v>Vyplň údaj</v>
      </c>
      <c r="G55" s="38"/>
      <c r="H55" s="38"/>
      <c r="I55" s="138" t="s">
        <v>42</v>
      </c>
      <c r="J55" s="34" t="str">
        <f>E24</f>
        <v xml:space="preserve"> </v>
      </c>
      <c r="K55" s="38"/>
      <c r="L55" s="13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 hidden="1">
      <c r="A56" s="36"/>
      <c r="B56" s="37"/>
      <c r="C56" s="38"/>
      <c r="D56" s="38"/>
      <c r="E56" s="38"/>
      <c r="F56" s="38"/>
      <c r="G56" s="38"/>
      <c r="H56" s="38"/>
      <c r="I56" s="134"/>
      <c r="J56" s="38"/>
      <c r="K56" s="38"/>
      <c r="L56" s="13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 hidden="1">
      <c r="A57" s="36"/>
      <c r="B57" s="37"/>
      <c r="C57" s="169" t="s">
        <v>100</v>
      </c>
      <c r="D57" s="170"/>
      <c r="E57" s="170"/>
      <c r="F57" s="170"/>
      <c r="G57" s="170"/>
      <c r="H57" s="170"/>
      <c r="I57" s="171"/>
      <c r="J57" s="172" t="s">
        <v>101</v>
      </c>
      <c r="K57" s="170"/>
      <c r="L57" s="13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 hidden="1">
      <c r="A58" s="36"/>
      <c r="B58" s="37"/>
      <c r="C58" s="38"/>
      <c r="D58" s="38"/>
      <c r="E58" s="38"/>
      <c r="F58" s="38"/>
      <c r="G58" s="38"/>
      <c r="H58" s="38"/>
      <c r="I58" s="134"/>
      <c r="J58" s="38"/>
      <c r="K58" s="38"/>
      <c r="L58" s="13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 hidden="1">
      <c r="A59" s="36"/>
      <c r="B59" s="37"/>
      <c r="C59" s="173" t="s">
        <v>78</v>
      </c>
      <c r="D59" s="38"/>
      <c r="E59" s="38"/>
      <c r="F59" s="38"/>
      <c r="G59" s="38"/>
      <c r="H59" s="38"/>
      <c r="I59" s="134"/>
      <c r="J59" s="100">
        <f>J83</f>
        <v>0</v>
      </c>
      <c r="K59" s="38"/>
      <c r="L59" s="13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4" t="s">
        <v>102</v>
      </c>
    </row>
    <row r="60" spans="1:31" s="9" customFormat="1" ht="24.95" customHeight="1" hidden="1">
      <c r="A60" s="9"/>
      <c r="B60" s="174"/>
      <c r="C60" s="175"/>
      <c r="D60" s="176" t="s">
        <v>103</v>
      </c>
      <c r="E60" s="177"/>
      <c r="F60" s="177"/>
      <c r="G60" s="177"/>
      <c r="H60" s="177"/>
      <c r="I60" s="178"/>
      <c r="J60" s="179">
        <f>J84</f>
        <v>0</v>
      </c>
      <c r="K60" s="175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81"/>
      <c r="C61" s="182"/>
      <c r="D61" s="183" t="s">
        <v>104</v>
      </c>
      <c r="E61" s="184"/>
      <c r="F61" s="184"/>
      <c r="G61" s="184"/>
      <c r="H61" s="184"/>
      <c r="I61" s="185"/>
      <c r="J61" s="186">
        <f>J85</f>
        <v>0</v>
      </c>
      <c r="K61" s="182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81"/>
      <c r="C62" s="182"/>
      <c r="D62" s="183" t="s">
        <v>105</v>
      </c>
      <c r="E62" s="184"/>
      <c r="F62" s="184"/>
      <c r="G62" s="184"/>
      <c r="H62" s="184"/>
      <c r="I62" s="185"/>
      <c r="J62" s="186">
        <f>J96</f>
        <v>0</v>
      </c>
      <c r="K62" s="182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81"/>
      <c r="C63" s="182"/>
      <c r="D63" s="183" t="s">
        <v>106</v>
      </c>
      <c r="E63" s="184"/>
      <c r="F63" s="184"/>
      <c r="G63" s="184"/>
      <c r="H63" s="184"/>
      <c r="I63" s="185"/>
      <c r="J63" s="186">
        <f>J103</f>
        <v>0</v>
      </c>
      <c r="K63" s="182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 hidden="1">
      <c r="A64" s="36"/>
      <c r="B64" s="37"/>
      <c r="C64" s="38"/>
      <c r="D64" s="38"/>
      <c r="E64" s="38"/>
      <c r="F64" s="38"/>
      <c r="G64" s="38"/>
      <c r="H64" s="38"/>
      <c r="I64" s="134"/>
      <c r="J64" s="38"/>
      <c r="K64" s="38"/>
      <c r="L64" s="13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 hidden="1">
      <c r="A65" s="36"/>
      <c r="B65" s="57"/>
      <c r="C65" s="58"/>
      <c r="D65" s="58"/>
      <c r="E65" s="58"/>
      <c r="F65" s="58"/>
      <c r="G65" s="58"/>
      <c r="H65" s="58"/>
      <c r="I65" s="164"/>
      <c r="J65" s="58"/>
      <c r="K65" s="58"/>
      <c r="L65" s="13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ht="12" hidden="1"/>
    <row r="67" ht="12" hidden="1"/>
    <row r="68" ht="12" hidden="1"/>
    <row r="69" spans="1:31" s="2" customFormat="1" ht="6.95" customHeight="1">
      <c r="A69" s="36"/>
      <c r="B69" s="59"/>
      <c r="C69" s="60"/>
      <c r="D69" s="60"/>
      <c r="E69" s="60"/>
      <c r="F69" s="60"/>
      <c r="G69" s="60"/>
      <c r="H69" s="60"/>
      <c r="I69" s="167"/>
      <c r="J69" s="60"/>
      <c r="K69" s="60"/>
      <c r="L69" s="13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0" t="s">
        <v>107</v>
      </c>
      <c r="D70" s="38"/>
      <c r="E70" s="38"/>
      <c r="F70" s="38"/>
      <c r="G70" s="38"/>
      <c r="H70" s="38"/>
      <c r="I70" s="134"/>
      <c r="J70" s="38"/>
      <c r="K70" s="38"/>
      <c r="L70" s="13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134"/>
      <c r="J71" s="38"/>
      <c r="K71" s="38"/>
      <c r="L71" s="13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29" t="s">
        <v>16</v>
      </c>
      <c r="D72" s="38"/>
      <c r="E72" s="38"/>
      <c r="F72" s="38"/>
      <c r="G72" s="38"/>
      <c r="H72" s="38"/>
      <c r="I72" s="134"/>
      <c r="J72" s="38"/>
      <c r="K72" s="38"/>
      <c r="L72" s="13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168" t="str">
        <f>E7</f>
        <v>Stavební úpravy objektu č.p.995_odběrné plynové zařízení</v>
      </c>
      <c r="F73" s="29"/>
      <c r="G73" s="29"/>
      <c r="H73" s="29"/>
      <c r="I73" s="134"/>
      <c r="J73" s="38"/>
      <c r="K73" s="38"/>
      <c r="L73" s="13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29" t="s">
        <v>97</v>
      </c>
      <c r="D74" s="38"/>
      <c r="E74" s="38"/>
      <c r="F74" s="38"/>
      <c r="G74" s="38"/>
      <c r="H74" s="38"/>
      <c r="I74" s="134"/>
      <c r="J74" s="38"/>
      <c r="K74" s="38"/>
      <c r="L74" s="13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67" t="str">
        <f>E9</f>
        <v>D1.4.2_N - Vytápění - nezpůsobilé výdaje</v>
      </c>
      <c r="F75" s="38"/>
      <c r="G75" s="38"/>
      <c r="H75" s="38"/>
      <c r="I75" s="134"/>
      <c r="J75" s="38"/>
      <c r="K75" s="38"/>
      <c r="L75" s="13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134"/>
      <c r="J76" s="38"/>
      <c r="K76" s="38"/>
      <c r="L76" s="13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29" t="s">
        <v>22</v>
      </c>
      <c r="D77" s="38"/>
      <c r="E77" s="38"/>
      <c r="F77" s="24" t="str">
        <f>F12</f>
        <v>Lanškroun</v>
      </c>
      <c r="G77" s="38"/>
      <c r="H77" s="38"/>
      <c r="I77" s="138" t="s">
        <v>24</v>
      </c>
      <c r="J77" s="70" t="str">
        <f>IF(J12="","",J12)</f>
        <v>6. 3. 2020</v>
      </c>
      <c r="K77" s="38"/>
      <c r="L77" s="13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134"/>
      <c r="J78" s="38"/>
      <c r="K78" s="38"/>
      <c r="L78" s="13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15" customHeight="1">
      <c r="A79" s="36"/>
      <c r="B79" s="37"/>
      <c r="C79" s="29" t="s">
        <v>30</v>
      </c>
      <c r="D79" s="38"/>
      <c r="E79" s="38"/>
      <c r="F79" s="24" t="str">
        <f>E15</f>
        <v>Stepa s.r.o.</v>
      </c>
      <c r="G79" s="38"/>
      <c r="H79" s="38"/>
      <c r="I79" s="138" t="s">
        <v>38</v>
      </c>
      <c r="J79" s="34" t="str">
        <f>E21</f>
        <v>Ing. Josef Motl</v>
      </c>
      <c r="K79" s="38"/>
      <c r="L79" s="13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15" customHeight="1">
      <c r="A80" s="36"/>
      <c r="B80" s="37"/>
      <c r="C80" s="29" t="s">
        <v>36</v>
      </c>
      <c r="D80" s="38"/>
      <c r="E80" s="38"/>
      <c r="F80" s="24" t="str">
        <f>IF(E18="","",E18)</f>
        <v>Vyplň údaj</v>
      </c>
      <c r="G80" s="38"/>
      <c r="H80" s="38"/>
      <c r="I80" s="138" t="s">
        <v>42</v>
      </c>
      <c r="J80" s="34" t="str">
        <f>E24</f>
        <v xml:space="preserve"> </v>
      </c>
      <c r="K80" s="38"/>
      <c r="L80" s="13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" customHeight="1">
      <c r="A81" s="36"/>
      <c r="B81" s="37"/>
      <c r="C81" s="38"/>
      <c r="D81" s="38"/>
      <c r="E81" s="38"/>
      <c r="F81" s="38"/>
      <c r="G81" s="38"/>
      <c r="H81" s="38"/>
      <c r="I81" s="134"/>
      <c r="J81" s="38"/>
      <c r="K81" s="38"/>
      <c r="L81" s="13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88"/>
      <c r="B82" s="189"/>
      <c r="C82" s="190" t="s">
        <v>108</v>
      </c>
      <c r="D82" s="191" t="s">
        <v>65</v>
      </c>
      <c r="E82" s="191" t="s">
        <v>61</v>
      </c>
      <c r="F82" s="191" t="s">
        <v>62</v>
      </c>
      <c r="G82" s="191" t="s">
        <v>109</v>
      </c>
      <c r="H82" s="191" t="s">
        <v>110</v>
      </c>
      <c r="I82" s="192" t="s">
        <v>111</v>
      </c>
      <c r="J82" s="191" t="s">
        <v>101</v>
      </c>
      <c r="K82" s="193" t="s">
        <v>112</v>
      </c>
      <c r="L82" s="194"/>
      <c r="M82" s="90" t="s">
        <v>35</v>
      </c>
      <c r="N82" s="91" t="s">
        <v>50</v>
      </c>
      <c r="O82" s="91" t="s">
        <v>113</v>
      </c>
      <c r="P82" s="91" t="s">
        <v>114</v>
      </c>
      <c r="Q82" s="91" t="s">
        <v>115</v>
      </c>
      <c r="R82" s="91" t="s">
        <v>116</v>
      </c>
      <c r="S82" s="91" t="s">
        <v>117</v>
      </c>
      <c r="T82" s="92" t="s">
        <v>118</v>
      </c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</row>
    <row r="83" spans="1:63" s="2" customFormat="1" ht="22.8" customHeight="1">
      <c r="A83" s="36"/>
      <c r="B83" s="37"/>
      <c r="C83" s="97" t="s">
        <v>119</v>
      </c>
      <c r="D83" s="38"/>
      <c r="E83" s="38"/>
      <c r="F83" s="38"/>
      <c r="G83" s="38"/>
      <c r="H83" s="38"/>
      <c r="I83" s="134"/>
      <c r="J83" s="195">
        <f>BK83</f>
        <v>0</v>
      </c>
      <c r="K83" s="38"/>
      <c r="L83" s="42"/>
      <c r="M83" s="93"/>
      <c r="N83" s="196"/>
      <c r="O83" s="94"/>
      <c r="P83" s="197">
        <f>P84</f>
        <v>0</v>
      </c>
      <c r="Q83" s="94"/>
      <c r="R83" s="197">
        <f>R84</f>
        <v>0.01447031</v>
      </c>
      <c r="S83" s="94"/>
      <c r="T83" s="198">
        <f>T84</f>
        <v>0.06505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4" t="s">
        <v>79</v>
      </c>
      <c r="AU83" s="14" t="s">
        <v>102</v>
      </c>
      <c r="BK83" s="199">
        <f>BK84</f>
        <v>0</v>
      </c>
    </row>
    <row r="84" spans="1:63" s="12" customFormat="1" ht="25.9" customHeight="1">
      <c r="A84" s="12"/>
      <c r="B84" s="200"/>
      <c r="C84" s="201"/>
      <c r="D84" s="202" t="s">
        <v>79</v>
      </c>
      <c r="E84" s="203" t="s">
        <v>120</v>
      </c>
      <c r="F84" s="203" t="s">
        <v>121</v>
      </c>
      <c r="G84" s="201"/>
      <c r="H84" s="201"/>
      <c r="I84" s="204"/>
      <c r="J84" s="205">
        <f>BK84</f>
        <v>0</v>
      </c>
      <c r="K84" s="201"/>
      <c r="L84" s="206"/>
      <c r="M84" s="207"/>
      <c r="N84" s="208"/>
      <c r="O84" s="208"/>
      <c r="P84" s="209">
        <f>P85+P96+P103</f>
        <v>0</v>
      </c>
      <c r="Q84" s="208"/>
      <c r="R84" s="209">
        <f>R85+R96+R103</f>
        <v>0.01447031</v>
      </c>
      <c r="S84" s="208"/>
      <c r="T84" s="210">
        <f>T85+T96+T103</f>
        <v>0.06505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1" t="s">
        <v>89</v>
      </c>
      <c r="AT84" s="212" t="s">
        <v>79</v>
      </c>
      <c r="AU84" s="212" t="s">
        <v>80</v>
      </c>
      <c r="AY84" s="211" t="s">
        <v>122</v>
      </c>
      <c r="BK84" s="213">
        <f>BK85+BK96+BK103</f>
        <v>0</v>
      </c>
    </row>
    <row r="85" spans="1:63" s="12" customFormat="1" ht="22.8" customHeight="1">
      <c r="A85" s="12"/>
      <c r="B85" s="200"/>
      <c r="C85" s="201"/>
      <c r="D85" s="202" t="s">
        <v>79</v>
      </c>
      <c r="E85" s="214" t="s">
        <v>123</v>
      </c>
      <c r="F85" s="214" t="s">
        <v>124</v>
      </c>
      <c r="G85" s="201"/>
      <c r="H85" s="201"/>
      <c r="I85" s="204"/>
      <c r="J85" s="215">
        <f>BK85</f>
        <v>0</v>
      </c>
      <c r="K85" s="201"/>
      <c r="L85" s="206"/>
      <c r="M85" s="207"/>
      <c r="N85" s="208"/>
      <c r="O85" s="208"/>
      <c r="P85" s="209">
        <f>SUM(P86:P95)</f>
        <v>0</v>
      </c>
      <c r="Q85" s="208"/>
      <c r="R85" s="209">
        <f>SUM(R86:R95)</f>
        <v>0.01064031</v>
      </c>
      <c r="S85" s="208"/>
      <c r="T85" s="210">
        <f>SUM(T86:T95)</f>
        <v>0.06505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1" t="s">
        <v>89</v>
      </c>
      <c r="AT85" s="212" t="s">
        <v>79</v>
      </c>
      <c r="AU85" s="212" t="s">
        <v>41</v>
      </c>
      <c r="AY85" s="211" t="s">
        <v>122</v>
      </c>
      <c r="BK85" s="213">
        <f>SUM(BK86:BK95)</f>
        <v>0</v>
      </c>
    </row>
    <row r="86" spans="1:65" s="2" customFormat="1" ht="21.75" customHeight="1">
      <c r="A86" s="36"/>
      <c r="B86" s="37"/>
      <c r="C86" s="216" t="s">
        <v>41</v>
      </c>
      <c r="D86" s="216" t="s">
        <v>125</v>
      </c>
      <c r="E86" s="217" t="s">
        <v>126</v>
      </c>
      <c r="F86" s="218" t="s">
        <v>127</v>
      </c>
      <c r="G86" s="219" t="s">
        <v>128</v>
      </c>
      <c r="H86" s="220">
        <v>1</v>
      </c>
      <c r="I86" s="221"/>
      <c r="J86" s="220">
        <f>ROUND(I86*H86,1)</f>
        <v>0</v>
      </c>
      <c r="K86" s="218" t="s">
        <v>35</v>
      </c>
      <c r="L86" s="42"/>
      <c r="M86" s="222" t="s">
        <v>35</v>
      </c>
      <c r="N86" s="223" t="s">
        <v>51</v>
      </c>
      <c r="O86" s="82"/>
      <c r="P86" s="224">
        <f>O86*H86</f>
        <v>0</v>
      </c>
      <c r="Q86" s="224">
        <v>5.031E-05</v>
      </c>
      <c r="R86" s="224">
        <f>Q86*H86</f>
        <v>5.031E-05</v>
      </c>
      <c r="S86" s="224">
        <v>0.06505</v>
      </c>
      <c r="T86" s="225">
        <f>S86*H86</f>
        <v>0.06505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26" t="s">
        <v>129</v>
      </c>
      <c r="AT86" s="226" t="s">
        <v>125</v>
      </c>
      <c r="AU86" s="226" t="s">
        <v>89</v>
      </c>
      <c r="AY86" s="14" t="s">
        <v>122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4" t="s">
        <v>41</v>
      </c>
      <c r="BK86" s="227">
        <f>ROUND(I86*H86,1)</f>
        <v>0</v>
      </c>
      <c r="BL86" s="14" t="s">
        <v>129</v>
      </c>
      <c r="BM86" s="226" t="s">
        <v>130</v>
      </c>
    </row>
    <row r="87" spans="1:65" s="2" customFormat="1" ht="21.75" customHeight="1">
      <c r="A87" s="36"/>
      <c r="B87" s="37"/>
      <c r="C87" s="216" t="s">
        <v>89</v>
      </c>
      <c r="D87" s="216" t="s">
        <v>125</v>
      </c>
      <c r="E87" s="217" t="s">
        <v>131</v>
      </c>
      <c r="F87" s="218" t="s">
        <v>132</v>
      </c>
      <c r="G87" s="219" t="s">
        <v>133</v>
      </c>
      <c r="H87" s="220">
        <v>1</v>
      </c>
      <c r="I87" s="221"/>
      <c r="J87" s="220">
        <f>ROUND(I87*H87,1)</f>
        <v>0</v>
      </c>
      <c r="K87" s="218" t="s">
        <v>35</v>
      </c>
      <c r="L87" s="42"/>
      <c r="M87" s="222" t="s">
        <v>35</v>
      </c>
      <c r="N87" s="223" t="s">
        <v>51</v>
      </c>
      <c r="O87" s="82"/>
      <c r="P87" s="224">
        <f>O87*H87</f>
        <v>0</v>
      </c>
      <c r="Q87" s="224">
        <v>0.01059</v>
      </c>
      <c r="R87" s="224">
        <f>Q87*H87</f>
        <v>0.01059</v>
      </c>
      <c r="S87" s="224">
        <v>0</v>
      </c>
      <c r="T87" s="22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26" t="s">
        <v>129</v>
      </c>
      <c r="AT87" s="226" t="s">
        <v>125</v>
      </c>
      <c r="AU87" s="226" t="s">
        <v>89</v>
      </c>
      <c r="AY87" s="14" t="s">
        <v>122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4" t="s">
        <v>41</v>
      </c>
      <c r="BK87" s="227">
        <f>ROUND(I87*H87,1)</f>
        <v>0</v>
      </c>
      <c r="BL87" s="14" t="s">
        <v>129</v>
      </c>
      <c r="BM87" s="226" t="s">
        <v>134</v>
      </c>
    </row>
    <row r="88" spans="1:65" s="2" customFormat="1" ht="21.75" customHeight="1">
      <c r="A88" s="36"/>
      <c r="B88" s="37"/>
      <c r="C88" s="228" t="s">
        <v>135</v>
      </c>
      <c r="D88" s="228" t="s">
        <v>136</v>
      </c>
      <c r="E88" s="229" t="s">
        <v>137</v>
      </c>
      <c r="F88" s="230" t="s">
        <v>138</v>
      </c>
      <c r="G88" s="231" t="s">
        <v>128</v>
      </c>
      <c r="H88" s="232">
        <v>1</v>
      </c>
      <c r="I88" s="233"/>
      <c r="J88" s="232">
        <f>ROUND(I88*H88,1)</f>
        <v>0</v>
      </c>
      <c r="K88" s="230" t="s">
        <v>35</v>
      </c>
      <c r="L88" s="234"/>
      <c r="M88" s="235" t="s">
        <v>35</v>
      </c>
      <c r="N88" s="236" t="s">
        <v>51</v>
      </c>
      <c r="O88" s="82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26" t="s">
        <v>139</v>
      </c>
      <c r="AT88" s="226" t="s">
        <v>136</v>
      </c>
      <c r="AU88" s="226" t="s">
        <v>89</v>
      </c>
      <c r="AY88" s="14" t="s">
        <v>122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4" t="s">
        <v>41</v>
      </c>
      <c r="BK88" s="227">
        <f>ROUND(I88*H88,1)</f>
        <v>0</v>
      </c>
      <c r="BL88" s="14" t="s">
        <v>129</v>
      </c>
      <c r="BM88" s="226" t="s">
        <v>140</v>
      </c>
    </row>
    <row r="89" spans="1:65" s="2" customFormat="1" ht="21.75" customHeight="1">
      <c r="A89" s="36"/>
      <c r="B89" s="37"/>
      <c r="C89" s="228" t="s">
        <v>141</v>
      </c>
      <c r="D89" s="228" t="s">
        <v>136</v>
      </c>
      <c r="E89" s="229" t="s">
        <v>142</v>
      </c>
      <c r="F89" s="230" t="s">
        <v>143</v>
      </c>
      <c r="G89" s="231" t="s">
        <v>128</v>
      </c>
      <c r="H89" s="232">
        <v>1</v>
      </c>
      <c r="I89" s="233"/>
      <c r="J89" s="232">
        <f>ROUND(I89*H89,1)</f>
        <v>0</v>
      </c>
      <c r="K89" s="230" t="s">
        <v>35</v>
      </c>
      <c r="L89" s="234"/>
      <c r="M89" s="235" t="s">
        <v>35</v>
      </c>
      <c r="N89" s="236" t="s">
        <v>51</v>
      </c>
      <c r="O89" s="82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26" t="s">
        <v>139</v>
      </c>
      <c r="AT89" s="226" t="s">
        <v>136</v>
      </c>
      <c r="AU89" s="226" t="s">
        <v>89</v>
      </c>
      <c r="AY89" s="14" t="s">
        <v>122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4" t="s">
        <v>41</v>
      </c>
      <c r="BK89" s="227">
        <f>ROUND(I89*H89,1)</f>
        <v>0</v>
      </c>
      <c r="BL89" s="14" t="s">
        <v>129</v>
      </c>
      <c r="BM89" s="226" t="s">
        <v>144</v>
      </c>
    </row>
    <row r="90" spans="1:65" s="2" customFormat="1" ht="16.5" customHeight="1">
      <c r="A90" s="36"/>
      <c r="B90" s="37"/>
      <c r="C90" s="228" t="s">
        <v>145</v>
      </c>
      <c r="D90" s="228" t="s">
        <v>136</v>
      </c>
      <c r="E90" s="229" t="s">
        <v>146</v>
      </c>
      <c r="F90" s="230" t="s">
        <v>147</v>
      </c>
      <c r="G90" s="231" t="s">
        <v>128</v>
      </c>
      <c r="H90" s="232">
        <v>1</v>
      </c>
      <c r="I90" s="233"/>
      <c r="J90" s="232">
        <f>ROUND(I90*H90,1)</f>
        <v>0</v>
      </c>
      <c r="K90" s="230" t="s">
        <v>35</v>
      </c>
      <c r="L90" s="234"/>
      <c r="M90" s="235" t="s">
        <v>35</v>
      </c>
      <c r="N90" s="236" t="s">
        <v>51</v>
      </c>
      <c r="O90" s="82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26" t="s">
        <v>139</v>
      </c>
      <c r="AT90" s="226" t="s">
        <v>136</v>
      </c>
      <c r="AU90" s="226" t="s">
        <v>89</v>
      </c>
      <c r="AY90" s="14" t="s">
        <v>122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4" t="s">
        <v>41</v>
      </c>
      <c r="BK90" s="227">
        <f>ROUND(I90*H90,1)</f>
        <v>0</v>
      </c>
      <c r="BL90" s="14" t="s">
        <v>129</v>
      </c>
      <c r="BM90" s="226" t="s">
        <v>148</v>
      </c>
    </row>
    <row r="91" spans="1:65" s="2" customFormat="1" ht="16.5" customHeight="1">
      <c r="A91" s="36"/>
      <c r="B91" s="37"/>
      <c r="C91" s="228" t="s">
        <v>149</v>
      </c>
      <c r="D91" s="228" t="s">
        <v>136</v>
      </c>
      <c r="E91" s="229" t="s">
        <v>150</v>
      </c>
      <c r="F91" s="230" t="s">
        <v>151</v>
      </c>
      <c r="G91" s="231" t="s">
        <v>128</v>
      </c>
      <c r="H91" s="232">
        <v>1</v>
      </c>
      <c r="I91" s="233"/>
      <c r="J91" s="232">
        <f>ROUND(I91*H91,1)</f>
        <v>0</v>
      </c>
      <c r="K91" s="230" t="s">
        <v>35</v>
      </c>
      <c r="L91" s="234"/>
      <c r="M91" s="235" t="s">
        <v>35</v>
      </c>
      <c r="N91" s="236" t="s">
        <v>51</v>
      </c>
      <c r="O91" s="82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26" t="s">
        <v>139</v>
      </c>
      <c r="AT91" s="226" t="s">
        <v>136</v>
      </c>
      <c r="AU91" s="226" t="s">
        <v>89</v>
      </c>
      <c r="AY91" s="14" t="s">
        <v>122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4" t="s">
        <v>41</v>
      </c>
      <c r="BK91" s="227">
        <f>ROUND(I91*H91,1)</f>
        <v>0</v>
      </c>
      <c r="BL91" s="14" t="s">
        <v>129</v>
      </c>
      <c r="BM91" s="226" t="s">
        <v>152</v>
      </c>
    </row>
    <row r="92" spans="1:65" s="2" customFormat="1" ht="16.5" customHeight="1">
      <c r="A92" s="36"/>
      <c r="B92" s="37"/>
      <c r="C92" s="228" t="s">
        <v>153</v>
      </c>
      <c r="D92" s="228" t="s">
        <v>136</v>
      </c>
      <c r="E92" s="229" t="s">
        <v>154</v>
      </c>
      <c r="F92" s="230" t="s">
        <v>155</v>
      </c>
      <c r="G92" s="231" t="s">
        <v>128</v>
      </c>
      <c r="H92" s="232">
        <v>1</v>
      </c>
      <c r="I92" s="233"/>
      <c r="J92" s="232">
        <f>ROUND(I92*H92,1)</f>
        <v>0</v>
      </c>
      <c r="K92" s="230" t="s">
        <v>35</v>
      </c>
      <c r="L92" s="234"/>
      <c r="M92" s="235" t="s">
        <v>35</v>
      </c>
      <c r="N92" s="236" t="s">
        <v>51</v>
      </c>
      <c r="O92" s="82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26" t="s">
        <v>139</v>
      </c>
      <c r="AT92" s="226" t="s">
        <v>136</v>
      </c>
      <c r="AU92" s="226" t="s">
        <v>89</v>
      </c>
      <c r="AY92" s="14" t="s">
        <v>122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4" t="s">
        <v>41</v>
      </c>
      <c r="BK92" s="227">
        <f>ROUND(I92*H92,1)</f>
        <v>0</v>
      </c>
      <c r="BL92" s="14" t="s">
        <v>129</v>
      </c>
      <c r="BM92" s="226" t="s">
        <v>156</v>
      </c>
    </row>
    <row r="93" spans="1:65" s="2" customFormat="1" ht="16.5" customHeight="1">
      <c r="A93" s="36"/>
      <c r="B93" s="37"/>
      <c r="C93" s="216" t="s">
        <v>157</v>
      </c>
      <c r="D93" s="216" t="s">
        <v>125</v>
      </c>
      <c r="E93" s="217" t="s">
        <v>158</v>
      </c>
      <c r="F93" s="218" t="s">
        <v>159</v>
      </c>
      <c r="G93" s="219" t="s">
        <v>160</v>
      </c>
      <c r="H93" s="220">
        <v>24</v>
      </c>
      <c r="I93" s="221"/>
      <c r="J93" s="220">
        <f>ROUND(I93*H93,1)</f>
        <v>0</v>
      </c>
      <c r="K93" s="218" t="s">
        <v>35</v>
      </c>
      <c r="L93" s="42"/>
      <c r="M93" s="222" t="s">
        <v>35</v>
      </c>
      <c r="N93" s="223" t="s">
        <v>51</v>
      </c>
      <c r="O93" s="82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26" t="s">
        <v>129</v>
      </c>
      <c r="AT93" s="226" t="s">
        <v>125</v>
      </c>
      <c r="AU93" s="226" t="s">
        <v>89</v>
      </c>
      <c r="AY93" s="14" t="s">
        <v>122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4" t="s">
        <v>41</v>
      </c>
      <c r="BK93" s="227">
        <f>ROUND(I93*H93,1)</f>
        <v>0</v>
      </c>
      <c r="BL93" s="14" t="s">
        <v>129</v>
      </c>
      <c r="BM93" s="226" t="s">
        <v>161</v>
      </c>
    </row>
    <row r="94" spans="1:65" s="2" customFormat="1" ht="16.5" customHeight="1">
      <c r="A94" s="36"/>
      <c r="B94" s="37"/>
      <c r="C94" s="216" t="s">
        <v>162</v>
      </c>
      <c r="D94" s="216" t="s">
        <v>125</v>
      </c>
      <c r="E94" s="217" t="s">
        <v>163</v>
      </c>
      <c r="F94" s="218" t="s">
        <v>164</v>
      </c>
      <c r="G94" s="219" t="s">
        <v>160</v>
      </c>
      <c r="H94" s="220">
        <v>6</v>
      </c>
      <c r="I94" s="221"/>
      <c r="J94" s="220">
        <f>ROUND(I94*H94,1)</f>
        <v>0</v>
      </c>
      <c r="K94" s="218" t="s">
        <v>35</v>
      </c>
      <c r="L94" s="42"/>
      <c r="M94" s="222" t="s">
        <v>35</v>
      </c>
      <c r="N94" s="223" t="s">
        <v>51</v>
      </c>
      <c r="O94" s="82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26" t="s">
        <v>129</v>
      </c>
      <c r="AT94" s="226" t="s">
        <v>125</v>
      </c>
      <c r="AU94" s="226" t="s">
        <v>89</v>
      </c>
      <c r="AY94" s="14" t="s">
        <v>122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4" t="s">
        <v>41</v>
      </c>
      <c r="BK94" s="227">
        <f>ROUND(I94*H94,1)</f>
        <v>0</v>
      </c>
      <c r="BL94" s="14" t="s">
        <v>129</v>
      </c>
      <c r="BM94" s="226" t="s">
        <v>165</v>
      </c>
    </row>
    <row r="95" spans="1:65" s="2" customFormat="1" ht="33" customHeight="1">
      <c r="A95" s="36"/>
      <c r="B95" s="37"/>
      <c r="C95" s="216" t="s">
        <v>166</v>
      </c>
      <c r="D95" s="216" t="s">
        <v>125</v>
      </c>
      <c r="E95" s="217" t="s">
        <v>167</v>
      </c>
      <c r="F95" s="218" t="s">
        <v>168</v>
      </c>
      <c r="G95" s="219" t="s">
        <v>169</v>
      </c>
      <c r="H95" s="220">
        <v>0.11</v>
      </c>
      <c r="I95" s="221"/>
      <c r="J95" s="220">
        <f>ROUND(I95*H95,1)</f>
        <v>0</v>
      </c>
      <c r="K95" s="218" t="s">
        <v>35</v>
      </c>
      <c r="L95" s="42"/>
      <c r="M95" s="222" t="s">
        <v>35</v>
      </c>
      <c r="N95" s="223" t="s">
        <v>51</v>
      </c>
      <c r="O95" s="82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26" t="s">
        <v>129</v>
      </c>
      <c r="AT95" s="226" t="s">
        <v>125</v>
      </c>
      <c r="AU95" s="226" t="s">
        <v>89</v>
      </c>
      <c r="AY95" s="14" t="s">
        <v>122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4" t="s">
        <v>41</v>
      </c>
      <c r="BK95" s="227">
        <f>ROUND(I95*H95,1)</f>
        <v>0</v>
      </c>
      <c r="BL95" s="14" t="s">
        <v>129</v>
      </c>
      <c r="BM95" s="226" t="s">
        <v>170</v>
      </c>
    </row>
    <row r="96" spans="1:63" s="12" customFormat="1" ht="22.8" customHeight="1">
      <c r="A96" s="12"/>
      <c r="B96" s="200"/>
      <c r="C96" s="201"/>
      <c r="D96" s="202" t="s">
        <v>79</v>
      </c>
      <c r="E96" s="214" t="s">
        <v>171</v>
      </c>
      <c r="F96" s="214" t="s">
        <v>172</v>
      </c>
      <c r="G96" s="201"/>
      <c r="H96" s="201"/>
      <c r="I96" s="204"/>
      <c r="J96" s="215">
        <f>BK96</f>
        <v>0</v>
      </c>
      <c r="K96" s="201"/>
      <c r="L96" s="206"/>
      <c r="M96" s="207"/>
      <c r="N96" s="208"/>
      <c r="O96" s="208"/>
      <c r="P96" s="209">
        <f>SUM(P97:P102)</f>
        <v>0</v>
      </c>
      <c r="Q96" s="208"/>
      <c r="R96" s="209">
        <f>SUM(R97:R102)</f>
        <v>0.00383</v>
      </c>
      <c r="S96" s="208"/>
      <c r="T96" s="210">
        <f>SUM(T97:T102)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1" t="s">
        <v>89</v>
      </c>
      <c r="AT96" s="212" t="s">
        <v>79</v>
      </c>
      <c r="AU96" s="212" t="s">
        <v>41</v>
      </c>
      <c r="AY96" s="211" t="s">
        <v>122</v>
      </c>
      <c r="BK96" s="213">
        <f>SUM(BK97:BK102)</f>
        <v>0</v>
      </c>
    </row>
    <row r="97" spans="1:65" s="2" customFormat="1" ht="16.5" customHeight="1">
      <c r="A97" s="36"/>
      <c r="B97" s="37"/>
      <c r="C97" s="216" t="s">
        <v>173</v>
      </c>
      <c r="D97" s="216" t="s">
        <v>125</v>
      </c>
      <c r="E97" s="217" t="s">
        <v>174</v>
      </c>
      <c r="F97" s="218" t="s">
        <v>175</v>
      </c>
      <c r="G97" s="219" t="s">
        <v>128</v>
      </c>
      <c r="H97" s="220">
        <v>2</v>
      </c>
      <c r="I97" s="221"/>
      <c r="J97" s="220">
        <f>ROUND(I97*H97,1)</f>
        <v>0</v>
      </c>
      <c r="K97" s="218" t="s">
        <v>35</v>
      </c>
      <c r="L97" s="42"/>
      <c r="M97" s="222" t="s">
        <v>35</v>
      </c>
      <c r="N97" s="223" t="s">
        <v>51</v>
      </c>
      <c r="O97" s="82"/>
      <c r="P97" s="224">
        <f>O97*H97</f>
        <v>0</v>
      </c>
      <c r="Q97" s="224">
        <v>3E-05</v>
      </c>
      <c r="R97" s="224">
        <f>Q97*H97</f>
        <v>6E-05</v>
      </c>
      <c r="S97" s="224">
        <v>0</v>
      </c>
      <c r="T97" s="22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26" t="s">
        <v>129</v>
      </c>
      <c r="AT97" s="226" t="s">
        <v>125</v>
      </c>
      <c r="AU97" s="226" t="s">
        <v>89</v>
      </c>
      <c r="AY97" s="14" t="s">
        <v>122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4" t="s">
        <v>41</v>
      </c>
      <c r="BK97" s="227">
        <f>ROUND(I97*H97,1)</f>
        <v>0</v>
      </c>
      <c r="BL97" s="14" t="s">
        <v>129</v>
      </c>
      <c r="BM97" s="226" t="s">
        <v>176</v>
      </c>
    </row>
    <row r="98" spans="1:65" s="2" customFormat="1" ht="16.5" customHeight="1">
      <c r="A98" s="36"/>
      <c r="B98" s="37"/>
      <c r="C98" s="228" t="s">
        <v>177</v>
      </c>
      <c r="D98" s="228" t="s">
        <v>136</v>
      </c>
      <c r="E98" s="229" t="s">
        <v>178</v>
      </c>
      <c r="F98" s="230" t="s">
        <v>179</v>
      </c>
      <c r="G98" s="231" t="s">
        <v>128</v>
      </c>
      <c r="H98" s="232">
        <v>2</v>
      </c>
      <c r="I98" s="233"/>
      <c r="J98" s="232">
        <f>ROUND(I98*H98,1)</f>
        <v>0</v>
      </c>
      <c r="K98" s="230" t="s">
        <v>35</v>
      </c>
      <c r="L98" s="234"/>
      <c r="M98" s="235" t="s">
        <v>35</v>
      </c>
      <c r="N98" s="236" t="s">
        <v>51</v>
      </c>
      <c r="O98" s="82"/>
      <c r="P98" s="224">
        <f>O98*H98</f>
        <v>0</v>
      </c>
      <c r="Q98" s="224">
        <v>0.00019</v>
      </c>
      <c r="R98" s="224">
        <f>Q98*H98</f>
        <v>0.00038</v>
      </c>
      <c r="S98" s="224">
        <v>0</v>
      </c>
      <c r="T98" s="22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26" t="s">
        <v>139</v>
      </c>
      <c r="AT98" s="226" t="s">
        <v>136</v>
      </c>
      <c r="AU98" s="226" t="s">
        <v>89</v>
      </c>
      <c r="AY98" s="14" t="s">
        <v>122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4" t="s">
        <v>41</v>
      </c>
      <c r="BK98" s="227">
        <f>ROUND(I98*H98,1)</f>
        <v>0</v>
      </c>
      <c r="BL98" s="14" t="s">
        <v>129</v>
      </c>
      <c r="BM98" s="226" t="s">
        <v>180</v>
      </c>
    </row>
    <row r="99" spans="1:65" s="2" customFormat="1" ht="16.5" customHeight="1">
      <c r="A99" s="36"/>
      <c r="B99" s="37"/>
      <c r="C99" s="216" t="s">
        <v>181</v>
      </c>
      <c r="D99" s="216" t="s">
        <v>125</v>
      </c>
      <c r="E99" s="217" t="s">
        <v>182</v>
      </c>
      <c r="F99" s="218" t="s">
        <v>183</v>
      </c>
      <c r="G99" s="219" t="s">
        <v>128</v>
      </c>
      <c r="H99" s="220">
        <v>4</v>
      </c>
      <c r="I99" s="221"/>
      <c r="J99" s="220">
        <f>ROUND(I99*H99,1)</f>
        <v>0</v>
      </c>
      <c r="K99" s="218" t="s">
        <v>35</v>
      </c>
      <c r="L99" s="42"/>
      <c r="M99" s="222" t="s">
        <v>35</v>
      </c>
      <c r="N99" s="223" t="s">
        <v>51</v>
      </c>
      <c r="O99" s="82"/>
      <c r="P99" s="224">
        <f>O99*H99</f>
        <v>0</v>
      </c>
      <c r="Q99" s="224">
        <v>0.0001</v>
      </c>
      <c r="R99" s="224">
        <f>Q99*H99</f>
        <v>0.0004</v>
      </c>
      <c r="S99" s="224">
        <v>0</v>
      </c>
      <c r="T99" s="22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26" t="s">
        <v>129</v>
      </c>
      <c r="AT99" s="226" t="s">
        <v>125</v>
      </c>
      <c r="AU99" s="226" t="s">
        <v>89</v>
      </c>
      <c r="AY99" s="14" t="s">
        <v>122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4" t="s">
        <v>41</v>
      </c>
      <c r="BK99" s="227">
        <f>ROUND(I99*H99,1)</f>
        <v>0</v>
      </c>
      <c r="BL99" s="14" t="s">
        <v>129</v>
      </c>
      <c r="BM99" s="226" t="s">
        <v>184</v>
      </c>
    </row>
    <row r="100" spans="1:65" s="2" customFormat="1" ht="16.5" customHeight="1">
      <c r="A100" s="36"/>
      <c r="B100" s="37"/>
      <c r="C100" s="228" t="s">
        <v>185</v>
      </c>
      <c r="D100" s="228" t="s">
        <v>136</v>
      </c>
      <c r="E100" s="229" t="s">
        <v>186</v>
      </c>
      <c r="F100" s="230" t="s">
        <v>187</v>
      </c>
      <c r="G100" s="231" t="s">
        <v>128</v>
      </c>
      <c r="H100" s="232">
        <v>1</v>
      </c>
      <c r="I100" s="233"/>
      <c r="J100" s="232">
        <f>ROUND(I100*H100,1)</f>
        <v>0</v>
      </c>
      <c r="K100" s="230" t="s">
        <v>35</v>
      </c>
      <c r="L100" s="234"/>
      <c r="M100" s="235" t="s">
        <v>35</v>
      </c>
      <c r="N100" s="236" t="s">
        <v>51</v>
      </c>
      <c r="O100" s="82"/>
      <c r="P100" s="224">
        <f>O100*H100</f>
        <v>0</v>
      </c>
      <c r="Q100" s="224">
        <v>0.002</v>
      </c>
      <c r="R100" s="224">
        <f>Q100*H100</f>
        <v>0.002</v>
      </c>
      <c r="S100" s="224">
        <v>0</v>
      </c>
      <c r="T100" s="22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26" t="s">
        <v>139</v>
      </c>
      <c r="AT100" s="226" t="s">
        <v>136</v>
      </c>
      <c r="AU100" s="226" t="s">
        <v>89</v>
      </c>
      <c r="AY100" s="14" t="s">
        <v>122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4" t="s">
        <v>41</v>
      </c>
      <c r="BK100" s="227">
        <f>ROUND(I100*H100,1)</f>
        <v>0</v>
      </c>
      <c r="BL100" s="14" t="s">
        <v>129</v>
      </c>
      <c r="BM100" s="226" t="s">
        <v>188</v>
      </c>
    </row>
    <row r="101" spans="1:65" s="2" customFormat="1" ht="16.5" customHeight="1">
      <c r="A101" s="36"/>
      <c r="B101" s="37"/>
      <c r="C101" s="228" t="s">
        <v>8</v>
      </c>
      <c r="D101" s="228" t="s">
        <v>136</v>
      </c>
      <c r="E101" s="229" t="s">
        <v>189</v>
      </c>
      <c r="F101" s="230" t="s">
        <v>190</v>
      </c>
      <c r="G101" s="231" t="s">
        <v>128</v>
      </c>
      <c r="H101" s="232">
        <v>3</v>
      </c>
      <c r="I101" s="233"/>
      <c r="J101" s="232">
        <f>ROUND(I101*H101,1)</f>
        <v>0</v>
      </c>
      <c r="K101" s="230" t="s">
        <v>35</v>
      </c>
      <c r="L101" s="234"/>
      <c r="M101" s="235" t="s">
        <v>35</v>
      </c>
      <c r="N101" s="236" t="s">
        <v>51</v>
      </c>
      <c r="O101" s="82"/>
      <c r="P101" s="224">
        <f>O101*H101</f>
        <v>0</v>
      </c>
      <c r="Q101" s="224">
        <v>0.00033</v>
      </c>
      <c r="R101" s="224">
        <f>Q101*H101</f>
        <v>0.00099</v>
      </c>
      <c r="S101" s="224">
        <v>0</v>
      </c>
      <c r="T101" s="22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26" t="s">
        <v>139</v>
      </c>
      <c r="AT101" s="226" t="s">
        <v>136</v>
      </c>
      <c r="AU101" s="226" t="s">
        <v>89</v>
      </c>
      <c r="AY101" s="14" t="s">
        <v>122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4" t="s">
        <v>41</v>
      </c>
      <c r="BK101" s="227">
        <f>ROUND(I101*H101,1)</f>
        <v>0</v>
      </c>
      <c r="BL101" s="14" t="s">
        <v>129</v>
      </c>
      <c r="BM101" s="226" t="s">
        <v>191</v>
      </c>
    </row>
    <row r="102" spans="1:65" s="2" customFormat="1" ht="33" customHeight="1">
      <c r="A102" s="36"/>
      <c r="B102" s="37"/>
      <c r="C102" s="216" t="s">
        <v>129</v>
      </c>
      <c r="D102" s="216" t="s">
        <v>125</v>
      </c>
      <c r="E102" s="217" t="s">
        <v>192</v>
      </c>
      <c r="F102" s="218" t="s">
        <v>193</v>
      </c>
      <c r="G102" s="219" t="s">
        <v>169</v>
      </c>
      <c r="H102" s="220">
        <v>0.01</v>
      </c>
      <c r="I102" s="221"/>
      <c r="J102" s="220">
        <f>ROUND(I102*H102,1)</f>
        <v>0</v>
      </c>
      <c r="K102" s="218" t="s">
        <v>35</v>
      </c>
      <c r="L102" s="42"/>
      <c r="M102" s="222" t="s">
        <v>35</v>
      </c>
      <c r="N102" s="223" t="s">
        <v>51</v>
      </c>
      <c r="O102" s="82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26" t="s">
        <v>129</v>
      </c>
      <c r="AT102" s="226" t="s">
        <v>125</v>
      </c>
      <c r="AU102" s="226" t="s">
        <v>89</v>
      </c>
      <c r="AY102" s="14" t="s">
        <v>122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4" t="s">
        <v>41</v>
      </c>
      <c r="BK102" s="227">
        <f>ROUND(I102*H102,1)</f>
        <v>0</v>
      </c>
      <c r="BL102" s="14" t="s">
        <v>129</v>
      </c>
      <c r="BM102" s="226" t="s">
        <v>194</v>
      </c>
    </row>
    <row r="103" spans="1:63" s="12" customFormat="1" ht="22.8" customHeight="1">
      <c r="A103" s="12"/>
      <c r="B103" s="200"/>
      <c r="C103" s="201"/>
      <c r="D103" s="202" t="s">
        <v>79</v>
      </c>
      <c r="E103" s="214" t="s">
        <v>195</v>
      </c>
      <c r="F103" s="214" t="s">
        <v>196</v>
      </c>
      <c r="G103" s="201"/>
      <c r="H103" s="201"/>
      <c r="I103" s="204"/>
      <c r="J103" s="215">
        <f>BK103</f>
        <v>0</v>
      </c>
      <c r="K103" s="201"/>
      <c r="L103" s="206"/>
      <c r="M103" s="207"/>
      <c r="N103" s="208"/>
      <c r="O103" s="208"/>
      <c r="P103" s="209">
        <f>SUM(P104:P118)</f>
        <v>0</v>
      </c>
      <c r="Q103" s="208"/>
      <c r="R103" s="209">
        <f>SUM(R104:R118)</f>
        <v>0</v>
      </c>
      <c r="S103" s="208"/>
      <c r="T103" s="210">
        <f>SUM(T104:T118)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1" t="s">
        <v>89</v>
      </c>
      <c r="AT103" s="212" t="s">
        <v>79</v>
      </c>
      <c r="AU103" s="212" t="s">
        <v>41</v>
      </c>
      <c r="AY103" s="211" t="s">
        <v>122</v>
      </c>
      <c r="BK103" s="213">
        <f>SUM(BK104:BK118)</f>
        <v>0</v>
      </c>
    </row>
    <row r="104" spans="1:65" s="2" customFormat="1" ht="16.5" customHeight="1">
      <c r="A104" s="36"/>
      <c r="B104" s="37"/>
      <c r="C104" s="216" t="s">
        <v>197</v>
      </c>
      <c r="D104" s="216" t="s">
        <v>125</v>
      </c>
      <c r="E104" s="217" t="s">
        <v>198</v>
      </c>
      <c r="F104" s="218" t="s">
        <v>199</v>
      </c>
      <c r="G104" s="219" t="s">
        <v>128</v>
      </c>
      <c r="H104" s="220">
        <v>1</v>
      </c>
      <c r="I104" s="221"/>
      <c r="J104" s="220">
        <f>ROUND(I104*H104,1)</f>
        <v>0</v>
      </c>
      <c r="K104" s="218" t="s">
        <v>35</v>
      </c>
      <c r="L104" s="42"/>
      <c r="M104" s="222" t="s">
        <v>35</v>
      </c>
      <c r="N104" s="223" t="s">
        <v>51</v>
      </c>
      <c r="O104" s="82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26" t="s">
        <v>129</v>
      </c>
      <c r="AT104" s="226" t="s">
        <v>125</v>
      </c>
      <c r="AU104" s="226" t="s">
        <v>89</v>
      </c>
      <c r="AY104" s="14" t="s">
        <v>122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4" t="s">
        <v>41</v>
      </c>
      <c r="BK104" s="227">
        <f>ROUND(I104*H104,1)</f>
        <v>0</v>
      </c>
      <c r="BL104" s="14" t="s">
        <v>129</v>
      </c>
      <c r="BM104" s="226" t="s">
        <v>200</v>
      </c>
    </row>
    <row r="105" spans="1:65" s="2" customFormat="1" ht="16.5" customHeight="1">
      <c r="A105" s="36"/>
      <c r="B105" s="37"/>
      <c r="C105" s="216" t="s">
        <v>201</v>
      </c>
      <c r="D105" s="216" t="s">
        <v>125</v>
      </c>
      <c r="E105" s="217" t="s">
        <v>202</v>
      </c>
      <c r="F105" s="218" t="s">
        <v>203</v>
      </c>
      <c r="G105" s="219" t="s">
        <v>128</v>
      </c>
      <c r="H105" s="220">
        <v>2</v>
      </c>
      <c r="I105" s="221"/>
      <c r="J105" s="220">
        <f>ROUND(I105*H105,1)</f>
        <v>0</v>
      </c>
      <c r="K105" s="218" t="s">
        <v>35</v>
      </c>
      <c r="L105" s="42"/>
      <c r="M105" s="222" t="s">
        <v>35</v>
      </c>
      <c r="N105" s="223" t="s">
        <v>51</v>
      </c>
      <c r="O105" s="82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26" t="s">
        <v>129</v>
      </c>
      <c r="AT105" s="226" t="s">
        <v>125</v>
      </c>
      <c r="AU105" s="226" t="s">
        <v>89</v>
      </c>
      <c r="AY105" s="14" t="s">
        <v>122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4" t="s">
        <v>41</v>
      </c>
      <c r="BK105" s="227">
        <f>ROUND(I105*H105,1)</f>
        <v>0</v>
      </c>
      <c r="BL105" s="14" t="s">
        <v>129</v>
      </c>
      <c r="BM105" s="226" t="s">
        <v>204</v>
      </c>
    </row>
    <row r="106" spans="1:65" s="2" customFormat="1" ht="16.5" customHeight="1">
      <c r="A106" s="36"/>
      <c r="B106" s="37"/>
      <c r="C106" s="216" t="s">
        <v>205</v>
      </c>
      <c r="D106" s="216" t="s">
        <v>125</v>
      </c>
      <c r="E106" s="217" t="s">
        <v>206</v>
      </c>
      <c r="F106" s="218" t="s">
        <v>207</v>
      </c>
      <c r="G106" s="219" t="s">
        <v>133</v>
      </c>
      <c r="H106" s="220">
        <v>98</v>
      </c>
      <c r="I106" s="221"/>
      <c r="J106" s="220">
        <f>ROUND(I106*H106,1)</f>
        <v>0</v>
      </c>
      <c r="K106" s="218" t="s">
        <v>35</v>
      </c>
      <c r="L106" s="42"/>
      <c r="M106" s="222" t="s">
        <v>35</v>
      </c>
      <c r="N106" s="223" t="s">
        <v>51</v>
      </c>
      <c r="O106" s="82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26" t="s">
        <v>129</v>
      </c>
      <c r="AT106" s="226" t="s">
        <v>125</v>
      </c>
      <c r="AU106" s="226" t="s">
        <v>89</v>
      </c>
      <c r="AY106" s="14" t="s">
        <v>122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4" t="s">
        <v>41</v>
      </c>
      <c r="BK106" s="227">
        <f>ROUND(I106*H106,1)</f>
        <v>0</v>
      </c>
      <c r="BL106" s="14" t="s">
        <v>129</v>
      </c>
      <c r="BM106" s="226" t="s">
        <v>208</v>
      </c>
    </row>
    <row r="107" spans="1:65" s="2" customFormat="1" ht="16.5" customHeight="1">
      <c r="A107" s="36"/>
      <c r="B107" s="37"/>
      <c r="C107" s="216" t="s">
        <v>209</v>
      </c>
      <c r="D107" s="216" t="s">
        <v>125</v>
      </c>
      <c r="E107" s="217" t="s">
        <v>210</v>
      </c>
      <c r="F107" s="218" t="s">
        <v>211</v>
      </c>
      <c r="G107" s="219" t="s">
        <v>212</v>
      </c>
      <c r="H107" s="220">
        <v>98</v>
      </c>
      <c r="I107" s="221"/>
      <c r="J107" s="220">
        <f>ROUND(I107*H107,1)</f>
        <v>0</v>
      </c>
      <c r="K107" s="218" t="s">
        <v>35</v>
      </c>
      <c r="L107" s="42"/>
      <c r="M107" s="222" t="s">
        <v>35</v>
      </c>
      <c r="N107" s="223" t="s">
        <v>51</v>
      </c>
      <c r="O107" s="82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26" t="s">
        <v>129</v>
      </c>
      <c r="AT107" s="226" t="s">
        <v>125</v>
      </c>
      <c r="AU107" s="226" t="s">
        <v>89</v>
      </c>
      <c r="AY107" s="14" t="s">
        <v>122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4" t="s">
        <v>41</v>
      </c>
      <c r="BK107" s="227">
        <f>ROUND(I107*H107,1)</f>
        <v>0</v>
      </c>
      <c r="BL107" s="14" t="s">
        <v>129</v>
      </c>
      <c r="BM107" s="226" t="s">
        <v>213</v>
      </c>
    </row>
    <row r="108" spans="1:65" s="2" customFormat="1" ht="16.5" customHeight="1">
      <c r="A108" s="36"/>
      <c r="B108" s="37"/>
      <c r="C108" s="216" t="s">
        <v>7</v>
      </c>
      <c r="D108" s="216" t="s">
        <v>125</v>
      </c>
      <c r="E108" s="217" t="s">
        <v>214</v>
      </c>
      <c r="F108" s="218" t="s">
        <v>215</v>
      </c>
      <c r="G108" s="219" t="s">
        <v>216</v>
      </c>
      <c r="H108" s="220">
        <v>680</v>
      </c>
      <c r="I108" s="221"/>
      <c r="J108" s="220">
        <f>ROUND(I108*H108,1)</f>
        <v>0</v>
      </c>
      <c r="K108" s="218" t="s">
        <v>35</v>
      </c>
      <c r="L108" s="42"/>
      <c r="M108" s="222" t="s">
        <v>35</v>
      </c>
      <c r="N108" s="223" t="s">
        <v>51</v>
      </c>
      <c r="O108" s="82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26" t="s">
        <v>129</v>
      </c>
      <c r="AT108" s="226" t="s">
        <v>125</v>
      </c>
      <c r="AU108" s="226" t="s">
        <v>89</v>
      </c>
      <c r="AY108" s="14" t="s">
        <v>122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4" t="s">
        <v>41</v>
      </c>
      <c r="BK108" s="227">
        <f>ROUND(I108*H108,1)</f>
        <v>0</v>
      </c>
      <c r="BL108" s="14" t="s">
        <v>129</v>
      </c>
      <c r="BM108" s="226" t="s">
        <v>217</v>
      </c>
    </row>
    <row r="109" spans="1:65" s="2" customFormat="1" ht="21.75" customHeight="1">
      <c r="A109" s="36"/>
      <c r="B109" s="37"/>
      <c r="C109" s="216" t="s">
        <v>218</v>
      </c>
      <c r="D109" s="216" t="s">
        <v>125</v>
      </c>
      <c r="E109" s="217" t="s">
        <v>219</v>
      </c>
      <c r="F109" s="218" t="s">
        <v>220</v>
      </c>
      <c r="G109" s="219" t="s">
        <v>128</v>
      </c>
      <c r="H109" s="220">
        <v>1</v>
      </c>
      <c r="I109" s="221"/>
      <c r="J109" s="220">
        <f>ROUND(I109*H109,1)</f>
        <v>0</v>
      </c>
      <c r="K109" s="218" t="s">
        <v>35</v>
      </c>
      <c r="L109" s="42"/>
      <c r="M109" s="222" t="s">
        <v>35</v>
      </c>
      <c r="N109" s="223" t="s">
        <v>51</v>
      </c>
      <c r="O109" s="82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26" t="s">
        <v>129</v>
      </c>
      <c r="AT109" s="226" t="s">
        <v>125</v>
      </c>
      <c r="AU109" s="226" t="s">
        <v>89</v>
      </c>
      <c r="AY109" s="14" t="s">
        <v>122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4" t="s">
        <v>41</v>
      </c>
      <c r="BK109" s="227">
        <f>ROUND(I109*H109,1)</f>
        <v>0</v>
      </c>
      <c r="BL109" s="14" t="s">
        <v>129</v>
      </c>
      <c r="BM109" s="226" t="s">
        <v>221</v>
      </c>
    </row>
    <row r="110" spans="1:65" s="2" customFormat="1" ht="16.5" customHeight="1">
      <c r="A110" s="36"/>
      <c r="B110" s="37"/>
      <c r="C110" s="216" t="s">
        <v>222</v>
      </c>
      <c r="D110" s="216" t="s">
        <v>125</v>
      </c>
      <c r="E110" s="217" t="s">
        <v>223</v>
      </c>
      <c r="F110" s="218" t="s">
        <v>224</v>
      </c>
      <c r="G110" s="219" t="s">
        <v>128</v>
      </c>
      <c r="H110" s="220">
        <v>1</v>
      </c>
      <c r="I110" s="221"/>
      <c r="J110" s="220">
        <f>ROUND(I110*H110,1)</f>
        <v>0</v>
      </c>
      <c r="K110" s="218" t="s">
        <v>35</v>
      </c>
      <c r="L110" s="42"/>
      <c r="M110" s="222" t="s">
        <v>35</v>
      </c>
      <c r="N110" s="223" t="s">
        <v>51</v>
      </c>
      <c r="O110" s="82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26" t="s">
        <v>129</v>
      </c>
      <c r="AT110" s="226" t="s">
        <v>125</v>
      </c>
      <c r="AU110" s="226" t="s">
        <v>89</v>
      </c>
      <c r="AY110" s="14" t="s">
        <v>122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4" t="s">
        <v>41</v>
      </c>
      <c r="BK110" s="227">
        <f>ROUND(I110*H110,1)</f>
        <v>0</v>
      </c>
      <c r="BL110" s="14" t="s">
        <v>129</v>
      </c>
      <c r="BM110" s="226" t="s">
        <v>225</v>
      </c>
    </row>
    <row r="111" spans="1:65" s="2" customFormat="1" ht="21.75" customHeight="1">
      <c r="A111" s="36"/>
      <c r="B111" s="37"/>
      <c r="C111" s="216" t="s">
        <v>226</v>
      </c>
      <c r="D111" s="216" t="s">
        <v>125</v>
      </c>
      <c r="E111" s="217" t="s">
        <v>227</v>
      </c>
      <c r="F111" s="218" t="s">
        <v>228</v>
      </c>
      <c r="G111" s="219" t="s">
        <v>216</v>
      </c>
      <c r="H111" s="220">
        <v>1</v>
      </c>
      <c r="I111" s="221"/>
      <c r="J111" s="220">
        <f>ROUND(I111*H111,1)</f>
        <v>0</v>
      </c>
      <c r="K111" s="218" t="s">
        <v>35</v>
      </c>
      <c r="L111" s="42"/>
      <c r="M111" s="222" t="s">
        <v>35</v>
      </c>
      <c r="N111" s="223" t="s">
        <v>51</v>
      </c>
      <c r="O111" s="82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26" t="s">
        <v>129</v>
      </c>
      <c r="AT111" s="226" t="s">
        <v>125</v>
      </c>
      <c r="AU111" s="226" t="s">
        <v>89</v>
      </c>
      <c r="AY111" s="14" t="s">
        <v>122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4" t="s">
        <v>41</v>
      </c>
      <c r="BK111" s="227">
        <f>ROUND(I111*H111,1)</f>
        <v>0</v>
      </c>
      <c r="BL111" s="14" t="s">
        <v>129</v>
      </c>
      <c r="BM111" s="226" t="s">
        <v>229</v>
      </c>
    </row>
    <row r="112" spans="1:65" s="2" customFormat="1" ht="16.5" customHeight="1">
      <c r="A112" s="36"/>
      <c r="B112" s="37"/>
      <c r="C112" s="216" t="s">
        <v>230</v>
      </c>
      <c r="D112" s="216" t="s">
        <v>125</v>
      </c>
      <c r="E112" s="217" t="s">
        <v>231</v>
      </c>
      <c r="F112" s="218" t="s">
        <v>232</v>
      </c>
      <c r="G112" s="219" t="s">
        <v>128</v>
      </c>
      <c r="H112" s="220">
        <v>3</v>
      </c>
      <c r="I112" s="221"/>
      <c r="J112" s="220">
        <f>ROUND(I112*H112,1)</f>
        <v>0</v>
      </c>
      <c r="K112" s="218" t="s">
        <v>35</v>
      </c>
      <c r="L112" s="42"/>
      <c r="M112" s="222" t="s">
        <v>35</v>
      </c>
      <c r="N112" s="223" t="s">
        <v>51</v>
      </c>
      <c r="O112" s="82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26" t="s">
        <v>129</v>
      </c>
      <c r="AT112" s="226" t="s">
        <v>125</v>
      </c>
      <c r="AU112" s="226" t="s">
        <v>89</v>
      </c>
      <c r="AY112" s="14" t="s">
        <v>122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4" t="s">
        <v>41</v>
      </c>
      <c r="BK112" s="227">
        <f>ROUND(I112*H112,1)</f>
        <v>0</v>
      </c>
      <c r="BL112" s="14" t="s">
        <v>129</v>
      </c>
      <c r="BM112" s="226" t="s">
        <v>233</v>
      </c>
    </row>
    <row r="113" spans="1:65" s="2" customFormat="1" ht="21.75" customHeight="1">
      <c r="A113" s="36"/>
      <c r="B113" s="37"/>
      <c r="C113" s="216" t="s">
        <v>234</v>
      </c>
      <c r="D113" s="216" t="s">
        <v>125</v>
      </c>
      <c r="E113" s="217" t="s">
        <v>235</v>
      </c>
      <c r="F113" s="218" t="s">
        <v>236</v>
      </c>
      <c r="G113" s="219" t="s">
        <v>128</v>
      </c>
      <c r="H113" s="220">
        <v>14</v>
      </c>
      <c r="I113" s="221"/>
      <c r="J113" s="220">
        <f>ROUND(I113*H113,1)</f>
        <v>0</v>
      </c>
      <c r="K113" s="218" t="s">
        <v>35</v>
      </c>
      <c r="L113" s="42"/>
      <c r="M113" s="222" t="s">
        <v>35</v>
      </c>
      <c r="N113" s="223" t="s">
        <v>51</v>
      </c>
      <c r="O113" s="82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26" t="s">
        <v>129</v>
      </c>
      <c r="AT113" s="226" t="s">
        <v>125</v>
      </c>
      <c r="AU113" s="226" t="s">
        <v>89</v>
      </c>
      <c r="AY113" s="14" t="s">
        <v>122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4" t="s">
        <v>41</v>
      </c>
      <c r="BK113" s="227">
        <f>ROUND(I113*H113,1)</f>
        <v>0</v>
      </c>
      <c r="BL113" s="14" t="s">
        <v>129</v>
      </c>
      <c r="BM113" s="226" t="s">
        <v>237</v>
      </c>
    </row>
    <row r="114" spans="1:65" s="2" customFormat="1" ht="16.5" customHeight="1">
      <c r="A114" s="36"/>
      <c r="B114" s="37"/>
      <c r="C114" s="216" t="s">
        <v>238</v>
      </c>
      <c r="D114" s="216" t="s">
        <v>125</v>
      </c>
      <c r="E114" s="217" t="s">
        <v>239</v>
      </c>
      <c r="F114" s="218" t="s">
        <v>240</v>
      </c>
      <c r="G114" s="219" t="s">
        <v>128</v>
      </c>
      <c r="H114" s="220">
        <v>4</v>
      </c>
      <c r="I114" s="221"/>
      <c r="J114" s="220">
        <f>ROUND(I114*H114,1)</f>
        <v>0</v>
      </c>
      <c r="K114" s="218" t="s">
        <v>35</v>
      </c>
      <c r="L114" s="42"/>
      <c r="M114" s="222" t="s">
        <v>35</v>
      </c>
      <c r="N114" s="223" t="s">
        <v>51</v>
      </c>
      <c r="O114" s="82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26" t="s">
        <v>129</v>
      </c>
      <c r="AT114" s="226" t="s">
        <v>125</v>
      </c>
      <c r="AU114" s="226" t="s">
        <v>89</v>
      </c>
      <c r="AY114" s="14" t="s">
        <v>122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4" t="s">
        <v>41</v>
      </c>
      <c r="BK114" s="227">
        <f>ROUND(I114*H114,1)</f>
        <v>0</v>
      </c>
      <c r="BL114" s="14" t="s">
        <v>129</v>
      </c>
      <c r="BM114" s="226" t="s">
        <v>241</v>
      </c>
    </row>
    <row r="115" spans="1:65" s="2" customFormat="1" ht="16.5" customHeight="1">
      <c r="A115" s="36"/>
      <c r="B115" s="37"/>
      <c r="C115" s="216" t="s">
        <v>242</v>
      </c>
      <c r="D115" s="216" t="s">
        <v>125</v>
      </c>
      <c r="E115" s="217" t="s">
        <v>243</v>
      </c>
      <c r="F115" s="218" t="s">
        <v>244</v>
      </c>
      <c r="G115" s="219" t="s">
        <v>216</v>
      </c>
      <c r="H115" s="220">
        <v>120</v>
      </c>
      <c r="I115" s="221"/>
      <c r="J115" s="220">
        <f>ROUND(I115*H115,1)</f>
        <v>0</v>
      </c>
      <c r="K115" s="218" t="s">
        <v>35</v>
      </c>
      <c r="L115" s="42"/>
      <c r="M115" s="222" t="s">
        <v>35</v>
      </c>
      <c r="N115" s="223" t="s">
        <v>51</v>
      </c>
      <c r="O115" s="82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26" t="s">
        <v>129</v>
      </c>
      <c r="AT115" s="226" t="s">
        <v>125</v>
      </c>
      <c r="AU115" s="226" t="s">
        <v>89</v>
      </c>
      <c r="AY115" s="14" t="s">
        <v>122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4" t="s">
        <v>41</v>
      </c>
      <c r="BK115" s="227">
        <f>ROUND(I115*H115,1)</f>
        <v>0</v>
      </c>
      <c r="BL115" s="14" t="s">
        <v>129</v>
      </c>
      <c r="BM115" s="226" t="s">
        <v>245</v>
      </c>
    </row>
    <row r="116" spans="1:65" s="2" customFormat="1" ht="16.5" customHeight="1">
      <c r="A116" s="36"/>
      <c r="B116" s="37"/>
      <c r="C116" s="216" t="s">
        <v>246</v>
      </c>
      <c r="D116" s="216" t="s">
        <v>125</v>
      </c>
      <c r="E116" s="217" t="s">
        <v>247</v>
      </c>
      <c r="F116" s="218" t="s">
        <v>248</v>
      </c>
      <c r="G116" s="219" t="s">
        <v>128</v>
      </c>
      <c r="H116" s="220">
        <v>14</v>
      </c>
      <c r="I116" s="221"/>
      <c r="J116" s="220">
        <f>ROUND(I116*H116,1)</f>
        <v>0</v>
      </c>
      <c r="K116" s="218" t="s">
        <v>35</v>
      </c>
      <c r="L116" s="42"/>
      <c r="M116" s="222" t="s">
        <v>35</v>
      </c>
      <c r="N116" s="223" t="s">
        <v>51</v>
      </c>
      <c r="O116" s="82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26" t="s">
        <v>129</v>
      </c>
      <c r="AT116" s="226" t="s">
        <v>125</v>
      </c>
      <c r="AU116" s="226" t="s">
        <v>89</v>
      </c>
      <c r="AY116" s="14" t="s">
        <v>122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4" t="s">
        <v>41</v>
      </c>
      <c r="BK116" s="227">
        <f>ROUND(I116*H116,1)</f>
        <v>0</v>
      </c>
      <c r="BL116" s="14" t="s">
        <v>129</v>
      </c>
      <c r="BM116" s="226" t="s">
        <v>249</v>
      </c>
    </row>
    <row r="117" spans="1:65" s="2" customFormat="1" ht="21.75" customHeight="1">
      <c r="A117" s="36"/>
      <c r="B117" s="37"/>
      <c r="C117" s="216" t="s">
        <v>250</v>
      </c>
      <c r="D117" s="216" t="s">
        <v>125</v>
      </c>
      <c r="E117" s="217" t="s">
        <v>251</v>
      </c>
      <c r="F117" s="218" t="s">
        <v>252</v>
      </c>
      <c r="G117" s="219" t="s">
        <v>128</v>
      </c>
      <c r="H117" s="220">
        <v>25</v>
      </c>
      <c r="I117" s="221"/>
      <c r="J117" s="220">
        <f>ROUND(I117*H117,1)</f>
        <v>0</v>
      </c>
      <c r="K117" s="218" t="s">
        <v>35</v>
      </c>
      <c r="L117" s="42"/>
      <c r="M117" s="222" t="s">
        <v>35</v>
      </c>
      <c r="N117" s="223" t="s">
        <v>51</v>
      </c>
      <c r="O117" s="82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26" t="s">
        <v>129</v>
      </c>
      <c r="AT117" s="226" t="s">
        <v>125</v>
      </c>
      <c r="AU117" s="226" t="s">
        <v>89</v>
      </c>
      <c r="AY117" s="14" t="s">
        <v>122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4" t="s">
        <v>41</v>
      </c>
      <c r="BK117" s="227">
        <f>ROUND(I117*H117,1)</f>
        <v>0</v>
      </c>
      <c r="BL117" s="14" t="s">
        <v>129</v>
      </c>
      <c r="BM117" s="226" t="s">
        <v>253</v>
      </c>
    </row>
    <row r="118" spans="1:65" s="2" customFormat="1" ht="33" customHeight="1">
      <c r="A118" s="36"/>
      <c r="B118" s="37"/>
      <c r="C118" s="216" t="s">
        <v>254</v>
      </c>
      <c r="D118" s="216" t="s">
        <v>125</v>
      </c>
      <c r="E118" s="217" t="s">
        <v>255</v>
      </c>
      <c r="F118" s="218" t="s">
        <v>256</v>
      </c>
      <c r="G118" s="219" t="s">
        <v>169</v>
      </c>
      <c r="H118" s="220">
        <v>0.2</v>
      </c>
      <c r="I118" s="221"/>
      <c r="J118" s="220">
        <f>ROUND(I118*H118,1)</f>
        <v>0</v>
      </c>
      <c r="K118" s="218" t="s">
        <v>35</v>
      </c>
      <c r="L118" s="42"/>
      <c r="M118" s="237" t="s">
        <v>35</v>
      </c>
      <c r="N118" s="238" t="s">
        <v>51</v>
      </c>
      <c r="O118" s="239"/>
      <c r="P118" s="240">
        <f>O118*H118</f>
        <v>0</v>
      </c>
      <c r="Q118" s="240">
        <v>0</v>
      </c>
      <c r="R118" s="240">
        <f>Q118*H118</f>
        <v>0</v>
      </c>
      <c r="S118" s="240">
        <v>0</v>
      </c>
      <c r="T118" s="241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26" t="s">
        <v>129</v>
      </c>
      <c r="AT118" s="226" t="s">
        <v>125</v>
      </c>
      <c r="AU118" s="226" t="s">
        <v>89</v>
      </c>
      <c r="AY118" s="14" t="s">
        <v>122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4" t="s">
        <v>41</v>
      </c>
      <c r="BK118" s="227">
        <f>ROUND(I118*H118,1)</f>
        <v>0</v>
      </c>
      <c r="BL118" s="14" t="s">
        <v>129</v>
      </c>
      <c r="BM118" s="226" t="s">
        <v>257</v>
      </c>
    </row>
    <row r="119" spans="1:31" s="2" customFormat="1" ht="6.95" customHeight="1">
      <c r="A119" s="36"/>
      <c r="B119" s="57"/>
      <c r="C119" s="58"/>
      <c r="D119" s="58"/>
      <c r="E119" s="58"/>
      <c r="F119" s="58"/>
      <c r="G119" s="58"/>
      <c r="H119" s="58"/>
      <c r="I119" s="164"/>
      <c r="J119" s="58"/>
      <c r="K119" s="58"/>
      <c r="L119" s="42"/>
      <c r="M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</sheetData>
  <sheetProtection password="CC35" sheet="1" objects="1" scenarios="1" formatColumns="0" formatRows="0" autoFilter="0"/>
  <autoFilter ref="C82:K11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92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9"/>
      <c r="J3" s="128"/>
      <c r="K3" s="128"/>
      <c r="L3" s="17"/>
      <c r="AT3" s="14" t="s">
        <v>89</v>
      </c>
    </row>
    <row r="4" spans="2:46" s="1" customFormat="1" ht="24.95" customHeight="1">
      <c r="B4" s="17"/>
      <c r="D4" s="130" t="s">
        <v>96</v>
      </c>
      <c r="I4" s="126"/>
      <c r="L4" s="17"/>
      <c r="M4" s="131" t="s">
        <v>10</v>
      </c>
      <c r="AT4" s="14" t="s">
        <v>4</v>
      </c>
    </row>
    <row r="5" spans="2:12" s="1" customFormat="1" ht="6.95" customHeight="1">
      <c r="B5" s="17"/>
      <c r="I5" s="126"/>
      <c r="L5" s="17"/>
    </row>
    <row r="6" spans="2:12" s="1" customFormat="1" ht="12" customHeight="1">
      <c r="B6" s="17"/>
      <c r="D6" s="132" t="s">
        <v>16</v>
      </c>
      <c r="I6" s="126"/>
      <c r="L6" s="17"/>
    </row>
    <row r="7" spans="2:12" s="1" customFormat="1" ht="16.5" customHeight="1">
      <c r="B7" s="17"/>
      <c r="E7" s="133" t="str">
        <f>'Rekapitulace stavby'!K6</f>
        <v>Stavební úpravy objektu č.p.995_odběrné plynové zařízení</v>
      </c>
      <c r="F7" s="132"/>
      <c r="G7" s="132"/>
      <c r="H7" s="132"/>
      <c r="I7" s="126"/>
      <c r="L7" s="17"/>
    </row>
    <row r="8" spans="1:31" s="2" customFormat="1" ht="12" customHeight="1">
      <c r="A8" s="36"/>
      <c r="B8" s="42"/>
      <c r="C8" s="36"/>
      <c r="D8" s="132" t="s">
        <v>97</v>
      </c>
      <c r="E8" s="36"/>
      <c r="F8" s="36"/>
      <c r="G8" s="36"/>
      <c r="H8" s="36"/>
      <c r="I8" s="134"/>
      <c r="J8" s="36"/>
      <c r="K8" s="36"/>
      <c r="L8" s="13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6" t="s">
        <v>258</v>
      </c>
      <c r="F9" s="36"/>
      <c r="G9" s="36"/>
      <c r="H9" s="36"/>
      <c r="I9" s="134"/>
      <c r="J9" s="36"/>
      <c r="K9" s="36"/>
      <c r="L9" s="13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34"/>
      <c r="J10" s="36"/>
      <c r="K10" s="36"/>
      <c r="L10" s="1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2" t="s">
        <v>18</v>
      </c>
      <c r="E11" s="36"/>
      <c r="F11" s="137" t="s">
        <v>35</v>
      </c>
      <c r="G11" s="36"/>
      <c r="H11" s="36"/>
      <c r="I11" s="138" t="s">
        <v>20</v>
      </c>
      <c r="J11" s="137" t="s">
        <v>35</v>
      </c>
      <c r="K11" s="36"/>
      <c r="L11" s="13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2" t="s">
        <v>22</v>
      </c>
      <c r="E12" s="36"/>
      <c r="F12" s="137" t="s">
        <v>23</v>
      </c>
      <c r="G12" s="36"/>
      <c r="H12" s="36"/>
      <c r="I12" s="138" t="s">
        <v>24</v>
      </c>
      <c r="J12" s="139" t="str">
        <f>'Rekapitulace stavby'!AN8</f>
        <v>6. 3. 2020</v>
      </c>
      <c r="K12" s="36"/>
      <c r="L12" s="1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21.8" customHeight="1">
      <c r="A13" s="36"/>
      <c r="B13" s="42"/>
      <c r="C13" s="36"/>
      <c r="D13" s="242" t="s">
        <v>26</v>
      </c>
      <c r="E13" s="36"/>
      <c r="F13" s="243" t="s">
        <v>27</v>
      </c>
      <c r="G13" s="36"/>
      <c r="H13" s="36"/>
      <c r="I13" s="134"/>
      <c r="J13" s="36"/>
      <c r="K13" s="36"/>
      <c r="L13" s="13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2" t="s">
        <v>30</v>
      </c>
      <c r="E14" s="36"/>
      <c r="F14" s="36"/>
      <c r="G14" s="36"/>
      <c r="H14" s="36"/>
      <c r="I14" s="138" t="s">
        <v>31</v>
      </c>
      <c r="J14" s="137" t="s">
        <v>32</v>
      </c>
      <c r="K14" s="36"/>
      <c r="L14" s="13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7" t="s">
        <v>33</v>
      </c>
      <c r="F15" s="36"/>
      <c r="G15" s="36"/>
      <c r="H15" s="36"/>
      <c r="I15" s="138" t="s">
        <v>34</v>
      </c>
      <c r="J15" s="137" t="s">
        <v>35</v>
      </c>
      <c r="K15" s="36"/>
      <c r="L15" s="13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34"/>
      <c r="J16" s="36"/>
      <c r="K16" s="36"/>
      <c r="L16" s="13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2" t="s">
        <v>36</v>
      </c>
      <c r="E17" s="36"/>
      <c r="F17" s="36"/>
      <c r="G17" s="36"/>
      <c r="H17" s="36"/>
      <c r="I17" s="138" t="s">
        <v>31</v>
      </c>
      <c r="J17" s="30" t="str">
        <f>'Rekapitulace stavby'!AN13</f>
        <v>Vyplň údaj</v>
      </c>
      <c r="K17" s="36"/>
      <c r="L17" s="1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0" t="str">
        <f>'Rekapitulace stavby'!E14</f>
        <v>Vyplň údaj</v>
      </c>
      <c r="F18" s="137"/>
      <c r="G18" s="137"/>
      <c r="H18" s="137"/>
      <c r="I18" s="138" t="s">
        <v>34</v>
      </c>
      <c r="J18" s="30" t="str">
        <f>'Rekapitulace stavby'!AN14</f>
        <v>Vyplň údaj</v>
      </c>
      <c r="K18" s="36"/>
      <c r="L18" s="13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34"/>
      <c r="J19" s="36"/>
      <c r="K19" s="36"/>
      <c r="L19" s="13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2" t="s">
        <v>38</v>
      </c>
      <c r="E20" s="36"/>
      <c r="F20" s="36"/>
      <c r="G20" s="36"/>
      <c r="H20" s="36"/>
      <c r="I20" s="138" t="s">
        <v>31</v>
      </c>
      <c r="J20" s="137" t="s">
        <v>39</v>
      </c>
      <c r="K20" s="36"/>
      <c r="L20" s="13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7" t="s">
        <v>40</v>
      </c>
      <c r="F21" s="36"/>
      <c r="G21" s="36"/>
      <c r="H21" s="36"/>
      <c r="I21" s="138" t="s">
        <v>34</v>
      </c>
      <c r="J21" s="137" t="s">
        <v>35</v>
      </c>
      <c r="K21" s="36"/>
      <c r="L21" s="13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34"/>
      <c r="J22" s="36"/>
      <c r="K22" s="36"/>
      <c r="L22" s="13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2" t="s">
        <v>42</v>
      </c>
      <c r="E23" s="36"/>
      <c r="F23" s="36"/>
      <c r="G23" s="36"/>
      <c r="H23" s="36"/>
      <c r="I23" s="138" t="s">
        <v>31</v>
      </c>
      <c r="J23" s="137" t="str">
        <f>IF('Rekapitulace stavby'!AN19="","",'Rekapitulace stavby'!AN19)</f>
        <v/>
      </c>
      <c r="K23" s="36"/>
      <c r="L23" s="13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7" t="str">
        <f>IF('Rekapitulace stavby'!E20="","",'Rekapitulace stavby'!E20)</f>
        <v xml:space="preserve"> </v>
      </c>
      <c r="F24" s="36"/>
      <c r="G24" s="36"/>
      <c r="H24" s="36"/>
      <c r="I24" s="138" t="s">
        <v>34</v>
      </c>
      <c r="J24" s="137" t="str">
        <f>IF('Rekapitulace stavby'!AN20="","",'Rekapitulace stavby'!AN20)</f>
        <v/>
      </c>
      <c r="K24" s="36"/>
      <c r="L24" s="13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34"/>
      <c r="J25" s="36"/>
      <c r="K25" s="36"/>
      <c r="L25" s="13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2" t="s">
        <v>44</v>
      </c>
      <c r="E26" s="36"/>
      <c r="F26" s="36"/>
      <c r="G26" s="36"/>
      <c r="H26" s="36"/>
      <c r="I26" s="134"/>
      <c r="J26" s="36"/>
      <c r="K26" s="36"/>
      <c r="L26" s="13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40"/>
      <c r="B27" s="141"/>
      <c r="C27" s="140"/>
      <c r="D27" s="140"/>
      <c r="E27" s="142" t="s">
        <v>45</v>
      </c>
      <c r="F27" s="142"/>
      <c r="G27" s="142"/>
      <c r="H27" s="142"/>
      <c r="I27" s="143"/>
      <c r="J27" s="140"/>
      <c r="K27" s="140"/>
      <c r="L27" s="144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34"/>
      <c r="J28" s="36"/>
      <c r="K28" s="36"/>
      <c r="L28" s="13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5"/>
      <c r="E29" s="145"/>
      <c r="F29" s="145"/>
      <c r="G29" s="145"/>
      <c r="H29" s="145"/>
      <c r="I29" s="146"/>
      <c r="J29" s="145"/>
      <c r="K29" s="145"/>
      <c r="L29" s="13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7" t="s">
        <v>46</v>
      </c>
      <c r="E30" s="36"/>
      <c r="F30" s="36"/>
      <c r="G30" s="36"/>
      <c r="H30" s="36"/>
      <c r="I30" s="134"/>
      <c r="J30" s="148">
        <f>ROUND(J81,0)</f>
        <v>0</v>
      </c>
      <c r="K30" s="36"/>
      <c r="L30" s="13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5"/>
      <c r="E31" s="145"/>
      <c r="F31" s="145"/>
      <c r="G31" s="145"/>
      <c r="H31" s="145"/>
      <c r="I31" s="146"/>
      <c r="J31" s="145"/>
      <c r="K31" s="145"/>
      <c r="L31" s="13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9" t="s">
        <v>48</v>
      </c>
      <c r="G32" s="36"/>
      <c r="H32" s="36"/>
      <c r="I32" s="150" t="s">
        <v>47</v>
      </c>
      <c r="J32" s="149" t="s">
        <v>49</v>
      </c>
      <c r="K32" s="36"/>
      <c r="L32" s="13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50</v>
      </c>
      <c r="E33" s="132" t="s">
        <v>51</v>
      </c>
      <c r="F33" s="152">
        <f>ROUND((SUM(BE81:BE92)),0)</f>
        <v>0</v>
      </c>
      <c r="G33" s="36"/>
      <c r="H33" s="36"/>
      <c r="I33" s="153">
        <v>0.21</v>
      </c>
      <c r="J33" s="152">
        <f>ROUND(((SUM(BE81:BE92))*I33),0)</f>
        <v>0</v>
      </c>
      <c r="K33" s="36"/>
      <c r="L33" s="13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2" t="s">
        <v>52</v>
      </c>
      <c r="F34" s="152">
        <f>ROUND((SUM(BF81:BF92)),0)</f>
        <v>0</v>
      </c>
      <c r="G34" s="36"/>
      <c r="H34" s="36"/>
      <c r="I34" s="153">
        <v>0.15</v>
      </c>
      <c r="J34" s="152">
        <f>ROUND(((SUM(BF81:BF92))*I34),0)</f>
        <v>0</v>
      </c>
      <c r="K34" s="36"/>
      <c r="L34" s="13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2" t="s">
        <v>53</v>
      </c>
      <c r="F35" s="152">
        <f>ROUND((SUM(BG81:BG92)),0)</f>
        <v>0</v>
      </c>
      <c r="G35" s="36"/>
      <c r="H35" s="36"/>
      <c r="I35" s="153">
        <v>0.21</v>
      </c>
      <c r="J35" s="152">
        <f>0</f>
        <v>0</v>
      </c>
      <c r="K35" s="36"/>
      <c r="L35" s="13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2" t="s">
        <v>54</v>
      </c>
      <c r="F36" s="152">
        <f>ROUND((SUM(BH81:BH92)),0)</f>
        <v>0</v>
      </c>
      <c r="G36" s="36"/>
      <c r="H36" s="36"/>
      <c r="I36" s="153">
        <v>0.15</v>
      </c>
      <c r="J36" s="152">
        <f>0</f>
        <v>0</v>
      </c>
      <c r="K36" s="36"/>
      <c r="L36" s="13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2" t="s">
        <v>55</v>
      </c>
      <c r="F37" s="152">
        <f>ROUND((SUM(BI81:BI92)),0)</f>
        <v>0</v>
      </c>
      <c r="G37" s="36"/>
      <c r="H37" s="36"/>
      <c r="I37" s="153">
        <v>0</v>
      </c>
      <c r="J37" s="152">
        <f>0</f>
        <v>0</v>
      </c>
      <c r="K37" s="36"/>
      <c r="L37" s="13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34"/>
      <c r="J38" s="36"/>
      <c r="K38" s="36"/>
      <c r="L38" s="13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56</v>
      </c>
      <c r="E39" s="156"/>
      <c r="F39" s="156"/>
      <c r="G39" s="157" t="s">
        <v>57</v>
      </c>
      <c r="H39" s="158" t="s">
        <v>58</v>
      </c>
      <c r="I39" s="159"/>
      <c r="J39" s="160">
        <f>SUM(J30:J37)</f>
        <v>0</v>
      </c>
      <c r="K39" s="161"/>
      <c r="L39" s="13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62"/>
      <c r="C40" s="163"/>
      <c r="D40" s="163"/>
      <c r="E40" s="163"/>
      <c r="F40" s="163"/>
      <c r="G40" s="163"/>
      <c r="H40" s="163"/>
      <c r="I40" s="164"/>
      <c r="J40" s="163"/>
      <c r="K40" s="163"/>
      <c r="L40" s="13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 hidden="1">
      <c r="A44" s="36"/>
      <c r="B44" s="165"/>
      <c r="C44" s="166"/>
      <c r="D44" s="166"/>
      <c r="E44" s="166"/>
      <c r="F44" s="166"/>
      <c r="G44" s="166"/>
      <c r="H44" s="166"/>
      <c r="I44" s="167"/>
      <c r="J44" s="166"/>
      <c r="K44" s="166"/>
      <c r="L44" s="13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 hidden="1">
      <c r="A45" s="36"/>
      <c r="B45" s="37"/>
      <c r="C45" s="20" t="s">
        <v>99</v>
      </c>
      <c r="D45" s="38"/>
      <c r="E45" s="38"/>
      <c r="F45" s="38"/>
      <c r="G45" s="38"/>
      <c r="H45" s="38"/>
      <c r="I45" s="134"/>
      <c r="J45" s="38"/>
      <c r="K45" s="38"/>
      <c r="L45" s="13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 hidden="1">
      <c r="A46" s="36"/>
      <c r="B46" s="37"/>
      <c r="C46" s="38"/>
      <c r="D46" s="38"/>
      <c r="E46" s="38"/>
      <c r="F46" s="38"/>
      <c r="G46" s="38"/>
      <c r="H46" s="38"/>
      <c r="I46" s="134"/>
      <c r="J46" s="38"/>
      <c r="K46" s="38"/>
      <c r="L46" s="13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 hidden="1">
      <c r="A47" s="36"/>
      <c r="B47" s="37"/>
      <c r="C47" s="29" t="s">
        <v>16</v>
      </c>
      <c r="D47" s="38"/>
      <c r="E47" s="38"/>
      <c r="F47" s="38"/>
      <c r="G47" s="38"/>
      <c r="H47" s="38"/>
      <c r="I47" s="134"/>
      <c r="J47" s="38"/>
      <c r="K47" s="38"/>
      <c r="L47" s="13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 hidden="1">
      <c r="A48" s="36"/>
      <c r="B48" s="37"/>
      <c r="C48" s="38"/>
      <c r="D48" s="38"/>
      <c r="E48" s="168" t="str">
        <f>E7</f>
        <v>Stavební úpravy objektu č.p.995_odběrné plynové zařízení</v>
      </c>
      <c r="F48" s="29"/>
      <c r="G48" s="29"/>
      <c r="H48" s="29"/>
      <c r="I48" s="134"/>
      <c r="J48" s="38"/>
      <c r="K48" s="38"/>
      <c r="L48" s="13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29" t="s">
        <v>97</v>
      </c>
      <c r="D49" s="38"/>
      <c r="E49" s="38"/>
      <c r="F49" s="38"/>
      <c r="G49" s="38"/>
      <c r="H49" s="38"/>
      <c r="I49" s="134"/>
      <c r="J49" s="38"/>
      <c r="K49" s="38"/>
      <c r="L49" s="13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67" t="str">
        <f>E9</f>
        <v>D1.4.3_Z - Odběrné plynové zařízení - způsobilé výdaje</v>
      </c>
      <c r="F50" s="38"/>
      <c r="G50" s="38"/>
      <c r="H50" s="38"/>
      <c r="I50" s="134"/>
      <c r="J50" s="38"/>
      <c r="K50" s="38"/>
      <c r="L50" s="13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 hidden="1">
      <c r="A51" s="36"/>
      <c r="B51" s="37"/>
      <c r="C51" s="38"/>
      <c r="D51" s="38"/>
      <c r="E51" s="38"/>
      <c r="F51" s="38"/>
      <c r="G51" s="38"/>
      <c r="H51" s="38"/>
      <c r="I51" s="134"/>
      <c r="J51" s="38"/>
      <c r="K51" s="38"/>
      <c r="L51" s="13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 hidden="1">
      <c r="A52" s="36"/>
      <c r="B52" s="37"/>
      <c r="C52" s="29" t="s">
        <v>22</v>
      </c>
      <c r="D52" s="38"/>
      <c r="E52" s="38"/>
      <c r="F52" s="24" t="str">
        <f>F12</f>
        <v>Lanškroun</v>
      </c>
      <c r="G52" s="38"/>
      <c r="H52" s="38"/>
      <c r="I52" s="138" t="s">
        <v>24</v>
      </c>
      <c r="J52" s="70" t="str">
        <f>IF(J12="","",J12)</f>
        <v>6. 3. 2020</v>
      </c>
      <c r="K52" s="38"/>
      <c r="L52" s="13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 hidden="1">
      <c r="A53" s="36"/>
      <c r="B53" s="37"/>
      <c r="C53" s="38"/>
      <c r="D53" s="38"/>
      <c r="E53" s="38"/>
      <c r="F53" s="38"/>
      <c r="G53" s="38"/>
      <c r="H53" s="38"/>
      <c r="I53" s="134"/>
      <c r="J53" s="38"/>
      <c r="K53" s="38"/>
      <c r="L53" s="13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 hidden="1">
      <c r="A54" s="36"/>
      <c r="B54" s="37"/>
      <c r="C54" s="29" t="s">
        <v>30</v>
      </c>
      <c r="D54" s="38"/>
      <c r="E54" s="38"/>
      <c r="F54" s="24" t="str">
        <f>E15</f>
        <v>Stepa s.r.o.</v>
      </c>
      <c r="G54" s="38"/>
      <c r="H54" s="38"/>
      <c r="I54" s="138" t="s">
        <v>38</v>
      </c>
      <c r="J54" s="34" t="str">
        <f>E21</f>
        <v>Ing. Josef Motl</v>
      </c>
      <c r="K54" s="38"/>
      <c r="L54" s="13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 hidden="1">
      <c r="A55" s="36"/>
      <c r="B55" s="37"/>
      <c r="C55" s="29" t="s">
        <v>36</v>
      </c>
      <c r="D55" s="38"/>
      <c r="E55" s="38"/>
      <c r="F55" s="24" t="str">
        <f>IF(E18="","",E18)</f>
        <v>Vyplň údaj</v>
      </c>
      <c r="G55" s="38"/>
      <c r="H55" s="38"/>
      <c r="I55" s="138" t="s">
        <v>42</v>
      </c>
      <c r="J55" s="34" t="str">
        <f>E24</f>
        <v xml:space="preserve"> </v>
      </c>
      <c r="K55" s="38"/>
      <c r="L55" s="13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 hidden="1">
      <c r="A56" s="36"/>
      <c r="B56" s="37"/>
      <c r="C56" s="38"/>
      <c r="D56" s="38"/>
      <c r="E56" s="38"/>
      <c r="F56" s="38"/>
      <c r="G56" s="38"/>
      <c r="H56" s="38"/>
      <c r="I56" s="134"/>
      <c r="J56" s="38"/>
      <c r="K56" s="38"/>
      <c r="L56" s="13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 hidden="1">
      <c r="A57" s="36"/>
      <c r="B57" s="37"/>
      <c r="C57" s="169" t="s">
        <v>100</v>
      </c>
      <c r="D57" s="170"/>
      <c r="E57" s="170"/>
      <c r="F57" s="170"/>
      <c r="G57" s="170"/>
      <c r="H57" s="170"/>
      <c r="I57" s="171"/>
      <c r="J57" s="172" t="s">
        <v>101</v>
      </c>
      <c r="K57" s="170"/>
      <c r="L57" s="13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 hidden="1">
      <c r="A58" s="36"/>
      <c r="B58" s="37"/>
      <c r="C58" s="38"/>
      <c r="D58" s="38"/>
      <c r="E58" s="38"/>
      <c r="F58" s="38"/>
      <c r="G58" s="38"/>
      <c r="H58" s="38"/>
      <c r="I58" s="134"/>
      <c r="J58" s="38"/>
      <c r="K58" s="38"/>
      <c r="L58" s="13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 hidden="1">
      <c r="A59" s="36"/>
      <c r="B59" s="37"/>
      <c r="C59" s="173" t="s">
        <v>78</v>
      </c>
      <c r="D59" s="38"/>
      <c r="E59" s="38"/>
      <c r="F59" s="38"/>
      <c r="G59" s="38"/>
      <c r="H59" s="38"/>
      <c r="I59" s="134"/>
      <c r="J59" s="100">
        <f>J81</f>
        <v>0</v>
      </c>
      <c r="K59" s="38"/>
      <c r="L59" s="13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4" t="s">
        <v>102</v>
      </c>
    </row>
    <row r="60" spans="1:31" s="9" customFormat="1" ht="24.95" customHeight="1" hidden="1">
      <c r="A60" s="9"/>
      <c r="B60" s="174"/>
      <c r="C60" s="175"/>
      <c r="D60" s="176" t="s">
        <v>103</v>
      </c>
      <c r="E60" s="177"/>
      <c r="F60" s="177"/>
      <c r="G60" s="177"/>
      <c r="H60" s="177"/>
      <c r="I60" s="178"/>
      <c r="J60" s="179">
        <f>J82</f>
        <v>0</v>
      </c>
      <c r="K60" s="175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81"/>
      <c r="C61" s="182"/>
      <c r="D61" s="183" t="s">
        <v>104</v>
      </c>
      <c r="E61" s="184"/>
      <c r="F61" s="184"/>
      <c r="G61" s="184"/>
      <c r="H61" s="184"/>
      <c r="I61" s="185"/>
      <c r="J61" s="186">
        <f>J83</f>
        <v>0</v>
      </c>
      <c r="K61" s="182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 hidden="1">
      <c r="A62" s="36"/>
      <c r="B62" s="37"/>
      <c r="C62" s="38"/>
      <c r="D62" s="38"/>
      <c r="E62" s="38"/>
      <c r="F62" s="38"/>
      <c r="G62" s="38"/>
      <c r="H62" s="38"/>
      <c r="I62" s="134"/>
      <c r="J62" s="38"/>
      <c r="K62" s="38"/>
      <c r="L62" s="13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 hidden="1">
      <c r="A63" s="36"/>
      <c r="B63" s="57"/>
      <c r="C63" s="58"/>
      <c r="D63" s="58"/>
      <c r="E63" s="58"/>
      <c r="F63" s="58"/>
      <c r="G63" s="58"/>
      <c r="H63" s="58"/>
      <c r="I63" s="164"/>
      <c r="J63" s="58"/>
      <c r="K63" s="58"/>
      <c r="L63" s="13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ht="12" hidden="1"/>
    <row r="65" ht="12" hidden="1"/>
    <row r="66" ht="12" hidden="1"/>
    <row r="67" spans="1:31" s="2" customFormat="1" ht="6.95" customHeight="1">
      <c r="A67" s="36"/>
      <c r="B67" s="59"/>
      <c r="C67" s="60"/>
      <c r="D67" s="60"/>
      <c r="E67" s="60"/>
      <c r="F67" s="60"/>
      <c r="G67" s="60"/>
      <c r="H67" s="60"/>
      <c r="I67" s="167"/>
      <c r="J67" s="60"/>
      <c r="K67" s="60"/>
      <c r="L67" s="13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0" t="s">
        <v>107</v>
      </c>
      <c r="D68" s="38"/>
      <c r="E68" s="38"/>
      <c r="F68" s="38"/>
      <c r="G68" s="38"/>
      <c r="H68" s="38"/>
      <c r="I68" s="134"/>
      <c r="J68" s="38"/>
      <c r="K68" s="38"/>
      <c r="L68" s="13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134"/>
      <c r="J69" s="38"/>
      <c r="K69" s="38"/>
      <c r="L69" s="13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29" t="s">
        <v>16</v>
      </c>
      <c r="D70" s="38"/>
      <c r="E70" s="38"/>
      <c r="F70" s="38"/>
      <c r="G70" s="38"/>
      <c r="H70" s="38"/>
      <c r="I70" s="134"/>
      <c r="J70" s="38"/>
      <c r="K70" s="38"/>
      <c r="L70" s="13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168" t="str">
        <f>E7</f>
        <v>Stavební úpravy objektu č.p.995_odběrné plynové zařízení</v>
      </c>
      <c r="F71" s="29"/>
      <c r="G71" s="29"/>
      <c r="H71" s="29"/>
      <c r="I71" s="134"/>
      <c r="J71" s="38"/>
      <c r="K71" s="38"/>
      <c r="L71" s="13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29" t="s">
        <v>97</v>
      </c>
      <c r="D72" s="38"/>
      <c r="E72" s="38"/>
      <c r="F72" s="38"/>
      <c r="G72" s="38"/>
      <c r="H72" s="38"/>
      <c r="I72" s="134"/>
      <c r="J72" s="38"/>
      <c r="K72" s="38"/>
      <c r="L72" s="13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67" t="str">
        <f>E9</f>
        <v>D1.4.3_Z - Odběrné plynové zařízení - způsobilé výdaje</v>
      </c>
      <c r="F73" s="38"/>
      <c r="G73" s="38"/>
      <c r="H73" s="38"/>
      <c r="I73" s="134"/>
      <c r="J73" s="38"/>
      <c r="K73" s="38"/>
      <c r="L73" s="13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134"/>
      <c r="J74" s="38"/>
      <c r="K74" s="38"/>
      <c r="L74" s="13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29" t="s">
        <v>22</v>
      </c>
      <c r="D75" s="38"/>
      <c r="E75" s="38"/>
      <c r="F75" s="24" t="str">
        <f>F12</f>
        <v>Lanškroun</v>
      </c>
      <c r="G75" s="38"/>
      <c r="H75" s="38"/>
      <c r="I75" s="138" t="s">
        <v>24</v>
      </c>
      <c r="J75" s="70" t="str">
        <f>IF(J12="","",J12)</f>
        <v>6. 3. 2020</v>
      </c>
      <c r="K75" s="38"/>
      <c r="L75" s="13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134"/>
      <c r="J76" s="38"/>
      <c r="K76" s="38"/>
      <c r="L76" s="13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15" customHeight="1">
      <c r="A77" s="36"/>
      <c r="B77" s="37"/>
      <c r="C77" s="29" t="s">
        <v>30</v>
      </c>
      <c r="D77" s="38"/>
      <c r="E77" s="38"/>
      <c r="F77" s="24" t="str">
        <f>E15</f>
        <v>Stepa s.r.o.</v>
      </c>
      <c r="G77" s="38"/>
      <c r="H77" s="38"/>
      <c r="I77" s="138" t="s">
        <v>38</v>
      </c>
      <c r="J77" s="34" t="str">
        <f>E21</f>
        <v>Ing. Josef Motl</v>
      </c>
      <c r="K77" s="38"/>
      <c r="L77" s="13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15" customHeight="1">
      <c r="A78" s="36"/>
      <c r="B78" s="37"/>
      <c r="C78" s="29" t="s">
        <v>36</v>
      </c>
      <c r="D78" s="38"/>
      <c r="E78" s="38"/>
      <c r="F78" s="24" t="str">
        <f>IF(E18="","",E18)</f>
        <v>Vyplň údaj</v>
      </c>
      <c r="G78" s="38"/>
      <c r="H78" s="38"/>
      <c r="I78" s="138" t="s">
        <v>42</v>
      </c>
      <c r="J78" s="34" t="str">
        <f>E24</f>
        <v xml:space="preserve"> </v>
      </c>
      <c r="K78" s="38"/>
      <c r="L78" s="13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" customHeight="1">
      <c r="A79" s="36"/>
      <c r="B79" s="37"/>
      <c r="C79" s="38"/>
      <c r="D79" s="38"/>
      <c r="E79" s="38"/>
      <c r="F79" s="38"/>
      <c r="G79" s="38"/>
      <c r="H79" s="38"/>
      <c r="I79" s="134"/>
      <c r="J79" s="38"/>
      <c r="K79" s="38"/>
      <c r="L79" s="13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88"/>
      <c r="B80" s="189"/>
      <c r="C80" s="190" t="s">
        <v>108</v>
      </c>
      <c r="D80" s="191" t="s">
        <v>65</v>
      </c>
      <c r="E80" s="191" t="s">
        <v>61</v>
      </c>
      <c r="F80" s="191" t="s">
        <v>62</v>
      </c>
      <c r="G80" s="191" t="s">
        <v>109</v>
      </c>
      <c r="H80" s="191" t="s">
        <v>110</v>
      </c>
      <c r="I80" s="192" t="s">
        <v>111</v>
      </c>
      <c r="J80" s="191" t="s">
        <v>101</v>
      </c>
      <c r="K80" s="193" t="s">
        <v>112</v>
      </c>
      <c r="L80" s="194"/>
      <c r="M80" s="90" t="s">
        <v>35</v>
      </c>
      <c r="N80" s="91" t="s">
        <v>50</v>
      </c>
      <c r="O80" s="91" t="s">
        <v>113</v>
      </c>
      <c r="P80" s="91" t="s">
        <v>114</v>
      </c>
      <c r="Q80" s="91" t="s">
        <v>115</v>
      </c>
      <c r="R80" s="91" t="s">
        <v>116</v>
      </c>
      <c r="S80" s="91" t="s">
        <v>117</v>
      </c>
      <c r="T80" s="92" t="s">
        <v>118</v>
      </c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</row>
    <row r="81" spans="1:63" s="2" customFormat="1" ht="22.8" customHeight="1">
      <c r="A81" s="36"/>
      <c r="B81" s="37"/>
      <c r="C81" s="97" t="s">
        <v>119</v>
      </c>
      <c r="D81" s="38"/>
      <c r="E81" s="38"/>
      <c r="F81" s="38"/>
      <c r="G81" s="38"/>
      <c r="H81" s="38"/>
      <c r="I81" s="134"/>
      <c r="J81" s="195">
        <f>BK81</f>
        <v>0</v>
      </c>
      <c r="K81" s="38"/>
      <c r="L81" s="42"/>
      <c r="M81" s="93"/>
      <c r="N81" s="196"/>
      <c r="O81" s="94"/>
      <c r="P81" s="197">
        <f>P82</f>
        <v>0</v>
      </c>
      <c r="Q81" s="94"/>
      <c r="R81" s="197">
        <f>R82</f>
        <v>0</v>
      </c>
      <c r="S81" s="94"/>
      <c r="T81" s="198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4" t="s">
        <v>79</v>
      </c>
      <c r="AU81" s="14" t="s">
        <v>102</v>
      </c>
      <c r="BK81" s="199">
        <f>BK82</f>
        <v>0</v>
      </c>
    </row>
    <row r="82" spans="1:63" s="12" customFormat="1" ht="25.9" customHeight="1">
      <c r="A82" s="12"/>
      <c r="B82" s="200"/>
      <c r="C82" s="201"/>
      <c r="D82" s="202" t="s">
        <v>79</v>
      </c>
      <c r="E82" s="203" t="s">
        <v>120</v>
      </c>
      <c r="F82" s="203" t="s">
        <v>121</v>
      </c>
      <c r="G82" s="201"/>
      <c r="H82" s="201"/>
      <c r="I82" s="204"/>
      <c r="J82" s="205">
        <f>BK82</f>
        <v>0</v>
      </c>
      <c r="K82" s="201"/>
      <c r="L82" s="206"/>
      <c r="M82" s="207"/>
      <c r="N82" s="208"/>
      <c r="O82" s="208"/>
      <c r="P82" s="209">
        <f>P83</f>
        <v>0</v>
      </c>
      <c r="Q82" s="208"/>
      <c r="R82" s="209">
        <f>R83</f>
        <v>0</v>
      </c>
      <c r="S82" s="208"/>
      <c r="T82" s="210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1" t="s">
        <v>89</v>
      </c>
      <c r="AT82" s="212" t="s">
        <v>79</v>
      </c>
      <c r="AU82" s="212" t="s">
        <v>80</v>
      </c>
      <c r="AY82" s="211" t="s">
        <v>122</v>
      </c>
      <c r="BK82" s="213">
        <f>BK83</f>
        <v>0</v>
      </c>
    </row>
    <row r="83" spans="1:63" s="12" customFormat="1" ht="22.8" customHeight="1">
      <c r="A83" s="12"/>
      <c r="B83" s="200"/>
      <c r="C83" s="201"/>
      <c r="D83" s="202" t="s">
        <v>79</v>
      </c>
      <c r="E83" s="214" t="s">
        <v>123</v>
      </c>
      <c r="F83" s="214" t="s">
        <v>124</v>
      </c>
      <c r="G83" s="201"/>
      <c r="H83" s="201"/>
      <c r="I83" s="204"/>
      <c r="J83" s="215">
        <f>BK83</f>
        <v>0</v>
      </c>
      <c r="K83" s="201"/>
      <c r="L83" s="206"/>
      <c r="M83" s="207"/>
      <c r="N83" s="208"/>
      <c r="O83" s="208"/>
      <c r="P83" s="209">
        <f>SUM(P84:P92)</f>
        <v>0</v>
      </c>
      <c r="Q83" s="208"/>
      <c r="R83" s="209">
        <f>SUM(R84:R92)</f>
        <v>0</v>
      </c>
      <c r="S83" s="208"/>
      <c r="T83" s="210">
        <f>SUM(T84:T92)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1" t="s">
        <v>89</v>
      </c>
      <c r="AT83" s="212" t="s">
        <v>79</v>
      </c>
      <c r="AU83" s="212" t="s">
        <v>41</v>
      </c>
      <c r="AY83" s="211" t="s">
        <v>122</v>
      </c>
      <c r="BK83" s="213">
        <f>SUM(BK84:BK92)</f>
        <v>0</v>
      </c>
    </row>
    <row r="84" spans="1:65" s="2" customFormat="1" ht="21.75" customHeight="1">
      <c r="A84" s="36"/>
      <c r="B84" s="37"/>
      <c r="C84" s="216" t="s">
        <v>41</v>
      </c>
      <c r="D84" s="216" t="s">
        <v>125</v>
      </c>
      <c r="E84" s="217" t="s">
        <v>259</v>
      </c>
      <c r="F84" s="218" t="s">
        <v>260</v>
      </c>
      <c r="G84" s="219" t="s">
        <v>128</v>
      </c>
      <c r="H84" s="220">
        <v>3</v>
      </c>
      <c r="I84" s="221"/>
      <c r="J84" s="220">
        <f>ROUND(I84*H84,1)</f>
        <v>0</v>
      </c>
      <c r="K84" s="218" t="s">
        <v>35</v>
      </c>
      <c r="L84" s="42"/>
      <c r="M84" s="222" t="s">
        <v>35</v>
      </c>
      <c r="N84" s="223" t="s">
        <v>51</v>
      </c>
      <c r="O84" s="82"/>
      <c r="P84" s="224">
        <f>O84*H84</f>
        <v>0</v>
      </c>
      <c r="Q84" s="224">
        <v>0</v>
      </c>
      <c r="R84" s="224">
        <f>Q84*H84</f>
        <v>0</v>
      </c>
      <c r="S84" s="224">
        <v>0</v>
      </c>
      <c r="T84" s="225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26" t="s">
        <v>129</v>
      </c>
      <c r="AT84" s="226" t="s">
        <v>125</v>
      </c>
      <c r="AU84" s="226" t="s">
        <v>89</v>
      </c>
      <c r="AY84" s="14" t="s">
        <v>122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14" t="s">
        <v>41</v>
      </c>
      <c r="BK84" s="227">
        <f>ROUND(I84*H84,1)</f>
        <v>0</v>
      </c>
      <c r="BL84" s="14" t="s">
        <v>129</v>
      </c>
      <c r="BM84" s="226" t="s">
        <v>261</v>
      </c>
    </row>
    <row r="85" spans="1:65" s="2" customFormat="1" ht="16.5" customHeight="1">
      <c r="A85" s="36"/>
      <c r="B85" s="37"/>
      <c r="C85" s="216" t="s">
        <v>89</v>
      </c>
      <c r="D85" s="216" t="s">
        <v>125</v>
      </c>
      <c r="E85" s="217" t="s">
        <v>262</v>
      </c>
      <c r="F85" s="218" t="s">
        <v>263</v>
      </c>
      <c r="G85" s="219" t="s">
        <v>128</v>
      </c>
      <c r="H85" s="220">
        <v>1</v>
      </c>
      <c r="I85" s="221"/>
      <c r="J85" s="220">
        <f>ROUND(I85*H85,1)</f>
        <v>0</v>
      </c>
      <c r="K85" s="218" t="s">
        <v>35</v>
      </c>
      <c r="L85" s="42"/>
      <c r="M85" s="222" t="s">
        <v>35</v>
      </c>
      <c r="N85" s="223" t="s">
        <v>51</v>
      </c>
      <c r="O85" s="82"/>
      <c r="P85" s="224">
        <f>O85*H85</f>
        <v>0</v>
      </c>
      <c r="Q85" s="224">
        <v>0</v>
      </c>
      <c r="R85" s="224">
        <f>Q85*H85</f>
        <v>0</v>
      </c>
      <c r="S85" s="224">
        <v>0</v>
      </c>
      <c r="T85" s="225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26" t="s">
        <v>129</v>
      </c>
      <c r="AT85" s="226" t="s">
        <v>125</v>
      </c>
      <c r="AU85" s="226" t="s">
        <v>89</v>
      </c>
      <c r="AY85" s="14" t="s">
        <v>122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14" t="s">
        <v>41</v>
      </c>
      <c r="BK85" s="227">
        <f>ROUND(I85*H85,1)</f>
        <v>0</v>
      </c>
      <c r="BL85" s="14" t="s">
        <v>129</v>
      </c>
      <c r="BM85" s="226" t="s">
        <v>264</v>
      </c>
    </row>
    <row r="86" spans="1:65" s="2" customFormat="1" ht="21.75" customHeight="1">
      <c r="A86" s="36"/>
      <c r="B86" s="37"/>
      <c r="C86" s="216" t="s">
        <v>135</v>
      </c>
      <c r="D86" s="216" t="s">
        <v>125</v>
      </c>
      <c r="E86" s="217" t="s">
        <v>265</v>
      </c>
      <c r="F86" s="218" t="s">
        <v>266</v>
      </c>
      <c r="G86" s="219" t="s">
        <v>216</v>
      </c>
      <c r="H86" s="220">
        <v>100</v>
      </c>
      <c r="I86" s="221"/>
      <c r="J86" s="220">
        <f>ROUND(I86*H86,1)</f>
        <v>0</v>
      </c>
      <c r="K86" s="218" t="s">
        <v>35</v>
      </c>
      <c r="L86" s="42"/>
      <c r="M86" s="222" t="s">
        <v>35</v>
      </c>
      <c r="N86" s="223" t="s">
        <v>51</v>
      </c>
      <c r="O86" s="82"/>
      <c r="P86" s="224">
        <f>O86*H86</f>
        <v>0</v>
      </c>
      <c r="Q86" s="224">
        <v>0</v>
      </c>
      <c r="R86" s="224">
        <f>Q86*H86</f>
        <v>0</v>
      </c>
      <c r="S86" s="224">
        <v>0</v>
      </c>
      <c r="T86" s="22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26" t="s">
        <v>129</v>
      </c>
      <c r="AT86" s="226" t="s">
        <v>125</v>
      </c>
      <c r="AU86" s="226" t="s">
        <v>89</v>
      </c>
      <c r="AY86" s="14" t="s">
        <v>122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4" t="s">
        <v>41</v>
      </c>
      <c r="BK86" s="227">
        <f>ROUND(I86*H86,1)</f>
        <v>0</v>
      </c>
      <c r="BL86" s="14" t="s">
        <v>129</v>
      </c>
      <c r="BM86" s="226" t="s">
        <v>267</v>
      </c>
    </row>
    <row r="87" spans="1:65" s="2" customFormat="1" ht="16.5" customHeight="1">
      <c r="A87" s="36"/>
      <c r="B87" s="37"/>
      <c r="C87" s="216" t="s">
        <v>141</v>
      </c>
      <c r="D87" s="216" t="s">
        <v>125</v>
      </c>
      <c r="E87" s="217" t="s">
        <v>268</v>
      </c>
      <c r="F87" s="218" t="s">
        <v>269</v>
      </c>
      <c r="G87" s="219" t="s">
        <v>128</v>
      </c>
      <c r="H87" s="220">
        <v>1</v>
      </c>
      <c r="I87" s="221"/>
      <c r="J87" s="220">
        <f>ROUND(I87*H87,1)</f>
        <v>0</v>
      </c>
      <c r="K87" s="218" t="s">
        <v>35</v>
      </c>
      <c r="L87" s="42"/>
      <c r="M87" s="222" t="s">
        <v>35</v>
      </c>
      <c r="N87" s="223" t="s">
        <v>51</v>
      </c>
      <c r="O87" s="82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26" t="s">
        <v>129</v>
      </c>
      <c r="AT87" s="226" t="s">
        <v>125</v>
      </c>
      <c r="AU87" s="226" t="s">
        <v>89</v>
      </c>
      <c r="AY87" s="14" t="s">
        <v>122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4" t="s">
        <v>41</v>
      </c>
      <c r="BK87" s="227">
        <f>ROUND(I87*H87,1)</f>
        <v>0</v>
      </c>
      <c r="BL87" s="14" t="s">
        <v>129</v>
      </c>
      <c r="BM87" s="226" t="s">
        <v>270</v>
      </c>
    </row>
    <row r="88" spans="1:65" s="2" customFormat="1" ht="21.75" customHeight="1">
      <c r="A88" s="36"/>
      <c r="B88" s="37"/>
      <c r="C88" s="216" t="s">
        <v>145</v>
      </c>
      <c r="D88" s="216" t="s">
        <v>125</v>
      </c>
      <c r="E88" s="217" t="s">
        <v>271</v>
      </c>
      <c r="F88" s="218" t="s">
        <v>272</v>
      </c>
      <c r="G88" s="219" t="s">
        <v>128</v>
      </c>
      <c r="H88" s="220">
        <v>1</v>
      </c>
      <c r="I88" s="221"/>
      <c r="J88" s="220">
        <f>ROUND(I88*H88,1)</f>
        <v>0</v>
      </c>
      <c r="K88" s="218" t="s">
        <v>35</v>
      </c>
      <c r="L88" s="42"/>
      <c r="M88" s="222" t="s">
        <v>35</v>
      </c>
      <c r="N88" s="223" t="s">
        <v>51</v>
      </c>
      <c r="O88" s="82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26" t="s">
        <v>129</v>
      </c>
      <c r="AT88" s="226" t="s">
        <v>125</v>
      </c>
      <c r="AU88" s="226" t="s">
        <v>89</v>
      </c>
      <c r="AY88" s="14" t="s">
        <v>122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4" t="s">
        <v>41</v>
      </c>
      <c r="BK88" s="227">
        <f>ROUND(I88*H88,1)</f>
        <v>0</v>
      </c>
      <c r="BL88" s="14" t="s">
        <v>129</v>
      </c>
      <c r="BM88" s="226" t="s">
        <v>273</v>
      </c>
    </row>
    <row r="89" spans="1:65" s="2" customFormat="1" ht="16.5" customHeight="1">
      <c r="A89" s="36"/>
      <c r="B89" s="37"/>
      <c r="C89" s="216" t="s">
        <v>149</v>
      </c>
      <c r="D89" s="216" t="s">
        <v>125</v>
      </c>
      <c r="E89" s="217" t="s">
        <v>274</v>
      </c>
      <c r="F89" s="218" t="s">
        <v>275</v>
      </c>
      <c r="G89" s="219" t="s">
        <v>128</v>
      </c>
      <c r="H89" s="220">
        <v>2</v>
      </c>
      <c r="I89" s="221"/>
      <c r="J89" s="220">
        <f>ROUND(I89*H89,1)</f>
        <v>0</v>
      </c>
      <c r="K89" s="218" t="s">
        <v>35</v>
      </c>
      <c r="L89" s="42"/>
      <c r="M89" s="222" t="s">
        <v>35</v>
      </c>
      <c r="N89" s="223" t="s">
        <v>51</v>
      </c>
      <c r="O89" s="82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26" t="s">
        <v>129</v>
      </c>
      <c r="AT89" s="226" t="s">
        <v>125</v>
      </c>
      <c r="AU89" s="226" t="s">
        <v>89</v>
      </c>
      <c r="AY89" s="14" t="s">
        <v>122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4" t="s">
        <v>41</v>
      </c>
      <c r="BK89" s="227">
        <f>ROUND(I89*H89,1)</f>
        <v>0</v>
      </c>
      <c r="BL89" s="14" t="s">
        <v>129</v>
      </c>
      <c r="BM89" s="226" t="s">
        <v>276</v>
      </c>
    </row>
    <row r="90" spans="1:65" s="2" customFormat="1" ht="16.5" customHeight="1">
      <c r="A90" s="36"/>
      <c r="B90" s="37"/>
      <c r="C90" s="216" t="s">
        <v>153</v>
      </c>
      <c r="D90" s="216" t="s">
        <v>125</v>
      </c>
      <c r="E90" s="217" t="s">
        <v>277</v>
      </c>
      <c r="F90" s="218" t="s">
        <v>278</v>
      </c>
      <c r="G90" s="219" t="s">
        <v>128</v>
      </c>
      <c r="H90" s="220">
        <v>1</v>
      </c>
      <c r="I90" s="221"/>
      <c r="J90" s="220">
        <f>ROUND(I90*H90,1)</f>
        <v>0</v>
      </c>
      <c r="K90" s="218" t="s">
        <v>35</v>
      </c>
      <c r="L90" s="42"/>
      <c r="M90" s="222" t="s">
        <v>35</v>
      </c>
      <c r="N90" s="223" t="s">
        <v>51</v>
      </c>
      <c r="O90" s="82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26" t="s">
        <v>129</v>
      </c>
      <c r="AT90" s="226" t="s">
        <v>125</v>
      </c>
      <c r="AU90" s="226" t="s">
        <v>89</v>
      </c>
      <c r="AY90" s="14" t="s">
        <v>122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4" t="s">
        <v>41</v>
      </c>
      <c r="BK90" s="227">
        <f>ROUND(I90*H90,1)</f>
        <v>0</v>
      </c>
      <c r="BL90" s="14" t="s">
        <v>129</v>
      </c>
      <c r="BM90" s="226" t="s">
        <v>279</v>
      </c>
    </row>
    <row r="91" spans="1:65" s="2" customFormat="1" ht="21.75" customHeight="1">
      <c r="A91" s="36"/>
      <c r="B91" s="37"/>
      <c r="C91" s="216" t="s">
        <v>157</v>
      </c>
      <c r="D91" s="216" t="s">
        <v>125</v>
      </c>
      <c r="E91" s="217" t="s">
        <v>280</v>
      </c>
      <c r="F91" s="218" t="s">
        <v>281</v>
      </c>
      <c r="G91" s="219" t="s">
        <v>128</v>
      </c>
      <c r="H91" s="220">
        <v>1</v>
      </c>
      <c r="I91" s="221"/>
      <c r="J91" s="220">
        <f>ROUND(I91*H91,1)</f>
        <v>0</v>
      </c>
      <c r="K91" s="218" t="s">
        <v>35</v>
      </c>
      <c r="L91" s="42"/>
      <c r="M91" s="222" t="s">
        <v>35</v>
      </c>
      <c r="N91" s="223" t="s">
        <v>51</v>
      </c>
      <c r="O91" s="82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26" t="s">
        <v>129</v>
      </c>
      <c r="AT91" s="226" t="s">
        <v>125</v>
      </c>
      <c r="AU91" s="226" t="s">
        <v>89</v>
      </c>
      <c r="AY91" s="14" t="s">
        <v>122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4" t="s">
        <v>41</v>
      </c>
      <c r="BK91" s="227">
        <f>ROUND(I91*H91,1)</f>
        <v>0</v>
      </c>
      <c r="BL91" s="14" t="s">
        <v>129</v>
      </c>
      <c r="BM91" s="226" t="s">
        <v>282</v>
      </c>
    </row>
    <row r="92" spans="1:65" s="2" customFormat="1" ht="16.5" customHeight="1">
      <c r="A92" s="36"/>
      <c r="B92" s="37"/>
      <c r="C92" s="216" t="s">
        <v>162</v>
      </c>
      <c r="D92" s="216" t="s">
        <v>125</v>
      </c>
      <c r="E92" s="217" t="s">
        <v>283</v>
      </c>
      <c r="F92" s="218" t="s">
        <v>284</v>
      </c>
      <c r="G92" s="219" t="s">
        <v>128</v>
      </c>
      <c r="H92" s="220">
        <v>1</v>
      </c>
      <c r="I92" s="221"/>
      <c r="J92" s="220">
        <f>ROUND(I92*H92,1)</f>
        <v>0</v>
      </c>
      <c r="K92" s="218" t="s">
        <v>35</v>
      </c>
      <c r="L92" s="42"/>
      <c r="M92" s="237" t="s">
        <v>35</v>
      </c>
      <c r="N92" s="238" t="s">
        <v>51</v>
      </c>
      <c r="O92" s="239"/>
      <c r="P92" s="240">
        <f>O92*H92</f>
        <v>0</v>
      </c>
      <c r="Q92" s="240">
        <v>0</v>
      </c>
      <c r="R92" s="240">
        <f>Q92*H92</f>
        <v>0</v>
      </c>
      <c r="S92" s="240">
        <v>0</v>
      </c>
      <c r="T92" s="241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26" t="s">
        <v>129</v>
      </c>
      <c r="AT92" s="226" t="s">
        <v>125</v>
      </c>
      <c r="AU92" s="226" t="s">
        <v>89</v>
      </c>
      <c r="AY92" s="14" t="s">
        <v>122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4" t="s">
        <v>41</v>
      </c>
      <c r="BK92" s="227">
        <f>ROUND(I92*H92,1)</f>
        <v>0</v>
      </c>
      <c r="BL92" s="14" t="s">
        <v>129</v>
      </c>
      <c r="BM92" s="226" t="s">
        <v>285</v>
      </c>
    </row>
    <row r="93" spans="1:31" s="2" customFormat="1" ht="6.95" customHeight="1">
      <c r="A93" s="36"/>
      <c r="B93" s="57"/>
      <c r="C93" s="58"/>
      <c r="D93" s="58"/>
      <c r="E93" s="58"/>
      <c r="F93" s="58"/>
      <c r="G93" s="58"/>
      <c r="H93" s="58"/>
      <c r="I93" s="164"/>
      <c r="J93" s="58"/>
      <c r="K93" s="58"/>
      <c r="L93" s="42"/>
      <c r="M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</sheetData>
  <sheetProtection password="CC35" sheet="1" objects="1" scenarios="1" formatColumns="0" formatRows="0" autoFilter="0"/>
  <autoFilter ref="C80:K92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95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9"/>
      <c r="J3" s="128"/>
      <c r="K3" s="128"/>
      <c r="L3" s="17"/>
      <c r="AT3" s="14" t="s">
        <v>89</v>
      </c>
    </row>
    <row r="4" spans="2:46" s="1" customFormat="1" ht="24.95" customHeight="1">
      <c r="B4" s="17"/>
      <c r="D4" s="130" t="s">
        <v>96</v>
      </c>
      <c r="I4" s="126"/>
      <c r="L4" s="17"/>
      <c r="M4" s="131" t="s">
        <v>10</v>
      </c>
      <c r="AT4" s="14" t="s">
        <v>4</v>
      </c>
    </row>
    <row r="5" spans="2:12" s="1" customFormat="1" ht="6.95" customHeight="1">
      <c r="B5" s="17"/>
      <c r="I5" s="126"/>
      <c r="L5" s="17"/>
    </row>
    <row r="6" spans="2:12" s="1" customFormat="1" ht="12" customHeight="1">
      <c r="B6" s="17"/>
      <c r="D6" s="132" t="s">
        <v>16</v>
      </c>
      <c r="I6" s="126"/>
      <c r="L6" s="17"/>
    </row>
    <row r="7" spans="2:12" s="1" customFormat="1" ht="16.5" customHeight="1">
      <c r="B7" s="17"/>
      <c r="E7" s="133" t="str">
        <f>'Rekapitulace stavby'!K6</f>
        <v>Stavební úpravy objektu č.p.995_odběrné plynové zařízení</v>
      </c>
      <c r="F7" s="132"/>
      <c r="G7" s="132"/>
      <c r="H7" s="132"/>
      <c r="I7" s="126"/>
      <c r="L7" s="17"/>
    </row>
    <row r="8" spans="1:31" s="2" customFormat="1" ht="12" customHeight="1">
      <c r="A8" s="36"/>
      <c r="B8" s="42"/>
      <c r="C8" s="36"/>
      <c r="D8" s="132" t="s">
        <v>97</v>
      </c>
      <c r="E8" s="36"/>
      <c r="F8" s="36"/>
      <c r="G8" s="36"/>
      <c r="H8" s="36"/>
      <c r="I8" s="134"/>
      <c r="J8" s="36"/>
      <c r="K8" s="36"/>
      <c r="L8" s="13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6" t="s">
        <v>286</v>
      </c>
      <c r="F9" s="36"/>
      <c r="G9" s="36"/>
      <c r="H9" s="36"/>
      <c r="I9" s="134"/>
      <c r="J9" s="36"/>
      <c r="K9" s="36"/>
      <c r="L9" s="13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34"/>
      <c r="J10" s="36"/>
      <c r="K10" s="36"/>
      <c r="L10" s="1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2" t="s">
        <v>18</v>
      </c>
      <c r="E11" s="36"/>
      <c r="F11" s="137" t="s">
        <v>35</v>
      </c>
      <c r="G11" s="36"/>
      <c r="H11" s="36"/>
      <c r="I11" s="138" t="s">
        <v>20</v>
      </c>
      <c r="J11" s="137" t="s">
        <v>35</v>
      </c>
      <c r="K11" s="36"/>
      <c r="L11" s="13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2" t="s">
        <v>22</v>
      </c>
      <c r="E12" s="36"/>
      <c r="F12" s="137" t="s">
        <v>23</v>
      </c>
      <c r="G12" s="36"/>
      <c r="H12" s="36"/>
      <c r="I12" s="138" t="s">
        <v>24</v>
      </c>
      <c r="J12" s="139" t="str">
        <f>'Rekapitulace stavby'!AN8</f>
        <v>6. 3. 2020</v>
      </c>
      <c r="K12" s="36"/>
      <c r="L12" s="1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34"/>
      <c r="J13" s="36"/>
      <c r="K13" s="36"/>
      <c r="L13" s="13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2" t="s">
        <v>30</v>
      </c>
      <c r="E14" s="36"/>
      <c r="F14" s="36"/>
      <c r="G14" s="36"/>
      <c r="H14" s="36"/>
      <c r="I14" s="138" t="s">
        <v>31</v>
      </c>
      <c r="J14" s="137" t="s">
        <v>32</v>
      </c>
      <c r="K14" s="36"/>
      <c r="L14" s="13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7" t="s">
        <v>33</v>
      </c>
      <c r="F15" s="36"/>
      <c r="G15" s="36"/>
      <c r="H15" s="36"/>
      <c r="I15" s="138" t="s">
        <v>34</v>
      </c>
      <c r="J15" s="137" t="s">
        <v>35</v>
      </c>
      <c r="K15" s="36"/>
      <c r="L15" s="13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34"/>
      <c r="J16" s="36"/>
      <c r="K16" s="36"/>
      <c r="L16" s="13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2" t="s">
        <v>36</v>
      </c>
      <c r="E17" s="36"/>
      <c r="F17" s="36"/>
      <c r="G17" s="36"/>
      <c r="H17" s="36"/>
      <c r="I17" s="138" t="s">
        <v>31</v>
      </c>
      <c r="J17" s="30" t="str">
        <f>'Rekapitulace stavby'!AN13</f>
        <v>Vyplň údaj</v>
      </c>
      <c r="K17" s="36"/>
      <c r="L17" s="1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0" t="str">
        <f>'Rekapitulace stavby'!E14</f>
        <v>Vyplň údaj</v>
      </c>
      <c r="F18" s="137"/>
      <c r="G18" s="137"/>
      <c r="H18" s="137"/>
      <c r="I18" s="138" t="s">
        <v>34</v>
      </c>
      <c r="J18" s="30" t="str">
        <f>'Rekapitulace stavby'!AN14</f>
        <v>Vyplň údaj</v>
      </c>
      <c r="K18" s="36"/>
      <c r="L18" s="13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34"/>
      <c r="J19" s="36"/>
      <c r="K19" s="36"/>
      <c r="L19" s="13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2" t="s">
        <v>38</v>
      </c>
      <c r="E20" s="36"/>
      <c r="F20" s="36"/>
      <c r="G20" s="36"/>
      <c r="H20" s="36"/>
      <c r="I20" s="138" t="s">
        <v>31</v>
      </c>
      <c r="J20" s="137" t="s">
        <v>39</v>
      </c>
      <c r="K20" s="36"/>
      <c r="L20" s="13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7" t="s">
        <v>40</v>
      </c>
      <c r="F21" s="36"/>
      <c r="G21" s="36"/>
      <c r="H21" s="36"/>
      <c r="I21" s="138" t="s">
        <v>34</v>
      </c>
      <c r="J21" s="137" t="s">
        <v>35</v>
      </c>
      <c r="K21" s="36"/>
      <c r="L21" s="13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34"/>
      <c r="J22" s="36"/>
      <c r="K22" s="36"/>
      <c r="L22" s="13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2" t="s">
        <v>42</v>
      </c>
      <c r="E23" s="36"/>
      <c r="F23" s="36"/>
      <c r="G23" s="36"/>
      <c r="H23" s="36"/>
      <c r="I23" s="138" t="s">
        <v>31</v>
      </c>
      <c r="J23" s="137" t="str">
        <f>IF('Rekapitulace stavby'!AN19="","",'Rekapitulace stavby'!AN19)</f>
        <v/>
      </c>
      <c r="K23" s="36"/>
      <c r="L23" s="13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7" t="str">
        <f>IF('Rekapitulace stavby'!E20="","",'Rekapitulace stavby'!E20)</f>
        <v xml:space="preserve"> </v>
      </c>
      <c r="F24" s="36"/>
      <c r="G24" s="36"/>
      <c r="H24" s="36"/>
      <c r="I24" s="138" t="s">
        <v>34</v>
      </c>
      <c r="J24" s="137" t="str">
        <f>IF('Rekapitulace stavby'!AN20="","",'Rekapitulace stavby'!AN20)</f>
        <v/>
      </c>
      <c r="K24" s="36"/>
      <c r="L24" s="13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34"/>
      <c r="J25" s="36"/>
      <c r="K25" s="36"/>
      <c r="L25" s="13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2" t="s">
        <v>44</v>
      </c>
      <c r="E26" s="36"/>
      <c r="F26" s="36"/>
      <c r="G26" s="36"/>
      <c r="H26" s="36"/>
      <c r="I26" s="134"/>
      <c r="J26" s="36"/>
      <c r="K26" s="36"/>
      <c r="L26" s="13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40"/>
      <c r="B27" s="141"/>
      <c r="C27" s="140"/>
      <c r="D27" s="140"/>
      <c r="E27" s="142" t="s">
        <v>45</v>
      </c>
      <c r="F27" s="142"/>
      <c r="G27" s="142"/>
      <c r="H27" s="142"/>
      <c r="I27" s="143"/>
      <c r="J27" s="140"/>
      <c r="K27" s="140"/>
      <c r="L27" s="144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34"/>
      <c r="J28" s="36"/>
      <c r="K28" s="36"/>
      <c r="L28" s="13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5"/>
      <c r="E29" s="145"/>
      <c r="F29" s="145"/>
      <c r="G29" s="145"/>
      <c r="H29" s="145"/>
      <c r="I29" s="146"/>
      <c r="J29" s="145"/>
      <c r="K29" s="145"/>
      <c r="L29" s="13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7" t="s">
        <v>46</v>
      </c>
      <c r="E30" s="36"/>
      <c r="F30" s="36"/>
      <c r="G30" s="36"/>
      <c r="H30" s="36"/>
      <c r="I30" s="134"/>
      <c r="J30" s="148">
        <f>ROUND(J81,0)</f>
        <v>0</v>
      </c>
      <c r="K30" s="36"/>
      <c r="L30" s="13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5"/>
      <c r="E31" s="145"/>
      <c r="F31" s="145"/>
      <c r="G31" s="145"/>
      <c r="H31" s="145"/>
      <c r="I31" s="146"/>
      <c r="J31" s="145"/>
      <c r="K31" s="145"/>
      <c r="L31" s="13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9" t="s">
        <v>48</v>
      </c>
      <c r="G32" s="36"/>
      <c r="H32" s="36"/>
      <c r="I32" s="150" t="s">
        <v>47</v>
      </c>
      <c r="J32" s="149" t="s">
        <v>49</v>
      </c>
      <c r="K32" s="36"/>
      <c r="L32" s="13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50</v>
      </c>
      <c r="E33" s="132" t="s">
        <v>51</v>
      </c>
      <c r="F33" s="152">
        <f>ROUND((SUM(BE81:BE94)),0)</f>
        <v>0</v>
      </c>
      <c r="G33" s="36"/>
      <c r="H33" s="36"/>
      <c r="I33" s="153">
        <v>0.21</v>
      </c>
      <c r="J33" s="152">
        <f>ROUND(((SUM(BE81:BE94))*I33),0)</f>
        <v>0</v>
      </c>
      <c r="K33" s="36"/>
      <c r="L33" s="13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2" t="s">
        <v>52</v>
      </c>
      <c r="F34" s="152">
        <f>ROUND((SUM(BF81:BF94)),0)</f>
        <v>0</v>
      </c>
      <c r="G34" s="36"/>
      <c r="H34" s="36"/>
      <c r="I34" s="153">
        <v>0.15</v>
      </c>
      <c r="J34" s="152">
        <f>ROUND(((SUM(BF81:BF94))*I34),0)</f>
        <v>0</v>
      </c>
      <c r="K34" s="36"/>
      <c r="L34" s="13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2" t="s">
        <v>53</v>
      </c>
      <c r="F35" s="152">
        <f>ROUND((SUM(BG81:BG94)),0)</f>
        <v>0</v>
      </c>
      <c r="G35" s="36"/>
      <c r="H35" s="36"/>
      <c r="I35" s="153">
        <v>0.21</v>
      </c>
      <c r="J35" s="152">
        <f>0</f>
        <v>0</v>
      </c>
      <c r="K35" s="36"/>
      <c r="L35" s="13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2" t="s">
        <v>54</v>
      </c>
      <c r="F36" s="152">
        <f>ROUND((SUM(BH81:BH94)),0)</f>
        <v>0</v>
      </c>
      <c r="G36" s="36"/>
      <c r="H36" s="36"/>
      <c r="I36" s="153">
        <v>0.15</v>
      </c>
      <c r="J36" s="152">
        <f>0</f>
        <v>0</v>
      </c>
      <c r="K36" s="36"/>
      <c r="L36" s="13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2" t="s">
        <v>55</v>
      </c>
      <c r="F37" s="152">
        <f>ROUND((SUM(BI81:BI94)),0)</f>
        <v>0</v>
      </c>
      <c r="G37" s="36"/>
      <c r="H37" s="36"/>
      <c r="I37" s="153">
        <v>0</v>
      </c>
      <c r="J37" s="152">
        <f>0</f>
        <v>0</v>
      </c>
      <c r="K37" s="36"/>
      <c r="L37" s="13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34"/>
      <c r="J38" s="36"/>
      <c r="K38" s="36"/>
      <c r="L38" s="13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56</v>
      </c>
      <c r="E39" s="156"/>
      <c r="F39" s="156"/>
      <c r="G39" s="157" t="s">
        <v>57</v>
      </c>
      <c r="H39" s="158" t="s">
        <v>58</v>
      </c>
      <c r="I39" s="159"/>
      <c r="J39" s="160">
        <f>SUM(J30:J37)</f>
        <v>0</v>
      </c>
      <c r="K39" s="161"/>
      <c r="L39" s="13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62"/>
      <c r="C40" s="163"/>
      <c r="D40" s="163"/>
      <c r="E40" s="163"/>
      <c r="F40" s="163"/>
      <c r="G40" s="163"/>
      <c r="H40" s="163"/>
      <c r="I40" s="164"/>
      <c r="J40" s="163"/>
      <c r="K40" s="163"/>
      <c r="L40" s="13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 hidden="1">
      <c r="A44" s="36"/>
      <c r="B44" s="165"/>
      <c r="C44" s="166"/>
      <c r="D44" s="166"/>
      <c r="E44" s="166"/>
      <c r="F44" s="166"/>
      <c r="G44" s="166"/>
      <c r="H44" s="166"/>
      <c r="I44" s="167"/>
      <c r="J44" s="166"/>
      <c r="K44" s="166"/>
      <c r="L44" s="13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 hidden="1">
      <c r="A45" s="36"/>
      <c r="B45" s="37"/>
      <c r="C45" s="20" t="s">
        <v>99</v>
      </c>
      <c r="D45" s="38"/>
      <c r="E45" s="38"/>
      <c r="F45" s="38"/>
      <c r="G45" s="38"/>
      <c r="H45" s="38"/>
      <c r="I45" s="134"/>
      <c r="J45" s="38"/>
      <c r="K45" s="38"/>
      <c r="L45" s="13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 hidden="1">
      <c r="A46" s="36"/>
      <c r="B46" s="37"/>
      <c r="C46" s="38"/>
      <c r="D46" s="38"/>
      <c r="E46" s="38"/>
      <c r="F46" s="38"/>
      <c r="G46" s="38"/>
      <c r="H46" s="38"/>
      <c r="I46" s="134"/>
      <c r="J46" s="38"/>
      <c r="K46" s="38"/>
      <c r="L46" s="13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 hidden="1">
      <c r="A47" s="36"/>
      <c r="B47" s="37"/>
      <c r="C47" s="29" t="s">
        <v>16</v>
      </c>
      <c r="D47" s="38"/>
      <c r="E47" s="38"/>
      <c r="F47" s="38"/>
      <c r="G47" s="38"/>
      <c r="H47" s="38"/>
      <c r="I47" s="134"/>
      <c r="J47" s="38"/>
      <c r="K47" s="38"/>
      <c r="L47" s="13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 hidden="1">
      <c r="A48" s="36"/>
      <c r="B48" s="37"/>
      <c r="C48" s="38"/>
      <c r="D48" s="38"/>
      <c r="E48" s="168" t="str">
        <f>E7</f>
        <v>Stavební úpravy objektu č.p.995_odběrné plynové zařízení</v>
      </c>
      <c r="F48" s="29"/>
      <c r="G48" s="29"/>
      <c r="H48" s="29"/>
      <c r="I48" s="134"/>
      <c r="J48" s="38"/>
      <c r="K48" s="38"/>
      <c r="L48" s="13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29" t="s">
        <v>97</v>
      </c>
      <c r="D49" s="38"/>
      <c r="E49" s="38"/>
      <c r="F49" s="38"/>
      <c r="G49" s="38"/>
      <c r="H49" s="38"/>
      <c r="I49" s="134"/>
      <c r="J49" s="38"/>
      <c r="K49" s="38"/>
      <c r="L49" s="13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67" t="str">
        <f>E9</f>
        <v>D1.4.3_N - Odběrné plynové zařízení - nezpůsobilé výdaje</v>
      </c>
      <c r="F50" s="38"/>
      <c r="G50" s="38"/>
      <c r="H50" s="38"/>
      <c r="I50" s="134"/>
      <c r="J50" s="38"/>
      <c r="K50" s="38"/>
      <c r="L50" s="13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 hidden="1">
      <c r="A51" s="36"/>
      <c r="B51" s="37"/>
      <c r="C51" s="38"/>
      <c r="D51" s="38"/>
      <c r="E51" s="38"/>
      <c r="F51" s="38"/>
      <c r="G51" s="38"/>
      <c r="H51" s="38"/>
      <c r="I51" s="134"/>
      <c r="J51" s="38"/>
      <c r="K51" s="38"/>
      <c r="L51" s="13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 hidden="1">
      <c r="A52" s="36"/>
      <c r="B52" s="37"/>
      <c r="C52" s="29" t="s">
        <v>22</v>
      </c>
      <c r="D52" s="38"/>
      <c r="E52" s="38"/>
      <c r="F52" s="24" t="str">
        <f>F12</f>
        <v>Lanškroun</v>
      </c>
      <c r="G52" s="38"/>
      <c r="H52" s="38"/>
      <c r="I52" s="138" t="s">
        <v>24</v>
      </c>
      <c r="J52" s="70" t="str">
        <f>IF(J12="","",J12)</f>
        <v>6. 3. 2020</v>
      </c>
      <c r="K52" s="38"/>
      <c r="L52" s="13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 hidden="1">
      <c r="A53" s="36"/>
      <c r="B53" s="37"/>
      <c r="C53" s="38"/>
      <c r="D53" s="38"/>
      <c r="E53" s="38"/>
      <c r="F53" s="38"/>
      <c r="G53" s="38"/>
      <c r="H53" s="38"/>
      <c r="I53" s="134"/>
      <c r="J53" s="38"/>
      <c r="K53" s="38"/>
      <c r="L53" s="13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 hidden="1">
      <c r="A54" s="36"/>
      <c r="B54" s="37"/>
      <c r="C54" s="29" t="s">
        <v>30</v>
      </c>
      <c r="D54" s="38"/>
      <c r="E54" s="38"/>
      <c r="F54" s="24" t="str">
        <f>E15</f>
        <v>Stepa s.r.o.</v>
      </c>
      <c r="G54" s="38"/>
      <c r="H54" s="38"/>
      <c r="I54" s="138" t="s">
        <v>38</v>
      </c>
      <c r="J54" s="34" t="str">
        <f>E21</f>
        <v>Ing. Josef Motl</v>
      </c>
      <c r="K54" s="38"/>
      <c r="L54" s="13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 hidden="1">
      <c r="A55" s="36"/>
      <c r="B55" s="37"/>
      <c r="C55" s="29" t="s">
        <v>36</v>
      </c>
      <c r="D55" s="38"/>
      <c r="E55" s="38"/>
      <c r="F55" s="24" t="str">
        <f>IF(E18="","",E18)</f>
        <v>Vyplň údaj</v>
      </c>
      <c r="G55" s="38"/>
      <c r="H55" s="38"/>
      <c r="I55" s="138" t="s">
        <v>42</v>
      </c>
      <c r="J55" s="34" t="str">
        <f>E24</f>
        <v xml:space="preserve"> </v>
      </c>
      <c r="K55" s="38"/>
      <c r="L55" s="13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 hidden="1">
      <c r="A56" s="36"/>
      <c r="B56" s="37"/>
      <c r="C56" s="38"/>
      <c r="D56" s="38"/>
      <c r="E56" s="38"/>
      <c r="F56" s="38"/>
      <c r="G56" s="38"/>
      <c r="H56" s="38"/>
      <c r="I56" s="134"/>
      <c r="J56" s="38"/>
      <c r="K56" s="38"/>
      <c r="L56" s="13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 hidden="1">
      <c r="A57" s="36"/>
      <c r="B57" s="37"/>
      <c r="C57" s="169" t="s">
        <v>100</v>
      </c>
      <c r="D57" s="170"/>
      <c r="E57" s="170"/>
      <c r="F57" s="170"/>
      <c r="G57" s="170"/>
      <c r="H57" s="170"/>
      <c r="I57" s="171"/>
      <c r="J57" s="172" t="s">
        <v>101</v>
      </c>
      <c r="K57" s="170"/>
      <c r="L57" s="13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 hidden="1">
      <c r="A58" s="36"/>
      <c r="B58" s="37"/>
      <c r="C58" s="38"/>
      <c r="D58" s="38"/>
      <c r="E58" s="38"/>
      <c r="F58" s="38"/>
      <c r="G58" s="38"/>
      <c r="H58" s="38"/>
      <c r="I58" s="134"/>
      <c r="J58" s="38"/>
      <c r="K58" s="38"/>
      <c r="L58" s="13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 hidden="1">
      <c r="A59" s="36"/>
      <c r="B59" s="37"/>
      <c r="C59" s="173" t="s">
        <v>78</v>
      </c>
      <c r="D59" s="38"/>
      <c r="E59" s="38"/>
      <c r="F59" s="38"/>
      <c r="G59" s="38"/>
      <c r="H59" s="38"/>
      <c r="I59" s="134"/>
      <c r="J59" s="100">
        <f>J81</f>
        <v>0</v>
      </c>
      <c r="K59" s="38"/>
      <c r="L59" s="13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4" t="s">
        <v>102</v>
      </c>
    </row>
    <row r="60" spans="1:31" s="9" customFormat="1" ht="24.95" customHeight="1" hidden="1">
      <c r="A60" s="9"/>
      <c r="B60" s="174"/>
      <c r="C60" s="175"/>
      <c r="D60" s="176" t="s">
        <v>103</v>
      </c>
      <c r="E60" s="177"/>
      <c r="F60" s="177"/>
      <c r="G60" s="177"/>
      <c r="H60" s="177"/>
      <c r="I60" s="178"/>
      <c r="J60" s="179">
        <f>J82</f>
        <v>0</v>
      </c>
      <c r="K60" s="175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81"/>
      <c r="C61" s="182"/>
      <c r="D61" s="183" t="s">
        <v>287</v>
      </c>
      <c r="E61" s="184"/>
      <c r="F61" s="184"/>
      <c r="G61" s="184"/>
      <c r="H61" s="184"/>
      <c r="I61" s="185"/>
      <c r="J61" s="186">
        <f>J83</f>
        <v>0</v>
      </c>
      <c r="K61" s="182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 hidden="1">
      <c r="A62" s="36"/>
      <c r="B62" s="37"/>
      <c r="C62" s="38"/>
      <c r="D62" s="38"/>
      <c r="E62" s="38"/>
      <c r="F62" s="38"/>
      <c r="G62" s="38"/>
      <c r="H62" s="38"/>
      <c r="I62" s="134"/>
      <c r="J62" s="38"/>
      <c r="K62" s="38"/>
      <c r="L62" s="13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 hidden="1">
      <c r="A63" s="36"/>
      <c r="B63" s="57"/>
      <c r="C63" s="58"/>
      <c r="D63" s="58"/>
      <c r="E63" s="58"/>
      <c r="F63" s="58"/>
      <c r="G63" s="58"/>
      <c r="H63" s="58"/>
      <c r="I63" s="164"/>
      <c r="J63" s="58"/>
      <c r="K63" s="58"/>
      <c r="L63" s="13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ht="12" hidden="1"/>
    <row r="65" ht="12" hidden="1"/>
    <row r="66" ht="12" hidden="1"/>
    <row r="67" spans="1:31" s="2" customFormat="1" ht="6.95" customHeight="1">
      <c r="A67" s="36"/>
      <c r="B67" s="59"/>
      <c r="C67" s="60"/>
      <c r="D67" s="60"/>
      <c r="E67" s="60"/>
      <c r="F67" s="60"/>
      <c r="G67" s="60"/>
      <c r="H67" s="60"/>
      <c r="I67" s="167"/>
      <c r="J67" s="60"/>
      <c r="K67" s="60"/>
      <c r="L67" s="13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0" t="s">
        <v>107</v>
      </c>
      <c r="D68" s="38"/>
      <c r="E68" s="38"/>
      <c r="F68" s="38"/>
      <c r="G68" s="38"/>
      <c r="H68" s="38"/>
      <c r="I68" s="134"/>
      <c r="J68" s="38"/>
      <c r="K68" s="38"/>
      <c r="L68" s="13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134"/>
      <c r="J69" s="38"/>
      <c r="K69" s="38"/>
      <c r="L69" s="13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29" t="s">
        <v>16</v>
      </c>
      <c r="D70" s="38"/>
      <c r="E70" s="38"/>
      <c r="F70" s="38"/>
      <c r="G70" s="38"/>
      <c r="H70" s="38"/>
      <c r="I70" s="134"/>
      <c r="J70" s="38"/>
      <c r="K70" s="38"/>
      <c r="L70" s="13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168" t="str">
        <f>E7</f>
        <v>Stavební úpravy objektu č.p.995_odběrné plynové zařízení</v>
      </c>
      <c r="F71" s="29"/>
      <c r="G71" s="29"/>
      <c r="H71" s="29"/>
      <c r="I71" s="134"/>
      <c r="J71" s="38"/>
      <c r="K71" s="38"/>
      <c r="L71" s="13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29" t="s">
        <v>97</v>
      </c>
      <c r="D72" s="38"/>
      <c r="E72" s="38"/>
      <c r="F72" s="38"/>
      <c r="G72" s="38"/>
      <c r="H72" s="38"/>
      <c r="I72" s="134"/>
      <c r="J72" s="38"/>
      <c r="K72" s="38"/>
      <c r="L72" s="13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67" t="str">
        <f>E9</f>
        <v>D1.4.3_N - Odběrné plynové zařízení - nezpůsobilé výdaje</v>
      </c>
      <c r="F73" s="38"/>
      <c r="G73" s="38"/>
      <c r="H73" s="38"/>
      <c r="I73" s="134"/>
      <c r="J73" s="38"/>
      <c r="K73" s="38"/>
      <c r="L73" s="13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134"/>
      <c r="J74" s="38"/>
      <c r="K74" s="38"/>
      <c r="L74" s="13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29" t="s">
        <v>22</v>
      </c>
      <c r="D75" s="38"/>
      <c r="E75" s="38"/>
      <c r="F75" s="24" t="str">
        <f>F12</f>
        <v>Lanškroun</v>
      </c>
      <c r="G75" s="38"/>
      <c r="H75" s="38"/>
      <c r="I75" s="138" t="s">
        <v>24</v>
      </c>
      <c r="J75" s="70" t="str">
        <f>IF(J12="","",J12)</f>
        <v>6. 3. 2020</v>
      </c>
      <c r="K75" s="38"/>
      <c r="L75" s="13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134"/>
      <c r="J76" s="38"/>
      <c r="K76" s="38"/>
      <c r="L76" s="13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15" customHeight="1">
      <c r="A77" s="36"/>
      <c r="B77" s="37"/>
      <c r="C77" s="29" t="s">
        <v>30</v>
      </c>
      <c r="D77" s="38"/>
      <c r="E77" s="38"/>
      <c r="F77" s="24" t="str">
        <f>E15</f>
        <v>Stepa s.r.o.</v>
      </c>
      <c r="G77" s="38"/>
      <c r="H77" s="38"/>
      <c r="I77" s="138" t="s">
        <v>38</v>
      </c>
      <c r="J77" s="34" t="str">
        <f>E21</f>
        <v>Ing. Josef Motl</v>
      </c>
      <c r="K77" s="38"/>
      <c r="L77" s="13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15" customHeight="1">
      <c r="A78" s="36"/>
      <c r="B78" s="37"/>
      <c r="C78" s="29" t="s">
        <v>36</v>
      </c>
      <c r="D78" s="38"/>
      <c r="E78" s="38"/>
      <c r="F78" s="24" t="str">
        <f>IF(E18="","",E18)</f>
        <v>Vyplň údaj</v>
      </c>
      <c r="G78" s="38"/>
      <c r="H78" s="38"/>
      <c r="I78" s="138" t="s">
        <v>42</v>
      </c>
      <c r="J78" s="34" t="str">
        <f>E24</f>
        <v xml:space="preserve"> </v>
      </c>
      <c r="K78" s="38"/>
      <c r="L78" s="13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" customHeight="1">
      <c r="A79" s="36"/>
      <c r="B79" s="37"/>
      <c r="C79" s="38"/>
      <c r="D79" s="38"/>
      <c r="E79" s="38"/>
      <c r="F79" s="38"/>
      <c r="G79" s="38"/>
      <c r="H79" s="38"/>
      <c r="I79" s="134"/>
      <c r="J79" s="38"/>
      <c r="K79" s="38"/>
      <c r="L79" s="13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88"/>
      <c r="B80" s="189"/>
      <c r="C80" s="190" t="s">
        <v>108</v>
      </c>
      <c r="D80" s="191" t="s">
        <v>65</v>
      </c>
      <c r="E80" s="191" t="s">
        <v>61</v>
      </c>
      <c r="F80" s="191" t="s">
        <v>62</v>
      </c>
      <c r="G80" s="191" t="s">
        <v>109</v>
      </c>
      <c r="H80" s="191" t="s">
        <v>110</v>
      </c>
      <c r="I80" s="192" t="s">
        <v>111</v>
      </c>
      <c r="J80" s="191" t="s">
        <v>101</v>
      </c>
      <c r="K80" s="193" t="s">
        <v>112</v>
      </c>
      <c r="L80" s="194"/>
      <c r="M80" s="90" t="s">
        <v>35</v>
      </c>
      <c r="N80" s="91" t="s">
        <v>50</v>
      </c>
      <c r="O80" s="91" t="s">
        <v>113</v>
      </c>
      <c r="P80" s="91" t="s">
        <v>114</v>
      </c>
      <c r="Q80" s="91" t="s">
        <v>115</v>
      </c>
      <c r="R80" s="91" t="s">
        <v>116</v>
      </c>
      <c r="S80" s="91" t="s">
        <v>117</v>
      </c>
      <c r="T80" s="92" t="s">
        <v>118</v>
      </c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</row>
    <row r="81" spans="1:63" s="2" customFormat="1" ht="22.8" customHeight="1">
      <c r="A81" s="36"/>
      <c r="B81" s="37"/>
      <c r="C81" s="97" t="s">
        <v>119</v>
      </c>
      <c r="D81" s="38"/>
      <c r="E81" s="38"/>
      <c r="F81" s="38"/>
      <c r="G81" s="38"/>
      <c r="H81" s="38"/>
      <c r="I81" s="134"/>
      <c r="J81" s="195">
        <f>BK81</f>
        <v>0</v>
      </c>
      <c r="K81" s="38"/>
      <c r="L81" s="42"/>
      <c r="M81" s="93"/>
      <c r="N81" s="196"/>
      <c r="O81" s="94"/>
      <c r="P81" s="197">
        <f>P82</f>
        <v>0</v>
      </c>
      <c r="Q81" s="94"/>
      <c r="R81" s="197">
        <f>R82</f>
        <v>0.05553</v>
      </c>
      <c r="S81" s="94"/>
      <c r="T81" s="198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4" t="s">
        <v>79</v>
      </c>
      <c r="AU81" s="14" t="s">
        <v>102</v>
      </c>
      <c r="BK81" s="199">
        <f>BK82</f>
        <v>0</v>
      </c>
    </row>
    <row r="82" spans="1:63" s="12" customFormat="1" ht="25.9" customHeight="1">
      <c r="A82" s="12"/>
      <c r="B82" s="200"/>
      <c r="C82" s="201"/>
      <c r="D82" s="202" t="s">
        <v>79</v>
      </c>
      <c r="E82" s="203" t="s">
        <v>120</v>
      </c>
      <c r="F82" s="203" t="s">
        <v>121</v>
      </c>
      <c r="G82" s="201"/>
      <c r="H82" s="201"/>
      <c r="I82" s="204"/>
      <c r="J82" s="205">
        <f>BK82</f>
        <v>0</v>
      </c>
      <c r="K82" s="201"/>
      <c r="L82" s="206"/>
      <c r="M82" s="207"/>
      <c r="N82" s="208"/>
      <c r="O82" s="208"/>
      <c r="P82" s="209">
        <f>P83</f>
        <v>0</v>
      </c>
      <c r="Q82" s="208"/>
      <c r="R82" s="209">
        <f>R83</f>
        <v>0.05553</v>
      </c>
      <c r="S82" s="208"/>
      <c r="T82" s="210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1" t="s">
        <v>89</v>
      </c>
      <c r="AT82" s="212" t="s">
        <v>79</v>
      </c>
      <c r="AU82" s="212" t="s">
        <v>80</v>
      </c>
      <c r="AY82" s="211" t="s">
        <v>122</v>
      </c>
      <c r="BK82" s="213">
        <f>BK83</f>
        <v>0</v>
      </c>
    </row>
    <row r="83" spans="1:63" s="12" customFormat="1" ht="22.8" customHeight="1">
      <c r="A83" s="12"/>
      <c r="B83" s="200"/>
      <c r="C83" s="201"/>
      <c r="D83" s="202" t="s">
        <v>79</v>
      </c>
      <c r="E83" s="214" t="s">
        <v>288</v>
      </c>
      <c r="F83" s="214" t="s">
        <v>289</v>
      </c>
      <c r="G83" s="201"/>
      <c r="H83" s="201"/>
      <c r="I83" s="204"/>
      <c r="J83" s="215">
        <f>BK83</f>
        <v>0</v>
      </c>
      <c r="K83" s="201"/>
      <c r="L83" s="206"/>
      <c r="M83" s="207"/>
      <c r="N83" s="208"/>
      <c r="O83" s="208"/>
      <c r="P83" s="209">
        <f>SUM(P84:P94)</f>
        <v>0</v>
      </c>
      <c r="Q83" s="208"/>
      <c r="R83" s="209">
        <f>SUM(R84:R94)</f>
        <v>0.05553</v>
      </c>
      <c r="S83" s="208"/>
      <c r="T83" s="210">
        <f>SUM(T84:T94)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1" t="s">
        <v>89</v>
      </c>
      <c r="AT83" s="212" t="s">
        <v>79</v>
      </c>
      <c r="AU83" s="212" t="s">
        <v>41</v>
      </c>
      <c r="AY83" s="211" t="s">
        <v>122</v>
      </c>
      <c r="BK83" s="213">
        <f>SUM(BK84:BK94)</f>
        <v>0</v>
      </c>
    </row>
    <row r="84" spans="1:65" s="2" customFormat="1" ht="21.75" customHeight="1">
      <c r="A84" s="36"/>
      <c r="B84" s="37"/>
      <c r="C84" s="216" t="s">
        <v>41</v>
      </c>
      <c r="D84" s="216" t="s">
        <v>125</v>
      </c>
      <c r="E84" s="217" t="s">
        <v>290</v>
      </c>
      <c r="F84" s="218" t="s">
        <v>291</v>
      </c>
      <c r="G84" s="219" t="s">
        <v>216</v>
      </c>
      <c r="H84" s="220">
        <v>20</v>
      </c>
      <c r="I84" s="221"/>
      <c r="J84" s="220">
        <f>ROUND(I84*H84,1)</f>
        <v>0</v>
      </c>
      <c r="K84" s="218" t="s">
        <v>292</v>
      </c>
      <c r="L84" s="42"/>
      <c r="M84" s="222" t="s">
        <v>35</v>
      </c>
      <c r="N84" s="223" t="s">
        <v>51</v>
      </c>
      <c r="O84" s="82"/>
      <c r="P84" s="224">
        <f>O84*H84</f>
        <v>0</v>
      </c>
      <c r="Q84" s="224">
        <v>0.0027</v>
      </c>
      <c r="R84" s="224">
        <f>Q84*H84</f>
        <v>0.054000000000000006</v>
      </c>
      <c r="S84" s="224">
        <v>0</v>
      </c>
      <c r="T84" s="225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26" t="s">
        <v>129</v>
      </c>
      <c r="AT84" s="226" t="s">
        <v>125</v>
      </c>
      <c r="AU84" s="226" t="s">
        <v>89</v>
      </c>
      <c r="AY84" s="14" t="s">
        <v>122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14" t="s">
        <v>41</v>
      </c>
      <c r="BK84" s="227">
        <f>ROUND(I84*H84,1)</f>
        <v>0</v>
      </c>
      <c r="BL84" s="14" t="s">
        <v>129</v>
      </c>
      <c r="BM84" s="226" t="s">
        <v>89</v>
      </c>
    </row>
    <row r="85" spans="1:65" s="2" customFormat="1" ht="16.5" customHeight="1">
      <c r="A85" s="36"/>
      <c r="B85" s="37"/>
      <c r="C85" s="216" t="s">
        <v>89</v>
      </c>
      <c r="D85" s="216" t="s">
        <v>125</v>
      </c>
      <c r="E85" s="217" t="s">
        <v>293</v>
      </c>
      <c r="F85" s="218" t="s">
        <v>294</v>
      </c>
      <c r="G85" s="219" t="s">
        <v>128</v>
      </c>
      <c r="H85" s="220">
        <v>1</v>
      </c>
      <c r="I85" s="221"/>
      <c r="J85" s="220">
        <f>ROUND(I85*H85,1)</f>
        <v>0</v>
      </c>
      <c r="K85" s="218" t="s">
        <v>35</v>
      </c>
      <c r="L85" s="42"/>
      <c r="M85" s="222" t="s">
        <v>35</v>
      </c>
      <c r="N85" s="223" t="s">
        <v>51</v>
      </c>
      <c r="O85" s="82"/>
      <c r="P85" s="224">
        <f>O85*H85</f>
        <v>0</v>
      </c>
      <c r="Q85" s="224">
        <v>0</v>
      </c>
      <c r="R85" s="224">
        <f>Q85*H85</f>
        <v>0</v>
      </c>
      <c r="S85" s="224">
        <v>0</v>
      </c>
      <c r="T85" s="225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26" t="s">
        <v>129</v>
      </c>
      <c r="AT85" s="226" t="s">
        <v>125</v>
      </c>
      <c r="AU85" s="226" t="s">
        <v>89</v>
      </c>
      <c r="AY85" s="14" t="s">
        <v>122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14" t="s">
        <v>41</v>
      </c>
      <c r="BK85" s="227">
        <f>ROUND(I85*H85,1)</f>
        <v>0</v>
      </c>
      <c r="BL85" s="14" t="s">
        <v>129</v>
      </c>
      <c r="BM85" s="226" t="s">
        <v>141</v>
      </c>
    </row>
    <row r="86" spans="1:65" s="2" customFormat="1" ht="16.5" customHeight="1">
      <c r="A86" s="36"/>
      <c r="B86" s="37"/>
      <c r="C86" s="216" t="s">
        <v>135</v>
      </c>
      <c r="D86" s="216" t="s">
        <v>125</v>
      </c>
      <c r="E86" s="217" t="s">
        <v>295</v>
      </c>
      <c r="F86" s="218" t="s">
        <v>296</v>
      </c>
      <c r="G86" s="219" t="s">
        <v>128</v>
      </c>
      <c r="H86" s="220">
        <v>1</v>
      </c>
      <c r="I86" s="221"/>
      <c r="J86" s="220">
        <f>ROUND(I86*H86,1)</f>
        <v>0</v>
      </c>
      <c r="K86" s="218" t="s">
        <v>35</v>
      </c>
      <c r="L86" s="42"/>
      <c r="M86" s="222" t="s">
        <v>35</v>
      </c>
      <c r="N86" s="223" t="s">
        <v>51</v>
      </c>
      <c r="O86" s="82"/>
      <c r="P86" s="224">
        <f>O86*H86</f>
        <v>0</v>
      </c>
      <c r="Q86" s="224">
        <v>0</v>
      </c>
      <c r="R86" s="224">
        <f>Q86*H86</f>
        <v>0</v>
      </c>
      <c r="S86" s="224">
        <v>0</v>
      </c>
      <c r="T86" s="22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26" t="s">
        <v>129</v>
      </c>
      <c r="AT86" s="226" t="s">
        <v>125</v>
      </c>
      <c r="AU86" s="226" t="s">
        <v>89</v>
      </c>
      <c r="AY86" s="14" t="s">
        <v>122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4" t="s">
        <v>41</v>
      </c>
      <c r="BK86" s="227">
        <f>ROUND(I86*H86,1)</f>
        <v>0</v>
      </c>
      <c r="BL86" s="14" t="s">
        <v>129</v>
      </c>
      <c r="BM86" s="226" t="s">
        <v>149</v>
      </c>
    </row>
    <row r="87" spans="1:65" s="2" customFormat="1" ht="21.75" customHeight="1">
      <c r="A87" s="36"/>
      <c r="B87" s="37"/>
      <c r="C87" s="216" t="s">
        <v>141</v>
      </c>
      <c r="D87" s="216" t="s">
        <v>125</v>
      </c>
      <c r="E87" s="217" t="s">
        <v>297</v>
      </c>
      <c r="F87" s="218" t="s">
        <v>298</v>
      </c>
      <c r="G87" s="219" t="s">
        <v>128</v>
      </c>
      <c r="H87" s="220">
        <v>1</v>
      </c>
      <c r="I87" s="221"/>
      <c r="J87" s="220">
        <f>ROUND(I87*H87,1)</f>
        <v>0</v>
      </c>
      <c r="K87" s="218" t="s">
        <v>35</v>
      </c>
      <c r="L87" s="42"/>
      <c r="M87" s="222" t="s">
        <v>35</v>
      </c>
      <c r="N87" s="223" t="s">
        <v>51</v>
      </c>
      <c r="O87" s="82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26" t="s">
        <v>129</v>
      </c>
      <c r="AT87" s="226" t="s">
        <v>125</v>
      </c>
      <c r="AU87" s="226" t="s">
        <v>89</v>
      </c>
      <c r="AY87" s="14" t="s">
        <v>122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4" t="s">
        <v>41</v>
      </c>
      <c r="BK87" s="227">
        <f>ROUND(I87*H87,1)</f>
        <v>0</v>
      </c>
      <c r="BL87" s="14" t="s">
        <v>129</v>
      </c>
      <c r="BM87" s="226" t="s">
        <v>157</v>
      </c>
    </row>
    <row r="88" spans="1:65" s="2" customFormat="1" ht="16.5" customHeight="1">
      <c r="A88" s="36"/>
      <c r="B88" s="37"/>
      <c r="C88" s="216" t="s">
        <v>145</v>
      </c>
      <c r="D88" s="216" t="s">
        <v>125</v>
      </c>
      <c r="E88" s="217" t="s">
        <v>299</v>
      </c>
      <c r="F88" s="218" t="s">
        <v>300</v>
      </c>
      <c r="G88" s="219" t="s">
        <v>128</v>
      </c>
      <c r="H88" s="220">
        <v>3</v>
      </c>
      <c r="I88" s="221"/>
      <c r="J88" s="220">
        <f>ROUND(I88*H88,1)</f>
        <v>0</v>
      </c>
      <c r="K88" s="218" t="s">
        <v>35</v>
      </c>
      <c r="L88" s="42"/>
      <c r="M88" s="222" t="s">
        <v>35</v>
      </c>
      <c r="N88" s="223" t="s">
        <v>51</v>
      </c>
      <c r="O88" s="82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26" t="s">
        <v>129</v>
      </c>
      <c r="AT88" s="226" t="s">
        <v>125</v>
      </c>
      <c r="AU88" s="226" t="s">
        <v>89</v>
      </c>
      <c r="AY88" s="14" t="s">
        <v>122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4" t="s">
        <v>41</v>
      </c>
      <c r="BK88" s="227">
        <f>ROUND(I88*H88,1)</f>
        <v>0</v>
      </c>
      <c r="BL88" s="14" t="s">
        <v>129</v>
      </c>
      <c r="BM88" s="226" t="s">
        <v>166</v>
      </c>
    </row>
    <row r="89" spans="1:65" s="2" customFormat="1" ht="16.5" customHeight="1">
      <c r="A89" s="36"/>
      <c r="B89" s="37"/>
      <c r="C89" s="228" t="s">
        <v>149</v>
      </c>
      <c r="D89" s="228" t="s">
        <v>136</v>
      </c>
      <c r="E89" s="229" t="s">
        <v>301</v>
      </c>
      <c r="F89" s="230" t="s">
        <v>302</v>
      </c>
      <c r="G89" s="231" t="s">
        <v>216</v>
      </c>
      <c r="H89" s="232">
        <v>3</v>
      </c>
      <c r="I89" s="233"/>
      <c r="J89" s="232">
        <f>ROUND(I89*H89,1)</f>
        <v>0</v>
      </c>
      <c r="K89" s="230" t="s">
        <v>292</v>
      </c>
      <c r="L89" s="234"/>
      <c r="M89" s="235" t="s">
        <v>35</v>
      </c>
      <c r="N89" s="236" t="s">
        <v>51</v>
      </c>
      <c r="O89" s="82"/>
      <c r="P89" s="224">
        <f>O89*H89</f>
        <v>0</v>
      </c>
      <c r="Q89" s="224">
        <v>0.0003</v>
      </c>
      <c r="R89" s="224">
        <f>Q89*H89</f>
        <v>0.0009</v>
      </c>
      <c r="S89" s="224">
        <v>0</v>
      </c>
      <c r="T89" s="22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26" t="s">
        <v>139</v>
      </c>
      <c r="AT89" s="226" t="s">
        <v>136</v>
      </c>
      <c r="AU89" s="226" t="s">
        <v>89</v>
      </c>
      <c r="AY89" s="14" t="s">
        <v>122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4" t="s">
        <v>41</v>
      </c>
      <c r="BK89" s="227">
        <f>ROUND(I89*H89,1)</f>
        <v>0</v>
      </c>
      <c r="BL89" s="14" t="s">
        <v>129</v>
      </c>
      <c r="BM89" s="226" t="s">
        <v>177</v>
      </c>
    </row>
    <row r="90" spans="1:65" s="2" customFormat="1" ht="21.75" customHeight="1">
      <c r="A90" s="36"/>
      <c r="B90" s="37"/>
      <c r="C90" s="216" t="s">
        <v>153</v>
      </c>
      <c r="D90" s="216" t="s">
        <v>125</v>
      </c>
      <c r="E90" s="217" t="s">
        <v>303</v>
      </c>
      <c r="F90" s="218" t="s">
        <v>304</v>
      </c>
      <c r="G90" s="219" t="s">
        <v>128</v>
      </c>
      <c r="H90" s="220">
        <v>1</v>
      </c>
      <c r="I90" s="221"/>
      <c r="J90" s="220">
        <f>ROUND(I90*H90,1)</f>
        <v>0</v>
      </c>
      <c r="K90" s="218" t="s">
        <v>292</v>
      </c>
      <c r="L90" s="42"/>
      <c r="M90" s="222" t="s">
        <v>35</v>
      </c>
      <c r="N90" s="223" t="s">
        <v>51</v>
      </c>
      <c r="O90" s="82"/>
      <c r="P90" s="224">
        <f>O90*H90</f>
        <v>0</v>
      </c>
      <c r="Q90" s="224">
        <v>0.00025</v>
      </c>
      <c r="R90" s="224">
        <f>Q90*H90</f>
        <v>0.00025</v>
      </c>
      <c r="S90" s="224">
        <v>0</v>
      </c>
      <c r="T90" s="22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26" t="s">
        <v>129</v>
      </c>
      <c r="AT90" s="226" t="s">
        <v>125</v>
      </c>
      <c r="AU90" s="226" t="s">
        <v>89</v>
      </c>
      <c r="AY90" s="14" t="s">
        <v>122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4" t="s">
        <v>41</v>
      </c>
      <c r="BK90" s="227">
        <f>ROUND(I90*H90,1)</f>
        <v>0</v>
      </c>
      <c r="BL90" s="14" t="s">
        <v>129</v>
      </c>
      <c r="BM90" s="226" t="s">
        <v>185</v>
      </c>
    </row>
    <row r="91" spans="1:65" s="2" customFormat="1" ht="21.75" customHeight="1">
      <c r="A91" s="36"/>
      <c r="B91" s="37"/>
      <c r="C91" s="216" t="s">
        <v>157</v>
      </c>
      <c r="D91" s="216" t="s">
        <v>125</v>
      </c>
      <c r="E91" s="217" t="s">
        <v>305</v>
      </c>
      <c r="F91" s="218" t="s">
        <v>306</v>
      </c>
      <c r="G91" s="219" t="s">
        <v>128</v>
      </c>
      <c r="H91" s="220">
        <v>1</v>
      </c>
      <c r="I91" s="221"/>
      <c r="J91" s="220">
        <f>ROUND(I91*H91,1)</f>
        <v>0</v>
      </c>
      <c r="K91" s="218" t="s">
        <v>292</v>
      </c>
      <c r="L91" s="42"/>
      <c r="M91" s="222" t="s">
        <v>35</v>
      </c>
      <c r="N91" s="223" t="s">
        <v>51</v>
      </c>
      <c r="O91" s="82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26" t="s">
        <v>129</v>
      </c>
      <c r="AT91" s="226" t="s">
        <v>125</v>
      </c>
      <c r="AU91" s="226" t="s">
        <v>89</v>
      </c>
      <c r="AY91" s="14" t="s">
        <v>122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4" t="s">
        <v>41</v>
      </c>
      <c r="BK91" s="227">
        <f>ROUND(I91*H91,1)</f>
        <v>0</v>
      </c>
      <c r="BL91" s="14" t="s">
        <v>129</v>
      </c>
      <c r="BM91" s="226" t="s">
        <v>129</v>
      </c>
    </row>
    <row r="92" spans="1:65" s="2" customFormat="1" ht="16.5" customHeight="1">
      <c r="A92" s="36"/>
      <c r="B92" s="37"/>
      <c r="C92" s="228" t="s">
        <v>162</v>
      </c>
      <c r="D92" s="228" t="s">
        <v>136</v>
      </c>
      <c r="E92" s="229" t="s">
        <v>307</v>
      </c>
      <c r="F92" s="230" t="s">
        <v>308</v>
      </c>
      <c r="G92" s="231" t="s">
        <v>128</v>
      </c>
      <c r="H92" s="232">
        <v>1</v>
      </c>
      <c r="I92" s="233"/>
      <c r="J92" s="232">
        <f>ROUND(I92*H92,1)</f>
        <v>0</v>
      </c>
      <c r="K92" s="230" t="s">
        <v>35</v>
      </c>
      <c r="L92" s="234"/>
      <c r="M92" s="235" t="s">
        <v>35</v>
      </c>
      <c r="N92" s="236" t="s">
        <v>51</v>
      </c>
      <c r="O92" s="82"/>
      <c r="P92" s="224">
        <f>O92*H92</f>
        <v>0</v>
      </c>
      <c r="Q92" s="224">
        <v>0.00038</v>
      </c>
      <c r="R92" s="224">
        <f>Q92*H92</f>
        <v>0.00038</v>
      </c>
      <c r="S92" s="224">
        <v>0</v>
      </c>
      <c r="T92" s="22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26" t="s">
        <v>139</v>
      </c>
      <c r="AT92" s="226" t="s">
        <v>136</v>
      </c>
      <c r="AU92" s="226" t="s">
        <v>89</v>
      </c>
      <c r="AY92" s="14" t="s">
        <v>122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4" t="s">
        <v>41</v>
      </c>
      <c r="BK92" s="227">
        <f>ROUND(I92*H92,1)</f>
        <v>0</v>
      </c>
      <c r="BL92" s="14" t="s">
        <v>129</v>
      </c>
      <c r="BM92" s="226" t="s">
        <v>201</v>
      </c>
    </row>
    <row r="93" spans="1:65" s="2" customFormat="1" ht="16.5" customHeight="1">
      <c r="A93" s="36"/>
      <c r="B93" s="37"/>
      <c r="C93" s="216" t="s">
        <v>166</v>
      </c>
      <c r="D93" s="216" t="s">
        <v>125</v>
      </c>
      <c r="E93" s="217" t="s">
        <v>309</v>
      </c>
      <c r="F93" s="218" t="s">
        <v>310</v>
      </c>
      <c r="G93" s="219" t="s">
        <v>128</v>
      </c>
      <c r="H93" s="220">
        <v>1</v>
      </c>
      <c r="I93" s="221"/>
      <c r="J93" s="220">
        <f>ROUND(I93*H93,1)</f>
        <v>0</v>
      </c>
      <c r="K93" s="218" t="s">
        <v>35</v>
      </c>
      <c r="L93" s="42"/>
      <c r="M93" s="222" t="s">
        <v>35</v>
      </c>
      <c r="N93" s="223" t="s">
        <v>51</v>
      </c>
      <c r="O93" s="82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26" t="s">
        <v>129</v>
      </c>
      <c r="AT93" s="226" t="s">
        <v>125</v>
      </c>
      <c r="AU93" s="226" t="s">
        <v>89</v>
      </c>
      <c r="AY93" s="14" t="s">
        <v>122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4" t="s">
        <v>41</v>
      </c>
      <c r="BK93" s="227">
        <f>ROUND(I93*H93,1)</f>
        <v>0</v>
      </c>
      <c r="BL93" s="14" t="s">
        <v>129</v>
      </c>
      <c r="BM93" s="226" t="s">
        <v>209</v>
      </c>
    </row>
    <row r="94" spans="1:65" s="2" customFormat="1" ht="33" customHeight="1">
      <c r="A94" s="36"/>
      <c r="B94" s="37"/>
      <c r="C94" s="216" t="s">
        <v>173</v>
      </c>
      <c r="D94" s="216" t="s">
        <v>125</v>
      </c>
      <c r="E94" s="217" t="s">
        <v>311</v>
      </c>
      <c r="F94" s="218" t="s">
        <v>312</v>
      </c>
      <c r="G94" s="219" t="s">
        <v>313</v>
      </c>
      <c r="H94" s="221"/>
      <c r="I94" s="221"/>
      <c r="J94" s="220">
        <f>ROUND(I94*H94,1)</f>
        <v>0</v>
      </c>
      <c r="K94" s="218" t="s">
        <v>292</v>
      </c>
      <c r="L94" s="42"/>
      <c r="M94" s="237" t="s">
        <v>35</v>
      </c>
      <c r="N94" s="238" t="s">
        <v>51</v>
      </c>
      <c r="O94" s="239"/>
      <c r="P94" s="240">
        <f>O94*H94</f>
        <v>0</v>
      </c>
      <c r="Q94" s="240">
        <v>0</v>
      </c>
      <c r="R94" s="240">
        <f>Q94*H94</f>
        <v>0</v>
      </c>
      <c r="S94" s="240">
        <v>0</v>
      </c>
      <c r="T94" s="241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26" t="s">
        <v>129</v>
      </c>
      <c r="AT94" s="226" t="s">
        <v>125</v>
      </c>
      <c r="AU94" s="226" t="s">
        <v>89</v>
      </c>
      <c r="AY94" s="14" t="s">
        <v>122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4" t="s">
        <v>41</v>
      </c>
      <c r="BK94" s="227">
        <f>ROUND(I94*H94,1)</f>
        <v>0</v>
      </c>
      <c r="BL94" s="14" t="s">
        <v>129</v>
      </c>
      <c r="BM94" s="226" t="s">
        <v>218</v>
      </c>
    </row>
    <row r="95" spans="1:31" s="2" customFormat="1" ht="6.95" customHeight="1">
      <c r="A95" s="36"/>
      <c r="B95" s="57"/>
      <c r="C95" s="58"/>
      <c r="D95" s="58"/>
      <c r="E95" s="58"/>
      <c r="F95" s="58"/>
      <c r="G95" s="58"/>
      <c r="H95" s="58"/>
      <c r="I95" s="164"/>
      <c r="J95" s="58"/>
      <c r="K95" s="58"/>
      <c r="L95" s="42"/>
      <c r="M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</sheetData>
  <sheetProtection password="CC35" sheet="1" objects="1" scenarios="1" formatColumns="0" formatRows="0" autoFilter="0"/>
  <autoFilter ref="C80:K9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AMENIS\Amenis</dc:creator>
  <cp:keywords/>
  <dc:description/>
  <cp:lastModifiedBy>AMENIS\Amenis</cp:lastModifiedBy>
  <dcterms:created xsi:type="dcterms:W3CDTF">2020-04-29T15:19:04Z</dcterms:created>
  <dcterms:modified xsi:type="dcterms:W3CDTF">2020-04-29T15:19:11Z</dcterms:modified>
  <cp:category/>
  <cp:version/>
  <cp:contentType/>
  <cp:contentStatus/>
</cp:coreProperties>
</file>