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15255" windowHeight="6930"/>
  </bookViews>
  <sheets>
    <sheet name="List1" sheetId="1" r:id="rId1"/>
  </sheets>
  <definedNames>
    <definedName name="_xlnm.Print_Titles" localSheetId="0">List1!$1:$11</definedName>
    <definedName name="_xlnm.Print_Area" localSheetId="0">List1!$B$1:$M$75</definedName>
  </definedNames>
  <calcPr calcId="124519"/>
</workbook>
</file>

<file path=xl/calcChain.xml><?xml version="1.0" encoding="utf-8"?>
<calcChain xmlns="http://schemas.openxmlformats.org/spreadsheetml/2006/main">
  <c r="U62" i="1"/>
  <c r="M62"/>
  <c r="S62" s="1"/>
  <c r="S64" s="1"/>
  <c r="U64"/>
  <c r="Q64"/>
  <c r="O64"/>
  <c r="M64"/>
  <c r="O56"/>
  <c r="M56"/>
  <c r="S56" s="1"/>
  <c r="S58" s="1"/>
  <c r="Q58"/>
  <c r="O58"/>
  <c r="O50"/>
  <c r="M50"/>
  <c r="U50" s="1"/>
  <c r="O49"/>
  <c r="M49"/>
  <c r="U49" s="1"/>
  <c r="O48"/>
  <c r="O52" s="1"/>
  <c r="M48"/>
  <c r="U48" s="1"/>
  <c r="Q52"/>
  <c r="S42"/>
  <c r="M42"/>
  <c r="U42" s="1"/>
  <c r="O41"/>
  <c r="M41"/>
  <c r="U41" s="1"/>
  <c r="O40"/>
  <c r="M40"/>
  <c r="U40" s="1"/>
  <c r="O39"/>
  <c r="M39"/>
  <c r="U39" s="1"/>
  <c r="O38"/>
  <c r="M38"/>
  <c r="U38" s="1"/>
  <c r="M37"/>
  <c r="U37" s="1"/>
  <c r="O36"/>
  <c r="M36"/>
  <c r="S36" s="1"/>
  <c r="O35"/>
  <c r="M35"/>
  <c r="S35" s="1"/>
  <c r="Q44"/>
  <c r="O44"/>
  <c r="M29"/>
  <c r="U29" s="1"/>
  <c r="U31" s="1"/>
  <c r="Q31"/>
  <c r="O31"/>
  <c r="O23"/>
  <c r="O67" s="1"/>
  <c r="M23"/>
  <c r="U23" s="1"/>
  <c r="M22"/>
  <c r="U22" s="1"/>
  <c r="M21"/>
  <c r="S21" s="1"/>
  <c r="U20"/>
  <c r="S20"/>
  <c r="M20"/>
  <c r="S19"/>
  <c r="M19"/>
  <c r="U19" s="1"/>
  <c r="M18"/>
  <c r="U18" s="1"/>
  <c r="M17"/>
  <c r="S17" s="1"/>
  <c r="U16"/>
  <c r="S16"/>
  <c r="M16"/>
  <c r="S15"/>
  <c r="M15"/>
  <c r="U15" s="1"/>
  <c r="M14"/>
  <c r="U14" s="1"/>
  <c r="Q25"/>
  <c r="Q67" s="1"/>
  <c r="O25"/>
  <c r="U52" l="1"/>
  <c r="S14"/>
  <c r="S18"/>
  <c r="S22"/>
  <c r="S23"/>
  <c r="S29"/>
  <c r="S31" s="1"/>
  <c r="S37"/>
  <c r="S44" s="1"/>
  <c r="S38"/>
  <c r="S39"/>
  <c r="S40"/>
  <c r="S41"/>
  <c r="S48"/>
  <c r="S49"/>
  <c r="S50"/>
  <c r="M25"/>
  <c r="U21"/>
  <c r="M31"/>
  <c r="M44"/>
  <c r="M67" s="1"/>
  <c r="U35"/>
  <c r="U36"/>
  <c r="M58"/>
  <c r="U56"/>
  <c r="U58" s="1"/>
  <c r="U17"/>
  <c r="U25" s="1"/>
  <c r="M52"/>
  <c r="M70" l="1"/>
  <c r="M72"/>
  <c r="M69"/>
  <c r="U67"/>
  <c r="U72" s="1"/>
  <c r="S25"/>
  <c r="U44"/>
  <c r="S52"/>
  <c r="S67" s="1"/>
  <c r="S72" s="1"/>
  <c r="J73" l="1"/>
  <c r="M73" s="1"/>
  <c r="M75" s="1"/>
  <c r="U73"/>
</calcChain>
</file>

<file path=xl/sharedStrings.xml><?xml version="1.0" encoding="utf-8"?>
<sst xmlns="http://schemas.openxmlformats.org/spreadsheetml/2006/main" count="218" uniqueCount="120">
  <si>
    <t>Datum tisku:</t>
  </si>
  <si>
    <t>22.04.2020</t>
  </si>
  <si>
    <t>Rozpočet</t>
  </si>
  <si>
    <t>Stavba:</t>
  </si>
  <si>
    <t>Roztoky</t>
  </si>
  <si>
    <t>Rekonstrukce obecního úřadu Roztoky,</t>
  </si>
  <si>
    <t>Kalkulant:</t>
  </si>
  <si>
    <t>Vratislav Tomášek</t>
  </si>
  <si>
    <t>Kraj, okres:</t>
  </si>
  <si>
    <t xml:space="preserve">    </t>
  </si>
  <si>
    <t>a příslušenství</t>
  </si>
  <si>
    <t>Objekt:</t>
  </si>
  <si>
    <t>SO 03-Venkovní úpravy,komunikace</t>
  </si>
  <si>
    <t>Kalkulace:</t>
  </si>
  <si>
    <t>3.stupně</t>
  </si>
  <si>
    <t>JKSO:</t>
  </si>
  <si>
    <t xml:space="preserve">            '</t>
  </si>
  <si>
    <t>Rozpočet:</t>
  </si>
  <si>
    <t>Vlastní objekt*rampa+schodiště</t>
  </si>
  <si>
    <t>Datum kalk.:</t>
  </si>
  <si>
    <t>24.01.2020</t>
  </si>
  <si>
    <t>KSD:</t>
  </si>
  <si>
    <t xml:space="preserve">        </t>
  </si>
  <si>
    <t>POŘ</t>
  </si>
  <si>
    <t>D</t>
  </si>
  <si>
    <t>ČÍS.KP</t>
  </si>
  <si>
    <t>POL</t>
  </si>
  <si>
    <t>Č.ROZP.POL.</t>
  </si>
  <si>
    <t>POPIS POLOŽKY</t>
  </si>
  <si>
    <t>VÝMĚRA</t>
  </si>
  <si>
    <t>MJ</t>
  </si>
  <si>
    <t>JED.CENA</t>
  </si>
  <si>
    <t xml:space="preserve"> CELK.CENA</t>
  </si>
  <si>
    <t>JEDN.HMOTNOST</t>
  </si>
  <si>
    <t>CELK.HMOTNOST</t>
  </si>
  <si>
    <t>JEDN.HMOT.SUTI</t>
  </si>
  <si>
    <t>CELK.HMOT.SUTI</t>
  </si>
  <si>
    <t>DPH sníž.</t>
  </si>
  <si>
    <t>DPH zákl.</t>
  </si>
  <si>
    <t>TYP</t>
  </si>
  <si>
    <t xml:space="preserve">SKP       </t>
  </si>
  <si>
    <t>Č.SPECIFIKACE</t>
  </si>
  <si>
    <t>Kč</t>
  </si>
  <si>
    <t>t</t>
  </si>
  <si>
    <t>0100</t>
  </si>
  <si>
    <t>Zemní práce</t>
  </si>
  <si>
    <t xml:space="preserve">MEZISOUČET: </t>
  </si>
  <si>
    <t xml:space="preserve">   </t>
  </si>
  <si>
    <t>C12220-1101/00</t>
  </si>
  <si>
    <t>Odkopávky a prokopávky nezapažené v hornině tř. 3 objem do 100 m3</t>
  </si>
  <si>
    <t xml:space="preserve">m3  </t>
  </si>
  <si>
    <t>K</t>
  </si>
  <si>
    <t>C12220-1109/00</t>
  </si>
  <si>
    <t>Příplatek za lepivost u odkopávek v hornině tř. 1 až 3</t>
  </si>
  <si>
    <t xml:space="preserve">C16230-1101/00
</t>
  </si>
  <si>
    <t>Vodorovné přemístění do 500 m výkopku z horniny tř. 1 až 4
Odvoz zeminy na mezideponii.</t>
  </si>
  <si>
    <t xml:space="preserve">C17120-1201/00
</t>
  </si>
  <si>
    <t>Uložení sypaniny na skládky
 Mezideponie.</t>
  </si>
  <si>
    <t xml:space="preserve">C16710-1101/00
</t>
  </si>
  <si>
    <t>Nakládání výkopku z hornin tř. 1 až 4 do 100 m3
Pro odvoz na skládku.</t>
  </si>
  <si>
    <t xml:space="preserve">C16270-1105/00
</t>
  </si>
  <si>
    <t>Vodorovné přemístění do 10000 m výkopku z horniny tř. 1 až 4
Odvoz zeminy na skládku.</t>
  </si>
  <si>
    <t xml:space="preserve">C16270-1109/00
</t>
  </si>
  <si>
    <t>Příplatek k vodorovnému přemístění výkopku z horniny tř. 1 až 4 ZKD 1000 m přes 10000 m
do 20km
Skládka Lány.</t>
  </si>
  <si>
    <t xml:space="preserve">              </t>
  </si>
  <si>
    <t>Skládkovné zeminy</t>
  </si>
  <si>
    <t xml:space="preserve">t   </t>
  </si>
  <si>
    <t>C17110-1111/00</t>
  </si>
  <si>
    <t>Uložení sypaniny z hornin nesoudržných sypkých s vlhkostí l(d) 0,9 v aktivní zóně</t>
  </si>
  <si>
    <t xml:space="preserve">14.21.12      </t>
  </si>
  <si>
    <t>5833362500</t>
  </si>
  <si>
    <t>kamenivo těžené hrubé frakce 4-8 třída B</t>
  </si>
  <si>
    <t>M</t>
  </si>
  <si>
    <t>0210</t>
  </si>
  <si>
    <t>Úprava podloží</t>
  </si>
  <si>
    <t xml:space="preserve">m2  </t>
  </si>
  <si>
    <t xml:space="preserve">C21590-       
</t>
  </si>
  <si>
    <t>Zhutnění podloží z hornin nesoudržných
Pod  rampu.</t>
  </si>
  <si>
    <t>0430</t>
  </si>
  <si>
    <t>Schodiště</t>
  </si>
  <si>
    <t>C43032-1515/00</t>
  </si>
  <si>
    <t>Schodišťová konstrukce ze ŽB tř. C 20/25</t>
  </si>
  <si>
    <t>C43135-1121/00</t>
  </si>
  <si>
    <t>Zřízení bednění podest schodišť  přímočarých v do 4 m</t>
  </si>
  <si>
    <t>C43135-1122/00</t>
  </si>
  <si>
    <t>Odstranění bednění podest schodišť a ramp přímočarých v do 4 m</t>
  </si>
  <si>
    <t xml:space="preserve">C43036-1821/00
</t>
  </si>
  <si>
    <t>Výztuž schodišťové konstrukce  betonářskou ocelí 10 505
odhad
Je uvažováno 50kg výztuže/m3  schodiště.</t>
  </si>
  <si>
    <t xml:space="preserve">C43036-2021/00
</t>
  </si>
  <si>
    <t>Výztuž schodišťové konstrukce  svařovanými sítěmi Kari
odhad
Je uvažováno 50kg výztuže/m3  schodiště.</t>
  </si>
  <si>
    <t xml:space="preserve">C43431-1      </t>
  </si>
  <si>
    <t>Schodišťové stupně dusané na terén z betonu tř. C 20/25 bez potěru</t>
  </si>
  <si>
    <t xml:space="preserve">m   </t>
  </si>
  <si>
    <t>C43435-1141/00</t>
  </si>
  <si>
    <t>Zřízení bednění stupňů přímočarých schodišť</t>
  </si>
  <si>
    <t>C43435-1142/00</t>
  </si>
  <si>
    <t>Odstranění bednění stupňů přímočarých schodišť</t>
  </si>
  <si>
    <t>0500</t>
  </si>
  <si>
    <t>Komunikace</t>
  </si>
  <si>
    <t xml:space="preserve">C56483-1111/00
</t>
  </si>
  <si>
    <t>Podklad ze štěrkodrtě ŠD tl 100 mm
Chodníky.</t>
  </si>
  <si>
    <t xml:space="preserve">C59121-1111/00
</t>
  </si>
  <si>
    <t>Kladení dlažby z kostek drobných (mozaika) do lože z kameniva těženého
Chodníky.
Vyplnění spár dlažby je uvažováno v ceně pokládky.</t>
  </si>
  <si>
    <t xml:space="preserve">00000-2206
</t>
  </si>
  <si>
    <t>Mozaiková žulová kostková dlažba
z kostek 6*6 cm</t>
  </si>
  <si>
    <t>0630</t>
  </si>
  <si>
    <t>Podlahové konstrukce</t>
  </si>
  <si>
    <t>C63245-1426/00</t>
  </si>
  <si>
    <t>Potěr pískocementový tl do 20 mm tř. C 25 běžný</t>
  </si>
  <si>
    <t>0990</t>
  </si>
  <si>
    <t>Přesun hmot HSV</t>
  </si>
  <si>
    <t>C99928-1111/00</t>
  </si>
  <si>
    <t>Přesun hmot pro opravy a údržbu budov v do 25 m</t>
  </si>
  <si>
    <t>CELKEM:</t>
  </si>
  <si>
    <t>Zařízení staveniště</t>
  </si>
  <si>
    <t>R</t>
  </si>
  <si>
    <t>Kompletační činnost</t>
  </si>
  <si>
    <t>CELKOVÝ SOUČET:</t>
  </si>
  <si>
    <t>DPH-SAZBA</t>
  </si>
  <si>
    <t>CELKOVÝ SOUČET VČETNĚ DPH: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</si>
</sst>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0"/>
  </numFmts>
  <fonts count="6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/>
    <xf numFmtId="0" fontId="1" fillId="0" borderId="1" xfId="0" applyFont="1" applyBorder="1"/>
    <xf numFmtId="0" fontId="1" fillId="0" borderId="2" xfId="0" applyFont="1" applyBorder="1" applyAlignment="1"/>
    <xf numFmtId="0" fontId="4" fillId="0" borderId="2" xfId="0" applyFont="1" applyBorder="1" applyAlignment="1"/>
    <xf numFmtId="0" fontId="4" fillId="0" borderId="0" xfId="0" applyFont="1" applyAlignment="1"/>
    <xf numFmtId="49" fontId="1" fillId="0" borderId="0" xfId="0" quotePrefix="1" applyNumberFormat="1" applyFont="1"/>
    <xf numFmtId="0" fontId="1" fillId="0" borderId="3" xfId="0" applyFont="1" applyBorder="1"/>
    <xf numFmtId="0" fontId="1" fillId="0" borderId="1" xfId="0" applyFont="1" applyBorder="1" applyAlignment="1">
      <alignment horizontal="right"/>
    </xf>
    <xf numFmtId="49" fontId="5" fillId="0" borderId="1" xfId="0" applyNumberFormat="1" applyFont="1" applyBorder="1" applyAlignment="1">
      <alignment horizontal="left"/>
    </xf>
    <xf numFmtId="0" fontId="5" fillId="0" borderId="1" xfId="0" applyFont="1" applyBorder="1" applyAlignment="1"/>
    <xf numFmtId="0" fontId="5" fillId="0" borderId="2" xfId="0" applyFont="1" applyBorder="1" applyAlignment="1"/>
    <xf numFmtId="49" fontId="1" fillId="0" borderId="0" xfId="0" applyNumberFormat="1" applyFont="1" applyAlignment="1">
      <alignment horizontal="left"/>
    </xf>
    <xf numFmtId="49" fontId="5" fillId="0" borderId="0" xfId="0" applyNumberFormat="1" applyFont="1" applyAlignment="1">
      <alignment horizontal="left"/>
    </xf>
    <xf numFmtId="0" fontId="5" fillId="0" borderId="0" xfId="0" applyFont="1"/>
    <xf numFmtId="3" fontId="1" fillId="0" borderId="0" xfId="0" applyNumberFormat="1" applyFont="1"/>
    <xf numFmtId="3" fontId="5" fillId="0" borderId="0" xfId="0" applyNumberFormat="1" applyFont="1"/>
    <xf numFmtId="164" fontId="5" fillId="0" borderId="0" xfId="0" applyNumberFormat="1" applyFont="1"/>
    <xf numFmtId="49" fontId="1" fillId="0" borderId="0" xfId="0" applyNumberFormat="1" applyFont="1" applyAlignment="1">
      <alignment wrapText="1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2" fontId="1" fillId="0" borderId="0" xfId="0" applyNumberFormat="1" applyFont="1" applyAlignment="1">
      <alignment horizontal="right"/>
    </xf>
    <xf numFmtId="0" fontId="0" fillId="0" borderId="0" xfId="0" applyAlignment="1">
      <alignment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49" fontId="1" fillId="0" borderId="0" xfId="0" applyNumberFormat="1" applyFont="1" applyAlignment="1">
      <alignment vertical="top" wrapText="1"/>
    </xf>
    <xf numFmtId="0" fontId="0" fillId="0" borderId="0" xfId="0" applyAlignment="1">
      <alignment vertical="top" wrapText="1"/>
    </xf>
    <xf numFmtId="164" fontId="1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/>
    </xf>
    <xf numFmtId="3" fontId="1" fillId="0" borderId="0" xfId="0" applyNumberFormat="1" applyFont="1" applyAlignment="1">
      <alignment horizontal="right" vertical="top"/>
    </xf>
    <xf numFmtId="165" fontId="1" fillId="0" borderId="0" xfId="0" applyNumberFormat="1" applyFont="1" applyAlignment="1">
      <alignment horizontal="right" vertical="top"/>
    </xf>
    <xf numFmtId="2" fontId="1" fillId="0" borderId="0" xfId="0" applyNumberFormat="1" applyFont="1" applyAlignment="1">
      <alignment horizontal="right" vertical="top"/>
    </xf>
    <xf numFmtId="0" fontId="0" fillId="0" borderId="0" xfId="0" applyAlignment="1">
      <alignment vertical="top"/>
    </xf>
    <xf numFmtId="0" fontId="1" fillId="0" borderId="0" xfId="0" applyFont="1" applyAlignment="1">
      <alignment vertical="top" wrapText="1"/>
    </xf>
    <xf numFmtId="0" fontId="1" fillId="0" borderId="4" xfId="0" applyFont="1" applyBorder="1" applyAlignment="1"/>
    <xf numFmtId="0" fontId="1" fillId="0" borderId="4" xfId="0" applyFont="1" applyBorder="1"/>
    <xf numFmtId="0" fontId="5" fillId="0" borderId="4" xfId="0" applyFont="1" applyBorder="1" applyAlignment="1"/>
    <xf numFmtId="3" fontId="5" fillId="0" borderId="4" xfId="0" applyNumberFormat="1" applyFont="1" applyBorder="1"/>
    <xf numFmtId="164" fontId="5" fillId="0" borderId="4" xfId="0" applyNumberFormat="1" applyFont="1" applyBorder="1"/>
    <xf numFmtId="0" fontId="5" fillId="0" borderId="4" xfId="0" applyFont="1" applyBorder="1"/>
    <xf numFmtId="9" fontId="1" fillId="0" borderId="0" xfId="0" applyNumberFormat="1" applyFont="1" applyAlignment="1">
      <alignment horizontal="center"/>
    </xf>
    <xf numFmtId="3" fontId="1" fillId="0" borderId="2" xfId="0" applyNumberFormat="1" applyFont="1" applyBorder="1" applyAlignment="1"/>
    <xf numFmtId="0" fontId="1" fillId="0" borderId="5" xfId="0" applyFont="1" applyBorder="1" applyAlignment="1"/>
    <xf numFmtId="0" fontId="1" fillId="0" borderId="5" xfId="0" applyFont="1" applyBorder="1"/>
    <xf numFmtId="0" fontId="5" fillId="0" borderId="5" xfId="0" applyFont="1" applyBorder="1" applyAlignment="1"/>
    <xf numFmtId="3" fontId="5" fillId="0" borderId="5" xfId="0" applyNumberFormat="1" applyFont="1" applyBorder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75"/>
  <sheetViews>
    <sheetView showZeros="0" tabSelected="1" workbookViewId="0"/>
  </sheetViews>
  <sheetFormatPr defaultRowHeight="15"/>
  <cols>
    <col min="1" max="1" width="4.28515625" style="1" customWidth="1"/>
    <col min="2" max="2" width="3.85546875" style="1" customWidth="1"/>
    <col min="3" max="3" width="2.7109375" style="1" customWidth="1"/>
    <col min="4" max="4" width="9.7109375" style="1" customWidth="1"/>
    <col min="5" max="5" width="4.5703125" style="1" customWidth="1"/>
    <col min="6" max="6" width="13.28515625" style="1" customWidth="1"/>
    <col min="7" max="7" width="54.140625" style="1" customWidth="1"/>
    <col min="8" max="8" width="11.140625" style="1" customWidth="1"/>
    <col min="9" max="9" width="13.42578125" style="1" customWidth="1"/>
    <col min="10" max="10" width="4.7109375" style="1" customWidth="1"/>
    <col min="11" max="11" width="11" style="1" customWidth="1"/>
    <col min="12" max="12" width="0" style="1" hidden="1" customWidth="1"/>
    <col min="13" max="13" width="13.5703125" style="1" customWidth="1"/>
    <col min="14" max="17" width="15.7109375" style="1" customWidth="1"/>
    <col min="18" max="18" width="9.7109375" style="1" customWidth="1"/>
    <col min="19" max="19" width="13.5703125" style="1" customWidth="1"/>
    <col min="20" max="20" width="9.7109375" style="1" customWidth="1"/>
    <col min="21" max="21" width="13.5703125" style="1" customWidth="1"/>
  </cols>
  <sheetData>
    <row r="1" spans="1:21" ht="16.5" customHeight="1">
      <c r="B1" s="3"/>
      <c r="C1" s="3"/>
      <c r="D1" s="3"/>
      <c r="E1" s="3"/>
      <c r="F1" s="3"/>
      <c r="G1" s="3"/>
      <c r="K1" s="4" t="s">
        <v>0</v>
      </c>
      <c r="M1" s="5" t="s">
        <v>1</v>
      </c>
    </row>
    <row r="2" spans="1:21" ht="16.5" customHeight="1">
      <c r="B2" s="3" t="s">
        <v>2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21" ht="0.75" customHeight="1"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7"/>
      <c r="O3" s="7"/>
      <c r="P3" s="7"/>
      <c r="Q3" s="7"/>
    </row>
    <row r="4" spans="1:21" ht="13.5" customHeight="1">
      <c r="B4" s="9" t="s">
        <v>3</v>
      </c>
      <c r="C4" s="8"/>
      <c r="D4" s="8"/>
      <c r="E4" s="1">
        <v>3430</v>
      </c>
      <c r="F4" s="1" t="s">
        <v>4</v>
      </c>
      <c r="G4" s="1" t="s">
        <v>5</v>
      </c>
      <c r="H4" s="4" t="s">
        <v>6</v>
      </c>
      <c r="I4" s="8" t="s">
        <v>7</v>
      </c>
      <c r="J4" s="8"/>
      <c r="K4" s="4" t="s">
        <v>8</v>
      </c>
      <c r="M4" s="1" t="s">
        <v>9</v>
      </c>
    </row>
    <row r="5" spans="1:21" ht="12.75" customHeight="1">
      <c r="G5" s="1" t="s">
        <v>10</v>
      </c>
    </row>
    <row r="6" spans="1:21" ht="13.5" customHeight="1">
      <c r="B6" s="10" t="s">
        <v>11</v>
      </c>
      <c r="C6" s="2"/>
      <c r="D6" s="2"/>
      <c r="E6" s="1">
        <v>3</v>
      </c>
      <c r="G6" s="1" t="s">
        <v>12</v>
      </c>
      <c r="H6" s="4" t="s">
        <v>13</v>
      </c>
      <c r="I6" s="2" t="s">
        <v>14</v>
      </c>
      <c r="J6" s="2"/>
      <c r="K6" s="4" t="s">
        <v>15</v>
      </c>
      <c r="M6" s="11" t="s">
        <v>16</v>
      </c>
    </row>
    <row r="7" spans="1:21" ht="13.5" customHeight="1">
      <c r="B7" s="10" t="s">
        <v>17</v>
      </c>
      <c r="C7" s="2"/>
      <c r="D7" s="2"/>
      <c r="E7" s="1">
        <v>2</v>
      </c>
      <c r="G7" s="1" t="s">
        <v>18</v>
      </c>
      <c r="H7" s="4" t="s">
        <v>19</v>
      </c>
      <c r="I7" s="2" t="s">
        <v>20</v>
      </c>
      <c r="J7" s="2"/>
      <c r="K7" s="4" t="s">
        <v>21</v>
      </c>
      <c r="M7" s="1" t="s">
        <v>22</v>
      </c>
    </row>
    <row r="8" spans="1:21" ht="0.75" customHeight="1" thickBot="1"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</row>
    <row r="9" spans="1:21" ht="15" customHeight="1" thickTop="1">
      <c r="A9" s="1" t="s">
        <v>39</v>
      </c>
      <c r="B9" s="1" t="s">
        <v>23</v>
      </c>
      <c r="C9" s="1" t="s">
        <v>24</v>
      </c>
      <c r="D9" s="1" t="s">
        <v>25</v>
      </c>
      <c r="E9" s="1" t="s">
        <v>26</v>
      </c>
      <c r="F9" s="1" t="s">
        <v>27</v>
      </c>
      <c r="G9" s="1" t="s">
        <v>28</v>
      </c>
      <c r="I9" s="5" t="s">
        <v>29</v>
      </c>
      <c r="J9" s="1" t="s">
        <v>30</v>
      </c>
      <c r="K9" s="5" t="s">
        <v>31</v>
      </c>
      <c r="M9" s="5" t="s">
        <v>32</v>
      </c>
      <c r="N9" s="1" t="s">
        <v>33</v>
      </c>
      <c r="O9" s="1" t="s">
        <v>34</v>
      </c>
      <c r="P9" s="1" t="s">
        <v>35</v>
      </c>
      <c r="Q9" s="1" t="s">
        <v>36</v>
      </c>
      <c r="R9" s="1" t="s">
        <v>37</v>
      </c>
      <c r="S9" s="1" t="s">
        <v>37</v>
      </c>
      <c r="T9" s="1" t="s">
        <v>38</v>
      </c>
      <c r="U9" s="1" t="s">
        <v>38</v>
      </c>
    </row>
    <row r="10" spans="1:21" ht="15" customHeight="1">
      <c r="B10" s="7"/>
      <c r="C10" s="7"/>
      <c r="D10" s="7" t="s">
        <v>40</v>
      </c>
      <c r="E10" s="7"/>
      <c r="F10" s="7" t="s">
        <v>41</v>
      </c>
      <c r="G10" s="7"/>
      <c r="H10" s="7"/>
      <c r="I10" s="7"/>
      <c r="J10" s="7"/>
      <c r="K10" s="13" t="s">
        <v>42</v>
      </c>
      <c r="L10" s="7"/>
      <c r="M10" s="13" t="s">
        <v>42</v>
      </c>
      <c r="N10" s="13" t="s">
        <v>43</v>
      </c>
      <c r="O10" s="13" t="s">
        <v>43</v>
      </c>
      <c r="P10" s="13" t="s">
        <v>43</v>
      </c>
      <c r="Q10" s="13" t="s">
        <v>43</v>
      </c>
      <c r="S10" s="5" t="s">
        <v>42</v>
      </c>
      <c r="U10" s="5" t="s">
        <v>42</v>
      </c>
    </row>
    <row r="11" spans="1:21" ht="12.75" customHeight="1"/>
    <row r="12" spans="1:21" ht="15" customHeight="1">
      <c r="A12" s="1" t="s">
        <v>24</v>
      </c>
      <c r="B12" s="6"/>
      <c r="C12" s="6"/>
      <c r="D12" s="6"/>
      <c r="E12" s="6"/>
      <c r="F12" s="14" t="s">
        <v>44</v>
      </c>
      <c r="G12" s="15" t="s">
        <v>45</v>
      </c>
      <c r="H12" s="6"/>
      <c r="I12" s="6"/>
      <c r="J12" s="6"/>
      <c r="K12" s="6"/>
      <c r="L12" s="6"/>
      <c r="M12" s="6"/>
      <c r="N12" s="7"/>
      <c r="O12" s="7"/>
      <c r="P12" s="7"/>
      <c r="Q12" s="7"/>
    </row>
    <row r="13" spans="1:21" ht="3" customHeight="1"/>
    <row r="14" spans="1:21" ht="12.75" customHeight="1">
      <c r="A14" s="1" t="s">
        <v>51</v>
      </c>
      <c r="B14" s="1">
        <v>1</v>
      </c>
      <c r="C14" s="1">
        <v>0</v>
      </c>
      <c r="D14" s="5">
        <v>1010127</v>
      </c>
      <c r="E14" s="1" t="s">
        <v>47</v>
      </c>
      <c r="F14" s="17" t="s">
        <v>48</v>
      </c>
      <c r="G14" s="23" t="s">
        <v>49</v>
      </c>
      <c r="H14" s="24"/>
      <c r="I14" s="25">
        <v>1.32</v>
      </c>
      <c r="J14" s="1" t="s">
        <v>50</v>
      </c>
      <c r="K14" s="26">
        <v>0</v>
      </c>
      <c r="M14" s="27">
        <f>ROUND(I14*K14,0)</f>
        <v>0</v>
      </c>
      <c r="R14" s="28">
        <v>0</v>
      </c>
      <c r="S14" s="29">
        <f>ROUND(M14*R14,2)</f>
        <v>0</v>
      </c>
      <c r="T14" s="28">
        <v>1</v>
      </c>
      <c r="U14" s="29">
        <f>ROUND(M14*T14,2)</f>
        <v>0</v>
      </c>
    </row>
    <row r="15" spans="1:21" ht="12.75" customHeight="1">
      <c r="A15" s="1" t="s">
        <v>51</v>
      </c>
      <c r="B15" s="1">
        <v>2</v>
      </c>
      <c r="C15" s="1">
        <v>0</v>
      </c>
      <c r="D15" s="5">
        <v>1010131</v>
      </c>
      <c r="E15" s="1" t="s">
        <v>47</v>
      </c>
      <c r="F15" s="17" t="s">
        <v>52</v>
      </c>
      <c r="G15" s="23" t="s">
        <v>53</v>
      </c>
      <c r="H15" s="30"/>
      <c r="I15" s="25">
        <v>1.32</v>
      </c>
      <c r="J15" s="1" t="s">
        <v>50</v>
      </c>
      <c r="K15" s="26">
        <v>0</v>
      </c>
      <c r="M15" s="27">
        <f>ROUND(I15*K15,0)</f>
        <v>0</v>
      </c>
      <c r="R15" s="28">
        <v>0</v>
      </c>
      <c r="S15" s="29">
        <f>ROUND(M15*R15,2)</f>
        <v>0</v>
      </c>
      <c r="T15" s="28">
        <v>1</v>
      </c>
      <c r="U15" s="29">
        <f>ROUND(M15*T15,2)</f>
        <v>0</v>
      </c>
    </row>
    <row r="16" spans="1:21" s="41" customFormat="1" ht="25.5" customHeight="1">
      <c r="A16" s="31" t="s">
        <v>51</v>
      </c>
      <c r="B16" s="31">
        <v>3</v>
      </c>
      <c r="C16" s="31">
        <v>0</v>
      </c>
      <c r="D16" s="32">
        <v>1010602</v>
      </c>
      <c r="E16" s="31" t="s">
        <v>47</v>
      </c>
      <c r="F16" s="33" t="s">
        <v>54</v>
      </c>
      <c r="G16" s="34" t="s">
        <v>55</v>
      </c>
      <c r="H16" s="35"/>
      <c r="I16" s="36">
        <v>1.32</v>
      </c>
      <c r="J16" s="31" t="s">
        <v>50</v>
      </c>
      <c r="K16" s="37">
        <v>0</v>
      </c>
      <c r="L16" s="31"/>
      <c r="M16" s="38">
        <f>ROUND(I16*K16,0)</f>
        <v>0</v>
      </c>
      <c r="N16" s="31"/>
      <c r="O16" s="31"/>
      <c r="P16" s="31"/>
      <c r="Q16" s="31"/>
      <c r="R16" s="39">
        <v>0</v>
      </c>
      <c r="S16" s="40">
        <f>ROUND(M16*R16,2)</f>
        <v>0</v>
      </c>
      <c r="T16" s="39">
        <v>1</v>
      </c>
      <c r="U16" s="40">
        <f>ROUND(M16*T16,2)</f>
        <v>0</v>
      </c>
    </row>
    <row r="17" spans="1:21" s="41" customFormat="1" ht="25.5" customHeight="1">
      <c r="A17" s="31" t="s">
        <v>51</v>
      </c>
      <c r="B17" s="31">
        <v>4</v>
      </c>
      <c r="C17" s="31">
        <v>0</v>
      </c>
      <c r="D17" s="32">
        <v>1010712</v>
      </c>
      <c r="E17" s="31" t="s">
        <v>47</v>
      </c>
      <c r="F17" s="33" t="s">
        <v>56</v>
      </c>
      <c r="G17" s="34" t="s">
        <v>57</v>
      </c>
      <c r="H17" s="35"/>
      <c r="I17" s="36">
        <v>1.32</v>
      </c>
      <c r="J17" s="31" t="s">
        <v>50</v>
      </c>
      <c r="K17" s="37">
        <v>0</v>
      </c>
      <c r="L17" s="31"/>
      <c r="M17" s="38">
        <f>ROUND(I17*K17,0)</f>
        <v>0</v>
      </c>
      <c r="N17" s="31"/>
      <c r="O17" s="31"/>
      <c r="P17" s="31"/>
      <c r="Q17" s="31"/>
      <c r="R17" s="39">
        <v>0</v>
      </c>
      <c r="S17" s="40">
        <f>ROUND(M17*R17,2)</f>
        <v>0</v>
      </c>
      <c r="T17" s="39">
        <v>1</v>
      </c>
      <c r="U17" s="40">
        <f>ROUND(M17*T17,2)</f>
        <v>0</v>
      </c>
    </row>
    <row r="18" spans="1:21" s="41" customFormat="1" ht="25.5" customHeight="1">
      <c r="A18" s="31" t="s">
        <v>51</v>
      </c>
      <c r="B18" s="31">
        <v>5</v>
      </c>
      <c r="C18" s="31">
        <v>0</v>
      </c>
      <c r="D18" s="32">
        <v>1010692</v>
      </c>
      <c r="E18" s="31" t="s">
        <v>47</v>
      </c>
      <c r="F18" s="33" t="s">
        <v>58</v>
      </c>
      <c r="G18" s="34" t="s">
        <v>59</v>
      </c>
      <c r="H18" s="35"/>
      <c r="I18" s="36">
        <v>1.32</v>
      </c>
      <c r="J18" s="31" t="s">
        <v>50</v>
      </c>
      <c r="K18" s="37">
        <v>0</v>
      </c>
      <c r="L18" s="31"/>
      <c r="M18" s="38">
        <f>ROUND(I18*K18,0)</f>
        <v>0</v>
      </c>
      <c r="N18" s="31"/>
      <c r="O18" s="31"/>
      <c r="P18" s="31"/>
      <c r="Q18" s="31"/>
      <c r="R18" s="39">
        <v>0</v>
      </c>
      <c r="S18" s="40">
        <f>ROUND(M18*R18,2)</f>
        <v>0</v>
      </c>
      <c r="T18" s="39">
        <v>1</v>
      </c>
      <c r="U18" s="40">
        <f>ROUND(M18*T18,2)</f>
        <v>0</v>
      </c>
    </row>
    <row r="19" spans="1:21" s="41" customFormat="1" ht="25.5" customHeight="1">
      <c r="A19" s="31" t="s">
        <v>51</v>
      </c>
      <c r="B19" s="31">
        <v>6</v>
      </c>
      <c r="C19" s="31">
        <v>0</v>
      </c>
      <c r="D19" s="32">
        <v>1010676</v>
      </c>
      <c r="E19" s="31" t="s">
        <v>47</v>
      </c>
      <c r="F19" s="33" t="s">
        <v>60</v>
      </c>
      <c r="G19" s="34" t="s">
        <v>61</v>
      </c>
      <c r="H19" s="35"/>
      <c r="I19" s="36">
        <v>1.32</v>
      </c>
      <c r="J19" s="31" t="s">
        <v>50</v>
      </c>
      <c r="K19" s="37">
        <v>0</v>
      </c>
      <c r="L19" s="31"/>
      <c r="M19" s="38">
        <f>ROUND(I19*K19,0)</f>
        <v>0</v>
      </c>
      <c r="N19" s="31"/>
      <c r="O19" s="31"/>
      <c r="P19" s="31"/>
      <c r="Q19" s="31"/>
      <c r="R19" s="39">
        <v>0</v>
      </c>
      <c r="S19" s="40">
        <f>ROUND(M19*R19,2)</f>
        <v>0</v>
      </c>
      <c r="T19" s="39">
        <v>1</v>
      </c>
      <c r="U19" s="40">
        <f>ROUND(M19*T19,2)</f>
        <v>0</v>
      </c>
    </row>
    <row r="20" spans="1:21" s="41" customFormat="1" ht="51" customHeight="1">
      <c r="A20" s="31" t="s">
        <v>51</v>
      </c>
      <c r="B20" s="31">
        <v>7</v>
      </c>
      <c r="C20" s="31">
        <v>0</v>
      </c>
      <c r="D20" s="32">
        <v>1010677</v>
      </c>
      <c r="E20" s="31" t="s">
        <v>47</v>
      </c>
      <c r="F20" s="33" t="s">
        <v>62</v>
      </c>
      <c r="G20" s="34" t="s">
        <v>63</v>
      </c>
      <c r="H20" s="35"/>
      <c r="I20" s="36">
        <v>13.2</v>
      </c>
      <c r="J20" s="31" t="s">
        <v>50</v>
      </c>
      <c r="K20" s="37">
        <v>0</v>
      </c>
      <c r="L20" s="31"/>
      <c r="M20" s="38">
        <f>ROUND(I20*K20,0)</f>
        <v>0</v>
      </c>
      <c r="N20" s="31"/>
      <c r="O20" s="31"/>
      <c r="P20" s="31"/>
      <c r="Q20" s="31"/>
      <c r="R20" s="39">
        <v>0</v>
      </c>
      <c r="S20" s="40">
        <f>ROUND(M20*R20,2)</f>
        <v>0</v>
      </c>
      <c r="T20" s="39">
        <v>1</v>
      </c>
      <c r="U20" s="40">
        <f>ROUND(M20*T20,2)</f>
        <v>0</v>
      </c>
    </row>
    <row r="21" spans="1:21" s="41" customFormat="1" ht="12.75" customHeight="1">
      <c r="A21" s="31" t="s">
        <v>51</v>
      </c>
      <c r="B21" s="31">
        <v>8</v>
      </c>
      <c r="C21" s="31">
        <v>0</v>
      </c>
      <c r="D21" s="32">
        <v>0</v>
      </c>
      <c r="E21" s="31" t="s">
        <v>47</v>
      </c>
      <c r="F21" s="33" t="s">
        <v>64</v>
      </c>
      <c r="G21" s="34" t="s">
        <v>65</v>
      </c>
      <c r="H21" s="35"/>
      <c r="I21" s="36">
        <v>2.1120000000000001</v>
      </c>
      <c r="J21" s="31" t="s">
        <v>66</v>
      </c>
      <c r="K21" s="37">
        <v>0</v>
      </c>
      <c r="L21" s="31"/>
      <c r="M21" s="38">
        <f>ROUND(I21*K21,0)</f>
        <v>0</v>
      </c>
      <c r="N21" s="31"/>
      <c r="O21" s="31"/>
      <c r="P21" s="31"/>
      <c r="Q21" s="31"/>
      <c r="R21" s="39">
        <v>0</v>
      </c>
      <c r="S21" s="40">
        <f>ROUND(M21*R21,2)</f>
        <v>0</v>
      </c>
      <c r="T21" s="39">
        <v>1</v>
      </c>
      <c r="U21" s="40">
        <f>ROUND(M21*T21,2)</f>
        <v>0</v>
      </c>
    </row>
    <row r="22" spans="1:21" s="41" customFormat="1" ht="25.5" customHeight="1">
      <c r="A22" s="31" t="s">
        <v>51</v>
      </c>
      <c r="B22" s="31">
        <v>9</v>
      </c>
      <c r="C22" s="31">
        <v>0</v>
      </c>
      <c r="D22" s="32">
        <v>1010705</v>
      </c>
      <c r="E22" s="31" t="s">
        <v>47</v>
      </c>
      <c r="F22" s="33" t="s">
        <v>67</v>
      </c>
      <c r="G22" s="34" t="s">
        <v>68</v>
      </c>
      <c r="H22" s="35"/>
      <c r="I22" s="36">
        <v>2.5179999999999998</v>
      </c>
      <c r="J22" s="31" t="s">
        <v>50</v>
      </c>
      <c r="K22" s="37">
        <v>0</v>
      </c>
      <c r="L22" s="31"/>
      <c r="M22" s="38">
        <f>ROUND(I22*K22,0)</f>
        <v>0</v>
      </c>
      <c r="N22" s="31"/>
      <c r="O22" s="31"/>
      <c r="P22" s="31"/>
      <c r="Q22" s="31"/>
      <c r="R22" s="39">
        <v>0</v>
      </c>
      <c r="S22" s="40">
        <f>ROUND(M22*R22,2)</f>
        <v>0</v>
      </c>
      <c r="T22" s="39">
        <v>1</v>
      </c>
      <c r="U22" s="40">
        <f>ROUND(M22*T22,2)</f>
        <v>0</v>
      </c>
    </row>
    <row r="23" spans="1:21" s="41" customFormat="1" ht="12.75" customHeight="1">
      <c r="A23" s="31" t="s">
        <v>72</v>
      </c>
      <c r="B23" s="31">
        <v>10</v>
      </c>
      <c r="C23" s="31">
        <v>0</v>
      </c>
      <c r="D23" s="32" t="s">
        <v>69</v>
      </c>
      <c r="E23" s="31" t="s">
        <v>47</v>
      </c>
      <c r="F23" s="33" t="s">
        <v>70</v>
      </c>
      <c r="G23" s="34" t="s">
        <v>71</v>
      </c>
      <c r="H23" s="35"/>
      <c r="I23" s="36">
        <v>4.1959999999999997</v>
      </c>
      <c r="J23" s="31" t="s">
        <v>66</v>
      </c>
      <c r="K23" s="37">
        <v>0</v>
      </c>
      <c r="L23" s="31"/>
      <c r="M23" s="38">
        <f>ROUND(I23*K23,0)</f>
        <v>0</v>
      </c>
      <c r="N23" s="39">
        <v>1</v>
      </c>
      <c r="O23" s="36">
        <f>ROUND(I23*N23,3)</f>
        <v>4.1959999999999997</v>
      </c>
      <c r="P23" s="31"/>
      <c r="Q23" s="31"/>
      <c r="R23" s="39">
        <v>0</v>
      </c>
      <c r="S23" s="40">
        <f>ROUND(M23*R23,2)</f>
        <v>0</v>
      </c>
      <c r="T23" s="39">
        <v>1</v>
      </c>
      <c r="U23" s="40">
        <f>ROUND(M23*T23,2)</f>
        <v>0</v>
      </c>
    </row>
    <row r="24" spans="1:21" ht="3" customHeight="1"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21" ht="15" customHeight="1">
      <c r="B25" s="16" t="s">
        <v>46</v>
      </c>
      <c r="C25" s="8"/>
      <c r="D25" s="8"/>
      <c r="E25" s="8"/>
      <c r="F25" s="18" t="s">
        <v>44</v>
      </c>
      <c r="G25" s="19" t="s">
        <v>45</v>
      </c>
      <c r="M25" s="21">
        <f>ROUND(SUBTOTAL(9,M13:M24),0)</f>
        <v>0</v>
      </c>
      <c r="O25" s="22">
        <f>ROUND(SUBTOTAL(9,O13:O24),3)</f>
        <v>4.1959999999999997</v>
      </c>
      <c r="Q25" s="22">
        <f>ROUND(SUBTOTAL(9,Q13:Q24),3)</f>
        <v>0</v>
      </c>
      <c r="S25" s="1">
        <f>ROUND(SUBTOTAL(9,S13:S24),2)</f>
        <v>0</v>
      </c>
      <c r="U25" s="1">
        <f>ROUND(SUBTOTAL(9,U13:U24),2)</f>
        <v>0</v>
      </c>
    </row>
    <row r="26" spans="1:21" ht="12.75" customHeight="1"/>
    <row r="27" spans="1:21" ht="15" customHeight="1">
      <c r="A27" s="1" t="s">
        <v>24</v>
      </c>
      <c r="B27" s="6"/>
      <c r="C27" s="6"/>
      <c r="D27" s="6"/>
      <c r="E27" s="6"/>
      <c r="F27" s="14" t="s">
        <v>73</v>
      </c>
      <c r="G27" s="15" t="s">
        <v>74</v>
      </c>
      <c r="H27" s="6"/>
      <c r="I27" s="6"/>
      <c r="J27" s="6"/>
      <c r="K27" s="6"/>
      <c r="L27" s="6"/>
      <c r="M27" s="6"/>
      <c r="N27" s="7"/>
      <c r="O27" s="7"/>
      <c r="P27" s="7"/>
      <c r="Q27" s="7"/>
    </row>
    <row r="28" spans="1:21" ht="3" customHeight="1"/>
    <row r="29" spans="1:21" s="41" customFormat="1" ht="25.5" customHeight="1">
      <c r="A29" s="31" t="s">
        <v>51</v>
      </c>
      <c r="B29" s="31">
        <v>1</v>
      </c>
      <c r="C29" s="31">
        <v>0</v>
      </c>
      <c r="D29" s="32">
        <v>1010770</v>
      </c>
      <c r="E29" s="31" t="s">
        <v>47</v>
      </c>
      <c r="F29" s="33" t="s">
        <v>76</v>
      </c>
      <c r="G29" s="34" t="s">
        <v>77</v>
      </c>
      <c r="H29" s="42"/>
      <c r="I29" s="36">
        <v>11.542999999999999</v>
      </c>
      <c r="J29" s="31" t="s">
        <v>75</v>
      </c>
      <c r="K29" s="37">
        <v>0</v>
      </c>
      <c r="L29" s="31"/>
      <c r="M29" s="38">
        <f>ROUND(I29*K29,0)</f>
        <v>0</v>
      </c>
      <c r="N29" s="31"/>
      <c r="O29" s="31"/>
      <c r="P29" s="31"/>
      <c r="Q29" s="31"/>
      <c r="R29" s="39">
        <v>0</v>
      </c>
      <c r="S29" s="40">
        <f>ROUND(M29*R29,2)</f>
        <v>0</v>
      </c>
      <c r="T29" s="39">
        <v>1</v>
      </c>
      <c r="U29" s="40">
        <f>ROUND(M29*T29,2)</f>
        <v>0</v>
      </c>
    </row>
    <row r="30" spans="1:21" ht="3" customHeight="1"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21" ht="15" customHeight="1">
      <c r="B31" s="16" t="s">
        <v>46</v>
      </c>
      <c r="C31" s="8"/>
      <c r="D31" s="8"/>
      <c r="E31" s="8"/>
      <c r="F31" s="18" t="s">
        <v>73</v>
      </c>
      <c r="G31" s="19" t="s">
        <v>74</v>
      </c>
      <c r="M31" s="21">
        <f>ROUND(SUBTOTAL(9,M28:M30),0)</f>
        <v>0</v>
      </c>
      <c r="O31" s="22">
        <f>ROUND(SUBTOTAL(9,O28:O30),3)</f>
        <v>0</v>
      </c>
      <c r="Q31" s="22">
        <f>ROUND(SUBTOTAL(9,Q28:Q30),3)</f>
        <v>0</v>
      </c>
      <c r="S31" s="1">
        <f>ROUND(SUBTOTAL(9,S28:S30),2)</f>
        <v>0</v>
      </c>
      <c r="U31" s="1">
        <f>ROUND(SUBTOTAL(9,U28:U30),2)</f>
        <v>0</v>
      </c>
    </row>
    <row r="32" spans="1:21" ht="12.75" customHeight="1"/>
    <row r="33" spans="1:21" ht="15" customHeight="1">
      <c r="A33" s="1" t="s">
        <v>24</v>
      </c>
      <c r="B33" s="6"/>
      <c r="C33" s="6"/>
      <c r="D33" s="6"/>
      <c r="E33" s="6"/>
      <c r="F33" s="14" t="s">
        <v>78</v>
      </c>
      <c r="G33" s="15" t="s">
        <v>79</v>
      </c>
      <c r="H33" s="6"/>
      <c r="I33" s="6"/>
      <c r="J33" s="6"/>
      <c r="K33" s="6"/>
      <c r="L33" s="6"/>
      <c r="M33" s="6"/>
      <c r="N33" s="7"/>
      <c r="O33" s="7"/>
      <c r="P33" s="7"/>
      <c r="Q33" s="7"/>
    </row>
    <row r="34" spans="1:21" ht="3" customHeight="1"/>
    <row r="35" spans="1:21" ht="12.75" customHeight="1">
      <c r="A35" s="1" t="s">
        <v>51</v>
      </c>
      <c r="B35" s="1">
        <v>1</v>
      </c>
      <c r="C35" s="1">
        <v>0</v>
      </c>
      <c r="D35" s="5">
        <v>1175542</v>
      </c>
      <c r="E35" s="1" t="s">
        <v>47</v>
      </c>
      <c r="F35" s="17" t="s">
        <v>80</v>
      </c>
      <c r="G35" s="23" t="s">
        <v>81</v>
      </c>
      <c r="H35" s="24"/>
      <c r="I35" s="25">
        <v>0.185</v>
      </c>
      <c r="J35" s="1" t="s">
        <v>50</v>
      </c>
      <c r="K35" s="26">
        <v>0</v>
      </c>
      <c r="M35" s="27">
        <f>ROUND(I35*K35,0)</f>
        <v>0</v>
      </c>
      <c r="N35" s="28">
        <v>2.4533700000000001</v>
      </c>
      <c r="O35" s="25">
        <f>ROUND(I35*N35,3)</f>
        <v>0.45400000000000001</v>
      </c>
      <c r="R35" s="28">
        <v>0</v>
      </c>
      <c r="S35" s="29">
        <f>ROUND(M35*R35,2)</f>
        <v>0</v>
      </c>
      <c r="T35" s="28">
        <v>1</v>
      </c>
      <c r="U35" s="29">
        <f>ROUND(M35*T35,2)</f>
        <v>0</v>
      </c>
    </row>
    <row r="36" spans="1:21" ht="12.75" customHeight="1">
      <c r="A36" s="1" t="s">
        <v>51</v>
      </c>
      <c r="B36" s="1">
        <v>2</v>
      </c>
      <c r="C36" s="1">
        <v>0</v>
      </c>
      <c r="D36" s="5">
        <v>1175550</v>
      </c>
      <c r="E36" s="1" t="s">
        <v>47</v>
      </c>
      <c r="F36" s="17" t="s">
        <v>82</v>
      </c>
      <c r="G36" s="23" t="s">
        <v>83</v>
      </c>
      <c r="H36" s="30"/>
      <c r="I36" s="25">
        <v>0.23100000000000001</v>
      </c>
      <c r="J36" s="1" t="s">
        <v>75</v>
      </c>
      <c r="K36" s="26">
        <v>0</v>
      </c>
      <c r="M36" s="27">
        <f>ROUND(I36*K36,0)</f>
        <v>0</v>
      </c>
      <c r="N36" s="28">
        <v>1.392E-2</v>
      </c>
      <c r="O36" s="25">
        <f>ROUND(I36*N36,3)</f>
        <v>3.0000000000000001E-3</v>
      </c>
      <c r="R36" s="28">
        <v>0</v>
      </c>
      <c r="S36" s="29">
        <f>ROUND(M36*R36,2)</f>
        <v>0</v>
      </c>
      <c r="T36" s="28">
        <v>1</v>
      </c>
      <c r="U36" s="29">
        <f>ROUND(M36*T36,2)</f>
        <v>0</v>
      </c>
    </row>
    <row r="37" spans="1:21" ht="12.75" customHeight="1">
      <c r="A37" s="1" t="s">
        <v>51</v>
      </c>
      <c r="B37" s="1">
        <v>3</v>
      </c>
      <c r="C37" s="1">
        <v>0</v>
      </c>
      <c r="D37" s="5">
        <v>1175551</v>
      </c>
      <c r="E37" s="1" t="s">
        <v>47</v>
      </c>
      <c r="F37" s="17" t="s">
        <v>84</v>
      </c>
      <c r="G37" s="23" t="s">
        <v>85</v>
      </c>
      <c r="H37" s="30"/>
      <c r="I37" s="25">
        <v>0.23100000000000001</v>
      </c>
      <c r="J37" s="1" t="s">
        <v>75</v>
      </c>
      <c r="K37" s="26">
        <v>0</v>
      </c>
      <c r="M37" s="27">
        <f>ROUND(I37*K37,0)</f>
        <v>0</v>
      </c>
      <c r="N37" s="28"/>
      <c r="O37" s="25"/>
      <c r="R37" s="28">
        <v>0</v>
      </c>
      <c r="S37" s="29">
        <f>ROUND(M37*R37,2)</f>
        <v>0</v>
      </c>
      <c r="T37" s="28">
        <v>1</v>
      </c>
      <c r="U37" s="29">
        <f>ROUND(M37*T37,2)</f>
        <v>0</v>
      </c>
    </row>
    <row r="38" spans="1:21" s="41" customFormat="1" ht="38.25" customHeight="1">
      <c r="A38" s="31" t="s">
        <v>51</v>
      </c>
      <c r="B38" s="31">
        <v>4</v>
      </c>
      <c r="C38" s="31">
        <v>0</v>
      </c>
      <c r="D38" s="32">
        <v>1175547</v>
      </c>
      <c r="E38" s="31" t="s">
        <v>47</v>
      </c>
      <c r="F38" s="33" t="s">
        <v>86</v>
      </c>
      <c r="G38" s="34" t="s">
        <v>87</v>
      </c>
      <c r="H38" s="35"/>
      <c r="I38" s="36">
        <v>1.4E-2</v>
      </c>
      <c r="J38" s="31" t="s">
        <v>66</v>
      </c>
      <c r="K38" s="37">
        <v>0</v>
      </c>
      <c r="L38" s="31"/>
      <c r="M38" s="38">
        <f>ROUND(I38*K38,0)</f>
        <v>0</v>
      </c>
      <c r="N38" s="39">
        <v>1.04887</v>
      </c>
      <c r="O38" s="36">
        <f>ROUND(I38*N38,3)</f>
        <v>1.4999999999999999E-2</v>
      </c>
      <c r="P38" s="31"/>
      <c r="Q38" s="31"/>
      <c r="R38" s="39">
        <v>0</v>
      </c>
      <c r="S38" s="40">
        <f>ROUND(M38*R38,2)</f>
        <v>0</v>
      </c>
      <c r="T38" s="39">
        <v>1</v>
      </c>
      <c r="U38" s="40">
        <f>ROUND(M38*T38,2)</f>
        <v>0</v>
      </c>
    </row>
    <row r="39" spans="1:21" s="41" customFormat="1" ht="38.25" customHeight="1">
      <c r="A39" s="31" t="s">
        <v>51</v>
      </c>
      <c r="B39" s="31">
        <v>5</v>
      </c>
      <c r="C39" s="31">
        <v>0</v>
      </c>
      <c r="D39" s="32">
        <v>1175549</v>
      </c>
      <c r="E39" s="31" t="s">
        <v>47</v>
      </c>
      <c r="F39" s="33" t="s">
        <v>88</v>
      </c>
      <c r="G39" s="34" t="s">
        <v>89</v>
      </c>
      <c r="H39" s="35"/>
      <c r="I39" s="36">
        <v>6.0000000000000001E-3</v>
      </c>
      <c r="J39" s="31" t="s">
        <v>66</v>
      </c>
      <c r="K39" s="37">
        <v>0</v>
      </c>
      <c r="L39" s="31"/>
      <c r="M39" s="38">
        <f>ROUND(I39*K39,0)</f>
        <v>0</v>
      </c>
      <c r="N39" s="39">
        <v>1.0530600000000001</v>
      </c>
      <c r="O39" s="36">
        <f>ROUND(I39*N39,3)</f>
        <v>6.0000000000000001E-3</v>
      </c>
      <c r="P39" s="31"/>
      <c r="Q39" s="31"/>
      <c r="R39" s="39">
        <v>0</v>
      </c>
      <c r="S39" s="40">
        <f>ROUND(M39*R39,2)</f>
        <v>0</v>
      </c>
      <c r="T39" s="39">
        <v>1</v>
      </c>
      <c r="U39" s="40">
        <f>ROUND(M39*T39,2)</f>
        <v>0</v>
      </c>
    </row>
    <row r="40" spans="1:21" s="41" customFormat="1" ht="12.75" customHeight="1">
      <c r="A40" s="31" t="s">
        <v>51</v>
      </c>
      <c r="B40" s="31">
        <v>6</v>
      </c>
      <c r="C40" s="31">
        <v>0</v>
      </c>
      <c r="D40" s="32">
        <v>1175601</v>
      </c>
      <c r="E40" s="31" t="s">
        <v>47</v>
      </c>
      <c r="F40" s="33" t="s">
        <v>90</v>
      </c>
      <c r="G40" s="34" t="s">
        <v>91</v>
      </c>
      <c r="H40" s="35"/>
      <c r="I40" s="36">
        <v>4</v>
      </c>
      <c r="J40" s="31" t="s">
        <v>92</v>
      </c>
      <c r="K40" s="37">
        <v>0</v>
      </c>
      <c r="L40" s="31"/>
      <c r="M40" s="38">
        <f>ROUND(I40*K40,0)</f>
        <v>0</v>
      </c>
      <c r="N40" s="39">
        <v>0.1016</v>
      </c>
      <c r="O40" s="36">
        <f>ROUND(I40*N40,3)</f>
        <v>0.40600000000000003</v>
      </c>
      <c r="P40" s="31"/>
      <c r="Q40" s="31"/>
      <c r="R40" s="39">
        <v>0</v>
      </c>
      <c r="S40" s="40">
        <f>ROUND(M40*R40,2)</f>
        <v>0</v>
      </c>
      <c r="T40" s="39">
        <v>1</v>
      </c>
      <c r="U40" s="40">
        <f>ROUND(M40*T40,2)</f>
        <v>0</v>
      </c>
    </row>
    <row r="41" spans="1:21" s="41" customFormat="1" ht="12.75" customHeight="1">
      <c r="A41" s="31" t="s">
        <v>51</v>
      </c>
      <c r="B41" s="31">
        <v>7</v>
      </c>
      <c r="C41" s="31">
        <v>0</v>
      </c>
      <c r="D41" s="32">
        <v>1175602</v>
      </c>
      <c r="E41" s="31" t="s">
        <v>47</v>
      </c>
      <c r="F41" s="33" t="s">
        <v>93</v>
      </c>
      <c r="G41" s="34" t="s">
        <v>94</v>
      </c>
      <c r="H41" s="35"/>
      <c r="I41" s="36">
        <v>1.96</v>
      </c>
      <c r="J41" s="31" t="s">
        <v>75</v>
      </c>
      <c r="K41" s="37">
        <v>0</v>
      </c>
      <c r="L41" s="31"/>
      <c r="M41" s="38">
        <f>ROUND(I41*K41,0)</f>
        <v>0</v>
      </c>
      <c r="N41" s="39">
        <v>6.5799999999999999E-3</v>
      </c>
      <c r="O41" s="36">
        <f>ROUND(I41*N41,3)</f>
        <v>1.2999999999999999E-2</v>
      </c>
      <c r="P41" s="31"/>
      <c r="Q41" s="31"/>
      <c r="R41" s="39">
        <v>0</v>
      </c>
      <c r="S41" s="40">
        <f>ROUND(M41*R41,2)</f>
        <v>0</v>
      </c>
      <c r="T41" s="39">
        <v>1</v>
      </c>
      <c r="U41" s="40">
        <f>ROUND(M41*T41,2)</f>
        <v>0</v>
      </c>
    </row>
    <row r="42" spans="1:21" s="41" customFormat="1" ht="12.75" customHeight="1">
      <c r="A42" s="31" t="s">
        <v>51</v>
      </c>
      <c r="B42" s="31">
        <v>8</v>
      </c>
      <c r="C42" s="31">
        <v>0</v>
      </c>
      <c r="D42" s="32">
        <v>1175603</v>
      </c>
      <c r="E42" s="31" t="s">
        <v>47</v>
      </c>
      <c r="F42" s="33" t="s">
        <v>95</v>
      </c>
      <c r="G42" s="34" t="s">
        <v>96</v>
      </c>
      <c r="H42" s="35"/>
      <c r="I42" s="36">
        <v>1.96</v>
      </c>
      <c r="J42" s="31" t="s">
        <v>75</v>
      </c>
      <c r="K42" s="37">
        <v>0</v>
      </c>
      <c r="L42" s="31"/>
      <c r="M42" s="38">
        <f>ROUND(I42*K42,0)</f>
        <v>0</v>
      </c>
      <c r="N42" s="39"/>
      <c r="O42" s="36"/>
      <c r="P42" s="31"/>
      <c r="Q42" s="31"/>
      <c r="R42" s="39">
        <v>0</v>
      </c>
      <c r="S42" s="40">
        <f>ROUND(M42*R42,2)</f>
        <v>0</v>
      </c>
      <c r="T42" s="39">
        <v>1</v>
      </c>
      <c r="U42" s="40">
        <f>ROUND(M42*T42,2)</f>
        <v>0</v>
      </c>
    </row>
    <row r="43" spans="1:21" ht="3" customHeight="1"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</row>
    <row r="44" spans="1:21" ht="15" customHeight="1">
      <c r="B44" s="16" t="s">
        <v>46</v>
      </c>
      <c r="C44" s="8"/>
      <c r="D44" s="8"/>
      <c r="E44" s="8"/>
      <c r="F44" s="18" t="s">
        <v>78</v>
      </c>
      <c r="G44" s="19" t="s">
        <v>79</v>
      </c>
      <c r="M44" s="21">
        <f>ROUND(SUBTOTAL(9,M34:M43),0)</f>
        <v>0</v>
      </c>
      <c r="O44" s="22">
        <f>ROUND(SUBTOTAL(9,O34:O43),3)</f>
        <v>0.89700000000000002</v>
      </c>
      <c r="Q44" s="22">
        <f>ROUND(SUBTOTAL(9,Q34:Q43),3)</f>
        <v>0</v>
      </c>
      <c r="S44" s="1">
        <f>ROUND(SUBTOTAL(9,S34:S43),2)</f>
        <v>0</v>
      </c>
      <c r="U44" s="1">
        <f>ROUND(SUBTOTAL(9,U34:U43),2)</f>
        <v>0</v>
      </c>
    </row>
    <row r="45" spans="1:21" ht="12.75" customHeight="1"/>
    <row r="46" spans="1:21" ht="15" customHeight="1">
      <c r="A46" s="1" t="s">
        <v>24</v>
      </c>
      <c r="B46" s="6"/>
      <c r="C46" s="6"/>
      <c r="D46" s="6"/>
      <c r="E46" s="6"/>
      <c r="F46" s="14" t="s">
        <v>97</v>
      </c>
      <c r="G46" s="15" t="s">
        <v>98</v>
      </c>
      <c r="H46" s="6"/>
      <c r="I46" s="6"/>
      <c r="J46" s="6"/>
      <c r="K46" s="6"/>
      <c r="L46" s="6"/>
      <c r="M46" s="6"/>
      <c r="N46" s="7"/>
      <c r="O46" s="7"/>
      <c r="P46" s="7"/>
      <c r="Q46" s="7"/>
    </row>
    <row r="47" spans="1:21" ht="3" customHeight="1"/>
    <row r="48" spans="1:21" s="41" customFormat="1" ht="25.5" customHeight="1">
      <c r="A48" s="31" t="s">
        <v>51</v>
      </c>
      <c r="B48" s="31">
        <v>1</v>
      </c>
      <c r="C48" s="31">
        <v>0</v>
      </c>
      <c r="D48" s="32">
        <v>1410462</v>
      </c>
      <c r="E48" s="31" t="s">
        <v>47</v>
      </c>
      <c r="F48" s="33" t="s">
        <v>99</v>
      </c>
      <c r="G48" s="34" t="s">
        <v>100</v>
      </c>
      <c r="H48" s="42"/>
      <c r="I48" s="36">
        <v>11.542999999999999</v>
      </c>
      <c r="J48" s="31" t="s">
        <v>75</v>
      </c>
      <c r="K48" s="37">
        <v>0</v>
      </c>
      <c r="L48" s="31"/>
      <c r="M48" s="38">
        <f>ROUND(I48*K48,0)</f>
        <v>0</v>
      </c>
      <c r="N48" s="39">
        <v>0.18906999999999999</v>
      </c>
      <c r="O48" s="36">
        <f>ROUND(I48*N48,3)</f>
        <v>2.1819999999999999</v>
      </c>
      <c r="P48" s="31"/>
      <c r="Q48" s="31"/>
      <c r="R48" s="39">
        <v>0</v>
      </c>
      <c r="S48" s="40">
        <f>ROUND(M48*R48,2)</f>
        <v>0</v>
      </c>
      <c r="T48" s="39">
        <v>1</v>
      </c>
      <c r="U48" s="40">
        <f>ROUND(M48*T48,2)</f>
        <v>0</v>
      </c>
    </row>
    <row r="49" spans="1:21" s="41" customFormat="1" ht="38.25" customHeight="1">
      <c r="A49" s="31" t="s">
        <v>51</v>
      </c>
      <c r="B49" s="31">
        <v>2</v>
      </c>
      <c r="C49" s="31">
        <v>0</v>
      </c>
      <c r="D49" s="32">
        <v>1411508</v>
      </c>
      <c r="E49" s="31" t="s">
        <v>47</v>
      </c>
      <c r="F49" s="33" t="s">
        <v>101</v>
      </c>
      <c r="G49" s="34" t="s">
        <v>102</v>
      </c>
      <c r="H49" s="35"/>
      <c r="I49" s="36">
        <v>11.542999999999999</v>
      </c>
      <c r="J49" s="31" t="s">
        <v>75</v>
      </c>
      <c r="K49" s="37">
        <v>0</v>
      </c>
      <c r="L49" s="31"/>
      <c r="M49" s="38">
        <f>ROUND(I49*K49,0)</f>
        <v>0</v>
      </c>
      <c r="N49" s="39">
        <v>0.1837</v>
      </c>
      <c r="O49" s="36">
        <f>ROUND(I49*N49,3)</f>
        <v>2.12</v>
      </c>
      <c r="P49" s="31"/>
      <c r="Q49" s="31"/>
      <c r="R49" s="39">
        <v>0</v>
      </c>
      <c r="S49" s="40">
        <f>ROUND(M49*R49,2)</f>
        <v>0</v>
      </c>
      <c r="T49" s="39">
        <v>1</v>
      </c>
      <c r="U49" s="40">
        <f>ROUND(M49*T49,2)</f>
        <v>0</v>
      </c>
    </row>
    <row r="50" spans="1:21" s="41" customFormat="1" ht="25.5" customHeight="1">
      <c r="A50" s="31" t="s">
        <v>72</v>
      </c>
      <c r="B50" s="31">
        <v>3</v>
      </c>
      <c r="C50" s="31">
        <v>0</v>
      </c>
      <c r="D50" s="32" t="s">
        <v>64</v>
      </c>
      <c r="E50" s="31" t="s">
        <v>47</v>
      </c>
      <c r="F50" s="33" t="s">
        <v>103</v>
      </c>
      <c r="G50" s="34" t="s">
        <v>104</v>
      </c>
      <c r="H50" s="35"/>
      <c r="I50" s="36">
        <v>4.71</v>
      </c>
      <c r="J50" s="31" t="s">
        <v>66</v>
      </c>
      <c r="K50" s="37">
        <v>0</v>
      </c>
      <c r="L50" s="31"/>
      <c r="M50" s="38">
        <f>ROUND(I50*K50,0)</f>
        <v>0</v>
      </c>
      <c r="N50" s="39">
        <v>1</v>
      </c>
      <c r="O50" s="36">
        <f>ROUND(I50*N50,3)</f>
        <v>4.71</v>
      </c>
      <c r="P50" s="31"/>
      <c r="Q50" s="31"/>
      <c r="R50" s="39">
        <v>0</v>
      </c>
      <c r="S50" s="40">
        <f>ROUND(M50*R50,2)</f>
        <v>0</v>
      </c>
      <c r="T50" s="39">
        <v>1</v>
      </c>
      <c r="U50" s="40">
        <f>ROUND(M50*T50,2)</f>
        <v>0</v>
      </c>
    </row>
    <row r="51" spans="1:21" ht="3" customHeight="1"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</row>
    <row r="52" spans="1:21" ht="15" customHeight="1">
      <c r="B52" s="16" t="s">
        <v>46</v>
      </c>
      <c r="C52" s="8"/>
      <c r="D52" s="8"/>
      <c r="E52" s="8"/>
      <c r="F52" s="18" t="s">
        <v>97</v>
      </c>
      <c r="G52" s="19" t="s">
        <v>98</v>
      </c>
      <c r="M52" s="21">
        <f>ROUND(SUBTOTAL(9,M47:M51),0)</f>
        <v>0</v>
      </c>
      <c r="O52" s="22">
        <f>ROUND(SUBTOTAL(9,O47:O51),3)</f>
        <v>9.0120000000000005</v>
      </c>
      <c r="Q52" s="22">
        <f>ROUND(SUBTOTAL(9,Q47:Q51),3)</f>
        <v>0</v>
      </c>
      <c r="S52" s="1">
        <f>ROUND(SUBTOTAL(9,S47:S51),2)</f>
        <v>0</v>
      </c>
      <c r="U52" s="1">
        <f>ROUND(SUBTOTAL(9,U47:U51),2)</f>
        <v>0</v>
      </c>
    </row>
    <row r="53" spans="1:21" ht="12.75" customHeight="1"/>
    <row r="54" spans="1:21" ht="15" customHeight="1">
      <c r="A54" s="1" t="s">
        <v>24</v>
      </c>
      <c r="B54" s="6"/>
      <c r="C54" s="6"/>
      <c r="D54" s="6"/>
      <c r="E54" s="6"/>
      <c r="F54" s="14" t="s">
        <v>105</v>
      </c>
      <c r="G54" s="15" t="s">
        <v>106</v>
      </c>
      <c r="H54" s="6"/>
      <c r="I54" s="6"/>
      <c r="J54" s="6"/>
      <c r="K54" s="6"/>
      <c r="L54" s="6"/>
      <c r="M54" s="6"/>
      <c r="N54" s="7"/>
      <c r="O54" s="7"/>
      <c r="P54" s="7"/>
      <c r="Q54" s="7"/>
    </row>
    <row r="55" spans="1:21" ht="3" customHeight="1"/>
    <row r="56" spans="1:21" ht="12.75" customHeight="1">
      <c r="A56" s="1" t="s">
        <v>51</v>
      </c>
      <c r="B56" s="1">
        <v>1</v>
      </c>
      <c r="C56" s="1">
        <v>0</v>
      </c>
      <c r="D56" s="5">
        <v>1177641</v>
      </c>
      <c r="E56" s="1" t="s">
        <v>47</v>
      </c>
      <c r="F56" s="17" t="s">
        <v>107</v>
      </c>
      <c r="G56" s="23" t="s">
        <v>108</v>
      </c>
      <c r="H56" s="24"/>
      <c r="I56" s="25">
        <v>1.2</v>
      </c>
      <c r="J56" s="1" t="s">
        <v>75</v>
      </c>
      <c r="K56" s="26">
        <v>0</v>
      </c>
      <c r="M56" s="27">
        <f>ROUND(I56*K56,0)</f>
        <v>0</v>
      </c>
      <c r="N56" s="28">
        <v>4.4679999999999997E-2</v>
      </c>
      <c r="O56" s="25">
        <f>ROUND(I56*N56,3)</f>
        <v>5.3999999999999999E-2</v>
      </c>
      <c r="R56" s="28">
        <v>0</v>
      </c>
      <c r="S56" s="29">
        <f>ROUND(M56*R56,2)</f>
        <v>0</v>
      </c>
      <c r="T56" s="28">
        <v>1</v>
      </c>
      <c r="U56" s="29">
        <f>ROUND(M56*T56,2)</f>
        <v>0</v>
      </c>
    </row>
    <row r="57" spans="1:21" ht="3" customHeight="1"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</row>
    <row r="58" spans="1:21" ht="15" customHeight="1">
      <c r="B58" s="16" t="s">
        <v>46</v>
      </c>
      <c r="C58" s="8"/>
      <c r="D58" s="8"/>
      <c r="E58" s="8"/>
      <c r="F58" s="18" t="s">
        <v>105</v>
      </c>
      <c r="G58" s="19" t="s">
        <v>106</v>
      </c>
      <c r="M58" s="21">
        <f>ROUND(SUBTOTAL(9,M55:M57),0)</f>
        <v>0</v>
      </c>
      <c r="O58" s="22">
        <f>ROUND(SUBTOTAL(9,O55:O57),3)</f>
        <v>5.3999999999999999E-2</v>
      </c>
      <c r="Q58" s="22">
        <f>ROUND(SUBTOTAL(9,Q55:Q57),3)</f>
        <v>0</v>
      </c>
      <c r="S58" s="1">
        <f>ROUND(SUBTOTAL(9,S55:S57),2)</f>
        <v>0</v>
      </c>
      <c r="U58" s="1">
        <f>ROUND(SUBTOTAL(9,U55:U57),2)</f>
        <v>0</v>
      </c>
    </row>
    <row r="59" spans="1:21" ht="12.75" customHeight="1"/>
    <row r="60" spans="1:21" ht="15" customHeight="1">
      <c r="A60" s="1" t="s">
        <v>24</v>
      </c>
      <c r="B60" s="6"/>
      <c r="C60" s="6"/>
      <c r="D60" s="6"/>
      <c r="E60" s="6"/>
      <c r="F60" s="14" t="s">
        <v>109</v>
      </c>
      <c r="G60" s="15" t="s">
        <v>110</v>
      </c>
      <c r="H60" s="6"/>
      <c r="I60" s="6"/>
      <c r="J60" s="6"/>
      <c r="K60" s="6"/>
      <c r="L60" s="6"/>
      <c r="M60" s="6"/>
      <c r="N60" s="7"/>
      <c r="O60" s="7"/>
      <c r="P60" s="7"/>
      <c r="Q60" s="7"/>
    </row>
    <row r="61" spans="1:21" ht="3" customHeight="1"/>
    <row r="62" spans="1:21" ht="12.75" customHeight="1">
      <c r="A62" s="1" t="s">
        <v>51</v>
      </c>
      <c r="B62" s="1">
        <v>1</v>
      </c>
      <c r="C62" s="1">
        <v>0</v>
      </c>
      <c r="D62" s="5">
        <v>1290637</v>
      </c>
      <c r="E62" s="1" t="s">
        <v>47</v>
      </c>
      <c r="F62" s="17" t="s">
        <v>111</v>
      </c>
      <c r="G62" s="23" t="s">
        <v>112</v>
      </c>
      <c r="H62" s="24"/>
      <c r="I62" s="25">
        <v>14.159000000000001</v>
      </c>
      <c r="J62" s="1" t="s">
        <v>66</v>
      </c>
      <c r="K62" s="26">
        <v>0</v>
      </c>
      <c r="M62" s="27">
        <f>ROUND(I62*K62,0)</f>
        <v>0</v>
      </c>
      <c r="R62" s="28">
        <v>0</v>
      </c>
      <c r="S62" s="29">
        <f>ROUND(M62*R62,2)</f>
        <v>0</v>
      </c>
      <c r="T62" s="28">
        <v>1</v>
      </c>
      <c r="U62" s="29">
        <f>ROUND(M62*T62,2)</f>
        <v>0</v>
      </c>
    </row>
    <row r="63" spans="1:21" ht="3" customHeight="1"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</row>
    <row r="64" spans="1:21" ht="15" customHeight="1">
      <c r="B64" s="16" t="s">
        <v>46</v>
      </c>
      <c r="C64" s="8"/>
      <c r="D64" s="8"/>
      <c r="E64" s="8"/>
      <c r="F64" s="18" t="s">
        <v>109</v>
      </c>
      <c r="G64" s="19" t="s">
        <v>110</v>
      </c>
      <c r="M64" s="21">
        <f>ROUND(SUBTOTAL(9,M61:M63),0)</f>
        <v>0</v>
      </c>
      <c r="O64" s="22">
        <f>ROUND(SUBTOTAL(9,O61:O63),3)</f>
        <v>0</v>
      </c>
      <c r="Q64" s="22">
        <f>ROUND(SUBTOTAL(9,Q61:Q63),3)</f>
        <v>0</v>
      </c>
      <c r="S64" s="1">
        <f>ROUND(SUBTOTAL(9,S61:S63),2)</f>
        <v>0</v>
      </c>
      <c r="U64" s="1">
        <f>ROUND(SUBTOTAL(9,U61:U63),2)</f>
        <v>0</v>
      </c>
    </row>
    <row r="65" spans="1:21" ht="12.75" customHeight="1"/>
    <row r="66" spans="1:21" ht="0.75" customHeight="1">
      <c r="H66" s="7"/>
      <c r="I66" s="7"/>
      <c r="J66" s="7"/>
      <c r="K66" s="7"/>
      <c r="L66" s="7"/>
      <c r="M66" s="7"/>
      <c r="N66" s="7"/>
      <c r="O66" s="7"/>
      <c r="P66" s="7"/>
      <c r="Q66" s="7"/>
    </row>
    <row r="67" spans="1:21" ht="15" customHeight="1">
      <c r="H67" s="45" t="s">
        <v>113</v>
      </c>
      <c r="I67" s="43"/>
      <c r="J67" s="43"/>
      <c r="K67" s="44"/>
      <c r="L67" s="44"/>
      <c r="M67" s="46">
        <f>ROUND(SUBTOTAL(9,M11:M66),0)</f>
        <v>0</v>
      </c>
      <c r="N67" s="44"/>
      <c r="O67" s="47">
        <f>ROUND(SUBTOTAL(9,O11:O66),3)</f>
        <v>14.159000000000001</v>
      </c>
      <c r="P67" s="44"/>
      <c r="Q67" s="47">
        <f>ROUND(SUBTOTAL(9,Q11:Q66),3)</f>
        <v>0</v>
      </c>
      <c r="S67" s="1">
        <f>ROUND(SUBTOTAL(9,S11:S66),2)</f>
        <v>0</v>
      </c>
      <c r="U67" s="1">
        <f>ROUND(SUBTOTAL(9,U11:U66),2)</f>
        <v>0</v>
      </c>
    </row>
    <row r="68" spans="1:21" ht="12.75" customHeight="1"/>
    <row r="69" spans="1:21" ht="13.5" customHeight="1">
      <c r="A69" s="1" t="s">
        <v>115</v>
      </c>
      <c r="H69" s="2" t="s">
        <v>114</v>
      </c>
      <c r="I69" s="2"/>
      <c r="J69" s="2"/>
      <c r="M69" s="20">
        <f>ROUND(K69 * M67,0)</f>
        <v>0</v>
      </c>
    </row>
    <row r="70" spans="1:21" ht="13.5" customHeight="1">
      <c r="A70" s="1" t="s">
        <v>115</v>
      </c>
      <c r="H70" s="2" t="s">
        <v>116</v>
      </c>
      <c r="I70" s="2"/>
      <c r="J70" s="2"/>
      <c r="M70" s="20">
        <f>ROUND(K70 * M67,0)</f>
        <v>0</v>
      </c>
    </row>
    <row r="71" spans="1:21" ht="0.75" customHeight="1">
      <c r="H71" s="6"/>
      <c r="I71" s="6"/>
      <c r="J71" s="7"/>
      <c r="K71" s="7"/>
      <c r="L71" s="7"/>
      <c r="M71" s="7"/>
    </row>
    <row r="72" spans="1:21" ht="15" customHeight="1">
      <c r="H72" s="48" t="s">
        <v>117</v>
      </c>
      <c r="I72" s="44"/>
      <c r="J72" s="44"/>
      <c r="K72" s="44"/>
      <c r="L72" s="44"/>
      <c r="M72" s="46">
        <f>ROUND(SUM(M67:M71),0)</f>
        <v>0</v>
      </c>
      <c r="S72" s="1">
        <f>ROUND(SUM(S67:S71),2)</f>
        <v>0</v>
      </c>
      <c r="U72" s="1">
        <f>ROUND(SUM(U67:U71),2)</f>
        <v>0</v>
      </c>
    </row>
    <row r="73" spans="1:21" ht="15" customHeight="1">
      <c r="H73" s="1" t="s">
        <v>118</v>
      </c>
      <c r="I73" s="49">
        <v>0.21</v>
      </c>
      <c r="J73" s="50">
        <f>ROUND(U72+T73*U73,0)</f>
        <v>0</v>
      </c>
      <c r="K73" s="8"/>
      <c r="M73" s="20">
        <f>ROUND(I73*J73,0)</f>
        <v>0</v>
      </c>
      <c r="T73" s="1">
        <v>1</v>
      </c>
      <c r="U73" s="20">
        <f>SUM(M69:M70)</f>
        <v>0</v>
      </c>
    </row>
    <row r="74" spans="1:21" ht="0.75" customHeight="1">
      <c r="H74" s="7"/>
      <c r="I74" s="7"/>
      <c r="J74" s="7"/>
      <c r="K74" s="7"/>
      <c r="L74" s="7"/>
      <c r="M74" s="7"/>
    </row>
    <row r="75" spans="1:21" ht="15" customHeight="1" thickBot="1">
      <c r="H75" s="53" t="s">
        <v>119</v>
      </c>
      <c r="I75" s="51"/>
      <c r="J75" s="51"/>
      <c r="K75" s="51"/>
      <c r="L75" s="52"/>
      <c r="M75" s="54">
        <f>ROUND(SUM(M72:M74),0)</f>
        <v>0</v>
      </c>
    </row>
  </sheetData>
  <mergeCells count="57">
    <mergeCell ref="J73:K73"/>
    <mergeCell ref="H75:K75"/>
    <mergeCell ref="B64:E64"/>
    <mergeCell ref="G62:H62"/>
    <mergeCell ref="H67:J67"/>
    <mergeCell ref="H69:J69"/>
    <mergeCell ref="H70:J70"/>
    <mergeCell ref="H71:I71"/>
    <mergeCell ref="B54:E54"/>
    <mergeCell ref="G54:M54"/>
    <mergeCell ref="B58:E58"/>
    <mergeCell ref="G56:H56"/>
    <mergeCell ref="B60:E60"/>
    <mergeCell ref="G60:M60"/>
    <mergeCell ref="G40:H40"/>
    <mergeCell ref="G41:H41"/>
    <mergeCell ref="G42:H42"/>
    <mergeCell ref="B46:E46"/>
    <mergeCell ref="G46:M46"/>
    <mergeCell ref="B52:E52"/>
    <mergeCell ref="G48:H48"/>
    <mergeCell ref="G49:H49"/>
    <mergeCell ref="G50:H50"/>
    <mergeCell ref="B31:E31"/>
    <mergeCell ref="G29:H29"/>
    <mergeCell ref="B33:E33"/>
    <mergeCell ref="G33:M33"/>
    <mergeCell ref="B44:E44"/>
    <mergeCell ref="G35:H35"/>
    <mergeCell ref="G36:H36"/>
    <mergeCell ref="G37:H37"/>
    <mergeCell ref="G38:H38"/>
    <mergeCell ref="G39:H39"/>
    <mergeCell ref="G19:H19"/>
    <mergeCell ref="G20:H20"/>
    <mergeCell ref="G21:H21"/>
    <mergeCell ref="G22:H22"/>
    <mergeCell ref="G23:H23"/>
    <mergeCell ref="B27:E27"/>
    <mergeCell ref="G27:M27"/>
    <mergeCell ref="B7:D7"/>
    <mergeCell ref="I7:J7"/>
    <mergeCell ref="B12:E12"/>
    <mergeCell ref="G12:M12"/>
    <mergeCell ref="B25:E25"/>
    <mergeCell ref="G14:H14"/>
    <mergeCell ref="G15:H15"/>
    <mergeCell ref="G16:H16"/>
    <mergeCell ref="G17:H17"/>
    <mergeCell ref="G18:H18"/>
    <mergeCell ref="B1:G1"/>
    <mergeCell ref="B2:M2"/>
    <mergeCell ref="B3:M3"/>
    <mergeCell ref="B4:D4"/>
    <mergeCell ref="I4:J4"/>
    <mergeCell ref="B6:D6"/>
    <mergeCell ref="I6:J6"/>
  </mergeCells>
  <printOptions horizontalCentered="1"/>
  <pageMargins left="0.57999999999999996" right="0.43" top="0.67" bottom="0.51" header="0.51" footer="0.51"/>
  <pageSetup paperSize="9" scale="65" orientation="portrait" r:id="rId1"/>
  <headerFooter>
    <oddHeader>&amp;RStrana: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Vratislav Tomášek</dc:creator>
  <cp:lastModifiedBy>Vratislav Tomášek</cp:lastModifiedBy>
  <dcterms:created xsi:type="dcterms:W3CDTF">2020-04-22T06:14:13Z</dcterms:created>
  <dcterms:modified xsi:type="dcterms:W3CDTF">2020-04-22T06:14:58Z</dcterms:modified>
</cp:coreProperties>
</file>