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Area" vbProcedure="false">List1!$D$1:$O$86</definedName>
    <definedName function="false" hidden="false" localSheetId="0" name="_xlnm.Print_Titles" vbProcedure="false">List1!$1:$12</definedName>
    <definedName function="false" hidden="false" localSheetId="0" name="_xlnm.Print_Area" vbProcedure="false">List1!$D$1:$O$86</definedName>
    <definedName function="false" hidden="false" localSheetId="0" name="_xlnm.Print_Titles" vbProcedure="false">List1!$1:$12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<sst xmlns="http://schemas.openxmlformats.org/spreadsheetml/2006/main" count="212" uniqueCount="121">
  <si>
    <t xml:space="preserve">Datum tisku:</t>
  </si>
  <si>
    <t xml:space="preserve">25.01.2020</t>
  </si>
  <si>
    <t xml:space="preserve">Rozpočet</t>
  </si>
  <si>
    <t xml:space="preserve">Stavba:</t>
  </si>
  <si>
    <t xml:space="preserve">Roztoky</t>
  </si>
  <si>
    <t xml:space="preserve">Rekonstrukce obecního úřadu Roztoky,</t>
  </si>
  <si>
    <t xml:space="preserve">Kalkulant:</t>
  </si>
  <si>
    <t xml:space="preserve">Vratislav Tomášek</t>
  </si>
  <si>
    <t xml:space="preserve">Kraj, okres:</t>
  </si>
  <si>
    <t xml:space="preserve">    </t>
  </si>
  <si>
    <t xml:space="preserve">a příslušenství</t>
  </si>
  <si>
    <t xml:space="preserve">Objekt:</t>
  </si>
  <si>
    <t xml:space="preserve">Architektonicko stavební a stavebně</t>
  </si>
  <si>
    <t xml:space="preserve">Kalkulace:</t>
  </si>
  <si>
    <t xml:space="preserve">3.stupně</t>
  </si>
  <si>
    <t xml:space="preserve">JKSO:</t>
  </si>
  <si>
    <t xml:space="preserve">            '</t>
  </si>
  <si>
    <t xml:space="preserve">konstrukční řešení</t>
  </si>
  <si>
    <t xml:space="preserve">Rozpočet:</t>
  </si>
  <si>
    <t xml:space="preserve">Demontáž objektu s parcelním č.141/1</t>
  </si>
  <si>
    <t xml:space="preserve">Datum kalk.:</t>
  </si>
  <si>
    <t xml:space="preserve">24.01.2020</t>
  </si>
  <si>
    <t xml:space="preserve">KSD:</t>
  </si>
  <si>
    <t xml:space="preserve">        </t>
  </si>
  <si>
    <t xml:space="preserve">DPH zákl.</t>
  </si>
  <si>
    <t xml:space="preserve">POŘ</t>
  </si>
  <si>
    <t xml:space="preserve">D</t>
  </si>
  <si>
    <t xml:space="preserve">ČÍS.KP</t>
  </si>
  <si>
    <t xml:space="preserve">POL</t>
  </si>
  <si>
    <t xml:space="preserve">Č.ROZP.POL.</t>
  </si>
  <si>
    <t xml:space="preserve">POPIS POLOŽKY</t>
  </si>
  <si>
    <t xml:space="preserve">VÝMĚRA</t>
  </si>
  <si>
    <t xml:space="preserve">MJ</t>
  </si>
  <si>
    <t xml:space="preserve">JED.CENA</t>
  </si>
  <si>
    <t xml:space="preserve"> CELK.CENA</t>
  </si>
  <si>
    <t xml:space="preserve">JEDN.HMOTNOST</t>
  </si>
  <si>
    <t xml:space="preserve">CELK.HMOTNOST</t>
  </si>
  <si>
    <t xml:space="preserve">JEDN.HMOT.SUTI</t>
  </si>
  <si>
    <t xml:space="preserve">CELK.HMOT.SUTI</t>
  </si>
  <si>
    <t xml:space="preserve">DPH sníž.</t>
  </si>
  <si>
    <t xml:space="preserve">TYP</t>
  </si>
  <si>
    <t xml:space="preserve">SKP       </t>
  </si>
  <si>
    <t xml:space="preserve">Č.SPECIFIKACE</t>
  </si>
  <si>
    <t xml:space="preserve">Kč</t>
  </si>
  <si>
    <t xml:space="preserve">t</t>
  </si>
  <si>
    <t xml:space="preserve">0960</t>
  </si>
  <si>
    <t xml:space="preserve">Bourací práce</t>
  </si>
  <si>
    <t xml:space="preserve">   </t>
  </si>
  <si>
    <t xml:space="preserve">C96504-2141/00
</t>
  </si>
  <si>
    <t xml:space="preserve">Bourání podkladů pod dlažby nebo mazanin betonových nebo z litého asfaltu tl do 100 mm pl
přes 4 m2</t>
  </si>
  <si>
    <t xml:space="preserve">m3  </t>
  </si>
  <si>
    <t xml:space="preserve">K</t>
  </si>
  <si>
    <t xml:space="preserve">     (0,750)&lt;-</t>
  </si>
  <si>
    <t xml:space="preserve">3,0*2,50*0,10</t>
  </si>
  <si>
    <t xml:space="preserve">V</t>
  </si>
  <si>
    <t xml:space="preserve">MEZISOUČET: </t>
  </si>
  <si>
    <t xml:space="preserve">0970</t>
  </si>
  <si>
    <t xml:space="preserve">Ostatní bourací práce</t>
  </si>
  <si>
    <t xml:space="preserve">C97908-2111/00</t>
  </si>
  <si>
    <t xml:space="preserve">Vnitrostaveništní vodorovná doprava suti a vybouraných hmot do 10 m</t>
  </si>
  <si>
    <t xml:space="preserve">t   </t>
  </si>
  <si>
    <t xml:space="preserve">     (1,864)&lt;-</t>
  </si>
  <si>
    <t xml:space="preserve">1,65+0,114+0,10</t>
  </si>
  <si>
    <t xml:space="preserve">C97908-2121/00
</t>
  </si>
  <si>
    <t xml:space="preserve">Vnitrostaveništní vodorovná doprava suti a vybouraných hmot ZKD 5 m přes 10 m
do 50m</t>
  </si>
  <si>
    <t xml:space="preserve">    (14,912)&lt;-</t>
  </si>
  <si>
    <t xml:space="preserve">1,864*8</t>
  </si>
  <si>
    <t xml:space="preserve">C97908-1111/00
</t>
  </si>
  <si>
    <t xml:space="preserve">Odvoz suti a vybouraných hmot na skládku do 1 km
Skládka (vyjma vybourání vláknocementové krytiny)
Skládkovné neuvažováno.¨
Demontáž vláknocementové krytiny-cca do 50km-nebezpečný materiál.
Skládkovné cca 2500kč/t.</t>
  </si>
  <si>
    <t xml:space="preserve">C97908-1121/00
</t>
  </si>
  <si>
    <t xml:space="preserve">Odvoz suti a vybouraných hmot na skládku ZKD 1 km přes 1 km
Nebezpečný materiál.
odhad
do 16km-skládka Rakovník
Směsná suť
do 20km-skládka Lány
do 16km
Kovový odpad.
Kovošrot Rakovník-šrotovné neuvažováno.</t>
  </si>
  <si>
    <t xml:space="preserve">řezivo</t>
  </si>
  <si>
    <t xml:space="preserve">skládka Lány</t>
  </si>
  <si>
    <t xml:space="preserve">     (2,166)&lt;-</t>
  </si>
  <si>
    <t xml:space="preserve">0,114*19</t>
  </si>
  <si>
    <t xml:space="preserve">azbestocement</t>
  </si>
  <si>
    <t xml:space="preserve">nebezpečný materiál</t>
  </si>
  <si>
    <t xml:space="preserve">skládka Rakovník</t>
  </si>
  <si>
    <t xml:space="preserve">     (2,505)&lt;-</t>
  </si>
  <si>
    <t xml:space="preserve">0,167*15</t>
  </si>
  <si>
    <t xml:space="preserve">směsná suť-beton</t>
  </si>
  <si>
    <t xml:space="preserve">    (31,350)&lt;-</t>
  </si>
  <si>
    <t xml:space="preserve">1,65*19</t>
  </si>
  <si>
    <t xml:space="preserve">ocelová konstrukce</t>
  </si>
  <si>
    <t xml:space="preserve">     (1,500)&lt;-</t>
  </si>
  <si>
    <t xml:space="preserve">0,100*15</t>
  </si>
  <si>
    <t xml:space="preserve">              </t>
  </si>
  <si>
    <t xml:space="preserve">Skládkovné-směsná suť</t>
  </si>
  <si>
    <t xml:space="preserve">     (0,114)&lt;-</t>
  </si>
  <si>
    <t xml:space="preserve">0,114</t>
  </si>
  <si>
    <t xml:space="preserve">     (1,650)&lt;-</t>
  </si>
  <si>
    <t xml:space="preserve">1,65</t>
  </si>
  <si>
    <t xml:space="preserve">Skládkovné-nebezpečný odpad</t>
  </si>
  <si>
    <t xml:space="preserve">     (0,167)&lt;-</t>
  </si>
  <si>
    <t xml:space="preserve">0,167</t>
  </si>
  <si>
    <t xml:space="preserve">7620</t>
  </si>
  <si>
    <t xml:space="preserve">Konstrukce tesařské</t>
  </si>
  <si>
    <t xml:space="preserve">C76234-1811/00</t>
  </si>
  <si>
    <t xml:space="preserve">Demontáž bednění střech z prken</t>
  </si>
  <si>
    <t xml:space="preserve">m2  </t>
  </si>
  <si>
    <t xml:space="preserve">     (7,613)&lt;-</t>
  </si>
  <si>
    <t xml:space="preserve">3,0*2,50*1,015</t>
  </si>
  <si>
    <t xml:space="preserve">7650</t>
  </si>
  <si>
    <t xml:space="preserve">Krytiny tvrdé</t>
  </si>
  <si>
    <t xml:space="preserve">C76532-3810/00</t>
  </si>
  <si>
    <t xml:space="preserve">Demontáž vláknocementové krytiny z vlnovek na bednění s lepenkou do suti</t>
  </si>
  <si>
    <t xml:space="preserve">9430</t>
  </si>
  <si>
    <t xml:space="preserve">Montáže ocelových konstrukcí</t>
  </si>
  <si>
    <t xml:space="preserve">43 086 5002   
</t>
  </si>
  <si>
    <t xml:space="preserve">Demontáž doplňkových ocelových konstrukcí do šrotu (bez šrotování a třídění)
Dle II.cenoové křivky.
Index na cenu=0,45.</t>
  </si>
  <si>
    <t xml:space="preserve">kg  </t>
  </si>
  <si>
    <t xml:space="preserve">odhadnutá hmotnost</t>
  </si>
  <si>
    <t xml:space="preserve">   (100,000)&lt;-</t>
  </si>
  <si>
    <t xml:space="preserve">100,0</t>
  </si>
  <si>
    <t xml:space="preserve">CELKEM:</t>
  </si>
  <si>
    <t xml:space="preserve">Zařízení staveniště</t>
  </si>
  <si>
    <t xml:space="preserve">R</t>
  </si>
  <si>
    <t xml:space="preserve">Kompletační činnost</t>
  </si>
  <si>
    <t xml:space="preserve">CELKOVÝ SOUČET:</t>
  </si>
  <si>
    <t xml:space="preserve">DPH-SAZBA</t>
  </si>
  <si>
    <t xml:space="preserve">CELKOVÝ SOUČET VČETNĚ DPH: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</si>
</sst>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0.00000"/>
    <numFmt numFmtId="167" formatCode="0.000"/>
    <numFmt numFmtId="168" formatCode="#,##0.00"/>
    <numFmt numFmtId="169" formatCode="#,##0"/>
    <numFmt numFmtId="170" formatCode="0.00"/>
    <numFmt numFmtId="171" formatCode="0\ %"/>
  </numFmts>
  <fonts count="2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i val="true"/>
      <sz val="10"/>
      <color rgb="FF000000"/>
      <name val="Times New Roman"/>
      <family val="1"/>
      <charset val="238"/>
    </font>
    <font>
      <b val="true"/>
      <i val="true"/>
      <sz val="10"/>
      <color rgb="FF000000"/>
      <name val="Times New Roman"/>
      <family val="1"/>
      <charset val="238"/>
    </font>
    <font>
      <b val="true"/>
      <sz val="10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double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5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9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9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X86"/>
  <sheetViews>
    <sheetView showFormulas="false" showGridLines="true" showRowColHeaders="true" showZeros="false" rightToLeft="false" tabSelected="true" showOutlineSymbols="true" defaultGridColor="true" view="normal" topLeftCell="A40" colorId="64" zoomScale="100" zoomScaleNormal="100" zoomScalePageLayoutView="100" workbookViewId="0">
      <selection pane="topLeft" activeCell="I26" activeCellId="0" sqref="I26"/>
    </sheetView>
  </sheetViews>
  <sheetFormatPr defaultRowHeight="15" zeroHeight="false" outlineLevelRow="0" outlineLevelCol="0"/>
  <cols>
    <col collapsed="false" customWidth="true" hidden="false" outlineLevel="0" max="1" min="1" style="1" width="9.71"/>
    <col collapsed="false" customWidth="true" hidden="false" outlineLevel="0" max="3" min="2" style="0" width="8.67"/>
    <col collapsed="false" customWidth="true" hidden="false" outlineLevel="0" max="4" min="4" style="1" width="3.86"/>
    <col collapsed="false" customWidth="true" hidden="false" outlineLevel="0" max="5" min="5" style="1" width="2.71"/>
    <col collapsed="false" customWidth="true" hidden="false" outlineLevel="0" max="6" min="6" style="1" width="9.71"/>
    <col collapsed="false" customWidth="true" hidden="false" outlineLevel="0" max="7" min="7" style="1" width="4.57"/>
    <col collapsed="false" customWidth="true" hidden="false" outlineLevel="0" max="8" min="8" style="1" width="13.29"/>
    <col collapsed="false" customWidth="true" hidden="false" outlineLevel="0" max="9" min="9" style="1" width="54.14"/>
    <col collapsed="false" customWidth="true" hidden="false" outlineLevel="0" max="10" min="10" style="1" width="11.14"/>
    <col collapsed="false" customWidth="true" hidden="false" outlineLevel="0" max="11" min="11" style="1" width="13.43"/>
    <col collapsed="false" customWidth="true" hidden="false" outlineLevel="0" max="12" min="12" style="1" width="4.71"/>
    <col collapsed="false" customWidth="true" hidden="false" outlineLevel="0" max="13" min="13" style="1" width="10.99"/>
    <col collapsed="false" customWidth="false" hidden="true" outlineLevel="0" max="14" min="14" style="1" width="11.52"/>
    <col collapsed="false" customWidth="true" hidden="false" outlineLevel="0" max="15" min="15" style="1" width="13.57"/>
    <col collapsed="false" customWidth="true" hidden="false" outlineLevel="0" max="19" min="16" style="1" width="15.71"/>
    <col collapsed="false" customWidth="true" hidden="false" outlineLevel="0" max="20" min="20" style="1" width="9.71"/>
    <col collapsed="false" customWidth="true" hidden="false" outlineLevel="0" max="21" min="21" style="1" width="13.57"/>
    <col collapsed="false" customWidth="true" hidden="false" outlineLevel="0" max="22" min="22" style="0" width="8.67"/>
    <col collapsed="false" customWidth="true" hidden="false" outlineLevel="0" max="23" min="23" style="1" width="13.57"/>
    <col collapsed="false" customWidth="true" hidden="false" outlineLevel="0" max="24" min="24" style="1" width="4.29"/>
    <col collapsed="false" customWidth="true" hidden="false" outlineLevel="0" max="1025" min="25" style="0" width="8.67"/>
  </cols>
  <sheetData>
    <row r="1" customFormat="false" ht="16.5" hidden="false" customHeight="true" outlineLevel="0" collapsed="false">
      <c r="D1" s="2"/>
      <c r="E1" s="2"/>
      <c r="F1" s="2"/>
      <c r="G1" s="2"/>
      <c r="H1" s="2"/>
      <c r="I1" s="2"/>
      <c r="M1" s="3" t="s">
        <v>0</v>
      </c>
      <c r="O1" s="4" t="s">
        <v>1</v>
      </c>
    </row>
    <row r="2" customFormat="false" ht="16.5" hidden="false" customHeight="true" outlineLevel="0" collapsed="false">
      <c r="D2" s="2" t="s">
        <v>2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Format="false" ht="0.75" hidden="false" customHeight="true" outlineLevel="0" collapsed="false"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6"/>
      <c r="Q3" s="6"/>
      <c r="R3" s="6"/>
      <c r="S3" s="6"/>
    </row>
    <row r="4" customFormat="false" ht="13.5" hidden="false" customHeight="true" outlineLevel="0" collapsed="false">
      <c r="D4" s="7" t="s">
        <v>3</v>
      </c>
      <c r="E4" s="7"/>
      <c r="F4" s="7"/>
      <c r="G4" s="1" t="n">
        <v>3430</v>
      </c>
      <c r="H4" s="1" t="s">
        <v>4</v>
      </c>
      <c r="I4" s="1" t="s">
        <v>5</v>
      </c>
      <c r="J4" s="3" t="s">
        <v>6</v>
      </c>
      <c r="K4" s="8" t="s">
        <v>7</v>
      </c>
      <c r="L4" s="8"/>
      <c r="M4" s="3" t="s">
        <v>8</v>
      </c>
      <c r="O4" s="1" t="s">
        <v>9</v>
      </c>
    </row>
    <row r="5" customFormat="false" ht="12.75" hidden="false" customHeight="true" outlineLevel="0" collapsed="false">
      <c r="I5" s="1" t="s">
        <v>10</v>
      </c>
    </row>
    <row r="6" customFormat="false" ht="13.5" hidden="false" customHeight="true" outlineLevel="0" collapsed="false">
      <c r="D6" s="9" t="s">
        <v>11</v>
      </c>
      <c r="E6" s="9"/>
      <c r="F6" s="9"/>
      <c r="G6" s="1" t="n">
        <v>1</v>
      </c>
      <c r="I6" s="1" t="s">
        <v>12</v>
      </c>
      <c r="J6" s="3" t="s">
        <v>13</v>
      </c>
      <c r="K6" s="10" t="s">
        <v>14</v>
      </c>
      <c r="L6" s="10"/>
      <c r="M6" s="3" t="s">
        <v>15</v>
      </c>
      <c r="O6" s="11" t="s">
        <v>16</v>
      </c>
    </row>
    <row r="7" customFormat="false" ht="12.75" hidden="false" customHeight="true" outlineLevel="0" collapsed="false">
      <c r="I7" s="1" t="s">
        <v>17</v>
      </c>
    </row>
    <row r="8" customFormat="false" ht="13.5" hidden="false" customHeight="true" outlineLevel="0" collapsed="false">
      <c r="D8" s="9" t="s">
        <v>18</v>
      </c>
      <c r="E8" s="9"/>
      <c r="F8" s="9"/>
      <c r="G8" s="1" t="n">
        <v>5</v>
      </c>
      <c r="I8" s="1" t="s">
        <v>19</v>
      </c>
      <c r="J8" s="3" t="s">
        <v>20</v>
      </c>
      <c r="K8" s="10" t="s">
        <v>21</v>
      </c>
      <c r="L8" s="10"/>
      <c r="M8" s="3" t="s">
        <v>22</v>
      </c>
      <c r="O8" s="1" t="s">
        <v>23</v>
      </c>
    </row>
    <row r="9" customFormat="false" ht="0.75" hidden="false" customHeight="true" outlineLevel="0" collapsed="false"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customFormat="false" ht="15" hidden="false" customHeight="true" outlineLevel="0" collapsed="false">
      <c r="A10" s="1" t="s">
        <v>24</v>
      </c>
      <c r="D10" s="1" t="s">
        <v>25</v>
      </c>
      <c r="E10" s="1" t="s">
        <v>26</v>
      </c>
      <c r="F10" s="1" t="s">
        <v>27</v>
      </c>
      <c r="G10" s="1" t="s">
        <v>28</v>
      </c>
      <c r="H10" s="1" t="s">
        <v>29</v>
      </c>
      <c r="I10" s="1" t="s">
        <v>30</v>
      </c>
      <c r="K10" s="4" t="s">
        <v>31</v>
      </c>
      <c r="L10" s="1" t="s">
        <v>32</v>
      </c>
      <c r="M10" s="4" t="s">
        <v>33</v>
      </c>
      <c r="O10" s="4" t="s">
        <v>34</v>
      </c>
      <c r="P10" s="1" t="s">
        <v>35</v>
      </c>
      <c r="Q10" s="1" t="s">
        <v>36</v>
      </c>
      <c r="R10" s="1" t="s">
        <v>37</v>
      </c>
      <c r="S10" s="1" t="s">
        <v>38</v>
      </c>
      <c r="T10" s="1" t="s">
        <v>39</v>
      </c>
      <c r="U10" s="1" t="s">
        <v>39</v>
      </c>
      <c r="W10" s="1" t="s">
        <v>24</v>
      </c>
      <c r="X10" s="1" t="s">
        <v>40</v>
      </c>
    </row>
    <row r="11" customFormat="false" ht="15" hidden="false" customHeight="true" outlineLevel="0" collapsed="false">
      <c r="D11" s="6"/>
      <c r="E11" s="6"/>
      <c r="F11" s="6" t="s">
        <v>41</v>
      </c>
      <c r="G11" s="6"/>
      <c r="H11" s="6" t="s">
        <v>42</v>
      </c>
      <c r="I11" s="6"/>
      <c r="J11" s="6"/>
      <c r="K11" s="6"/>
      <c r="L11" s="6"/>
      <c r="M11" s="13" t="s">
        <v>43</v>
      </c>
      <c r="N11" s="6"/>
      <c r="O11" s="13" t="s">
        <v>43</v>
      </c>
      <c r="P11" s="13" t="s">
        <v>44</v>
      </c>
      <c r="Q11" s="13" t="s">
        <v>44</v>
      </c>
      <c r="R11" s="13" t="s">
        <v>44</v>
      </c>
      <c r="S11" s="13" t="s">
        <v>44</v>
      </c>
      <c r="U11" s="4" t="s">
        <v>43</v>
      </c>
      <c r="W11" s="4" t="s">
        <v>43</v>
      </c>
    </row>
    <row r="12" customFormat="false" ht="12.75" hidden="false" customHeight="true" outlineLevel="0" collapsed="false"/>
    <row r="13" customFormat="false" ht="15" hidden="false" customHeight="true" outlineLevel="0" collapsed="false">
      <c r="D13" s="5"/>
      <c r="E13" s="5"/>
      <c r="F13" s="5"/>
      <c r="G13" s="5"/>
      <c r="H13" s="14" t="s">
        <v>45</v>
      </c>
      <c r="I13" s="15" t="s">
        <v>46</v>
      </c>
      <c r="J13" s="15"/>
      <c r="K13" s="15"/>
      <c r="L13" s="15"/>
      <c r="M13" s="15"/>
      <c r="N13" s="15"/>
      <c r="O13" s="15"/>
      <c r="P13" s="6"/>
      <c r="Q13" s="6"/>
      <c r="R13" s="6"/>
      <c r="S13" s="6"/>
      <c r="X13" s="1" t="s">
        <v>26</v>
      </c>
    </row>
    <row r="14" customFormat="false" ht="3" hidden="false" customHeight="true" outlineLevel="0" collapsed="false"/>
    <row r="15" s="17" customFormat="true" ht="38.25" hidden="false" customHeight="true" outlineLevel="0" collapsed="false">
      <c r="A15" s="16" t="n">
        <v>1</v>
      </c>
      <c r="D15" s="18" t="n">
        <v>1</v>
      </c>
      <c r="E15" s="18" t="n">
        <v>0</v>
      </c>
      <c r="F15" s="19" t="n">
        <v>1250146</v>
      </c>
      <c r="G15" s="18" t="s">
        <v>47</v>
      </c>
      <c r="H15" s="20" t="s">
        <v>48</v>
      </c>
      <c r="I15" s="21" t="s">
        <v>49</v>
      </c>
      <c r="J15" s="21"/>
      <c r="K15" s="22" t="n">
        <v>0.75</v>
      </c>
      <c r="L15" s="18" t="s">
        <v>50</v>
      </c>
      <c r="M15" s="23" t="n">
        <v>0</v>
      </c>
      <c r="N15" s="18"/>
      <c r="O15" s="24" t="n">
        <f aca="false">ROUND(K15*M15,0)</f>
        <v>0</v>
      </c>
      <c r="P15" s="18"/>
      <c r="Q15" s="18"/>
      <c r="R15" s="16" t="n">
        <v>2.2</v>
      </c>
      <c r="S15" s="22" t="n">
        <f aca="false">ROUND(K15*R15,3)</f>
        <v>1.65</v>
      </c>
      <c r="T15" s="16" t="n">
        <v>0</v>
      </c>
      <c r="U15" s="25" t="n">
        <f aca="false">ROUND(O15*T15,2)</f>
        <v>0</v>
      </c>
      <c r="W15" s="25" t="n">
        <f aca="false">ROUND(O15*A15,2)</f>
        <v>0</v>
      </c>
      <c r="X15" s="18" t="s">
        <v>51</v>
      </c>
    </row>
    <row r="16" s="17" customFormat="true" ht="15" hidden="false" customHeight="false" outlineLevel="0" collapsed="false">
      <c r="A16" s="16"/>
      <c r="D16" s="18"/>
      <c r="E16" s="18"/>
      <c r="F16" s="19"/>
      <c r="G16" s="18"/>
      <c r="H16" s="20" t="s">
        <v>52</v>
      </c>
      <c r="I16" s="26" t="s">
        <v>53</v>
      </c>
      <c r="J16" s="27"/>
      <c r="K16" s="22"/>
      <c r="L16" s="18"/>
      <c r="M16" s="23"/>
      <c r="N16" s="18"/>
      <c r="O16" s="24"/>
      <c r="P16" s="18"/>
      <c r="Q16" s="18"/>
      <c r="R16" s="16"/>
      <c r="S16" s="22"/>
      <c r="T16" s="16"/>
      <c r="U16" s="25"/>
      <c r="W16" s="25"/>
      <c r="X16" s="18" t="s">
        <v>54</v>
      </c>
    </row>
    <row r="17" customFormat="false" ht="3" hidden="false" customHeight="true" outlineLevel="0" collapsed="false"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</row>
    <row r="18" customFormat="false" ht="15" hidden="false" customHeight="true" outlineLevel="0" collapsed="false">
      <c r="D18" s="28" t="s">
        <v>55</v>
      </c>
      <c r="E18" s="28"/>
      <c r="F18" s="28"/>
      <c r="G18" s="28"/>
      <c r="H18" s="29" t="s">
        <v>45</v>
      </c>
      <c r="I18" s="30" t="s">
        <v>46</v>
      </c>
      <c r="O18" s="31" t="n">
        <f aca="false">ROUND(SUBTOTAL(9,O14:O17),0)</f>
        <v>0</v>
      </c>
      <c r="Q18" s="32" t="n">
        <f aca="false">ROUND(SUBTOTAL(9,Q14:Q17),3)</f>
        <v>0</v>
      </c>
      <c r="S18" s="32" t="n">
        <f aca="false">ROUND(SUBTOTAL(9,S14:S17),3)</f>
        <v>1.65</v>
      </c>
      <c r="U18" s="1" t="n">
        <f aca="false">ROUND(SUBTOTAL(9,U14:U17),2)</f>
        <v>0</v>
      </c>
      <c r="W18" s="1" t="n">
        <f aca="false">ROUND(SUBTOTAL(9,W14:W17),2)</f>
        <v>0</v>
      </c>
    </row>
    <row r="19" customFormat="false" ht="12.75" hidden="false" customHeight="true" outlineLevel="0" collapsed="false"/>
    <row r="20" customFormat="false" ht="15" hidden="false" customHeight="true" outlineLevel="0" collapsed="false">
      <c r="D20" s="5"/>
      <c r="E20" s="5"/>
      <c r="F20" s="5"/>
      <c r="G20" s="5"/>
      <c r="H20" s="14" t="s">
        <v>56</v>
      </c>
      <c r="I20" s="15" t="s">
        <v>57</v>
      </c>
      <c r="J20" s="15"/>
      <c r="K20" s="15"/>
      <c r="L20" s="15"/>
      <c r="M20" s="15"/>
      <c r="N20" s="15"/>
      <c r="O20" s="15"/>
      <c r="P20" s="6"/>
      <c r="Q20" s="6"/>
      <c r="R20" s="6"/>
      <c r="S20" s="6"/>
      <c r="X20" s="1" t="s">
        <v>26</v>
      </c>
    </row>
    <row r="21" customFormat="false" ht="3" hidden="false" customHeight="true" outlineLevel="0" collapsed="false"/>
    <row r="22" customFormat="false" ht="12.75" hidden="false" customHeight="true" outlineLevel="0" collapsed="false">
      <c r="A22" s="33" t="n">
        <v>1</v>
      </c>
      <c r="D22" s="1" t="n">
        <v>1</v>
      </c>
      <c r="E22" s="1" t="n">
        <v>0</v>
      </c>
      <c r="F22" s="4" t="n">
        <v>1251215</v>
      </c>
      <c r="G22" s="1" t="s">
        <v>47</v>
      </c>
      <c r="H22" s="34" t="s">
        <v>58</v>
      </c>
      <c r="I22" s="35" t="s">
        <v>59</v>
      </c>
      <c r="J22" s="35"/>
      <c r="K22" s="36" t="n">
        <v>1.864</v>
      </c>
      <c r="L22" s="1" t="s">
        <v>60</v>
      </c>
      <c r="M22" s="37" t="n">
        <v>0</v>
      </c>
      <c r="O22" s="38" t="n">
        <f aca="false">ROUND(K22*M22,0)</f>
        <v>0</v>
      </c>
      <c r="T22" s="33" t="n">
        <v>0</v>
      </c>
      <c r="U22" s="39" t="n">
        <f aca="false">ROUND(O22*T22,2)</f>
        <v>0</v>
      </c>
      <c r="W22" s="39" t="n">
        <f aca="false">ROUND(O22*A22,2)</f>
        <v>0</v>
      </c>
      <c r="X22" s="1" t="s">
        <v>51</v>
      </c>
    </row>
    <row r="23" s="17" customFormat="true" ht="15" hidden="false" customHeight="false" outlineLevel="0" collapsed="false">
      <c r="A23" s="16"/>
      <c r="D23" s="18"/>
      <c r="E23" s="18"/>
      <c r="F23" s="19"/>
      <c r="G23" s="18"/>
      <c r="H23" s="40" t="s">
        <v>61</v>
      </c>
      <c r="I23" s="26" t="s">
        <v>62</v>
      </c>
      <c r="J23" s="27"/>
      <c r="K23" s="22"/>
      <c r="L23" s="18"/>
      <c r="M23" s="23"/>
      <c r="N23" s="18"/>
      <c r="O23" s="24"/>
      <c r="P23" s="18"/>
      <c r="Q23" s="18"/>
      <c r="R23" s="18"/>
      <c r="S23" s="18"/>
      <c r="T23" s="16"/>
      <c r="U23" s="25"/>
      <c r="W23" s="25"/>
      <c r="X23" s="18" t="s">
        <v>54</v>
      </c>
    </row>
    <row r="24" s="17" customFormat="true" ht="38.25" hidden="false" customHeight="true" outlineLevel="0" collapsed="false">
      <c r="A24" s="16" t="n">
        <v>1</v>
      </c>
      <c r="D24" s="18" t="n">
        <v>2</v>
      </c>
      <c r="E24" s="18" t="n">
        <v>0</v>
      </c>
      <c r="F24" s="19" t="n">
        <v>1251216</v>
      </c>
      <c r="G24" s="18" t="s">
        <v>47</v>
      </c>
      <c r="H24" s="20" t="s">
        <v>63</v>
      </c>
      <c r="I24" s="21" t="s">
        <v>64</v>
      </c>
      <c r="J24" s="21"/>
      <c r="K24" s="22" t="n">
        <v>14.912</v>
      </c>
      <c r="L24" s="18" t="s">
        <v>60</v>
      </c>
      <c r="M24" s="23" t="n">
        <v>0</v>
      </c>
      <c r="N24" s="18"/>
      <c r="O24" s="24" t="n">
        <f aca="false">ROUND(K24*M24,0)</f>
        <v>0</v>
      </c>
      <c r="P24" s="18"/>
      <c r="Q24" s="18"/>
      <c r="R24" s="18"/>
      <c r="S24" s="18"/>
      <c r="T24" s="16" t="n">
        <v>0</v>
      </c>
      <c r="U24" s="25" t="n">
        <f aca="false">ROUND(O24*T24,2)</f>
        <v>0</v>
      </c>
      <c r="W24" s="25" t="n">
        <f aca="false">ROUND(O24*A24,2)</f>
        <v>0</v>
      </c>
      <c r="X24" s="18" t="s">
        <v>51</v>
      </c>
    </row>
    <row r="25" s="17" customFormat="true" ht="15" hidden="false" customHeight="false" outlineLevel="0" collapsed="false">
      <c r="A25" s="16"/>
      <c r="D25" s="18"/>
      <c r="E25" s="18"/>
      <c r="F25" s="19"/>
      <c r="G25" s="18"/>
      <c r="H25" s="20" t="s">
        <v>65</v>
      </c>
      <c r="I25" s="26" t="s">
        <v>66</v>
      </c>
      <c r="J25" s="41"/>
      <c r="K25" s="22"/>
      <c r="L25" s="18"/>
      <c r="M25" s="23"/>
      <c r="N25" s="18"/>
      <c r="O25" s="24"/>
      <c r="P25" s="18"/>
      <c r="Q25" s="18"/>
      <c r="R25" s="18"/>
      <c r="S25" s="18"/>
      <c r="T25" s="16"/>
      <c r="U25" s="25"/>
      <c r="W25" s="25"/>
      <c r="X25" s="18" t="s">
        <v>54</v>
      </c>
    </row>
    <row r="26" s="17" customFormat="true" ht="63.75" hidden="false" customHeight="true" outlineLevel="0" collapsed="false">
      <c r="A26" s="16" t="n">
        <v>1</v>
      </c>
      <c r="D26" s="18" t="n">
        <v>3</v>
      </c>
      <c r="E26" s="18" t="n">
        <v>0</v>
      </c>
      <c r="F26" s="19" t="n">
        <v>1251213</v>
      </c>
      <c r="G26" s="18" t="s">
        <v>47</v>
      </c>
      <c r="H26" s="20" t="s">
        <v>67</v>
      </c>
      <c r="I26" s="21" t="s">
        <v>68</v>
      </c>
      <c r="J26" s="21"/>
      <c r="K26" s="22" t="n">
        <v>2.031</v>
      </c>
      <c r="L26" s="18" t="s">
        <v>60</v>
      </c>
      <c r="M26" s="23" t="n">
        <v>0</v>
      </c>
      <c r="N26" s="18"/>
      <c r="O26" s="24" t="n">
        <f aca="false">ROUND(K26*M26,0)</f>
        <v>0</v>
      </c>
      <c r="P26" s="18"/>
      <c r="Q26" s="18"/>
      <c r="R26" s="18"/>
      <c r="S26" s="18"/>
      <c r="T26" s="16" t="n">
        <v>0</v>
      </c>
      <c r="U26" s="25" t="n">
        <f aca="false">ROUND(O26*T26,2)</f>
        <v>0</v>
      </c>
      <c r="W26" s="25" t="n">
        <f aca="false">ROUND(O26*A26,2)</f>
        <v>0</v>
      </c>
      <c r="X26" s="18" t="s">
        <v>51</v>
      </c>
    </row>
    <row r="27" s="17" customFormat="true" ht="114.75" hidden="false" customHeight="true" outlineLevel="0" collapsed="false">
      <c r="A27" s="16" t="n">
        <v>1</v>
      </c>
      <c r="D27" s="18" t="n">
        <v>4</v>
      </c>
      <c r="E27" s="18" t="n">
        <v>0</v>
      </c>
      <c r="F27" s="19" t="n">
        <v>1251214</v>
      </c>
      <c r="G27" s="18" t="s">
        <v>47</v>
      </c>
      <c r="H27" s="20" t="s">
        <v>69</v>
      </c>
      <c r="I27" s="21" t="s">
        <v>70</v>
      </c>
      <c r="J27" s="21"/>
      <c r="K27" s="22" t="n">
        <v>37.521</v>
      </c>
      <c r="L27" s="18" t="s">
        <v>60</v>
      </c>
      <c r="M27" s="23" t="n">
        <v>0</v>
      </c>
      <c r="N27" s="18"/>
      <c r="O27" s="24" t="n">
        <f aca="false">ROUND(K27*M27,0)</f>
        <v>0</v>
      </c>
      <c r="P27" s="18"/>
      <c r="Q27" s="18"/>
      <c r="R27" s="18"/>
      <c r="S27" s="18"/>
      <c r="T27" s="16" t="n">
        <v>0</v>
      </c>
      <c r="U27" s="25" t="n">
        <f aca="false">ROUND(O27*T27,2)</f>
        <v>0</v>
      </c>
      <c r="W27" s="25" t="n">
        <f aca="false">ROUND(O27*A27,2)</f>
        <v>0</v>
      </c>
      <c r="X27" s="18" t="s">
        <v>51</v>
      </c>
    </row>
    <row r="28" s="17" customFormat="true" ht="15" hidden="false" customHeight="false" outlineLevel="0" collapsed="false">
      <c r="A28" s="16"/>
      <c r="D28" s="18"/>
      <c r="E28" s="18"/>
      <c r="F28" s="19"/>
      <c r="G28" s="18"/>
      <c r="H28" s="20"/>
      <c r="I28" s="26" t="s">
        <v>71</v>
      </c>
      <c r="J28" s="41"/>
      <c r="K28" s="22"/>
      <c r="L28" s="18"/>
      <c r="M28" s="23"/>
      <c r="N28" s="18"/>
      <c r="O28" s="24"/>
      <c r="P28" s="18"/>
      <c r="Q28" s="18"/>
      <c r="R28" s="18"/>
      <c r="S28" s="18"/>
      <c r="T28" s="16"/>
      <c r="U28" s="25"/>
      <c r="W28" s="25"/>
      <c r="X28" s="18" t="s">
        <v>54</v>
      </c>
    </row>
    <row r="29" s="17" customFormat="true" ht="15" hidden="false" customHeight="false" outlineLevel="0" collapsed="false">
      <c r="A29" s="16"/>
      <c r="D29" s="18"/>
      <c r="E29" s="18"/>
      <c r="F29" s="19"/>
      <c r="G29" s="18"/>
      <c r="H29" s="20"/>
      <c r="I29" s="26" t="s">
        <v>72</v>
      </c>
      <c r="J29" s="41"/>
      <c r="K29" s="22"/>
      <c r="L29" s="18"/>
      <c r="M29" s="23"/>
      <c r="N29" s="18"/>
      <c r="O29" s="24"/>
      <c r="P29" s="18"/>
      <c r="Q29" s="18"/>
      <c r="R29" s="18"/>
      <c r="S29" s="18"/>
      <c r="T29" s="16"/>
      <c r="U29" s="25"/>
      <c r="W29" s="25"/>
      <c r="X29" s="18" t="s">
        <v>54</v>
      </c>
    </row>
    <row r="30" s="17" customFormat="true" ht="15" hidden="false" customHeight="false" outlineLevel="0" collapsed="false">
      <c r="A30" s="16"/>
      <c r="D30" s="18"/>
      <c r="E30" s="18"/>
      <c r="F30" s="19"/>
      <c r="G30" s="18"/>
      <c r="H30" s="20" t="s">
        <v>73</v>
      </c>
      <c r="I30" s="26" t="s">
        <v>74</v>
      </c>
      <c r="J30" s="41"/>
      <c r="K30" s="22"/>
      <c r="L30" s="18"/>
      <c r="M30" s="23"/>
      <c r="N30" s="18"/>
      <c r="O30" s="24"/>
      <c r="P30" s="18"/>
      <c r="Q30" s="18"/>
      <c r="R30" s="18"/>
      <c r="S30" s="18"/>
      <c r="T30" s="16"/>
      <c r="U30" s="25"/>
      <c r="W30" s="25"/>
      <c r="X30" s="18" t="s">
        <v>54</v>
      </c>
    </row>
    <row r="31" s="17" customFormat="true" ht="15" hidden="false" customHeight="false" outlineLevel="0" collapsed="false">
      <c r="A31" s="16"/>
      <c r="D31" s="18"/>
      <c r="E31" s="18"/>
      <c r="F31" s="19"/>
      <c r="G31" s="18"/>
      <c r="H31" s="20"/>
      <c r="I31" s="26" t="s">
        <v>75</v>
      </c>
      <c r="J31" s="41"/>
      <c r="K31" s="22"/>
      <c r="L31" s="18"/>
      <c r="M31" s="23"/>
      <c r="N31" s="18"/>
      <c r="O31" s="24"/>
      <c r="P31" s="18"/>
      <c r="Q31" s="18"/>
      <c r="R31" s="18"/>
      <c r="S31" s="18"/>
      <c r="T31" s="16"/>
      <c r="U31" s="25"/>
      <c r="W31" s="25"/>
      <c r="X31" s="18" t="s">
        <v>54</v>
      </c>
    </row>
    <row r="32" s="17" customFormat="true" ht="15" hidden="false" customHeight="false" outlineLevel="0" collapsed="false">
      <c r="A32" s="16"/>
      <c r="D32" s="18"/>
      <c r="E32" s="18"/>
      <c r="F32" s="19"/>
      <c r="G32" s="18"/>
      <c r="H32" s="20"/>
      <c r="I32" s="26" t="s">
        <v>76</v>
      </c>
      <c r="J32" s="41"/>
      <c r="K32" s="22"/>
      <c r="L32" s="18"/>
      <c r="M32" s="23"/>
      <c r="N32" s="18"/>
      <c r="O32" s="24"/>
      <c r="P32" s="18"/>
      <c r="Q32" s="18"/>
      <c r="R32" s="18"/>
      <c r="S32" s="18"/>
      <c r="T32" s="16"/>
      <c r="U32" s="25"/>
      <c r="W32" s="25"/>
      <c r="X32" s="18" t="s">
        <v>54</v>
      </c>
    </row>
    <row r="33" s="17" customFormat="true" ht="15" hidden="false" customHeight="false" outlineLevel="0" collapsed="false">
      <c r="A33" s="16"/>
      <c r="D33" s="18"/>
      <c r="E33" s="18"/>
      <c r="F33" s="19"/>
      <c r="G33" s="18"/>
      <c r="H33" s="20"/>
      <c r="I33" s="26" t="s">
        <v>77</v>
      </c>
      <c r="J33" s="41"/>
      <c r="K33" s="22"/>
      <c r="L33" s="18"/>
      <c r="M33" s="23"/>
      <c r="N33" s="18"/>
      <c r="O33" s="24"/>
      <c r="P33" s="18"/>
      <c r="Q33" s="18"/>
      <c r="R33" s="18"/>
      <c r="S33" s="18"/>
      <c r="T33" s="16"/>
      <c r="U33" s="25"/>
      <c r="W33" s="25"/>
      <c r="X33" s="18" t="s">
        <v>54</v>
      </c>
    </row>
    <row r="34" s="17" customFormat="true" ht="15" hidden="false" customHeight="false" outlineLevel="0" collapsed="false">
      <c r="A34" s="16"/>
      <c r="D34" s="18"/>
      <c r="E34" s="18"/>
      <c r="F34" s="19"/>
      <c r="G34" s="18"/>
      <c r="H34" s="20" t="s">
        <v>78</v>
      </c>
      <c r="I34" s="26" t="s">
        <v>79</v>
      </c>
      <c r="J34" s="41"/>
      <c r="K34" s="22"/>
      <c r="L34" s="18"/>
      <c r="M34" s="23"/>
      <c r="N34" s="18"/>
      <c r="O34" s="24"/>
      <c r="P34" s="18"/>
      <c r="Q34" s="18"/>
      <c r="R34" s="18"/>
      <c r="S34" s="18"/>
      <c r="T34" s="16"/>
      <c r="U34" s="25"/>
      <c r="W34" s="25"/>
      <c r="X34" s="18" t="s">
        <v>54</v>
      </c>
    </row>
    <row r="35" s="17" customFormat="true" ht="15" hidden="false" customHeight="false" outlineLevel="0" collapsed="false">
      <c r="A35" s="16"/>
      <c r="D35" s="18"/>
      <c r="E35" s="18"/>
      <c r="F35" s="19"/>
      <c r="G35" s="18"/>
      <c r="H35" s="20"/>
      <c r="I35" s="26" t="s">
        <v>80</v>
      </c>
      <c r="J35" s="41"/>
      <c r="K35" s="22"/>
      <c r="L35" s="18"/>
      <c r="M35" s="23"/>
      <c r="N35" s="18"/>
      <c r="O35" s="24"/>
      <c r="P35" s="18"/>
      <c r="Q35" s="18"/>
      <c r="R35" s="18"/>
      <c r="S35" s="18"/>
      <c r="T35" s="16"/>
      <c r="U35" s="25"/>
      <c r="W35" s="25"/>
      <c r="X35" s="18" t="s">
        <v>54</v>
      </c>
    </row>
    <row r="36" s="17" customFormat="true" ht="15" hidden="false" customHeight="false" outlineLevel="0" collapsed="false">
      <c r="A36" s="16"/>
      <c r="D36" s="18"/>
      <c r="E36" s="18"/>
      <c r="F36" s="19"/>
      <c r="G36" s="18"/>
      <c r="H36" s="20"/>
      <c r="I36" s="26" t="s">
        <v>72</v>
      </c>
      <c r="J36" s="41"/>
      <c r="K36" s="22"/>
      <c r="L36" s="18"/>
      <c r="M36" s="23"/>
      <c r="N36" s="18"/>
      <c r="O36" s="24"/>
      <c r="P36" s="18"/>
      <c r="Q36" s="18"/>
      <c r="R36" s="18"/>
      <c r="S36" s="18"/>
      <c r="T36" s="16"/>
      <c r="U36" s="25"/>
      <c r="W36" s="25"/>
      <c r="X36" s="18" t="s">
        <v>54</v>
      </c>
    </row>
    <row r="37" s="17" customFormat="true" ht="15" hidden="false" customHeight="false" outlineLevel="0" collapsed="false">
      <c r="A37" s="16"/>
      <c r="D37" s="18"/>
      <c r="E37" s="18"/>
      <c r="F37" s="19"/>
      <c r="G37" s="18"/>
      <c r="H37" s="20" t="s">
        <v>81</v>
      </c>
      <c r="I37" s="26" t="s">
        <v>82</v>
      </c>
      <c r="J37" s="41"/>
      <c r="K37" s="22"/>
      <c r="L37" s="18"/>
      <c r="M37" s="23"/>
      <c r="N37" s="18"/>
      <c r="O37" s="24"/>
      <c r="P37" s="18"/>
      <c r="Q37" s="18"/>
      <c r="R37" s="18"/>
      <c r="S37" s="18"/>
      <c r="T37" s="16"/>
      <c r="U37" s="25"/>
      <c r="W37" s="25"/>
      <c r="X37" s="18" t="s">
        <v>54</v>
      </c>
    </row>
    <row r="38" s="17" customFormat="true" ht="15" hidden="false" customHeight="false" outlineLevel="0" collapsed="false">
      <c r="A38" s="16"/>
      <c r="D38" s="18"/>
      <c r="E38" s="18"/>
      <c r="F38" s="19"/>
      <c r="G38" s="18"/>
      <c r="H38" s="20"/>
      <c r="I38" s="26" t="s">
        <v>83</v>
      </c>
      <c r="J38" s="41"/>
      <c r="K38" s="22"/>
      <c r="L38" s="18"/>
      <c r="M38" s="23"/>
      <c r="N38" s="18"/>
      <c r="O38" s="24"/>
      <c r="P38" s="18"/>
      <c r="Q38" s="18"/>
      <c r="R38" s="18"/>
      <c r="S38" s="18"/>
      <c r="T38" s="16"/>
      <c r="U38" s="25"/>
      <c r="W38" s="25"/>
      <c r="X38" s="18" t="s">
        <v>54</v>
      </c>
    </row>
    <row r="39" s="17" customFormat="true" ht="15" hidden="false" customHeight="false" outlineLevel="0" collapsed="false">
      <c r="A39" s="16"/>
      <c r="D39" s="18"/>
      <c r="E39" s="18"/>
      <c r="F39" s="19"/>
      <c r="G39" s="18"/>
      <c r="H39" s="20" t="s">
        <v>84</v>
      </c>
      <c r="I39" s="26" t="s">
        <v>85</v>
      </c>
      <c r="J39" s="41"/>
      <c r="K39" s="22"/>
      <c r="L39" s="18"/>
      <c r="M39" s="23"/>
      <c r="N39" s="18"/>
      <c r="O39" s="24"/>
      <c r="P39" s="18"/>
      <c r="Q39" s="18"/>
      <c r="R39" s="18"/>
      <c r="S39" s="18"/>
      <c r="T39" s="16"/>
      <c r="U39" s="25"/>
      <c r="W39" s="25"/>
      <c r="X39" s="18" t="s">
        <v>54</v>
      </c>
    </row>
    <row r="40" s="17" customFormat="true" ht="12.75" hidden="false" customHeight="true" outlineLevel="0" collapsed="false">
      <c r="A40" s="16" t="n">
        <v>1</v>
      </c>
      <c r="D40" s="18" t="n">
        <v>5</v>
      </c>
      <c r="E40" s="18" t="n">
        <v>0</v>
      </c>
      <c r="F40" s="19" t="n">
        <v>0</v>
      </c>
      <c r="G40" s="18" t="s">
        <v>47</v>
      </c>
      <c r="H40" s="20" t="s">
        <v>86</v>
      </c>
      <c r="I40" s="21" t="s">
        <v>87</v>
      </c>
      <c r="J40" s="21"/>
      <c r="K40" s="22" t="n">
        <v>1.764</v>
      </c>
      <c r="L40" s="18" t="s">
        <v>60</v>
      </c>
      <c r="M40" s="23" t="n">
        <v>0</v>
      </c>
      <c r="N40" s="18"/>
      <c r="O40" s="24" t="n">
        <f aca="false">ROUND(K40*M40,0)</f>
        <v>0</v>
      </c>
      <c r="P40" s="18"/>
      <c r="Q40" s="18"/>
      <c r="R40" s="18"/>
      <c r="S40" s="18"/>
      <c r="T40" s="16" t="n">
        <v>0</v>
      </c>
      <c r="U40" s="25" t="n">
        <f aca="false">ROUND(O40*T40,2)</f>
        <v>0</v>
      </c>
      <c r="W40" s="25" t="n">
        <f aca="false">ROUND(O40*A40,2)</f>
        <v>0</v>
      </c>
      <c r="X40" s="18" t="s">
        <v>51</v>
      </c>
    </row>
    <row r="41" s="17" customFormat="true" ht="15" hidden="false" customHeight="false" outlineLevel="0" collapsed="false">
      <c r="A41" s="16"/>
      <c r="D41" s="18"/>
      <c r="E41" s="18"/>
      <c r="F41" s="19"/>
      <c r="G41" s="18"/>
      <c r="H41" s="20"/>
      <c r="I41" s="26" t="s">
        <v>71</v>
      </c>
      <c r="J41" s="41"/>
      <c r="K41" s="22"/>
      <c r="L41" s="18"/>
      <c r="M41" s="23"/>
      <c r="N41" s="18"/>
      <c r="O41" s="24"/>
      <c r="P41" s="18"/>
      <c r="Q41" s="18"/>
      <c r="R41" s="18"/>
      <c r="S41" s="18"/>
      <c r="T41" s="16"/>
      <c r="U41" s="25"/>
      <c r="W41" s="25"/>
      <c r="X41" s="18" t="s">
        <v>54</v>
      </c>
    </row>
    <row r="42" s="17" customFormat="true" ht="15" hidden="false" customHeight="false" outlineLevel="0" collapsed="false">
      <c r="A42" s="16"/>
      <c r="D42" s="18"/>
      <c r="E42" s="18"/>
      <c r="F42" s="19"/>
      <c r="G42" s="18"/>
      <c r="H42" s="20"/>
      <c r="I42" s="26" t="s">
        <v>72</v>
      </c>
      <c r="J42" s="41"/>
      <c r="K42" s="22"/>
      <c r="L42" s="18"/>
      <c r="M42" s="23"/>
      <c r="N42" s="18"/>
      <c r="O42" s="24"/>
      <c r="P42" s="18"/>
      <c r="Q42" s="18"/>
      <c r="R42" s="18"/>
      <c r="S42" s="18"/>
      <c r="T42" s="16"/>
      <c r="U42" s="25"/>
      <c r="W42" s="25"/>
      <c r="X42" s="18" t="s">
        <v>54</v>
      </c>
    </row>
    <row r="43" s="17" customFormat="true" ht="15" hidden="false" customHeight="false" outlineLevel="0" collapsed="false">
      <c r="A43" s="16"/>
      <c r="D43" s="18"/>
      <c r="E43" s="18"/>
      <c r="F43" s="19"/>
      <c r="G43" s="18"/>
      <c r="H43" s="20" t="s">
        <v>88</v>
      </c>
      <c r="I43" s="26" t="s">
        <v>89</v>
      </c>
      <c r="J43" s="41"/>
      <c r="K43" s="22"/>
      <c r="L43" s="18"/>
      <c r="M43" s="23"/>
      <c r="N43" s="18"/>
      <c r="O43" s="24"/>
      <c r="P43" s="18"/>
      <c r="Q43" s="18"/>
      <c r="R43" s="18"/>
      <c r="S43" s="18"/>
      <c r="T43" s="16"/>
      <c r="U43" s="25"/>
      <c r="W43" s="25"/>
      <c r="X43" s="18" t="s">
        <v>54</v>
      </c>
    </row>
    <row r="44" s="17" customFormat="true" ht="15" hidden="false" customHeight="false" outlineLevel="0" collapsed="false">
      <c r="A44" s="16"/>
      <c r="D44" s="18"/>
      <c r="E44" s="18"/>
      <c r="F44" s="19"/>
      <c r="G44" s="18"/>
      <c r="H44" s="20"/>
      <c r="I44" s="26" t="s">
        <v>80</v>
      </c>
      <c r="J44" s="41"/>
      <c r="K44" s="22"/>
      <c r="L44" s="18"/>
      <c r="M44" s="23"/>
      <c r="N44" s="18"/>
      <c r="O44" s="24"/>
      <c r="P44" s="18"/>
      <c r="Q44" s="18"/>
      <c r="R44" s="18"/>
      <c r="S44" s="18"/>
      <c r="T44" s="16"/>
      <c r="U44" s="25"/>
      <c r="W44" s="25"/>
      <c r="X44" s="18" t="s">
        <v>54</v>
      </c>
    </row>
    <row r="45" s="17" customFormat="true" ht="15" hidden="false" customHeight="false" outlineLevel="0" collapsed="false">
      <c r="A45" s="16"/>
      <c r="D45" s="18"/>
      <c r="E45" s="18"/>
      <c r="F45" s="19"/>
      <c r="G45" s="18"/>
      <c r="H45" s="20"/>
      <c r="I45" s="26" t="s">
        <v>72</v>
      </c>
      <c r="J45" s="41"/>
      <c r="K45" s="22"/>
      <c r="L45" s="18"/>
      <c r="M45" s="23"/>
      <c r="N45" s="18"/>
      <c r="O45" s="24"/>
      <c r="P45" s="18"/>
      <c r="Q45" s="18"/>
      <c r="R45" s="18"/>
      <c r="S45" s="18"/>
      <c r="T45" s="16"/>
      <c r="U45" s="25"/>
      <c r="W45" s="25"/>
      <c r="X45" s="18" t="s">
        <v>54</v>
      </c>
    </row>
    <row r="46" s="17" customFormat="true" ht="15" hidden="false" customHeight="false" outlineLevel="0" collapsed="false">
      <c r="A46" s="16"/>
      <c r="D46" s="18"/>
      <c r="E46" s="18"/>
      <c r="F46" s="19"/>
      <c r="G46" s="18"/>
      <c r="H46" s="20" t="s">
        <v>90</v>
      </c>
      <c r="I46" s="26" t="s">
        <v>91</v>
      </c>
      <c r="J46" s="41"/>
      <c r="K46" s="22"/>
      <c r="L46" s="18"/>
      <c r="M46" s="23"/>
      <c r="N46" s="18"/>
      <c r="O46" s="24"/>
      <c r="P46" s="18"/>
      <c r="Q46" s="18"/>
      <c r="R46" s="18"/>
      <c r="S46" s="18"/>
      <c r="T46" s="16"/>
      <c r="U46" s="25"/>
      <c r="W46" s="25"/>
      <c r="X46" s="18" t="s">
        <v>54</v>
      </c>
    </row>
    <row r="47" s="17" customFormat="true" ht="12.75" hidden="false" customHeight="true" outlineLevel="0" collapsed="false">
      <c r="A47" s="16" t="n">
        <v>1</v>
      </c>
      <c r="D47" s="18" t="n">
        <v>6</v>
      </c>
      <c r="E47" s="18" t="n">
        <v>0</v>
      </c>
      <c r="F47" s="19" t="n">
        <v>0</v>
      </c>
      <c r="G47" s="18" t="s">
        <v>47</v>
      </c>
      <c r="H47" s="20" t="s">
        <v>86</v>
      </c>
      <c r="I47" s="21" t="s">
        <v>92</v>
      </c>
      <c r="J47" s="21"/>
      <c r="K47" s="22" t="n">
        <v>0.167</v>
      </c>
      <c r="L47" s="18" t="s">
        <v>60</v>
      </c>
      <c r="M47" s="23" t="n">
        <v>0</v>
      </c>
      <c r="N47" s="18"/>
      <c r="O47" s="24" t="n">
        <f aca="false">ROUND(K47*M47,0)</f>
        <v>0</v>
      </c>
      <c r="P47" s="18"/>
      <c r="Q47" s="18"/>
      <c r="R47" s="18"/>
      <c r="S47" s="18"/>
      <c r="T47" s="16" t="n">
        <v>0</v>
      </c>
      <c r="U47" s="25" t="n">
        <f aca="false">ROUND(O47*T47,2)</f>
        <v>0</v>
      </c>
      <c r="W47" s="25" t="n">
        <f aca="false">ROUND(O47*A47,2)</f>
        <v>0</v>
      </c>
      <c r="X47" s="18" t="s">
        <v>51</v>
      </c>
    </row>
    <row r="48" s="17" customFormat="true" ht="15" hidden="false" customHeight="false" outlineLevel="0" collapsed="false">
      <c r="A48" s="16"/>
      <c r="D48" s="18"/>
      <c r="E48" s="18"/>
      <c r="F48" s="19"/>
      <c r="G48" s="18"/>
      <c r="H48" s="20"/>
      <c r="I48" s="26" t="s">
        <v>75</v>
      </c>
      <c r="J48" s="41"/>
      <c r="K48" s="22"/>
      <c r="L48" s="18"/>
      <c r="M48" s="23"/>
      <c r="N48" s="18"/>
      <c r="O48" s="24"/>
      <c r="P48" s="18"/>
      <c r="Q48" s="18"/>
      <c r="R48" s="18"/>
      <c r="S48" s="18"/>
      <c r="T48" s="16"/>
      <c r="U48" s="25"/>
      <c r="W48" s="25"/>
      <c r="X48" s="18" t="s">
        <v>54</v>
      </c>
    </row>
    <row r="49" s="17" customFormat="true" ht="15" hidden="false" customHeight="false" outlineLevel="0" collapsed="false">
      <c r="A49" s="16"/>
      <c r="D49" s="18"/>
      <c r="E49" s="18"/>
      <c r="F49" s="19"/>
      <c r="G49" s="18"/>
      <c r="H49" s="20"/>
      <c r="I49" s="26" t="s">
        <v>76</v>
      </c>
      <c r="J49" s="41"/>
      <c r="K49" s="22"/>
      <c r="L49" s="18"/>
      <c r="M49" s="23"/>
      <c r="N49" s="18"/>
      <c r="O49" s="24"/>
      <c r="P49" s="18"/>
      <c r="Q49" s="18"/>
      <c r="R49" s="18"/>
      <c r="S49" s="18"/>
      <c r="T49" s="16"/>
      <c r="U49" s="25"/>
      <c r="W49" s="25"/>
      <c r="X49" s="18" t="s">
        <v>54</v>
      </c>
    </row>
    <row r="50" s="17" customFormat="true" ht="15" hidden="false" customHeight="false" outlineLevel="0" collapsed="false">
      <c r="A50" s="16"/>
      <c r="D50" s="18"/>
      <c r="E50" s="18"/>
      <c r="F50" s="19"/>
      <c r="G50" s="18"/>
      <c r="H50" s="20"/>
      <c r="I50" s="26" t="s">
        <v>77</v>
      </c>
      <c r="J50" s="41"/>
      <c r="K50" s="22"/>
      <c r="L50" s="18"/>
      <c r="M50" s="23"/>
      <c r="N50" s="18"/>
      <c r="O50" s="24"/>
      <c r="P50" s="18"/>
      <c r="Q50" s="18"/>
      <c r="R50" s="18"/>
      <c r="S50" s="18"/>
      <c r="T50" s="16"/>
      <c r="U50" s="25"/>
      <c r="W50" s="25"/>
      <c r="X50" s="18" t="s">
        <v>54</v>
      </c>
    </row>
    <row r="51" s="17" customFormat="true" ht="15" hidden="false" customHeight="false" outlineLevel="0" collapsed="false">
      <c r="A51" s="16"/>
      <c r="D51" s="18"/>
      <c r="E51" s="18"/>
      <c r="F51" s="19"/>
      <c r="G51" s="18"/>
      <c r="H51" s="20" t="s">
        <v>93</v>
      </c>
      <c r="I51" s="26" t="s">
        <v>94</v>
      </c>
      <c r="J51" s="41"/>
      <c r="K51" s="22"/>
      <c r="L51" s="18"/>
      <c r="M51" s="23"/>
      <c r="N51" s="18"/>
      <c r="O51" s="24"/>
      <c r="P51" s="18"/>
      <c r="Q51" s="18"/>
      <c r="R51" s="18"/>
      <c r="S51" s="18"/>
      <c r="T51" s="16"/>
      <c r="U51" s="25"/>
      <c r="W51" s="25"/>
      <c r="X51" s="18" t="s">
        <v>54</v>
      </c>
    </row>
    <row r="52" customFormat="false" ht="3" hidden="false" customHeight="true" outlineLevel="0" collapsed="false"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</row>
    <row r="53" customFormat="false" ht="15" hidden="false" customHeight="true" outlineLevel="0" collapsed="false">
      <c r="D53" s="28" t="s">
        <v>55</v>
      </c>
      <c r="E53" s="28"/>
      <c r="F53" s="28"/>
      <c r="G53" s="28"/>
      <c r="H53" s="29" t="s">
        <v>56</v>
      </c>
      <c r="I53" s="30" t="s">
        <v>57</v>
      </c>
      <c r="O53" s="31" t="n">
        <f aca="false">ROUND(SUBTOTAL(9,O21:O52),0)</f>
        <v>0</v>
      </c>
      <c r="Q53" s="32" t="n">
        <f aca="false">ROUND(SUBTOTAL(9,Q21:Q52),3)</f>
        <v>0</v>
      </c>
      <c r="S53" s="32" t="n">
        <f aca="false">ROUND(SUBTOTAL(9,S21:S52),3)</f>
        <v>0</v>
      </c>
      <c r="U53" s="1" t="n">
        <f aca="false">ROUND(SUBTOTAL(9,U21:U52),2)</f>
        <v>0</v>
      </c>
      <c r="W53" s="1" t="n">
        <f aca="false">ROUND(SUBTOTAL(9,W21:W52),2)</f>
        <v>0</v>
      </c>
    </row>
    <row r="54" customFormat="false" ht="12.75" hidden="false" customHeight="true" outlineLevel="0" collapsed="false"/>
    <row r="55" customFormat="false" ht="15" hidden="false" customHeight="true" outlineLevel="0" collapsed="false">
      <c r="D55" s="5"/>
      <c r="E55" s="5"/>
      <c r="F55" s="5"/>
      <c r="G55" s="5"/>
      <c r="H55" s="14" t="s">
        <v>95</v>
      </c>
      <c r="I55" s="15" t="s">
        <v>96</v>
      </c>
      <c r="J55" s="15"/>
      <c r="K55" s="15"/>
      <c r="L55" s="15"/>
      <c r="M55" s="15"/>
      <c r="N55" s="15"/>
      <c r="O55" s="15"/>
      <c r="P55" s="6"/>
      <c r="Q55" s="6"/>
      <c r="R55" s="6"/>
      <c r="S55" s="6"/>
      <c r="X55" s="1" t="s">
        <v>26</v>
      </c>
    </row>
    <row r="56" customFormat="false" ht="3" hidden="false" customHeight="true" outlineLevel="0" collapsed="false"/>
    <row r="57" customFormat="false" ht="12.75" hidden="false" customHeight="true" outlineLevel="0" collapsed="false">
      <c r="A57" s="33" t="n">
        <v>1</v>
      </c>
      <c r="D57" s="1" t="n">
        <v>1</v>
      </c>
      <c r="E57" s="1" t="n">
        <v>0</v>
      </c>
      <c r="F57" s="4" t="n">
        <v>7280731</v>
      </c>
      <c r="G57" s="1" t="s">
        <v>47</v>
      </c>
      <c r="H57" s="34" t="s">
        <v>97</v>
      </c>
      <c r="I57" s="35" t="s">
        <v>98</v>
      </c>
      <c r="J57" s="35"/>
      <c r="K57" s="36" t="n">
        <v>7.613</v>
      </c>
      <c r="L57" s="1" t="s">
        <v>99</v>
      </c>
      <c r="M57" s="37" t="n">
        <v>0</v>
      </c>
      <c r="O57" s="38" t="n">
        <f aca="false">ROUND(K57*M57,0)</f>
        <v>0</v>
      </c>
      <c r="R57" s="33" t="n">
        <v>0.015</v>
      </c>
      <c r="S57" s="36" t="n">
        <f aca="false">ROUND(K57*R57,3)</f>
        <v>0.114</v>
      </c>
      <c r="T57" s="33" t="n">
        <v>0</v>
      </c>
      <c r="U57" s="39" t="n">
        <f aca="false">ROUND(O57*T57,2)</f>
        <v>0</v>
      </c>
      <c r="W57" s="39" t="n">
        <f aca="false">ROUND(O57*A57,2)</f>
        <v>0</v>
      </c>
      <c r="X57" s="1" t="s">
        <v>51</v>
      </c>
    </row>
    <row r="58" s="17" customFormat="true" ht="15" hidden="false" customHeight="false" outlineLevel="0" collapsed="false">
      <c r="A58" s="16"/>
      <c r="D58" s="18"/>
      <c r="E58" s="18"/>
      <c r="F58" s="19"/>
      <c r="G58" s="18"/>
      <c r="H58" s="40" t="s">
        <v>100</v>
      </c>
      <c r="I58" s="26" t="s">
        <v>101</v>
      </c>
      <c r="J58" s="27"/>
      <c r="K58" s="22"/>
      <c r="L58" s="18"/>
      <c r="M58" s="23"/>
      <c r="N58" s="18"/>
      <c r="O58" s="24"/>
      <c r="P58" s="18"/>
      <c r="Q58" s="18"/>
      <c r="R58" s="16"/>
      <c r="S58" s="22"/>
      <c r="T58" s="16"/>
      <c r="U58" s="25"/>
      <c r="W58" s="25"/>
      <c r="X58" s="18" t="s">
        <v>54</v>
      </c>
    </row>
    <row r="59" customFormat="false" ht="3" hidden="false" customHeight="true" outlineLevel="0" collapsed="false"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</row>
    <row r="60" customFormat="false" ht="15" hidden="false" customHeight="true" outlineLevel="0" collapsed="false">
      <c r="D60" s="28" t="s">
        <v>55</v>
      </c>
      <c r="E60" s="28"/>
      <c r="F60" s="28"/>
      <c r="G60" s="28"/>
      <c r="H60" s="29" t="s">
        <v>95</v>
      </c>
      <c r="I60" s="30" t="s">
        <v>96</v>
      </c>
      <c r="O60" s="31" t="n">
        <f aca="false">ROUND(SUBTOTAL(9,O56:O59),0)</f>
        <v>0</v>
      </c>
      <c r="Q60" s="32" t="n">
        <f aca="false">ROUND(SUBTOTAL(9,Q56:Q59),3)</f>
        <v>0</v>
      </c>
      <c r="S60" s="32" t="n">
        <f aca="false">ROUND(SUBTOTAL(9,S56:S59),3)</f>
        <v>0.114</v>
      </c>
      <c r="U60" s="1" t="n">
        <f aca="false">ROUND(SUBTOTAL(9,U56:U59),2)</f>
        <v>0</v>
      </c>
      <c r="W60" s="1" t="n">
        <f aca="false">ROUND(SUBTOTAL(9,W56:W59),2)</f>
        <v>0</v>
      </c>
    </row>
    <row r="61" customFormat="false" ht="12.75" hidden="false" customHeight="true" outlineLevel="0" collapsed="false"/>
    <row r="62" customFormat="false" ht="15" hidden="false" customHeight="true" outlineLevel="0" collapsed="false">
      <c r="D62" s="5"/>
      <c r="E62" s="5"/>
      <c r="F62" s="5"/>
      <c r="G62" s="5"/>
      <c r="H62" s="14" t="s">
        <v>102</v>
      </c>
      <c r="I62" s="15" t="s">
        <v>103</v>
      </c>
      <c r="J62" s="15"/>
      <c r="K62" s="15"/>
      <c r="L62" s="15"/>
      <c r="M62" s="15"/>
      <c r="N62" s="15"/>
      <c r="O62" s="15"/>
      <c r="P62" s="6"/>
      <c r="Q62" s="6"/>
      <c r="R62" s="6"/>
      <c r="S62" s="6"/>
      <c r="X62" s="1" t="s">
        <v>26</v>
      </c>
    </row>
    <row r="63" customFormat="false" ht="3" hidden="false" customHeight="true" outlineLevel="0" collapsed="false"/>
    <row r="64" customFormat="false" ht="12.75" hidden="false" customHeight="true" outlineLevel="0" collapsed="false">
      <c r="A64" s="33" t="n">
        <v>1</v>
      </c>
      <c r="D64" s="1" t="n">
        <v>1</v>
      </c>
      <c r="E64" s="1" t="n">
        <v>0</v>
      </c>
      <c r="F64" s="4" t="n">
        <v>7371688</v>
      </c>
      <c r="G64" s="1" t="s">
        <v>47</v>
      </c>
      <c r="H64" s="34" t="s">
        <v>104</v>
      </c>
      <c r="I64" s="35" t="s">
        <v>105</v>
      </c>
      <c r="J64" s="35"/>
      <c r="K64" s="36" t="n">
        <v>7.613</v>
      </c>
      <c r="L64" s="1" t="s">
        <v>99</v>
      </c>
      <c r="M64" s="37" t="n">
        <v>0</v>
      </c>
      <c r="O64" s="38" t="n">
        <f aca="false">ROUND(K64*M64,0)</f>
        <v>0</v>
      </c>
      <c r="R64" s="33" t="n">
        <v>0.022</v>
      </c>
      <c r="S64" s="36" t="n">
        <f aca="false">ROUND(K64*R64,3)</f>
        <v>0.167</v>
      </c>
      <c r="T64" s="33" t="n">
        <v>0</v>
      </c>
      <c r="U64" s="39" t="n">
        <f aca="false">ROUND(O64*T64,2)</f>
        <v>0</v>
      </c>
      <c r="W64" s="39" t="n">
        <f aca="false">ROUND(O64*A64,2)</f>
        <v>0</v>
      </c>
      <c r="X64" s="1" t="s">
        <v>51</v>
      </c>
    </row>
    <row r="65" s="17" customFormat="true" ht="15" hidden="false" customHeight="false" outlineLevel="0" collapsed="false">
      <c r="A65" s="16"/>
      <c r="D65" s="18"/>
      <c r="E65" s="18"/>
      <c r="F65" s="19"/>
      <c r="G65" s="18"/>
      <c r="H65" s="40" t="s">
        <v>100</v>
      </c>
      <c r="I65" s="26" t="s">
        <v>101</v>
      </c>
      <c r="J65" s="27"/>
      <c r="K65" s="22"/>
      <c r="L65" s="18"/>
      <c r="M65" s="23"/>
      <c r="N65" s="18"/>
      <c r="O65" s="24"/>
      <c r="P65" s="18"/>
      <c r="Q65" s="18"/>
      <c r="R65" s="16"/>
      <c r="S65" s="22"/>
      <c r="T65" s="16"/>
      <c r="U65" s="25"/>
      <c r="W65" s="25"/>
      <c r="X65" s="18" t="s">
        <v>54</v>
      </c>
    </row>
    <row r="66" customFormat="false" ht="3" hidden="false" customHeight="true" outlineLevel="0" collapsed="false"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</row>
    <row r="67" customFormat="false" ht="15" hidden="false" customHeight="true" outlineLevel="0" collapsed="false">
      <c r="D67" s="28" t="s">
        <v>55</v>
      </c>
      <c r="E67" s="28"/>
      <c r="F67" s="28"/>
      <c r="G67" s="28"/>
      <c r="H67" s="29" t="s">
        <v>102</v>
      </c>
      <c r="I67" s="30" t="s">
        <v>103</v>
      </c>
      <c r="O67" s="31" t="n">
        <f aca="false">ROUND(SUBTOTAL(9,O63:O66),0)</f>
        <v>0</v>
      </c>
      <c r="Q67" s="32" t="n">
        <f aca="false">ROUND(SUBTOTAL(9,Q63:Q66),3)</f>
        <v>0</v>
      </c>
      <c r="S67" s="32" t="n">
        <f aca="false">ROUND(SUBTOTAL(9,S63:S66),3)</f>
        <v>0.167</v>
      </c>
      <c r="U67" s="1" t="n">
        <f aca="false">ROUND(SUBTOTAL(9,U63:U66),2)</f>
        <v>0</v>
      </c>
      <c r="W67" s="1" t="n">
        <f aca="false">ROUND(SUBTOTAL(9,W63:W66),2)</f>
        <v>0</v>
      </c>
    </row>
    <row r="68" customFormat="false" ht="12.75" hidden="false" customHeight="true" outlineLevel="0" collapsed="false"/>
    <row r="69" customFormat="false" ht="15" hidden="false" customHeight="true" outlineLevel="0" collapsed="false">
      <c r="D69" s="5"/>
      <c r="E69" s="5"/>
      <c r="F69" s="5"/>
      <c r="G69" s="5"/>
      <c r="H69" s="14" t="s">
        <v>106</v>
      </c>
      <c r="I69" s="15" t="s">
        <v>107</v>
      </c>
      <c r="J69" s="15"/>
      <c r="K69" s="15"/>
      <c r="L69" s="15"/>
      <c r="M69" s="15"/>
      <c r="N69" s="15"/>
      <c r="O69" s="15"/>
      <c r="P69" s="6"/>
      <c r="Q69" s="6"/>
      <c r="R69" s="6"/>
      <c r="S69" s="6"/>
      <c r="X69" s="1" t="s">
        <v>26</v>
      </c>
    </row>
    <row r="70" customFormat="false" ht="3" hidden="false" customHeight="true" outlineLevel="0" collapsed="false"/>
    <row r="71" s="17" customFormat="true" ht="51" hidden="false" customHeight="true" outlineLevel="0" collapsed="false">
      <c r="A71" s="16" t="n">
        <v>1</v>
      </c>
      <c r="D71" s="18" t="n">
        <v>1</v>
      </c>
      <c r="E71" s="18" t="n">
        <v>0</v>
      </c>
      <c r="F71" s="19" t="n">
        <v>0</v>
      </c>
      <c r="G71" s="18" t="s">
        <v>47</v>
      </c>
      <c r="H71" s="20" t="s">
        <v>108</v>
      </c>
      <c r="I71" s="21" t="s">
        <v>109</v>
      </c>
      <c r="J71" s="21"/>
      <c r="K71" s="22" t="n">
        <v>100</v>
      </c>
      <c r="L71" s="18" t="s">
        <v>110</v>
      </c>
      <c r="M71" s="23" t="n">
        <v>0</v>
      </c>
      <c r="N71" s="18"/>
      <c r="O71" s="24" t="n">
        <f aca="false">ROUND(K71*M71,0)</f>
        <v>0</v>
      </c>
      <c r="P71" s="18"/>
      <c r="Q71" s="18"/>
      <c r="R71" s="16" t="n">
        <v>0.001</v>
      </c>
      <c r="S71" s="22" t="n">
        <f aca="false">ROUND(K71*R71,3)</f>
        <v>0.1</v>
      </c>
      <c r="T71" s="16" t="n">
        <v>0</v>
      </c>
      <c r="U71" s="25" t="n">
        <f aca="false">ROUND(O71*T71,2)</f>
        <v>0</v>
      </c>
      <c r="W71" s="25" t="n">
        <f aca="false">ROUND(O71*A71,2)</f>
        <v>0</v>
      </c>
      <c r="X71" s="18" t="s">
        <v>51</v>
      </c>
    </row>
    <row r="72" s="17" customFormat="true" ht="15" hidden="false" customHeight="false" outlineLevel="0" collapsed="false">
      <c r="A72" s="16"/>
      <c r="D72" s="18"/>
      <c r="E72" s="18"/>
      <c r="F72" s="19"/>
      <c r="G72" s="18"/>
      <c r="H72" s="20"/>
      <c r="I72" s="26" t="s">
        <v>111</v>
      </c>
      <c r="J72" s="27"/>
      <c r="K72" s="22"/>
      <c r="L72" s="18"/>
      <c r="M72" s="23"/>
      <c r="N72" s="18"/>
      <c r="O72" s="24"/>
      <c r="P72" s="18"/>
      <c r="Q72" s="18"/>
      <c r="R72" s="16"/>
      <c r="S72" s="22"/>
      <c r="T72" s="16"/>
      <c r="U72" s="25"/>
      <c r="W72" s="25"/>
      <c r="X72" s="18" t="s">
        <v>54</v>
      </c>
    </row>
    <row r="73" s="17" customFormat="true" ht="15" hidden="false" customHeight="false" outlineLevel="0" collapsed="false">
      <c r="A73" s="16"/>
      <c r="D73" s="18"/>
      <c r="E73" s="18"/>
      <c r="F73" s="19"/>
      <c r="G73" s="18"/>
      <c r="H73" s="20" t="s">
        <v>112</v>
      </c>
      <c r="I73" s="26" t="s">
        <v>113</v>
      </c>
      <c r="J73" s="27"/>
      <c r="K73" s="22"/>
      <c r="L73" s="18"/>
      <c r="M73" s="23"/>
      <c r="N73" s="18"/>
      <c r="O73" s="24"/>
      <c r="P73" s="18"/>
      <c r="Q73" s="18"/>
      <c r="R73" s="16"/>
      <c r="S73" s="22"/>
      <c r="T73" s="16"/>
      <c r="U73" s="25"/>
      <c r="W73" s="25"/>
      <c r="X73" s="18" t="s">
        <v>54</v>
      </c>
    </row>
    <row r="74" customFormat="false" ht="3" hidden="false" customHeight="true" outlineLevel="0" collapsed="false"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</row>
    <row r="75" customFormat="false" ht="15" hidden="false" customHeight="true" outlineLevel="0" collapsed="false">
      <c r="D75" s="28" t="s">
        <v>55</v>
      </c>
      <c r="E75" s="28"/>
      <c r="F75" s="28"/>
      <c r="G75" s="28"/>
      <c r="H75" s="29" t="s">
        <v>106</v>
      </c>
      <c r="I75" s="30" t="s">
        <v>107</v>
      </c>
      <c r="O75" s="31" t="n">
        <f aca="false">ROUND(SUBTOTAL(9,O70:O74),0)</f>
        <v>0</v>
      </c>
      <c r="Q75" s="32" t="n">
        <f aca="false">ROUND(SUBTOTAL(9,Q70:Q74),3)</f>
        <v>0</v>
      </c>
      <c r="S75" s="32" t="n">
        <f aca="false">ROUND(SUBTOTAL(9,S70:S74),3)</f>
        <v>0.1</v>
      </c>
      <c r="U75" s="1" t="n">
        <f aca="false">ROUND(SUBTOTAL(9,U70:U74),2)</f>
        <v>0</v>
      </c>
      <c r="W75" s="1" t="n">
        <f aca="false">ROUND(SUBTOTAL(9,W70:W74),2)</f>
        <v>0</v>
      </c>
    </row>
    <row r="76" customFormat="false" ht="12.75" hidden="false" customHeight="true" outlineLevel="0" collapsed="false"/>
    <row r="77" customFormat="false" ht="0.75" hidden="false" customHeight="true" outlineLevel="0" collapsed="false">
      <c r="J77" s="6"/>
      <c r="K77" s="6"/>
      <c r="L77" s="6"/>
      <c r="M77" s="6"/>
      <c r="N77" s="6"/>
      <c r="O77" s="6"/>
      <c r="P77" s="6"/>
      <c r="Q77" s="6"/>
      <c r="R77" s="6"/>
      <c r="S77" s="6"/>
    </row>
    <row r="78" customFormat="false" ht="15" hidden="false" customHeight="true" outlineLevel="0" collapsed="false">
      <c r="J78" s="42" t="s">
        <v>114</v>
      </c>
      <c r="K78" s="42"/>
      <c r="L78" s="42"/>
      <c r="M78" s="43"/>
      <c r="N78" s="43"/>
      <c r="O78" s="44" t="n">
        <f aca="false">ROUND(SUBTOTAL(9,O12:O77),0)</f>
        <v>0</v>
      </c>
      <c r="P78" s="43"/>
      <c r="Q78" s="45" t="n">
        <f aca="false">ROUND(SUBTOTAL(9,Q12:Q77),3)</f>
        <v>0</v>
      </c>
      <c r="R78" s="43"/>
      <c r="S78" s="45" t="n">
        <f aca="false">ROUND(SUBTOTAL(9,S12:S77),3)</f>
        <v>2.031</v>
      </c>
      <c r="U78" s="1" t="n">
        <f aca="false">ROUND(SUBTOTAL(9,U12:U77),2)</f>
        <v>0</v>
      </c>
      <c r="W78" s="1" t="n">
        <f aca="false">ROUND(SUBTOTAL(9,W12:W77),2)</f>
        <v>0</v>
      </c>
    </row>
    <row r="79" customFormat="false" ht="12.75" hidden="false" customHeight="true" outlineLevel="0" collapsed="false"/>
    <row r="80" customFormat="false" ht="13.5" hidden="false" customHeight="true" outlineLevel="0" collapsed="false">
      <c r="J80" s="10" t="s">
        <v>115</v>
      </c>
      <c r="K80" s="10"/>
      <c r="L80" s="10"/>
      <c r="O80" s="46" t="n">
        <f aca="false">ROUND(M80 * O78,0)</f>
        <v>0</v>
      </c>
      <c r="X80" s="1" t="s">
        <v>116</v>
      </c>
    </row>
    <row r="81" customFormat="false" ht="13.5" hidden="false" customHeight="true" outlineLevel="0" collapsed="false">
      <c r="J81" s="10" t="s">
        <v>117</v>
      </c>
      <c r="K81" s="10"/>
      <c r="L81" s="10"/>
      <c r="O81" s="46" t="n">
        <f aca="false">ROUND(M81 * O78,0)</f>
        <v>0</v>
      </c>
      <c r="X81" s="1" t="s">
        <v>116</v>
      </c>
    </row>
    <row r="82" customFormat="false" ht="0.75" hidden="false" customHeight="true" outlineLevel="0" collapsed="false">
      <c r="J82" s="5"/>
      <c r="K82" s="5"/>
      <c r="L82" s="6"/>
      <c r="M82" s="6"/>
      <c r="N82" s="6"/>
      <c r="O82" s="6"/>
    </row>
    <row r="83" customFormat="false" ht="15" hidden="false" customHeight="true" outlineLevel="0" collapsed="false">
      <c r="J83" s="47" t="s">
        <v>118</v>
      </c>
      <c r="K83" s="43"/>
      <c r="L83" s="43"/>
      <c r="M83" s="43"/>
      <c r="N83" s="43"/>
      <c r="O83" s="44" t="n">
        <f aca="false">ROUND(SUM(O78:O82),0)</f>
        <v>0</v>
      </c>
      <c r="U83" s="1" t="n">
        <f aca="false">ROUND(SUM(U78:U82),2)</f>
        <v>0</v>
      </c>
      <c r="W83" s="1" t="n">
        <f aca="false">ROUND(SUM(W78:W82),2)</f>
        <v>0</v>
      </c>
    </row>
    <row r="84" customFormat="false" ht="15" hidden="false" customHeight="true" outlineLevel="0" collapsed="false">
      <c r="A84" s="1" t="n">
        <v>1</v>
      </c>
      <c r="J84" s="1" t="s">
        <v>119</v>
      </c>
      <c r="K84" s="48" t="n">
        <v>0.21</v>
      </c>
      <c r="L84" s="49" t="n">
        <f aca="false">ROUND(W83+A84*W84,0)</f>
        <v>0</v>
      </c>
      <c r="M84" s="49"/>
      <c r="O84" s="46" t="n">
        <f aca="false">ROUND(K84*L84,0)</f>
        <v>0</v>
      </c>
      <c r="W84" s="46" t="n">
        <f aca="false">SUM(O80:O81)</f>
        <v>0</v>
      </c>
    </row>
    <row r="85" customFormat="false" ht="0.75" hidden="false" customHeight="true" outlineLevel="0" collapsed="false">
      <c r="J85" s="6"/>
      <c r="K85" s="6"/>
      <c r="L85" s="6"/>
      <c r="M85" s="6"/>
      <c r="N85" s="6"/>
      <c r="O85" s="6"/>
    </row>
    <row r="86" customFormat="false" ht="15" hidden="false" customHeight="true" outlineLevel="0" collapsed="false">
      <c r="J86" s="50" t="s">
        <v>120</v>
      </c>
      <c r="K86" s="50"/>
      <c r="L86" s="50"/>
      <c r="M86" s="50"/>
      <c r="N86" s="51"/>
      <c r="O86" s="52" t="n">
        <f aca="false">ROUND(SUM(O83:O85),0)</f>
        <v>0</v>
      </c>
    </row>
  </sheetData>
  <mergeCells count="40">
    <mergeCell ref="D1:I1"/>
    <mergeCell ref="D2:O2"/>
    <mergeCell ref="D3:O3"/>
    <mergeCell ref="D4:F4"/>
    <mergeCell ref="K4:L4"/>
    <mergeCell ref="D6:F6"/>
    <mergeCell ref="K6:L6"/>
    <mergeCell ref="D8:F8"/>
    <mergeCell ref="K8:L8"/>
    <mergeCell ref="D13:G13"/>
    <mergeCell ref="I13:O13"/>
    <mergeCell ref="I15:J15"/>
    <mergeCell ref="D18:G18"/>
    <mergeCell ref="D20:G20"/>
    <mergeCell ref="I20:O20"/>
    <mergeCell ref="I22:J22"/>
    <mergeCell ref="I24:J24"/>
    <mergeCell ref="I26:J26"/>
    <mergeCell ref="I27:J27"/>
    <mergeCell ref="I40:J40"/>
    <mergeCell ref="I47:J47"/>
    <mergeCell ref="D53:G53"/>
    <mergeCell ref="D55:G55"/>
    <mergeCell ref="I55:O55"/>
    <mergeCell ref="I57:J57"/>
    <mergeCell ref="D60:G60"/>
    <mergeCell ref="D62:G62"/>
    <mergeCell ref="I62:O62"/>
    <mergeCell ref="I64:J64"/>
    <mergeCell ref="D67:G67"/>
    <mergeCell ref="D69:G69"/>
    <mergeCell ref="I69:O69"/>
    <mergeCell ref="I71:J71"/>
    <mergeCell ref="D75:G75"/>
    <mergeCell ref="J78:L78"/>
    <mergeCell ref="J80:L80"/>
    <mergeCell ref="J81:L81"/>
    <mergeCell ref="J82:K82"/>
    <mergeCell ref="L84:M84"/>
    <mergeCell ref="J86:M86"/>
  </mergeCells>
  <printOptions headings="false" gridLines="false" gridLinesSet="true" horizontalCentered="true" verticalCentered="false"/>
  <pageMargins left="0.579861111111111" right="0.429861111111111" top="0.669444444444444" bottom="0.509722222222222" header="0.509722222222222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&amp;RStrana: 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2020-01-25T10:05:27Z</dcterms:created>
  <dc:creator>Vratislav Tomášek</dc:creator>
  <dc:description/>
  <dc:language>cs-CZ</dc:language>
  <cp:lastModifiedBy/>
  <dcterms:modified xsi:type="dcterms:W3CDTF">2020-01-31T15:33:32Z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