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A.a - Stavební přípomoce" sheetId="2" r:id="rId2"/>
    <sheet name="A.b - Elektroinstalace" sheetId="3" r:id="rId3"/>
    <sheet name="A.c - Ústřední topení" sheetId="4" r:id="rId4"/>
    <sheet name="A.d.a - Vzduchotechnika 1" sheetId="5" r:id="rId5"/>
    <sheet name="A.d.b - Vzduchotechnika 2" sheetId="6" r:id="rId6"/>
    <sheet name="A.d.c - Vzduchotechnika 3" sheetId="7" r:id="rId7"/>
    <sheet name="A.d.d - Vzduchotechnika 4" sheetId="8" r:id="rId8"/>
    <sheet name="A.. - Způsobilé výdaje - ..." sheetId="9" r:id="rId9"/>
    <sheet name="A... - Nezpůsobilé výdaje" sheetId="10" r:id="rId10"/>
    <sheet name="M.a - Stavební přípomoce" sheetId="11" r:id="rId11"/>
    <sheet name="M.b - Elektroinstalace" sheetId="12" r:id="rId12"/>
    <sheet name="M.c - Ústřední topení" sheetId="13" r:id="rId13"/>
    <sheet name="M.d.a - Vzduchotechnika 1" sheetId="14" r:id="rId14"/>
    <sheet name="M.d.b - Vzduchotechnika 2" sheetId="15" r:id="rId15"/>
    <sheet name="M.d.c - Vzduchotechnika 3" sheetId="16" r:id="rId16"/>
    <sheet name="M.. - Způsobilé výdaje - ..." sheetId="17" r:id="rId17"/>
    <sheet name="M... - Nezpůsobilé výdaje" sheetId="18" r:id="rId18"/>
    <sheet name="O.a - Stavební přípomoce" sheetId="19" r:id="rId19"/>
    <sheet name="O.b - Elektroinstalace" sheetId="20" r:id="rId20"/>
    <sheet name="O.c - Ústřední topení" sheetId="21" r:id="rId21"/>
    <sheet name="O.d.a - Vzduchotechnika 1" sheetId="22" r:id="rId22"/>
    <sheet name="O.d.b - Vzduchotechnika 2" sheetId="23" r:id="rId23"/>
    <sheet name="O.d.c - Vzduchotechnika 3" sheetId="24" r:id="rId24"/>
    <sheet name="O.. - Způsobilé výdaje - ..." sheetId="25" r:id="rId25"/>
    <sheet name="O... - Nezpůsobilé výdaje" sheetId="26" r:id="rId26"/>
  </sheets>
  <definedNames>
    <definedName name="_xlnm.Print_Area" localSheetId="0">'Rekapitulace stavby'!$D$4:$AO$76,'Rekapitulace stavby'!$C$82:$AQ$126</definedName>
    <definedName name="_xlnm.Print_Titles" localSheetId="0">'Rekapitulace stavby'!$92:$92</definedName>
    <definedName name="_xlnm._FilterDatabase" localSheetId="1" hidden="1">'A.a - Stavební přípomoce'!$C$139:$K$439</definedName>
    <definedName name="_xlnm.Print_Area" localSheetId="1">'A.a - Stavební přípomoce'!$C$4:$J$76,'A.a - Stavební přípomoce'!$C$82:$J$117,'A.a - Stavební přípomoce'!$C$123:$K$439</definedName>
    <definedName name="_xlnm.Print_Titles" localSheetId="1">'A.a - Stavební přípomoce'!$139:$139</definedName>
    <definedName name="_xlnm._FilterDatabase" localSheetId="2" hidden="1">'A.b - Elektroinstalace'!$C$127:$K$175</definedName>
    <definedName name="_xlnm.Print_Area" localSheetId="2">'A.b - Elektroinstalace'!$C$4:$J$76,'A.b - Elektroinstalace'!$C$82:$J$105,'A.b - Elektroinstalace'!$C$111:$K$175</definedName>
    <definedName name="_xlnm.Print_Titles" localSheetId="2">'A.b - Elektroinstalace'!$127:$127</definedName>
    <definedName name="_xlnm._FilterDatabase" localSheetId="3" hidden="1">'A.c - Ústřední topení'!$C$132:$K$191</definedName>
    <definedName name="_xlnm.Print_Area" localSheetId="3">'A.c - Ústřední topení'!$C$4:$J$76,'A.c - Ústřední topení'!$C$82:$J$110,'A.c - Ústřední topení'!$C$116:$K$191</definedName>
    <definedName name="_xlnm.Print_Titles" localSheetId="3">'A.c - Ústřední topení'!$132:$132</definedName>
    <definedName name="_xlnm._FilterDatabase" localSheetId="4" hidden="1">'A.d.a - Vzduchotechnika 1'!$C$131:$K$184</definedName>
    <definedName name="_xlnm.Print_Area" localSheetId="4">'A.d.a - Vzduchotechnika 1'!$C$4:$J$76,'A.d.a - Vzduchotechnika 1'!$C$82:$J$109,'A.d.a - Vzduchotechnika 1'!$C$115:$K$184</definedName>
    <definedName name="_xlnm.Print_Titles" localSheetId="4">'A.d.a - Vzduchotechnika 1'!$131:$131</definedName>
    <definedName name="_xlnm._FilterDatabase" localSheetId="5" hidden="1">'A.d.b - Vzduchotechnika 2'!$C$131:$K$183</definedName>
    <definedName name="_xlnm.Print_Area" localSheetId="5">'A.d.b - Vzduchotechnika 2'!$C$4:$J$76,'A.d.b - Vzduchotechnika 2'!$C$82:$J$109,'A.d.b - Vzduchotechnika 2'!$C$115:$K$183</definedName>
    <definedName name="_xlnm.Print_Titles" localSheetId="5">'A.d.b - Vzduchotechnika 2'!$131:$131</definedName>
    <definedName name="_xlnm._FilterDatabase" localSheetId="6" hidden="1">'A.d.c - Vzduchotechnika 3'!$C$131:$K$185</definedName>
    <definedName name="_xlnm.Print_Area" localSheetId="6">'A.d.c - Vzduchotechnika 3'!$C$4:$J$76,'A.d.c - Vzduchotechnika 3'!$C$82:$J$109,'A.d.c - Vzduchotechnika 3'!$C$115:$K$185</definedName>
    <definedName name="_xlnm.Print_Titles" localSheetId="6">'A.d.c - Vzduchotechnika 3'!$131:$131</definedName>
    <definedName name="_xlnm._FilterDatabase" localSheetId="7" hidden="1">'A.d.d - Vzduchotechnika 4'!$C$131:$K$183</definedName>
    <definedName name="_xlnm.Print_Area" localSheetId="7">'A.d.d - Vzduchotechnika 4'!$C$4:$J$76,'A.d.d - Vzduchotechnika 4'!$C$82:$J$109,'A.d.d - Vzduchotechnika 4'!$C$115:$K$183</definedName>
    <definedName name="_xlnm.Print_Titles" localSheetId="7">'A.d.d - Vzduchotechnika 4'!$131:$131</definedName>
    <definedName name="_xlnm._FilterDatabase" localSheetId="8" hidden="1">'A.. - Způsobilé výdaje - ...'!$C$123:$K$138</definedName>
    <definedName name="_xlnm.Print_Area" localSheetId="8">'A.. - Způsobilé výdaje - ...'!$C$4:$J$76,'A.. - Způsobilé výdaje - ...'!$C$82:$J$103,'A.. - Způsobilé výdaje - ...'!$C$109:$K$138</definedName>
    <definedName name="_xlnm.Print_Titles" localSheetId="8">'A.. - Způsobilé výdaje - ...'!$123:$123</definedName>
    <definedName name="_xlnm._FilterDatabase" localSheetId="9" hidden="1">'A... - Nezpůsobilé výdaje'!$C$124:$K$134</definedName>
    <definedName name="_xlnm.Print_Area" localSheetId="9">'A... - Nezpůsobilé výdaje'!$C$4:$J$76,'A... - Nezpůsobilé výdaje'!$C$82:$J$104,'A... - Nezpůsobilé výdaje'!$C$110:$K$134</definedName>
    <definedName name="_xlnm.Print_Titles" localSheetId="9">'A... - Nezpůsobilé výdaje'!$124:$124</definedName>
    <definedName name="_xlnm._FilterDatabase" localSheetId="10" hidden="1">'M.a - Stavební přípomoce'!$C$139:$K$402</definedName>
    <definedName name="_xlnm.Print_Area" localSheetId="10">'M.a - Stavební přípomoce'!$C$4:$J$76,'M.a - Stavební přípomoce'!$C$82:$J$117,'M.a - Stavební přípomoce'!$C$123:$K$402</definedName>
    <definedName name="_xlnm.Print_Titles" localSheetId="10">'M.a - Stavební přípomoce'!$139:$139</definedName>
    <definedName name="_xlnm._FilterDatabase" localSheetId="11" hidden="1">'M.b - Elektroinstalace'!$C$127:$K$175</definedName>
    <definedName name="_xlnm.Print_Area" localSheetId="11">'M.b - Elektroinstalace'!$C$4:$J$76,'M.b - Elektroinstalace'!$C$82:$J$105,'M.b - Elektroinstalace'!$C$111:$K$175</definedName>
    <definedName name="_xlnm.Print_Titles" localSheetId="11">'M.b - Elektroinstalace'!$127:$127</definedName>
    <definedName name="_xlnm._FilterDatabase" localSheetId="12" hidden="1">'M.c - Ústřední topení'!$C$132:$K$192</definedName>
    <definedName name="_xlnm.Print_Area" localSheetId="12">'M.c - Ústřední topení'!$C$4:$J$76,'M.c - Ústřední topení'!$C$82:$J$110,'M.c - Ústřední topení'!$C$116:$K$192</definedName>
    <definedName name="_xlnm.Print_Titles" localSheetId="12">'M.c - Ústřední topení'!$132:$132</definedName>
    <definedName name="_xlnm._FilterDatabase" localSheetId="13" hidden="1">'M.d.a - Vzduchotechnika 1'!$C$131:$K$184</definedName>
    <definedName name="_xlnm.Print_Area" localSheetId="13">'M.d.a - Vzduchotechnika 1'!$C$4:$J$76,'M.d.a - Vzduchotechnika 1'!$C$82:$J$109,'M.d.a - Vzduchotechnika 1'!$C$115:$K$184</definedName>
    <definedName name="_xlnm.Print_Titles" localSheetId="13">'M.d.a - Vzduchotechnika 1'!$131:$131</definedName>
    <definedName name="_xlnm._FilterDatabase" localSheetId="14" hidden="1">'M.d.b - Vzduchotechnika 2'!$C$131:$K$186</definedName>
    <definedName name="_xlnm.Print_Area" localSheetId="14">'M.d.b - Vzduchotechnika 2'!$C$4:$J$76,'M.d.b - Vzduchotechnika 2'!$C$82:$J$109,'M.d.b - Vzduchotechnika 2'!$C$115:$K$186</definedName>
    <definedName name="_xlnm.Print_Titles" localSheetId="14">'M.d.b - Vzduchotechnika 2'!$131:$131</definedName>
    <definedName name="_xlnm._FilterDatabase" localSheetId="15" hidden="1">'M.d.c - Vzduchotechnika 3'!$C$131:$K$185</definedName>
    <definedName name="_xlnm.Print_Area" localSheetId="15">'M.d.c - Vzduchotechnika 3'!$C$4:$J$76,'M.d.c - Vzduchotechnika 3'!$C$82:$J$109,'M.d.c - Vzduchotechnika 3'!$C$115:$K$185</definedName>
    <definedName name="_xlnm.Print_Titles" localSheetId="15">'M.d.c - Vzduchotechnika 3'!$131:$131</definedName>
    <definedName name="_xlnm._FilterDatabase" localSheetId="16" hidden="1">'M.. - Způsobilé výdaje - ...'!$C$123:$K$138</definedName>
    <definedName name="_xlnm.Print_Area" localSheetId="16">'M.. - Způsobilé výdaje - ...'!$C$4:$J$76,'M.. - Způsobilé výdaje - ...'!$C$82:$J$103,'M.. - Způsobilé výdaje - ...'!$C$109:$K$138</definedName>
    <definedName name="_xlnm.Print_Titles" localSheetId="16">'M.. - Způsobilé výdaje - ...'!$123:$123</definedName>
    <definedName name="_xlnm._FilterDatabase" localSheetId="17" hidden="1">'M... - Nezpůsobilé výdaje'!$C$124:$K$134</definedName>
    <definedName name="_xlnm.Print_Area" localSheetId="17">'M... - Nezpůsobilé výdaje'!$C$4:$J$76,'M... - Nezpůsobilé výdaje'!$C$82:$J$104,'M... - Nezpůsobilé výdaje'!$C$110:$K$134</definedName>
    <definedName name="_xlnm.Print_Titles" localSheetId="17">'M... - Nezpůsobilé výdaje'!$124:$124</definedName>
    <definedName name="_xlnm._FilterDatabase" localSheetId="18" hidden="1">'O.a - Stavební přípomoce'!$C$139:$K$375</definedName>
    <definedName name="_xlnm.Print_Area" localSheetId="18">'O.a - Stavební přípomoce'!$C$4:$J$76,'O.a - Stavební přípomoce'!$C$82:$J$117,'O.a - Stavební přípomoce'!$C$123:$K$375</definedName>
    <definedName name="_xlnm.Print_Titles" localSheetId="18">'O.a - Stavební přípomoce'!$139:$139</definedName>
    <definedName name="_xlnm._FilterDatabase" localSheetId="19" hidden="1">'O.b - Elektroinstalace'!$C$127:$K$175</definedName>
    <definedName name="_xlnm.Print_Area" localSheetId="19">'O.b - Elektroinstalace'!$C$4:$J$76,'O.b - Elektroinstalace'!$C$82:$J$105,'O.b - Elektroinstalace'!$C$111:$K$175</definedName>
    <definedName name="_xlnm.Print_Titles" localSheetId="19">'O.b - Elektroinstalace'!$127:$127</definedName>
    <definedName name="_xlnm._FilterDatabase" localSheetId="20" hidden="1">'O.c - Ústřední topení'!$C$132:$K$192</definedName>
    <definedName name="_xlnm.Print_Area" localSheetId="20">'O.c - Ústřední topení'!$C$4:$J$76,'O.c - Ústřední topení'!$C$82:$J$110,'O.c - Ústřední topení'!$C$116:$K$192</definedName>
    <definedName name="_xlnm.Print_Titles" localSheetId="20">'O.c - Ústřední topení'!$132:$132</definedName>
    <definedName name="_xlnm._FilterDatabase" localSheetId="21" hidden="1">'O.d.a - Vzduchotechnika 1'!$C$131:$K$181</definedName>
    <definedName name="_xlnm.Print_Area" localSheetId="21">'O.d.a - Vzduchotechnika 1'!$C$4:$J$76,'O.d.a - Vzduchotechnika 1'!$C$82:$J$109,'O.d.a - Vzduchotechnika 1'!$C$115:$K$181</definedName>
    <definedName name="_xlnm.Print_Titles" localSheetId="21">'O.d.a - Vzduchotechnika 1'!$131:$131</definedName>
    <definedName name="_xlnm._FilterDatabase" localSheetId="22" hidden="1">'O.d.b - Vzduchotechnika 2'!$C$131:$K$185</definedName>
    <definedName name="_xlnm.Print_Area" localSheetId="22">'O.d.b - Vzduchotechnika 2'!$C$4:$J$76,'O.d.b - Vzduchotechnika 2'!$C$82:$J$109,'O.d.b - Vzduchotechnika 2'!$C$115:$K$185</definedName>
    <definedName name="_xlnm.Print_Titles" localSheetId="22">'O.d.b - Vzduchotechnika 2'!$131:$131</definedName>
    <definedName name="_xlnm._FilterDatabase" localSheetId="23" hidden="1">'O.d.c - Vzduchotechnika 3'!$C$131:$K$184</definedName>
    <definedName name="_xlnm.Print_Area" localSheetId="23">'O.d.c - Vzduchotechnika 3'!$C$4:$J$76,'O.d.c - Vzduchotechnika 3'!$C$82:$J$109,'O.d.c - Vzduchotechnika 3'!$C$115:$K$184</definedName>
    <definedName name="_xlnm.Print_Titles" localSheetId="23">'O.d.c - Vzduchotechnika 3'!$131:$131</definedName>
    <definedName name="_xlnm._FilterDatabase" localSheetId="24" hidden="1">'O.. - Způsobilé výdaje - ...'!$C$123:$K$138</definedName>
    <definedName name="_xlnm.Print_Area" localSheetId="24">'O.. - Způsobilé výdaje - ...'!$C$4:$J$76,'O.. - Způsobilé výdaje - ...'!$C$82:$J$103,'O.. - Způsobilé výdaje - ...'!$C$109:$K$138</definedName>
    <definedName name="_xlnm.Print_Titles" localSheetId="24">'O.. - Způsobilé výdaje - ...'!$123:$123</definedName>
    <definedName name="_xlnm._FilterDatabase" localSheetId="25" hidden="1">'O... - Nezpůsobilé výdaje'!$C$124:$K$134</definedName>
    <definedName name="_xlnm.Print_Area" localSheetId="25">'O... - Nezpůsobilé výdaje'!$C$4:$J$76,'O... - Nezpůsobilé výdaje'!$C$82:$J$104,'O... - Nezpůsobilé výdaje'!$C$110:$K$134</definedName>
    <definedName name="_xlnm.Print_Titles" localSheetId="25">'O... - Nezpůsobilé výdaje'!$124:$124</definedName>
  </definedNames>
  <calcPr/>
</workbook>
</file>

<file path=xl/calcChain.xml><?xml version="1.0" encoding="utf-8"?>
<calcChain xmlns="http://schemas.openxmlformats.org/spreadsheetml/2006/main">
  <c i="26" l="1" r="J39"/>
  <c r="J38"/>
  <c i="1" r="AY125"/>
  <c i="26" r="J37"/>
  <c i="1" r="AX125"/>
  <c i="26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25"/>
  <c i="26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25" r="J39"/>
  <c r="J38"/>
  <c i="1" r="AY124"/>
  <c i="25" r="J37"/>
  <c i="1" r="AX124"/>
  <c i="25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24" r="J41"/>
  <c r="J40"/>
  <c i="1" r="AY123"/>
  <c i="24" r="J39"/>
  <c i="1" r="AX123"/>
  <c i="24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126"/>
  <c r="E7"/>
  <c r="E118"/>
  <c i="23" r="J41"/>
  <c r="J40"/>
  <c i="1" r="AY122"/>
  <c i="23" r="J39"/>
  <c i="1" r="AX122"/>
  <c i="23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128"/>
  <c r="J18"/>
  <c r="J16"/>
  <c r="J126"/>
  <c r="E7"/>
  <c r="E85"/>
  <c i="22" r="J41"/>
  <c r="J40"/>
  <c i="1" r="AY121"/>
  <c i="22" r="J39"/>
  <c i="1" r="AX121"/>
  <c i="22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128"/>
  <c r="J18"/>
  <c r="J16"/>
  <c r="J126"/>
  <c r="E7"/>
  <c r="E118"/>
  <c i="21" r="J41"/>
  <c r="J40"/>
  <c i="1" r="AY120"/>
  <c i="21" r="J39"/>
  <c i="1" r="AX120"/>
  <c i="21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129"/>
  <c r="J18"/>
  <c r="J16"/>
  <c r="J127"/>
  <c r="E7"/>
  <c r="E119"/>
  <c i="20" r="J41"/>
  <c r="J40"/>
  <c i="1" r="AY119"/>
  <c i="20" r="J39"/>
  <c i="1" r="AX119"/>
  <c i="20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124"/>
  <c r="J18"/>
  <c r="J16"/>
  <c r="J122"/>
  <c r="E7"/>
  <c r="E114"/>
  <c i="19" r="J41"/>
  <c r="J40"/>
  <c i="1" r="AY118"/>
  <c i="19" r="J39"/>
  <c i="1" r="AX118"/>
  <c i="19" r="BI372"/>
  <c r="BH372"/>
  <c r="BG372"/>
  <c r="BE372"/>
  <c r="T372"/>
  <c r="R372"/>
  <c r="P372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0"/>
  <c r="BH350"/>
  <c r="BG350"/>
  <c r="BE350"/>
  <c r="T350"/>
  <c r="R350"/>
  <c r="P350"/>
  <c r="BI348"/>
  <c r="BH348"/>
  <c r="BG348"/>
  <c r="BE348"/>
  <c r="T348"/>
  <c r="R348"/>
  <c r="P348"/>
  <c r="BI345"/>
  <c r="BH345"/>
  <c r="BG345"/>
  <c r="BE345"/>
  <c r="T345"/>
  <c r="T344"/>
  <c r="R345"/>
  <c r="R344"/>
  <c r="P345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4"/>
  <c r="BH294"/>
  <c r="BG294"/>
  <c r="BE294"/>
  <c r="T294"/>
  <c r="R294"/>
  <c r="P294"/>
  <c r="BI290"/>
  <c r="BH290"/>
  <c r="BG290"/>
  <c r="BE290"/>
  <c r="T290"/>
  <c r="R290"/>
  <c r="P290"/>
  <c r="BI286"/>
  <c r="BH286"/>
  <c r="BG286"/>
  <c r="BE286"/>
  <c r="T286"/>
  <c r="R286"/>
  <c r="P286"/>
  <c r="BI282"/>
  <c r="BH282"/>
  <c r="BG282"/>
  <c r="BE282"/>
  <c r="T282"/>
  <c r="R282"/>
  <c r="P282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8"/>
  <c r="BH268"/>
  <c r="BG268"/>
  <c r="BE268"/>
  <c r="T268"/>
  <c r="R268"/>
  <c r="P268"/>
  <c r="BI265"/>
  <c r="BH265"/>
  <c r="BG265"/>
  <c r="BE265"/>
  <c r="T265"/>
  <c r="R265"/>
  <c r="P265"/>
  <c r="BI252"/>
  <c r="BH252"/>
  <c r="BG252"/>
  <c r="BE252"/>
  <c r="T252"/>
  <c r="R252"/>
  <c r="P252"/>
  <c r="BI240"/>
  <c r="BH240"/>
  <c r="BG240"/>
  <c r="BE240"/>
  <c r="T240"/>
  <c r="R240"/>
  <c r="P240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4"/>
  <c r="BH194"/>
  <c r="BG194"/>
  <c r="BE194"/>
  <c r="T194"/>
  <c r="R194"/>
  <c r="P194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2"/>
  <c r="BH162"/>
  <c r="BG162"/>
  <c r="BE162"/>
  <c r="T162"/>
  <c r="R162"/>
  <c r="P162"/>
  <c r="BI155"/>
  <c r="BH155"/>
  <c r="BG155"/>
  <c r="BE155"/>
  <c r="T155"/>
  <c r="R155"/>
  <c r="P155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95"/>
  <c r="J24"/>
  <c r="J22"/>
  <c r="E22"/>
  <c r="F137"/>
  <c r="J21"/>
  <c r="J19"/>
  <c r="E19"/>
  <c r="F136"/>
  <c r="J18"/>
  <c r="J16"/>
  <c r="J134"/>
  <c r="E7"/>
  <c r="E85"/>
  <c i="18" r="J39"/>
  <c r="J38"/>
  <c i="1" r="AY115"/>
  <c i="18" r="J37"/>
  <c i="1" r="AX115"/>
  <c i="18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15"/>
  <c i="18" r="F119"/>
  <c r="E117"/>
  <c r="F91"/>
  <c r="E89"/>
  <c r="J26"/>
  <c r="E26"/>
  <c r="J122"/>
  <c r="J25"/>
  <c r="J23"/>
  <c r="E23"/>
  <c r="J93"/>
  <c r="J22"/>
  <c r="J20"/>
  <c r="E20"/>
  <c r="F122"/>
  <c r="J19"/>
  <c r="J17"/>
  <c r="E17"/>
  <c r="F93"/>
  <c r="J16"/>
  <c r="J14"/>
  <c r="J119"/>
  <c r="E7"/>
  <c r="E85"/>
  <c i="17" r="J39"/>
  <c r="J38"/>
  <c i="1" r="AY114"/>
  <c i="17" r="J37"/>
  <c i="1" r="AX114"/>
  <c i="17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91"/>
  <c r="E7"/>
  <c r="E112"/>
  <c i="16" r="J41"/>
  <c r="J40"/>
  <c i="1" r="AY113"/>
  <c i="16" r="J39"/>
  <c i="1" r="AX113"/>
  <c i="16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93"/>
  <c r="E7"/>
  <c r="E85"/>
  <c i="15" r="J41"/>
  <c r="J40"/>
  <c i="1" r="AY112"/>
  <c i="15" r="J39"/>
  <c i="1" r="AX112"/>
  <c i="15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128"/>
  <c r="J18"/>
  <c r="J16"/>
  <c r="J126"/>
  <c r="E7"/>
  <c r="E118"/>
  <c i="14" r="J41"/>
  <c r="J40"/>
  <c i="1" r="AY111"/>
  <c i="14" r="J39"/>
  <c i="1" r="AX111"/>
  <c i="14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128"/>
  <c r="J18"/>
  <c r="J16"/>
  <c r="J93"/>
  <c r="E7"/>
  <c r="E118"/>
  <c i="13" r="J41"/>
  <c r="J40"/>
  <c i="1" r="AY110"/>
  <c i="13" r="J39"/>
  <c i="1" r="AX110"/>
  <c i="13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96"/>
  <c r="J21"/>
  <c r="J19"/>
  <c r="E19"/>
  <c r="F129"/>
  <c r="J18"/>
  <c r="J16"/>
  <c r="J127"/>
  <c r="E7"/>
  <c r="E85"/>
  <c i="12" r="J41"/>
  <c r="J40"/>
  <c i="1" r="AY109"/>
  <c i="12" r="J39"/>
  <c i="1" r="AX109"/>
  <c i="12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122"/>
  <c r="E7"/>
  <c r="E114"/>
  <c i="11" r="J41"/>
  <c r="J40"/>
  <c i="1" r="AY108"/>
  <c i="11" r="J39"/>
  <c i="1" r="AX108"/>
  <c i="11"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77"/>
  <c r="BH377"/>
  <c r="BG377"/>
  <c r="BE377"/>
  <c r="T377"/>
  <c r="R377"/>
  <c r="P377"/>
  <c r="BI375"/>
  <c r="BH375"/>
  <c r="BG375"/>
  <c r="BE375"/>
  <c r="T375"/>
  <c r="R375"/>
  <c r="P375"/>
  <c r="BI372"/>
  <c r="BH372"/>
  <c r="BG372"/>
  <c r="BE372"/>
  <c r="T372"/>
  <c r="T371"/>
  <c r="R372"/>
  <c r="R371"/>
  <c r="P372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5"/>
  <c r="BH305"/>
  <c r="BG305"/>
  <c r="BE305"/>
  <c r="T305"/>
  <c r="R305"/>
  <c r="P305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72"/>
  <c r="BH272"/>
  <c r="BG272"/>
  <c r="BE272"/>
  <c r="T272"/>
  <c r="R272"/>
  <c r="P272"/>
  <c r="BI258"/>
  <c r="BH258"/>
  <c r="BG258"/>
  <c r="BE258"/>
  <c r="T258"/>
  <c r="R258"/>
  <c r="P258"/>
  <c r="BI244"/>
  <c r="BH244"/>
  <c r="BG244"/>
  <c r="BE244"/>
  <c r="T244"/>
  <c r="R244"/>
  <c r="P244"/>
  <c r="BI241"/>
  <c r="BH241"/>
  <c r="BG241"/>
  <c r="BE241"/>
  <c r="T241"/>
  <c r="T240"/>
  <c r="R241"/>
  <c r="R240"/>
  <c r="P241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06"/>
  <c r="BH206"/>
  <c r="BG206"/>
  <c r="BE206"/>
  <c r="T206"/>
  <c r="R206"/>
  <c r="P206"/>
  <c r="BI196"/>
  <c r="BH196"/>
  <c r="BG196"/>
  <c r="BE196"/>
  <c r="T196"/>
  <c r="R196"/>
  <c r="P196"/>
  <c r="BI186"/>
  <c r="BH186"/>
  <c r="BG186"/>
  <c r="BE186"/>
  <c r="T186"/>
  <c r="R186"/>
  <c r="P186"/>
  <c r="BI176"/>
  <c r="BH176"/>
  <c r="BG176"/>
  <c r="BE176"/>
  <c r="T176"/>
  <c r="R176"/>
  <c r="P176"/>
  <c r="BI166"/>
  <c r="BH166"/>
  <c r="BG166"/>
  <c r="BE166"/>
  <c r="T166"/>
  <c r="R166"/>
  <c r="P166"/>
  <c r="BI157"/>
  <c r="BH157"/>
  <c r="BG157"/>
  <c r="BE157"/>
  <c r="T157"/>
  <c r="R157"/>
  <c r="P157"/>
  <c r="BI143"/>
  <c r="BH143"/>
  <c r="BG143"/>
  <c r="BE143"/>
  <c r="T143"/>
  <c r="R143"/>
  <c r="P143"/>
  <c r="F134"/>
  <c r="E132"/>
  <c r="F93"/>
  <c r="E91"/>
  <c r="J28"/>
  <c r="E28"/>
  <c r="J96"/>
  <c r="J27"/>
  <c r="J25"/>
  <c r="E25"/>
  <c r="J136"/>
  <c r="J24"/>
  <c r="J22"/>
  <c r="E22"/>
  <c r="F137"/>
  <c r="J21"/>
  <c r="J19"/>
  <c r="E19"/>
  <c r="F95"/>
  <c r="J18"/>
  <c r="J16"/>
  <c r="J134"/>
  <c r="E7"/>
  <c r="E126"/>
  <c i="10" r="J39"/>
  <c r="J38"/>
  <c i="1" r="AY105"/>
  <c i="10" r="J37"/>
  <c i="1" r="AX105"/>
  <c i="10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05"/>
  <c i="10" r="F119"/>
  <c r="E117"/>
  <c r="F91"/>
  <c r="E89"/>
  <c r="J26"/>
  <c r="E26"/>
  <c r="J122"/>
  <c r="J25"/>
  <c r="J23"/>
  <c r="E23"/>
  <c r="J121"/>
  <c r="J22"/>
  <c r="J20"/>
  <c r="E20"/>
  <c r="F94"/>
  <c r="J19"/>
  <c r="J17"/>
  <c r="E17"/>
  <c r="F93"/>
  <c r="J16"/>
  <c r="J14"/>
  <c r="J119"/>
  <c r="E7"/>
  <c r="E85"/>
  <c i="9" r="J39"/>
  <c r="J38"/>
  <c i="1" r="AY104"/>
  <c i="9" r="J37"/>
  <c i="1" r="AX104"/>
  <c i="9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91"/>
  <c r="E7"/>
  <c r="E85"/>
  <c i="8" r="J41"/>
  <c r="J40"/>
  <c i="1" r="AY103"/>
  <c i="8" r="J39"/>
  <c i="1" r="AX103"/>
  <c i="8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85"/>
  <c i="7" r="J41"/>
  <c r="J40"/>
  <c i="1" r="AY102"/>
  <c i="7" r="J39"/>
  <c i="1" r="AX102"/>
  <c i="7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95"/>
  <c r="J18"/>
  <c r="J16"/>
  <c r="J126"/>
  <c r="E7"/>
  <c r="E118"/>
  <c i="6" r="J41"/>
  <c r="J40"/>
  <c i="1" r="AY101"/>
  <c i="6" r="J39"/>
  <c i="1" r="AX101"/>
  <c i="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118"/>
  <c i="5" r="J41"/>
  <c r="J40"/>
  <c i="1" r="AY100"/>
  <c i="5" r="J39"/>
  <c i="1" r="AX100"/>
  <c i="5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118"/>
  <c i="4" r="J41"/>
  <c r="J40"/>
  <c i="1" r="AY99"/>
  <c i="4" r="J39"/>
  <c i="1" r="AX99"/>
  <c i="4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95"/>
  <c r="J18"/>
  <c r="J16"/>
  <c r="J127"/>
  <c r="E7"/>
  <c r="E119"/>
  <c i="3" r="J41"/>
  <c r="J40"/>
  <c i="1" r="AY98"/>
  <c i="3" r="J39"/>
  <c i="1" r="AX98"/>
  <c i="3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96"/>
  <c r="J27"/>
  <c r="J25"/>
  <c r="E25"/>
  <c r="J124"/>
  <c r="J24"/>
  <c r="J22"/>
  <c r="E22"/>
  <c r="F96"/>
  <c r="J21"/>
  <c r="J19"/>
  <c r="E19"/>
  <c r="F124"/>
  <c r="J18"/>
  <c r="J16"/>
  <c r="J122"/>
  <c r="E7"/>
  <c r="E85"/>
  <c i="2" r="J41"/>
  <c r="J40"/>
  <c i="1" r="AY97"/>
  <c i="2" r="J39"/>
  <c i="1" r="AX97"/>
  <c i="2" r="BI436"/>
  <c r="BH436"/>
  <c r="BG436"/>
  <c r="BE436"/>
  <c r="T436"/>
  <c r="R436"/>
  <c r="P436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4"/>
  <c r="BH414"/>
  <c r="BG414"/>
  <c r="BE414"/>
  <c r="T414"/>
  <c r="R414"/>
  <c r="P414"/>
  <c r="BI412"/>
  <c r="BH412"/>
  <c r="BG412"/>
  <c r="BE412"/>
  <c r="T412"/>
  <c r="R412"/>
  <c r="P412"/>
  <c r="BI409"/>
  <c r="BH409"/>
  <c r="BG409"/>
  <c r="BE409"/>
  <c r="T409"/>
  <c r="T408"/>
  <c r="R409"/>
  <c r="R408"/>
  <c r="P409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56"/>
  <c r="BH356"/>
  <c r="BG356"/>
  <c r="BE356"/>
  <c r="T356"/>
  <c r="R356"/>
  <c r="P356"/>
  <c r="BI350"/>
  <c r="BH350"/>
  <c r="BG350"/>
  <c r="BE350"/>
  <c r="T350"/>
  <c r="R350"/>
  <c r="P350"/>
  <c r="BI344"/>
  <c r="BH344"/>
  <c r="BG344"/>
  <c r="BE344"/>
  <c r="T344"/>
  <c r="R344"/>
  <c r="P344"/>
  <c r="BI338"/>
  <c r="BH338"/>
  <c r="BG338"/>
  <c r="BE338"/>
  <c r="T338"/>
  <c r="R338"/>
  <c r="P338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2"/>
  <c r="BH322"/>
  <c r="BG322"/>
  <c r="BE322"/>
  <c r="T322"/>
  <c r="R322"/>
  <c r="P322"/>
  <c r="BI319"/>
  <c r="BH319"/>
  <c r="BG319"/>
  <c r="BE319"/>
  <c r="T319"/>
  <c r="R319"/>
  <c r="P319"/>
  <c r="BI300"/>
  <c r="BH300"/>
  <c r="BG300"/>
  <c r="BE300"/>
  <c r="T300"/>
  <c r="R300"/>
  <c r="P300"/>
  <c r="BI282"/>
  <c r="BH282"/>
  <c r="BG282"/>
  <c r="BE282"/>
  <c r="T282"/>
  <c r="R282"/>
  <c r="P282"/>
  <c r="BI264"/>
  <c r="BH264"/>
  <c r="BG264"/>
  <c r="BE264"/>
  <c r="T264"/>
  <c r="R264"/>
  <c r="P264"/>
  <c r="BI261"/>
  <c r="BH261"/>
  <c r="BG261"/>
  <c r="BE261"/>
  <c r="T261"/>
  <c r="T260"/>
  <c r="R261"/>
  <c r="R260"/>
  <c r="P261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0"/>
  <c r="BH220"/>
  <c r="BG220"/>
  <c r="BE220"/>
  <c r="T220"/>
  <c r="R220"/>
  <c r="P220"/>
  <c r="BI208"/>
  <c r="BH208"/>
  <c r="BG208"/>
  <c r="BE208"/>
  <c r="T208"/>
  <c r="R208"/>
  <c r="P208"/>
  <c r="BI196"/>
  <c r="BH196"/>
  <c r="BG196"/>
  <c r="BE196"/>
  <c r="T196"/>
  <c r="R196"/>
  <c r="P196"/>
  <c r="BI184"/>
  <c r="BH184"/>
  <c r="BG184"/>
  <c r="BE184"/>
  <c r="T184"/>
  <c r="R184"/>
  <c r="P184"/>
  <c r="BI172"/>
  <c r="BH172"/>
  <c r="BG172"/>
  <c r="BE172"/>
  <c r="T172"/>
  <c r="R172"/>
  <c r="P172"/>
  <c r="BI161"/>
  <c r="BH161"/>
  <c r="BG161"/>
  <c r="BE161"/>
  <c r="T161"/>
  <c r="R161"/>
  <c r="P161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136"/>
  <c r="J24"/>
  <c r="J22"/>
  <c r="E22"/>
  <c r="F137"/>
  <c r="J21"/>
  <c r="J19"/>
  <c r="E19"/>
  <c r="F136"/>
  <c r="J18"/>
  <c r="J16"/>
  <c r="J134"/>
  <c r="E7"/>
  <c r="E126"/>
  <c i="1" r="L90"/>
  <c r="AM90"/>
  <c r="AM89"/>
  <c r="L89"/>
  <c r="AM87"/>
  <c r="L87"/>
  <c r="L85"/>
  <c r="L84"/>
  <c i="26" r="BK134"/>
  <c r="J134"/>
  <c r="BK132"/>
  <c r="J132"/>
  <c r="BK128"/>
  <c r="J128"/>
  <c i="25" r="BK138"/>
  <c r="J138"/>
  <c r="BK137"/>
  <c r="J137"/>
  <c r="BK136"/>
  <c r="J136"/>
  <c r="BK135"/>
  <c r="J135"/>
  <c r="BK134"/>
  <c r="J134"/>
  <c r="BK132"/>
  <c r="J132"/>
  <c r="BK126"/>
  <c r="J126"/>
  <c i="24" r="BK184"/>
  <c r="BK183"/>
  <c r="J182"/>
  <c r="J181"/>
  <c r="BK179"/>
  <c r="BK178"/>
  <c r="BK177"/>
  <c r="J177"/>
  <c r="BK176"/>
  <c r="J174"/>
  <c r="J173"/>
  <c r="BK172"/>
  <c r="BK171"/>
  <c r="BK170"/>
  <c r="J170"/>
  <c r="BK169"/>
  <c r="J169"/>
  <c r="BK168"/>
  <c r="J166"/>
  <c r="BK164"/>
  <c r="J163"/>
  <c r="J162"/>
  <c r="BK160"/>
  <c r="BK159"/>
  <c r="BK158"/>
  <c r="J157"/>
  <c r="J156"/>
  <c r="BK154"/>
  <c r="J153"/>
  <c r="J152"/>
  <c r="J150"/>
  <c r="J147"/>
  <c r="BK144"/>
  <c r="BK141"/>
  <c r="J139"/>
  <c r="BK134"/>
  <c i="23" r="BK185"/>
  <c r="J184"/>
  <c r="BK182"/>
  <c r="BK179"/>
  <c r="J178"/>
  <c r="J177"/>
  <c r="BK175"/>
  <c r="BK172"/>
  <c r="BK170"/>
  <c r="BK169"/>
  <c r="J167"/>
  <c r="J166"/>
  <c r="J164"/>
  <c r="BK160"/>
  <c r="J158"/>
  <c r="BK157"/>
  <c r="BK156"/>
  <c r="BK155"/>
  <c r="J154"/>
  <c r="BK152"/>
  <c r="BK151"/>
  <c r="BK148"/>
  <c r="BK147"/>
  <c r="BK144"/>
  <c r="BK143"/>
  <c r="BK141"/>
  <c r="BK140"/>
  <c r="J139"/>
  <c i="22" r="J181"/>
  <c r="J180"/>
  <c r="BK179"/>
  <c r="BK170"/>
  <c r="J169"/>
  <c r="BK168"/>
  <c r="J166"/>
  <c r="J165"/>
  <c r="BK162"/>
  <c r="BK161"/>
  <c r="BK160"/>
  <c r="J159"/>
  <c r="BK156"/>
  <c r="J153"/>
  <c r="BK152"/>
  <c r="BK142"/>
  <c r="J140"/>
  <c r="BK139"/>
  <c r="J138"/>
  <c i="21" r="BK192"/>
  <c r="J191"/>
  <c r="BK190"/>
  <c r="J188"/>
  <c r="BK182"/>
  <c r="BK176"/>
  <c r="J175"/>
  <c r="J173"/>
  <c r="J172"/>
  <c r="J170"/>
  <c r="J168"/>
  <c r="J165"/>
  <c r="BK163"/>
  <c r="J161"/>
  <c r="J159"/>
  <c r="J158"/>
  <c r="J155"/>
  <c r="J154"/>
  <c r="J149"/>
  <c r="J145"/>
  <c r="BK144"/>
  <c r="J140"/>
  <c r="BK137"/>
  <c i="20" r="J174"/>
  <c r="J173"/>
  <c r="BK170"/>
  <c r="BK168"/>
  <c r="BK165"/>
  <c r="BK164"/>
  <c r="BK163"/>
  <c r="BK158"/>
  <c r="BK157"/>
  <c r="BK155"/>
  <c r="BK152"/>
  <c r="J150"/>
  <c r="BK148"/>
  <c r="J147"/>
  <c r="J146"/>
  <c r="J143"/>
  <c r="BK142"/>
  <c r="J142"/>
  <c r="BK141"/>
  <c r="BK140"/>
  <c r="BK139"/>
  <c r="BK138"/>
  <c r="J138"/>
  <c r="J137"/>
  <c r="BK136"/>
  <c r="J135"/>
  <c r="BK134"/>
  <c r="J133"/>
  <c r="BK132"/>
  <c r="BK131"/>
  <c r="J131"/>
  <c r="BK130"/>
  <c i="19" r="J372"/>
  <c r="J368"/>
  <c r="BK366"/>
  <c r="J364"/>
  <c r="BK362"/>
  <c r="J361"/>
  <c r="BK359"/>
  <c r="J357"/>
  <c r="BK350"/>
  <c r="J348"/>
  <c r="BK345"/>
  <c r="J342"/>
  <c r="J341"/>
  <c r="BK340"/>
  <c r="BK339"/>
  <c r="BK338"/>
  <c r="J337"/>
  <c r="J335"/>
  <c r="BK334"/>
  <c r="BK331"/>
  <c r="J329"/>
  <c r="BK327"/>
  <c r="J325"/>
  <c r="BK324"/>
  <c r="BK323"/>
  <c r="J321"/>
  <c r="BK319"/>
  <c r="J317"/>
  <c r="BK315"/>
  <c r="BK311"/>
  <c r="J310"/>
  <c r="BK307"/>
  <c r="J306"/>
  <c r="BK304"/>
  <c r="J302"/>
  <c r="J301"/>
  <c r="BK300"/>
  <c r="BK299"/>
  <c r="BK294"/>
  <c r="BK290"/>
  <c r="J286"/>
  <c r="J282"/>
  <c r="J278"/>
  <c r="J276"/>
  <c r="BK272"/>
  <c r="BK268"/>
  <c r="J265"/>
  <c r="J252"/>
  <c r="J240"/>
  <c r="BK225"/>
  <c r="BK223"/>
  <c r="J222"/>
  <c r="J220"/>
  <c r="J207"/>
  <c r="BK205"/>
  <c r="BK203"/>
  <c r="BK201"/>
  <c r="BK194"/>
  <c r="J186"/>
  <c r="BK178"/>
  <c r="J170"/>
  <c r="J162"/>
  <c r="BK155"/>
  <c r="BK143"/>
  <c i="18" r="BK134"/>
  <c r="BK132"/>
  <c r="J128"/>
  <c i="17" r="BK138"/>
  <c r="BK137"/>
  <c r="J136"/>
  <c r="BK134"/>
  <c r="BK132"/>
  <c r="BK126"/>
  <c i="16" r="BK185"/>
  <c r="J184"/>
  <c r="J183"/>
  <c r="J175"/>
  <c r="BK174"/>
  <c r="BK173"/>
  <c r="J164"/>
  <c r="BK160"/>
  <c r="J159"/>
  <c r="BK158"/>
  <c r="BK156"/>
  <c r="BK155"/>
  <c r="BK154"/>
  <c r="BK153"/>
  <c r="J152"/>
  <c r="BK150"/>
  <c r="BK148"/>
  <c r="J144"/>
  <c r="BK143"/>
  <c r="J140"/>
  <c i="15" r="BK186"/>
  <c r="BK185"/>
  <c r="J184"/>
  <c r="BK179"/>
  <c r="BK178"/>
  <c r="J176"/>
  <c r="J170"/>
  <c r="BK167"/>
  <c r="J166"/>
  <c r="BK157"/>
  <c r="J156"/>
  <c r="BK155"/>
  <c r="J154"/>
  <c r="J150"/>
  <c r="BK141"/>
  <c r="J140"/>
  <c r="BK138"/>
  <c r="BK136"/>
  <c i="14" r="J181"/>
  <c r="BK178"/>
  <c r="J176"/>
  <c r="BK172"/>
  <c r="J170"/>
  <c r="BK169"/>
  <c r="J168"/>
  <c r="J167"/>
  <c r="BK165"/>
  <c r="BK163"/>
  <c r="J161"/>
  <c r="BK157"/>
  <c r="J156"/>
  <c r="J155"/>
  <c r="BK154"/>
  <c r="J151"/>
  <c r="BK145"/>
  <c r="J144"/>
  <c r="J143"/>
  <c r="BK141"/>
  <c r="BK140"/>
  <c r="J139"/>
  <c r="BK138"/>
  <c r="J136"/>
  <c r="BK134"/>
  <c i="13" r="BK192"/>
  <c r="J190"/>
  <c r="J189"/>
  <c r="BK188"/>
  <c r="BK187"/>
  <c r="J186"/>
  <c r="BK185"/>
  <c r="J184"/>
  <c r="BK183"/>
  <c r="BK181"/>
  <c r="J177"/>
  <c r="J174"/>
  <c r="BK172"/>
  <c r="BK167"/>
  <c r="BK165"/>
  <c r="J163"/>
  <c r="J160"/>
  <c r="J159"/>
  <c r="BK156"/>
  <c r="J154"/>
  <c r="BK153"/>
  <c r="BK151"/>
  <c r="BK149"/>
  <c r="J144"/>
  <c r="J142"/>
  <c i="12" r="BK174"/>
  <c r="J173"/>
  <c r="BK171"/>
  <c r="BK169"/>
  <c r="J167"/>
  <c r="J163"/>
  <c r="J160"/>
  <c r="BK159"/>
  <c r="BK158"/>
  <c r="BK157"/>
  <c r="BK156"/>
  <c r="J155"/>
  <c r="BK151"/>
  <c r="BK150"/>
  <c r="J147"/>
  <c r="BK145"/>
  <c r="BK139"/>
  <c r="J137"/>
  <c r="BK133"/>
  <c r="BK131"/>
  <c i="11" r="BK399"/>
  <c r="J399"/>
  <c r="BK395"/>
  <c r="J395"/>
  <c r="BK393"/>
  <c r="BK389"/>
  <c r="BK377"/>
  <c r="J375"/>
  <c r="J372"/>
  <c r="BK370"/>
  <c r="J369"/>
  <c r="J367"/>
  <c r="BK365"/>
  <c r="BK363"/>
  <c r="BK362"/>
  <c r="J358"/>
  <c r="BK356"/>
  <c r="J354"/>
  <c r="BK353"/>
  <c r="J351"/>
  <c r="J350"/>
  <c r="BK344"/>
  <c r="BK342"/>
  <c r="J333"/>
  <c r="J331"/>
  <c r="BK329"/>
  <c r="J315"/>
  <c r="J300"/>
  <c r="J294"/>
  <c r="BK290"/>
  <c r="BK287"/>
  <c r="BK272"/>
  <c r="J258"/>
  <c r="J244"/>
  <c r="J241"/>
  <c r="BK239"/>
  <c r="BK238"/>
  <c r="J236"/>
  <c r="BK221"/>
  <c r="BK196"/>
  <c r="BK186"/>
  <c r="J166"/>
  <c i="10" r="J132"/>
  <c r="J128"/>
  <c i="9" r="BK138"/>
  <c r="J137"/>
  <c r="BK126"/>
  <c i="8" r="BK181"/>
  <c r="J180"/>
  <c r="J173"/>
  <c r="BK172"/>
  <c r="BK169"/>
  <c r="BK159"/>
  <c r="BK154"/>
  <c r="J153"/>
  <c r="BK151"/>
  <c r="J145"/>
  <c r="BK144"/>
  <c r="BK143"/>
  <c r="BK141"/>
  <c r="BK139"/>
  <c r="BK136"/>
  <c i="7" r="J185"/>
  <c r="J184"/>
  <c r="BK183"/>
  <c r="J177"/>
  <c r="J175"/>
  <c r="BK170"/>
  <c r="J169"/>
  <c r="BK168"/>
  <c r="BK165"/>
  <c r="BK164"/>
  <c r="J161"/>
  <c r="J160"/>
  <c r="J159"/>
  <c r="J157"/>
  <c r="J156"/>
  <c r="BK154"/>
  <c r="BK152"/>
  <c r="J151"/>
  <c r="BK150"/>
  <c r="BK148"/>
  <c r="BK147"/>
  <c r="BK141"/>
  <c r="J139"/>
  <c r="BK138"/>
  <c i="6" r="J177"/>
  <c r="J171"/>
  <c r="J169"/>
  <c r="BK167"/>
  <c r="BK159"/>
  <c r="BK157"/>
  <c r="BK152"/>
  <c r="BK151"/>
  <c r="BK149"/>
  <c r="BK147"/>
  <c r="BK144"/>
  <c r="J139"/>
  <c i="5" r="J183"/>
  <c r="J182"/>
  <c r="BK178"/>
  <c r="BK171"/>
  <c r="BK168"/>
  <c r="BK166"/>
  <c r="BK163"/>
  <c r="J161"/>
  <c r="BK158"/>
  <c r="J157"/>
  <c r="J156"/>
  <c r="J155"/>
  <c r="BK154"/>
  <c r="BK147"/>
  <c r="BK141"/>
  <c r="J134"/>
  <c i="4" r="BK191"/>
  <c r="J190"/>
  <c r="J188"/>
  <c r="BK187"/>
  <c r="J184"/>
  <c r="BK181"/>
  <c r="J179"/>
  <c r="BK174"/>
  <c r="J172"/>
  <c r="J171"/>
  <c r="BK169"/>
  <c r="J168"/>
  <c r="J167"/>
  <c r="J166"/>
  <c r="J165"/>
  <c r="J159"/>
  <c r="J158"/>
  <c r="BK157"/>
  <c r="J154"/>
  <c r="J152"/>
  <c r="BK151"/>
  <c r="J150"/>
  <c r="J148"/>
  <c r="BK147"/>
  <c r="J145"/>
  <c r="J144"/>
  <c r="J143"/>
  <c r="BK142"/>
  <c r="BK140"/>
  <c r="BK139"/>
  <c r="J135"/>
  <c i="3" r="BK175"/>
  <c r="BK174"/>
  <c r="J171"/>
  <c r="BK170"/>
  <c r="J168"/>
  <c r="J167"/>
  <c r="J163"/>
  <c r="J158"/>
  <c r="J156"/>
  <c r="BK154"/>
  <c r="J153"/>
  <c r="J151"/>
  <c r="J150"/>
  <c r="BK149"/>
  <c r="BK142"/>
  <c r="BK140"/>
  <c r="J139"/>
  <c r="J138"/>
  <c r="J137"/>
  <c r="J135"/>
  <c r="BK133"/>
  <c r="BK132"/>
  <c r="J130"/>
  <c i="2" r="J436"/>
  <c r="BK432"/>
  <c r="BK430"/>
  <c r="J425"/>
  <c r="BK412"/>
  <c r="J409"/>
  <c r="J407"/>
  <c r="J405"/>
  <c r="BK404"/>
  <c r="BK403"/>
  <c r="BK401"/>
  <c r="J400"/>
  <c r="J399"/>
  <c r="J396"/>
  <c r="J395"/>
  <c r="BK394"/>
  <c r="BK393"/>
  <c r="BK392"/>
  <c r="BK391"/>
  <c r="BK390"/>
  <c r="BK389"/>
  <c r="BK388"/>
  <c r="BK385"/>
  <c r="BK383"/>
  <c r="BK381"/>
  <c r="BK379"/>
  <c r="BK377"/>
  <c r="BK375"/>
  <c r="BK371"/>
  <c r="J365"/>
  <c r="J364"/>
  <c r="BK363"/>
  <c r="BK350"/>
  <c r="BK338"/>
  <c r="BK332"/>
  <c r="BK328"/>
  <c r="BK326"/>
  <c r="BK322"/>
  <c r="BK319"/>
  <c r="BK300"/>
  <c r="J282"/>
  <c r="BK261"/>
  <c r="BK258"/>
  <c r="BK256"/>
  <c r="BK237"/>
  <c r="J231"/>
  <c r="J220"/>
  <c r="BK208"/>
  <c r="BK196"/>
  <c r="BK184"/>
  <c r="BK172"/>
  <c r="BK161"/>
  <c i="1" r="AS107"/>
  <c i="24" r="J184"/>
  <c r="J183"/>
  <c r="BK182"/>
  <c r="BK181"/>
  <c r="J179"/>
  <c r="J178"/>
  <c r="J176"/>
  <c r="BK174"/>
  <c r="BK173"/>
  <c r="J172"/>
  <c r="J171"/>
  <c r="J168"/>
  <c r="J167"/>
  <c r="BK165"/>
  <c r="BK163"/>
  <c r="J161"/>
  <c r="J158"/>
  <c r="J155"/>
  <c r="J154"/>
  <c r="BK152"/>
  <c r="BK151"/>
  <c r="BK150"/>
  <c r="BK148"/>
  <c r="BK145"/>
  <c r="J144"/>
  <c r="BK143"/>
  <c r="BK140"/>
  <c r="BK139"/>
  <c r="BK138"/>
  <c r="BK136"/>
  <c r="J134"/>
  <c i="23" r="J185"/>
  <c r="BK184"/>
  <c r="BK183"/>
  <c r="J182"/>
  <c r="J180"/>
  <c r="BK178"/>
  <c r="J175"/>
  <c r="J174"/>
  <c r="BK173"/>
  <c r="J172"/>
  <c r="BK171"/>
  <c r="J170"/>
  <c r="BK168"/>
  <c r="J165"/>
  <c r="J163"/>
  <c r="BK162"/>
  <c r="BK161"/>
  <c r="BK159"/>
  <c r="BK153"/>
  <c r="J152"/>
  <c r="J148"/>
  <c r="J145"/>
  <c r="J140"/>
  <c r="J138"/>
  <c r="BK136"/>
  <c r="BK134"/>
  <c i="22" r="BK176"/>
  <c r="J175"/>
  <c r="BK174"/>
  <c r="BK173"/>
  <c r="J171"/>
  <c r="J167"/>
  <c r="BK165"/>
  <c r="BK164"/>
  <c r="BK159"/>
  <c r="J158"/>
  <c r="BK157"/>
  <c r="J156"/>
  <c r="J151"/>
  <c r="J150"/>
  <c r="J149"/>
  <c r="BK147"/>
  <c r="J143"/>
  <c r="BK138"/>
  <c r="BK134"/>
  <c i="21" r="J192"/>
  <c r="J189"/>
  <c r="J187"/>
  <c r="BK186"/>
  <c r="BK185"/>
  <c r="J183"/>
  <c r="BK180"/>
  <c r="BK178"/>
  <c r="J176"/>
  <c r="BK175"/>
  <c r="BK170"/>
  <c r="J169"/>
  <c r="BK166"/>
  <c r="BK160"/>
  <c r="BK153"/>
  <c r="BK145"/>
  <c r="J143"/>
  <c r="J142"/>
  <c r="BK141"/>
  <c r="J139"/>
  <c r="BK136"/>
  <c r="BK135"/>
  <c i="20" r="BK175"/>
  <c r="BK174"/>
  <c r="BK173"/>
  <c r="J171"/>
  <c r="J170"/>
  <c r="J168"/>
  <c r="J167"/>
  <c r="J166"/>
  <c r="J162"/>
  <c r="J158"/>
  <c r="BK156"/>
  <c r="J153"/>
  <c r="J152"/>
  <c r="J151"/>
  <c r="BK150"/>
  <c r="BK149"/>
  <c r="J149"/>
  <c r="J148"/>
  <c r="BK147"/>
  <c r="BK146"/>
  <c r="J145"/>
  <c i="19" r="BK372"/>
  <c r="BK368"/>
  <c r="J366"/>
  <c r="BK364"/>
  <c r="J359"/>
  <c r="BK357"/>
  <c r="BK348"/>
  <c r="J345"/>
  <c r="J343"/>
  <c r="BK342"/>
  <c r="BK341"/>
  <c r="J339"/>
  <c r="BK337"/>
  <c r="BK336"/>
  <c r="BK335"/>
  <c r="J334"/>
  <c r="BK332"/>
  <c r="J331"/>
  <c r="BK330"/>
  <c r="BK329"/>
  <c r="BK328"/>
  <c r="J327"/>
  <c r="J326"/>
  <c r="BK325"/>
  <c r="J324"/>
  <c r="J323"/>
  <c r="BK321"/>
  <c r="J319"/>
  <c r="BK317"/>
  <c r="J315"/>
  <c r="BK313"/>
  <c r="J311"/>
  <c r="BK310"/>
  <c r="J307"/>
  <c r="BK306"/>
  <c r="J304"/>
  <c r="BK302"/>
  <c r="BK301"/>
  <c r="J299"/>
  <c r="J294"/>
  <c r="BK286"/>
  <c r="BK282"/>
  <c r="BK276"/>
  <c r="J274"/>
  <c r="J272"/>
  <c r="J268"/>
  <c r="BK265"/>
  <c r="BK252"/>
  <c r="BK240"/>
  <c r="BK228"/>
  <c r="J225"/>
  <c r="J223"/>
  <c r="BK222"/>
  <c r="BK207"/>
  <c r="J203"/>
  <c r="J194"/>
  <c r="BK186"/>
  <c r="J178"/>
  <c r="BK170"/>
  <c r="BK162"/>
  <c r="J143"/>
  <c i="18" r="J134"/>
  <c r="J132"/>
  <c r="BK128"/>
  <c i="17" r="J138"/>
  <c r="BK136"/>
  <c r="BK135"/>
  <c r="J134"/>
  <c r="J126"/>
  <c i="16" r="J185"/>
  <c r="BK184"/>
  <c r="BK182"/>
  <c r="BK180"/>
  <c r="J177"/>
  <c r="J174"/>
  <c r="J171"/>
  <c r="J169"/>
  <c r="BK168"/>
  <c r="BK167"/>
  <c r="BK166"/>
  <c r="BK165"/>
  <c r="BK164"/>
  <c r="J162"/>
  <c r="J161"/>
  <c r="J158"/>
  <c r="J157"/>
  <c r="J155"/>
  <c r="J154"/>
  <c r="BK152"/>
  <c r="J151"/>
  <c r="J150"/>
  <c r="J147"/>
  <c r="J143"/>
  <c r="J141"/>
  <c r="J139"/>
  <c r="BK138"/>
  <c r="J136"/>
  <c i="15" r="J186"/>
  <c r="BK184"/>
  <c r="J183"/>
  <c r="J181"/>
  <c r="BK180"/>
  <c r="J173"/>
  <c r="BK172"/>
  <c r="BK169"/>
  <c r="BK168"/>
  <c r="J167"/>
  <c r="J165"/>
  <c r="BK164"/>
  <c r="J163"/>
  <c r="BK161"/>
  <c r="J160"/>
  <c r="J159"/>
  <c r="BK158"/>
  <c r="BK156"/>
  <c r="J153"/>
  <c r="J152"/>
  <c r="J151"/>
  <c r="BK150"/>
  <c r="BK148"/>
  <c r="BK147"/>
  <c r="J144"/>
  <c r="BK143"/>
  <c r="J141"/>
  <c r="J138"/>
  <c i="14" r="J184"/>
  <c r="J183"/>
  <c r="J182"/>
  <c r="J179"/>
  <c r="J178"/>
  <c r="J177"/>
  <c r="BK176"/>
  <c r="J174"/>
  <c r="J172"/>
  <c r="J169"/>
  <c r="BK167"/>
  <c r="J165"/>
  <c r="J164"/>
  <c r="J163"/>
  <c r="BK161"/>
  <c r="J159"/>
  <c r="BK158"/>
  <c r="J153"/>
  <c r="J152"/>
  <c r="BK150"/>
  <c r="BK148"/>
  <c r="BK147"/>
  <c r="J145"/>
  <c r="BK144"/>
  <c r="BK139"/>
  <c r="J138"/>
  <c i="13" r="BK191"/>
  <c r="J182"/>
  <c r="J179"/>
  <c r="BK175"/>
  <c r="BK174"/>
  <c r="J173"/>
  <c r="BK170"/>
  <c r="J168"/>
  <c r="J167"/>
  <c r="BK160"/>
  <c r="BK159"/>
  <c r="BK158"/>
  <c r="BK157"/>
  <c r="J153"/>
  <c r="J146"/>
  <c r="J145"/>
  <c r="BK143"/>
  <c r="BK142"/>
  <c r="BK141"/>
  <c r="BK140"/>
  <c r="BK139"/>
  <c r="J136"/>
  <c r="J135"/>
  <c i="12" r="J175"/>
  <c r="BK173"/>
  <c r="J169"/>
  <c r="BK167"/>
  <c r="J166"/>
  <c r="BK165"/>
  <c r="J164"/>
  <c r="BK163"/>
  <c r="BK162"/>
  <c r="BK154"/>
  <c r="BK152"/>
  <c r="J151"/>
  <c r="J149"/>
  <c r="J148"/>
  <c r="BK141"/>
  <c r="BK138"/>
  <c r="BK135"/>
  <c r="J133"/>
  <c r="BK132"/>
  <c r="J131"/>
  <c r="J130"/>
  <c i="11" r="J389"/>
  <c r="BK388"/>
  <c r="BK386"/>
  <c r="BK384"/>
  <c r="J377"/>
  <c r="BK375"/>
  <c r="BK372"/>
  <c r="J370"/>
  <c r="J363"/>
  <c r="BK361"/>
  <c r="BK352"/>
  <c r="BK351"/>
  <c r="BK346"/>
  <c r="J342"/>
  <c r="J340"/>
  <c r="BK338"/>
  <c r="BK337"/>
  <c r="BK334"/>
  <c r="BK331"/>
  <c r="J328"/>
  <c r="BK327"/>
  <c r="BK320"/>
  <c r="J310"/>
  <c r="BK305"/>
  <c r="BK300"/>
  <c r="J298"/>
  <c r="J296"/>
  <c r="J287"/>
  <c r="J272"/>
  <c r="J239"/>
  <c r="J219"/>
  <c r="BK215"/>
  <c r="BK176"/>
  <c r="J157"/>
  <c r="BK143"/>
  <c i="10" r="BK134"/>
  <c r="BK132"/>
  <c i="9" r="BK136"/>
  <c r="J135"/>
  <c r="J134"/>
  <c r="BK132"/>
  <c r="J126"/>
  <c i="8" r="J183"/>
  <c r="BK182"/>
  <c r="J178"/>
  <c r="BK177"/>
  <c r="J176"/>
  <c r="J175"/>
  <c r="J172"/>
  <c r="BK166"/>
  <c r="J165"/>
  <c r="BK164"/>
  <c r="J163"/>
  <c r="J162"/>
  <c r="J161"/>
  <c r="BK160"/>
  <c r="BK158"/>
  <c r="BK150"/>
  <c r="J148"/>
  <c r="BK145"/>
  <c r="J143"/>
  <c r="J140"/>
  <c r="BK134"/>
  <c i="7" r="BK182"/>
  <c r="BK180"/>
  <c r="J179"/>
  <c r="BK178"/>
  <c r="J174"/>
  <c r="J172"/>
  <c r="J171"/>
  <c r="J168"/>
  <c r="J164"/>
  <c r="BK163"/>
  <c r="BK161"/>
  <c r="BK160"/>
  <c r="J158"/>
  <c r="BK157"/>
  <c r="BK156"/>
  <c r="BK153"/>
  <c r="J150"/>
  <c r="J145"/>
  <c r="BK143"/>
  <c r="BK140"/>
  <c r="BK136"/>
  <c r="J134"/>
  <c i="6" r="BK183"/>
  <c r="J182"/>
  <c r="J181"/>
  <c r="BK180"/>
  <c r="J178"/>
  <c r="BK177"/>
  <c r="BK176"/>
  <c r="J175"/>
  <c r="BK173"/>
  <c r="BK172"/>
  <c r="BK171"/>
  <c r="J170"/>
  <c r="BK169"/>
  <c r="BK168"/>
  <c r="J167"/>
  <c r="BK166"/>
  <c r="J165"/>
  <c r="BK164"/>
  <c r="J163"/>
  <c r="BK162"/>
  <c r="J161"/>
  <c r="BK160"/>
  <c r="J159"/>
  <c r="J158"/>
  <c r="BK156"/>
  <c r="BK155"/>
  <c r="BK154"/>
  <c r="BK153"/>
  <c r="J152"/>
  <c r="BK150"/>
  <c r="J146"/>
  <c r="J144"/>
  <c r="BK143"/>
  <c r="BK142"/>
  <c r="BK140"/>
  <c r="BK139"/>
  <c r="BK138"/>
  <c r="J136"/>
  <c r="BK134"/>
  <c i="5" r="BK184"/>
  <c r="J184"/>
  <c r="BK182"/>
  <c r="J181"/>
  <c r="J179"/>
  <c r="BK177"/>
  <c r="BK176"/>
  <c r="BK174"/>
  <c r="J173"/>
  <c r="J172"/>
  <c r="J171"/>
  <c r="BK170"/>
  <c r="J169"/>
  <c r="J167"/>
  <c r="J166"/>
  <c r="BK165"/>
  <c r="J164"/>
  <c r="J163"/>
  <c r="J162"/>
  <c r="BK161"/>
  <c r="J160"/>
  <c r="J159"/>
  <c r="J158"/>
  <c r="J153"/>
  <c r="J152"/>
  <c r="BK151"/>
  <c r="J150"/>
  <c r="J148"/>
  <c r="J147"/>
  <c r="BK145"/>
  <c r="J144"/>
  <c r="BK143"/>
  <c r="BK140"/>
  <c r="BK139"/>
  <c r="J139"/>
  <c r="J138"/>
  <c r="BK136"/>
  <c r="J136"/>
  <c r="BK134"/>
  <c i="4" r="BK190"/>
  <c r="BK189"/>
  <c r="BK188"/>
  <c r="J187"/>
  <c r="J186"/>
  <c r="BK185"/>
  <c r="BK184"/>
  <c r="BK183"/>
  <c r="BK182"/>
  <c r="J181"/>
  <c r="J177"/>
  <c r="BK175"/>
  <c r="J174"/>
  <c r="BK173"/>
  <c r="BK172"/>
  <c r="J169"/>
  <c r="BK168"/>
  <c r="BK167"/>
  <c r="BK166"/>
  <c r="BK165"/>
  <c r="J164"/>
  <c r="J162"/>
  <c r="J160"/>
  <c r="BK158"/>
  <c r="J157"/>
  <c r="BK156"/>
  <c r="J155"/>
  <c r="BK154"/>
  <c r="J153"/>
  <c r="BK150"/>
  <c r="J147"/>
  <c r="J141"/>
  <c r="J139"/>
  <c r="J137"/>
  <c r="BK136"/>
  <c r="BK135"/>
  <c i="3" r="J173"/>
  <c r="BK171"/>
  <c r="J170"/>
  <c r="J169"/>
  <c r="BK168"/>
  <c r="BK166"/>
  <c r="BK165"/>
  <c r="J164"/>
  <c r="BK162"/>
  <c r="BK160"/>
  <c r="BK159"/>
  <c r="BK156"/>
  <c r="BK155"/>
  <c r="BK153"/>
  <c r="J152"/>
  <c i="2" r="BK330"/>
  <c r="J319"/>
  <c r="J300"/>
  <c r="J264"/>
  <c r="J261"/>
  <c r="J259"/>
  <c i="24" r="BK167"/>
  <c r="BK166"/>
  <c r="J165"/>
  <c r="J164"/>
  <c r="BK162"/>
  <c r="BK161"/>
  <c r="J160"/>
  <c r="J159"/>
  <c r="BK157"/>
  <c r="BK156"/>
  <c r="BK155"/>
  <c r="BK153"/>
  <c r="J151"/>
  <c r="J148"/>
  <c r="BK147"/>
  <c r="J145"/>
  <c r="J143"/>
  <c r="J141"/>
  <c r="J140"/>
  <c r="J138"/>
  <c r="J136"/>
  <c i="23" r="J183"/>
  <c r="BK180"/>
  <c r="J179"/>
  <c r="BK177"/>
  <c r="BK174"/>
  <c r="J173"/>
  <c r="J169"/>
  <c r="J168"/>
  <c r="BK166"/>
  <c r="BK165"/>
  <c r="BK163"/>
  <c r="J160"/>
  <c r="BK158"/>
  <c r="J157"/>
  <c r="J156"/>
  <c r="BK154"/>
  <c r="J153"/>
  <c r="BK150"/>
  <c r="J144"/>
  <c r="J141"/>
  <c r="BK138"/>
  <c r="J136"/>
  <c r="J134"/>
  <c i="22" r="J178"/>
  <c r="J174"/>
  <c r="BK171"/>
  <c r="J164"/>
  <c r="J163"/>
  <c r="J162"/>
  <c r="J161"/>
  <c r="J160"/>
  <c r="BK158"/>
  <c r="J155"/>
  <c r="BK154"/>
  <c r="J152"/>
  <c r="J147"/>
  <c r="BK146"/>
  <c r="BK144"/>
  <c r="BK143"/>
  <c r="BK136"/>
  <c r="J134"/>
  <c i="21" r="BK191"/>
  <c r="J190"/>
  <c r="BK189"/>
  <c r="BK187"/>
  <c r="J186"/>
  <c r="BK184"/>
  <c r="BK183"/>
  <c r="J182"/>
  <c r="J180"/>
  <c r="J178"/>
  <c r="BK174"/>
  <c r="BK172"/>
  <c r="BK169"/>
  <c r="BK167"/>
  <c r="J166"/>
  <c r="J163"/>
  <c r="BK161"/>
  <c r="BK158"/>
  <c r="BK157"/>
  <c r="BK156"/>
  <c r="J156"/>
  <c r="BK155"/>
  <c r="BK154"/>
  <c r="J152"/>
  <c r="BK151"/>
  <c r="BK149"/>
  <c r="BK148"/>
  <c r="BK146"/>
  <c r="J144"/>
  <c r="BK143"/>
  <c r="BK140"/>
  <c i="20" r="BK171"/>
  <c r="BK169"/>
  <c r="J165"/>
  <c r="J164"/>
  <c r="J163"/>
  <c r="BK162"/>
  <c r="BK160"/>
  <c r="J159"/>
  <c r="J156"/>
  <c r="J155"/>
  <c r="BK154"/>
  <c r="BK153"/>
  <c r="BK151"/>
  <c r="BK145"/>
  <c i="16" r="J180"/>
  <c r="BK179"/>
  <c r="J178"/>
  <c r="BK177"/>
  <c r="BK172"/>
  <c r="BK170"/>
  <c r="J168"/>
  <c r="J165"/>
  <c r="BK163"/>
  <c r="BK162"/>
  <c r="BK161"/>
  <c r="J160"/>
  <c r="BK159"/>
  <c r="BK157"/>
  <c r="J156"/>
  <c r="J153"/>
  <c r="BK151"/>
  <c r="J148"/>
  <c r="BK147"/>
  <c r="J145"/>
  <c r="BK144"/>
  <c r="BK139"/>
  <c r="BK136"/>
  <c r="BK134"/>
  <c i="15" r="J185"/>
  <c r="J179"/>
  <c r="J175"/>
  <c r="BK174"/>
  <c r="BK173"/>
  <c r="J171"/>
  <c r="J169"/>
  <c r="J164"/>
  <c r="BK163"/>
  <c r="J162"/>
  <c r="BK153"/>
  <c r="J148"/>
  <c r="BK145"/>
  <c r="BK144"/>
  <c r="J143"/>
  <c r="BK140"/>
  <c r="J139"/>
  <c r="J134"/>
  <c i="14" r="BK183"/>
  <c r="BK181"/>
  <c r="BK179"/>
  <c r="BK174"/>
  <c r="J173"/>
  <c r="J171"/>
  <c r="BK170"/>
  <c r="BK168"/>
  <c r="BK166"/>
  <c r="BK164"/>
  <c r="J162"/>
  <c r="J160"/>
  <c r="BK159"/>
  <c r="J158"/>
  <c r="J157"/>
  <c r="BK156"/>
  <c r="J154"/>
  <c r="BK153"/>
  <c r="J148"/>
  <c r="J147"/>
  <c r="J141"/>
  <c i="13" r="BK190"/>
  <c r="BK189"/>
  <c r="J188"/>
  <c r="J185"/>
  <c r="BK182"/>
  <c r="J181"/>
  <c r="BK177"/>
  <c r="J172"/>
  <c r="J170"/>
  <c r="BK169"/>
  <c r="J162"/>
  <c r="J161"/>
  <c r="J157"/>
  <c r="BK155"/>
  <c r="BK152"/>
  <c r="J149"/>
  <c r="BK148"/>
  <c r="BK146"/>
  <c r="J143"/>
  <c r="J140"/>
  <c r="J139"/>
  <c r="J137"/>
  <c r="BK136"/>
  <c r="BK135"/>
  <c i="12" r="J171"/>
  <c r="J170"/>
  <c r="J168"/>
  <c r="BK166"/>
  <c r="J165"/>
  <c r="J162"/>
  <c r="J159"/>
  <c r="BK155"/>
  <c r="BK153"/>
  <c r="J152"/>
  <c r="J150"/>
  <c r="BK148"/>
  <c r="BK147"/>
  <c r="J146"/>
  <c r="J143"/>
  <c r="J142"/>
  <c r="J140"/>
  <c r="J138"/>
  <c r="J136"/>
  <c r="BK134"/>
  <c r="J132"/>
  <c r="BK130"/>
  <c i="11" r="J391"/>
  <c r="J388"/>
  <c r="J386"/>
  <c r="J384"/>
  <c r="J368"/>
  <c r="BK367"/>
  <c r="BK366"/>
  <c r="J364"/>
  <c r="J362"/>
  <c r="J361"/>
  <c r="BK359"/>
  <c r="BK357"/>
  <c r="BK355"/>
  <c r="BK354"/>
  <c r="J353"/>
  <c r="J352"/>
  <c r="BK348"/>
  <c r="J346"/>
  <c r="J344"/>
  <c r="J338"/>
  <c r="J334"/>
  <c r="J326"/>
  <c r="BK310"/>
  <c r="J305"/>
  <c r="BK298"/>
  <c r="BK296"/>
  <c r="BK294"/>
  <c r="J290"/>
  <c r="BK258"/>
  <c r="BK244"/>
  <c r="BK241"/>
  <c r="J238"/>
  <c r="BK236"/>
  <c r="J221"/>
  <c r="BK219"/>
  <c r="J217"/>
  <c r="BK206"/>
  <c r="J176"/>
  <c r="BK157"/>
  <c r="J143"/>
  <c i="10" r="BK128"/>
  <c i="9" r="J138"/>
  <c r="J136"/>
  <c r="J132"/>
  <c i="8" r="J182"/>
  <c r="J181"/>
  <c r="BK180"/>
  <c r="BK178"/>
  <c r="BK176"/>
  <c r="BK173"/>
  <c r="J171"/>
  <c r="BK170"/>
  <c r="J169"/>
  <c r="J168"/>
  <c r="J167"/>
  <c r="J166"/>
  <c r="J164"/>
  <c r="BK163"/>
  <c r="BK162"/>
  <c r="BK161"/>
  <c r="J159"/>
  <c r="J158"/>
  <c r="J157"/>
  <c r="J156"/>
  <c r="BK155"/>
  <c r="J154"/>
  <c r="BK153"/>
  <c r="J152"/>
  <c r="J151"/>
  <c r="J147"/>
  <c r="BK140"/>
  <c r="J139"/>
  <c r="BK138"/>
  <c r="J134"/>
  <c i="7" r="BK185"/>
  <c r="BK184"/>
  <c r="J180"/>
  <c r="J178"/>
  <c r="BK177"/>
  <c r="BK175"/>
  <c r="BK173"/>
  <c r="J170"/>
  <c r="J167"/>
  <c r="J166"/>
  <c r="J165"/>
  <c r="BK162"/>
  <c r="J155"/>
  <c r="BK151"/>
  <c r="J147"/>
  <c r="J144"/>
  <c r="J141"/>
  <c r="BK139"/>
  <c r="BK134"/>
  <c i="6" r="J183"/>
  <c r="BK182"/>
  <c r="BK181"/>
  <c r="J180"/>
  <c r="BK178"/>
  <c r="J176"/>
  <c r="BK175"/>
  <c r="J173"/>
  <c r="J172"/>
  <c r="BK170"/>
  <c r="J168"/>
  <c r="J166"/>
  <c r="BK165"/>
  <c r="J164"/>
  <c r="BK163"/>
  <c r="J162"/>
  <c r="BK161"/>
  <c r="J160"/>
  <c r="BK158"/>
  <c r="J157"/>
  <c r="J156"/>
  <c r="J155"/>
  <c r="J154"/>
  <c r="J153"/>
  <c r="J151"/>
  <c r="J150"/>
  <c r="J149"/>
  <c r="J147"/>
  <c r="BK146"/>
  <c r="J143"/>
  <c r="J142"/>
  <c r="J140"/>
  <c r="J138"/>
  <c r="BK136"/>
  <c r="J134"/>
  <c i="5" r="BK183"/>
  <c r="BK181"/>
  <c r="BK179"/>
  <c r="J178"/>
  <c r="J177"/>
  <c r="J176"/>
  <c r="J174"/>
  <c r="BK173"/>
  <c r="BK172"/>
  <c r="J170"/>
  <c r="BK169"/>
  <c r="J168"/>
  <c r="BK167"/>
  <c r="J165"/>
  <c r="BK164"/>
  <c r="BK162"/>
  <c r="BK160"/>
  <c r="BK159"/>
  <c r="BK157"/>
  <c r="BK156"/>
  <c r="BK155"/>
  <c r="J154"/>
  <c r="BK153"/>
  <c r="BK152"/>
  <c r="J151"/>
  <c r="BK150"/>
  <c r="BK148"/>
  <c r="J145"/>
  <c r="BK144"/>
  <c r="J143"/>
  <c r="J141"/>
  <c r="J140"/>
  <c i="3" r="J159"/>
  <c r="BK158"/>
  <c r="J157"/>
  <c r="J155"/>
  <c r="BK151"/>
  <c r="BK148"/>
  <c r="J147"/>
  <c r="J146"/>
  <c r="BK145"/>
  <c r="J143"/>
  <c r="BK141"/>
  <c r="J140"/>
  <c r="BK139"/>
  <c r="BK138"/>
  <c r="BK136"/>
  <c r="BK135"/>
  <c r="BK134"/>
  <c r="J133"/>
  <c r="J132"/>
  <c r="BK131"/>
  <c r="BK130"/>
  <c i="2" r="J428"/>
  <c r="BK426"/>
  <c r="BK423"/>
  <c r="BK421"/>
  <c r="J414"/>
  <c r="J412"/>
  <c r="BK409"/>
  <c r="J406"/>
  <c r="J404"/>
  <c r="BK402"/>
  <c r="J401"/>
  <c r="BK399"/>
  <c r="BK398"/>
  <c r="BK396"/>
  <c r="BK395"/>
  <c r="J394"/>
  <c r="J393"/>
  <c r="J388"/>
  <c r="BK387"/>
  <c r="J383"/>
  <c r="J381"/>
  <c r="J375"/>
  <c r="BK374"/>
  <c r="J370"/>
  <c r="BK368"/>
  <c r="BK366"/>
  <c r="BK364"/>
  <c r="BK356"/>
  <c r="J350"/>
  <c r="BK344"/>
  <c r="J332"/>
  <c r="J330"/>
  <c r="J322"/>
  <c r="BK282"/>
  <c r="BK259"/>
  <c r="J258"/>
  <c r="J235"/>
  <c r="J233"/>
  <c r="J208"/>
  <c r="J196"/>
  <c r="J143"/>
  <c i="1" r="AS117"/>
  <c i="23" r="J171"/>
  <c r="BK167"/>
  <c r="BK164"/>
  <c r="J162"/>
  <c r="J161"/>
  <c r="J159"/>
  <c r="J155"/>
  <c r="J151"/>
  <c r="J150"/>
  <c r="J147"/>
  <c r="BK145"/>
  <c r="J143"/>
  <c r="BK139"/>
  <c i="22" r="BK181"/>
  <c r="BK180"/>
  <c r="J179"/>
  <c r="BK178"/>
  <c r="J176"/>
  <c r="BK175"/>
  <c r="J173"/>
  <c r="J170"/>
  <c r="BK169"/>
  <c r="J168"/>
  <c r="BK167"/>
  <c r="BK166"/>
  <c r="BK163"/>
  <c r="J157"/>
  <c r="BK155"/>
  <c r="J154"/>
  <c r="BK153"/>
  <c r="BK151"/>
  <c r="BK150"/>
  <c r="BK149"/>
  <c r="J146"/>
  <c r="J144"/>
  <c r="J142"/>
  <c r="BK140"/>
  <c r="J139"/>
  <c r="J136"/>
  <c i="21" r="BK188"/>
  <c r="J185"/>
  <c r="J184"/>
  <c r="J174"/>
  <c r="BK173"/>
  <c r="BK168"/>
  <c r="J167"/>
  <c r="BK165"/>
  <c r="J160"/>
  <c r="BK159"/>
  <c r="J157"/>
  <c r="J153"/>
  <c r="BK152"/>
  <c r="J151"/>
  <c r="J148"/>
  <c r="J146"/>
  <c r="BK142"/>
  <c r="J141"/>
  <c r="BK139"/>
  <c r="J137"/>
  <c r="J136"/>
  <c r="J135"/>
  <c i="20" r="J175"/>
  <c r="J169"/>
  <c r="BK167"/>
  <c r="BK166"/>
  <c r="J160"/>
  <c r="BK159"/>
  <c r="J157"/>
  <c r="J154"/>
  <c r="BK143"/>
  <c r="J141"/>
  <c r="J140"/>
  <c r="J139"/>
  <c r="BK137"/>
  <c r="J136"/>
  <c r="BK135"/>
  <c r="J134"/>
  <c r="BK133"/>
  <c r="J132"/>
  <c r="J130"/>
  <c i="19" r="J362"/>
  <c r="BK361"/>
  <c r="J350"/>
  <c r="BK343"/>
  <c r="J340"/>
  <c r="J338"/>
  <c r="J336"/>
  <c r="J332"/>
  <c r="J330"/>
  <c r="J328"/>
  <c r="BK326"/>
  <c r="J313"/>
  <c r="J300"/>
  <c r="J290"/>
  <c r="BK278"/>
  <c r="BK274"/>
  <c r="J228"/>
  <c r="BK220"/>
  <c r="J205"/>
  <c r="J201"/>
  <c r="J155"/>
  <c i="17" r="J137"/>
  <c r="J135"/>
  <c r="J132"/>
  <c i="16" r="BK183"/>
  <c r="J182"/>
  <c r="J179"/>
  <c r="BK178"/>
  <c r="BK175"/>
  <c r="J173"/>
  <c r="J172"/>
  <c r="BK171"/>
  <c r="J170"/>
  <c r="BK169"/>
  <c r="J167"/>
  <c r="J166"/>
  <c r="J163"/>
  <c r="BK145"/>
  <c r="BK141"/>
  <c r="BK140"/>
  <c r="J138"/>
  <c r="J134"/>
  <c i="15" r="BK183"/>
  <c r="BK181"/>
  <c r="J180"/>
  <c r="J178"/>
  <c r="BK176"/>
  <c r="BK175"/>
  <c r="J174"/>
  <c r="J172"/>
  <c r="BK171"/>
  <c r="BK170"/>
  <c r="J168"/>
  <c r="BK166"/>
  <c r="BK165"/>
  <c r="BK162"/>
  <c r="J161"/>
  <c r="BK160"/>
  <c r="BK159"/>
  <c r="J158"/>
  <c r="J157"/>
  <c r="J155"/>
  <c r="BK154"/>
  <c r="BK152"/>
  <c r="BK151"/>
  <c r="J147"/>
  <c r="J145"/>
  <c r="BK139"/>
  <c r="J136"/>
  <c r="BK134"/>
  <c i="14" r="BK184"/>
  <c r="BK182"/>
  <c r="BK177"/>
  <c r="BK173"/>
  <c r="BK171"/>
  <c r="J166"/>
  <c r="BK162"/>
  <c r="BK160"/>
  <c r="BK155"/>
  <c r="BK152"/>
  <c r="BK151"/>
  <c r="J150"/>
  <c r="BK143"/>
  <c r="J140"/>
  <c r="BK136"/>
  <c r="J134"/>
  <c i="13" r="J192"/>
  <c r="J191"/>
  <c r="J187"/>
  <c r="BK186"/>
  <c r="BK184"/>
  <c r="J183"/>
  <c r="BK179"/>
  <c r="J175"/>
  <c r="BK173"/>
  <c r="J169"/>
  <c r="BK168"/>
  <c r="J165"/>
  <c r="BK163"/>
  <c r="BK162"/>
  <c r="BK161"/>
  <c r="J158"/>
  <c r="J156"/>
  <c r="J155"/>
  <c r="BK154"/>
  <c r="J152"/>
  <c r="J151"/>
  <c r="J148"/>
  <c r="BK145"/>
  <c r="BK144"/>
  <c r="J141"/>
  <c r="BK137"/>
  <c i="12" r="BK175"/>
  <c r="J174"/>
  <c r="BK170"/>
  <c r="BK168"/>
  <c r="BK164"/>
  <c r="BK160"/>
  <c r="J158"/>
  <c r="J157"/>
  <c r="J156"/>
  <c r="J154"/>
  <c r="J153"/>
  <c r="BK149"/>
  <c r="BK146"/>
  <c r="J145"/>
  <c r="BK143"/>
  <c r="BK142"/>
  <c r="J141"/>
  <c r="BK140"/>
  <c r="J139"/>
  <c r="BK137"/>
  <c r="BK136"/>
  <c r="J135"/>
  <c r="J134"/>
  <c i="11" r="J393"/>
  <c r="BK391"/>
  <c r="BK369"/>
  <c r="BK368"/>
  <c r="J366"/>
  <c r="J365"/>
  <c r="BK364"/>
  <c r="J359"/>
  <c r="BK358"/>
  <c r="J357"/>
  <c r="J356"/>
  <c r="J355"/>
  <c r="BK350"/>
  <c r="J348"/>
  <c r="BK340"/>
  <c r="J337"/>
  <c r="BK333"/>
  <c r="J329"/>
  <c r="BK328"/>
  <c r="J327"/>
  <c r="BK326"/>
  <c r="J320"/>
  <c r="BK315"/>
  <c r="BK217"/>
  <c r="J215"/>
  <c r="J206"/>
  <c r="J196"/>
  <c r="J186"/>
  <c r="BK166"/>
  <c i="10" r="J134"/>
  <c i="9" r="BK137"/>
  <c r="BK135"/>
  <c r="BK134"/>
  <c i="8" r="BK183"/>
  <c r="J177"/>
  <c r="BK175"/>
  <c r="BK171"/>
  <c r="J170"/>
  <c r="BK168"/>
  <c r="BK167"/>
  <c r="BK165"/>
  <c r="J160"/>
  <c r="BK157"/>
  <c r="BK156"/>
  <c r="J155"/>
  <c r="BK152"/>
  <c r="J150"/>
  <c r="BK148"/>
  <c r="BK147"/>
  <c r="J144"/>
  <c r="J141"/>
  <c r="J138"/>
  <c r="J136"/>
  <c i="7" r="J183"/>
  <c r="J182"/>
  <c r="BK179"/>
  <c r="BK174"/>
  <c r="J173"/>
  <c r="BK172"/>
  <c r="BK171"/>
  <c r="BK169"/>
  <c r="BK167"/>
  <c r="BK166"/>
  <c r="J163"/>
  <c r="J162"/>
  <c r="BK159"/>
  <c r="BK158"/>
  <c r="BK155"/>
  <c r="J154"/>
  <c r="J153"/>
  <c r="J152"/>
  <c r="J148"/>
  <c r="BK145"/>
  <c r="BK144"/>
  <c r="J143"/>
  <c r="J140"/>
  <c r="J138"/>
  <c r="J136"/>
  <c i="5" r="BK138"/>
  <c i="4" r="J191"/>
  <c r="J189"/>
  <c r="BK186"/>
  <c r="J185"/>
  <c r="J183"/>
  <c r="J182"/>
  <c r="BK179"/>
  <c r="BK177"/>
  <c r="J175"/>
  <c r="J173"/>
  <c r="BK171"/>
  <c r="BK164"/>
  <c r="BK162"/>
  <c r="BK160"/>
  <c r="BK159"/>
  <c r="J156"/>
  <c r="BK155"/>
  <c r="BK153"/>
  <c r="BK152"/>
  <c r="J151"/>
  <c r="BK148"/>
  <c r="BK145"/>
  <c r="BK144"/>
  <c r="BK143"/>
  <c r="J142"/>
  <c r="BK141"/>
  <c r="J140"/>
  <c r="BK137"/>
  <c r="J136"/>
  <c i="3" r="J175"/>
  <c r="J174"/>
  <c r="BK173"/>
  <c r="BK169"/>
  <c r="BK167"/>
  <c r="J166"/>
  <c r="J165"/>
  <c r="BK164"/>
  <c r="BK163"/>
  <c r="J162"/>
  <c r="J160"/>
  <c r="BK157"/>
  <c r="J154"/>
  <c r="BK152"/>
  <c r="BK150"/>
  <c r="J149"/>
  <c r="J148"/>
  <c r="BK147"/>
  <c r="BK146"/>
  <c r="J145"/>
  <c r="BK143"/>
  <c r="J142"/>
  <c r="J141"/>
  <c r="BK137"/>
  <c r="J136"/>
  <c r="J134"/>
  <c r="J131"/>
  <c i="2" r="BK436"/>
  <c r="J432"/>
  <c r="J430"/>
  <c r="BK428"/>
  <c r="J426"/>
  <c r="BK425"/>
  <c r="J423"/>
  <c r="J421"/>
  <c r="BK414"/>
  <c r="BK407"/>
  <c r="BK406"/>
  <c r="BK405"/>
  <c r="J403"/>
  <c r="J402"/>
  <c r="BK400"/>
  <c r="J398"/>
  <c r="J392"/>
  <c r="J391"/>
  <c r="J390"/>
  <c r="J389"/>
  <c r="J387"/>
  <c r="J385"/>
  <c r="J379"/>
  <c r="J377"/>
  <c r="J374"/>
  <c r="J371"/>
  <c r="BK370"/>
  <c r="J368"/>
  <c r="J366"/>
  <c r="BK365"/>
  <c r="J363"/>
  <c r="J356"/>
  <c r="J344"/>
  <c r="J338"/>
  <c r="J328"/>
  <c r="J326"/>
  <c r="BK264"/>
  <c r="J256"/>
  <c r="J237"/>
  <c r="BK235"/>
  <c r="BK233"/>
  <c r="BK231"/>
  <c r="BK220"/>
  <c r="J184"/>
  <c r="J172"/>
  <c r="J161"/>
  <c r="BK143"/>
  <c i="1" r="AS96"/>
  <c i="2" l="1" r="BK142"/>
  <c r="J142"/>
  <c r="J102"/>
  <c r="T142"/>
  <c r="T183"/>
  <c r="P234"/>
  <c r="BK263"/>
  <c r="J263"/>
  <c r="J106"/>
  <c r="P263"/>
  <c r="BK318"/>
  <c r="J318"/>
  <c r="J107"/>
  <c r="P318"/>
  <c r="BK362"/>
  <c r="J362"/>
  <c r="J108"/>
  <c r="R362"/>
  <c r="BK369"/>
  <c r="J369"/>
  <c r="J109"/>
  <c r="T369"/>
  <c r="P373"/>
  <c r="BK386"/>
  <c r="J386"/>
  <c r="J112"/>
  <c r="P386"/>
  <c r="BK397"/>
  <c r="J397"/>
  <c r="J113"/>
  <c r="P397"/>
  <c r="T411"/>
  <c r="P427"/>
  <c i="3" r="BK129"/>
  <c r="J129"/>
  <c r="J101"/>
  <c r="R129"/>
  <c r="T144"/>
  <c r="P161"/>
  <c r="BK172"/>
  <c r="J172"/>
  <c r="J104"/>
  <c r="R172"/>
  <c i="4" r="BK134"/>
  <c r="J134"/>
  <c r="J101"/>
  <c r="R134"/>
  <c r="BK138"/>
  <c r="J138"/>
  <c r="J102"/>
  <c r="P138"/>
  <c r="BK146"/>
  <c r="J146"/>
  <c r="J103"/>
  <c r="BK149"/>
  <c r="J149"/>
  <c r="J104"/>
  <c r="P149"/>
  <c r="R163"/>
  <c r="R170"/>
  <c r="BK178"/>
  <c r="J178"/>
  <c r="J109"/>
  <c r="T178"/>
  <c i="6" r="T137"/>
  <c r="T132"/>
  <c r="T141"/>
  <c r="R145"/>
  <c r="BK174"/>
  <c r="J174"/>
  <c r="J107"/>
  <c r="BK179"/>
  <c r="J179"/>
  <c r="J108"/>
  <c i="7" r="R137"/>
  <c r="R132"/>
  <c r="P142"/>
  <c r="T146"/>
  <c r="T149"/>
  <c r="R176"/>
  <c r="P181"/>
  <c i="8" r="BK137"/>
  <c r="J137"/>
  <c r="J103"/>
  <c r="T137"/>
  <c r="T132"/>
  <c r="R142"/>
  <c r="P146"/>
  <c r="T149"/>
  <c r="P174"/>
  <c r="R179"/>
  <c i="9" r="R133"/>
  <c r="R130"/>
  <c r="R124"/>
  <c i="11" r="BK142"/>
  <c r="BK175"/>
  <c r="J175"/>
  <c r="J103"/>
  <c r="BK218"/>
  <c r="J218"/>
  <c r="J104"/>
  <c r="R243"/>
  <c r="P286"/>
  <c r="P325"/>
  <c r="T332"/>
  <c r="T336"/>
  <c r="T349"/>
  <c r="T360"/>
  <c r="P374"/>
  <c r="BK390"/>
  <c r="J390"/>
  <c r="J116"/>
  <c i="12" r="BK129"/>
  <c r="BK144"/>
  <c r="J144"/>
  <c r="J102"/>
  <c r="BK161"/>
  <c r="J161"/>
  <c r="J103"/>
  <c r="T161"/>
  <c r="T172"/>
  <c i="13" r="T134"/>
  <c r="T138"/>
  <c r="P147"/>
  <c r="R150"/>
  <c r="R166"/>
  <c r="R171"/>
  <c r="BK178"/>
  <c r="J178"/>
  <c r="J109"/>
  <c i="14" r="R137"/>
  <c r="R132"/>
  <c r="BK146"/>
  <c r="J146"/>
  <c r="J105"/>
  <c r="R146"/>
  <c r="T149"/>
  <c r="T175"/>
  <c r="T180"/>
  <c i="15" r="R137"/>
  <c r="R132"/>
  <c r="P142"/>
  <c r="T146"/>
  <c r="P149"/>
  <c r="R177"/>
  <c r="P182"/>
  <c i="16" r="BK142"/>
  <c r="J142"/>
  <c r="J104"/>
  <c r="BK146"/>
  <c r="J146"/>
  <c r="J105"/>
  <c r="R149"/>
  <c r="P181"/>
  <c i="17" r="P133"/>
  <c r="P130"/>
  <c r="P124"/>
  <c i="1" r="AU114"/>
  <c i="19" r="T142"/>
  <c r="P169"/>
  <c r="BK204"/>
  <c r="J204"/>
  <c r="J104"/>
  <c r="T204"/>
  <c r="T227"/>
  <c r="R264"/>
  <c r="BK298"/>
  <c r="J298"/>
  <c r="J108"/>
  <c r="T298"/>
  <c r="R305"/>
  <c r="T309"/>
  <c r="R322"/>
  <c r="R333"/>
  <c r="P347"/>
  <c r="BK363"/>
  <c r="J363"/>
  <c r="J116"/>
  <c r="R363"/>
  <c i="20" r="P129"/>
  <c r="P144"/>
  <c r="P161"/>
  <c r="BK172"/>
  <c r="J172"/>
  <c r="J104"/>
  <c i="21" r="T134"/>
  <c r="P138"/>
  <c r="BK147"/>
  <c r="J147"/>
  <c r="J103"/>
  <c r="R147"/>
  <c r="P150"/>
  <c r="P164"/>
  <c r="P171"/>
  <c r="P179"/>
  <c i="22" r="P145"/>
  <c r="P148"/>
  <c r="T172"/>
  <c r="T177"/>
  <c i="23" r="P146"/>
  <c i="2" r="P142"/>
  <c r="BK183"/>
  <c r="J183"/>
  <c r="J103"/>
  <c r="P183"/>
  <c r="BK234"/>
  <c r="J234"/>
  <c r="J104"/>
  <c r="T234"/>
  <c r="T263"/>
  <c r="T318"/>
  <c r="T362"/>
  <c r="P369"/>
  <c r="BK373"/>
  <c r="J373"/>
  <c r="J111"/>
  <c r="R373"/>
  <c r="T386"/>
  <c r="R397"/>
  <c r="BK411"/>
  <c r="J411"/>
  <c r="J115"/>
  <c r="P411"/>
  <c r="BK427"/>
  <c r="J427"/>
  <c r="J116"/>
  <c r="T427"/>
  <c i="5" r="P137"/>
  <c r="P132"/>
  <c i="1" r="AU100"/>
  <c i="5" r="BK142"/>
  <c r="J142"/>
  <c r="J104"/>
  <c r="P142"/>
  <c r="BK146"/>
  <c r="J146"/>
  <c r="J105"/>
  <c r="R146"/>
  <c r="T146"/>
  <c r="T149"/>
  <c r="P175"/>
  <c r="BK180"/>
  <c r="J180"/>
  <c r="J108"/>
  <c r="P180"/>
  <c i="6" r="P137"/>
  <c r="P132"/>
  <c i="1" r="AU101"/>
  <c i="6" r="BK148"/>
  <c r="J148"/>
  <c r="J106"/>
  <c r="P148"/>
  <c r="R174"/>
  <c r="R179"/>
  <c i="7" r="P137"/>
  <c r="P132"/>
  <c i="1" r="AU102"/>
  <c i="7" r="BK146"/>
  <c r="J146"/>
  <c r="J105"/>
  <c r="R146"/>
  <c r="R149"/>
  <c r="T176"/>
  <c r="R181"/>
  <c i="8" r="R137"/>
  <c r="R132"/>
  <c r="BK146"/>
  <c r="J146"/>
  <c r="J105"/>
  <c r="R146"/>
  <c r="R149"/>
  <c r="T174"/>
  <c r="T179"/>
  <c i="9" r="BK133"/>
  <c r="J133"/>
  <c r="J102"/>
  <c i="11" r="T142"/>
  <c r="R175"/>
  <c r="R218"/>
  <c r="T243"/>
  <c r="T286"/>
  <c r="R325"/>
  <c r="P332"/>
  <c r="R336"/>
  <c r="P349"/>
  <c r="P360"/>
  <c r="BK374"/>
  <c r="J374"/>
  <c r="J115"/>
  <c r="T390"/>
  <c i="12" r="R129"/>
  <c r="P144"/>
  <c r="R161"/>
  <c r="R172"/>
  <c i="13" r="BK134"/>
  <c r="R134"/>
  <c r="R138"/>
  <c r="T147"/>
  <c r="T150"/>
  <c r="P166"/>
  <c r="P171"/>
  <c r="P178"/>
  <c i="14" r="BK142"/>
  <c r="J142"/>
  <c r="J104"/>
  <c r="T142"/>
  <c r="P146"/>
  <c r="R149"/>
  <c r="R175"/>
  <c r="P180"/>
  <c i="15" r="BK142"/>
  <c r="J142"/>
  <c r="J104"/>
  <c r="T142"/>
  <c r="R146"/>
  <c r="R149"/>
  <c r="P177"/>
  <c r="R182"/>
  <c i="20" r="BK129"/>
  <c r="J129"/>
  <c r="J101"/>
  <c r="R129"/>
  <c r="T144"/>
  <c r="R161"/>
  <c r="T172"/>
  <c i="21" r="BK134"/>
  <c r="J134"/>
  <c r="J101"/>
  <c r="R134"/>
  <c r="R138"/>
  <c r="P147"/>
  <c r="R150"/>
  <c r="T164"/>
  <c r="T171"/>
  <c r="BK179"/>
  <c r="J179"/>
  <c r="J109"/>
  <c i="22" r="BK137"/>
  <c r="J137"/>
  <c r="J103"/>
  <c r="BK148"/>
  <c r="J148"/>
  <c r="J106"/>
  <c r="BK172"/>
  <c r="J172"/>
  <c r="J107"/>
  <c r="BK177"/>
  <c r="J177"/>
  <c r="J108"/>
  <c i="23" r="P137"/>
  <c r="P132"/>
  <c i="1" r="AU122"/>
  <c i="23" r="BK142"/>
  <c r="J142"/>
  <c r="J104"/>
  <c r="BK149"/>
  <c r="J149"/>
  <c r="J106"/>
  <c r="R149"/>
  <c r="P176"/>
  <c r="BK181"/>
  <c r="J181"/>
  <c r="J108"/>
  <c r="T181"/>
  <c i="3" r="P129"/>
  <c r="BK144"/>
  <c r="J144"/>
  <c r="J102"/>
  <c r="R144"/>
  <c r="R161"/>
  <c r="P172"/>
  <c i="4" r="P134"/>
  <c r="T134"/>
  <c r="R138"/>
  <c r="T146"/>
  <c r="T149"/>
  <c r="P163"/>
  <c r="BK170"/>
  <c r="J170"/>
  <c r="J107"/>
  <c r="T170"/>
  <c r="R178"/>
  <c i="5" r="BK137"/>
  <c r="J137"/>
  <c r="J103"/>
  <c r="T137"/>
  <c r="T132"/>
  <c r="T142"/>
  <c r="BK149"/>
  <c r="J149"/>
  <c r="J106"/>
  <c r="P149"/>
  <c r="BK175"/>
  <c r="J175"/>
  <c r="J107"/>
  <c r="T175"/>
  <c r="R180"/>
  <c i="6" r="R137"/>
  <c r="R132"/>
  <c r="P141"/>
  <c r="BK145"/>
  <c r="J145"/>
  <c r="J105"/>
  <c r="T145"/>
  <c r="T148"/>
  <c r="T174"/>
  <c r="T179"/>
  <c i="7" r="BK137"/>
  <c r="J137"/>
  <c r="J103"/>
  <c r="T137"/>
  <c r="T132"/>
  <c r="R142"/>
  <c r="BK149"/>
  <c r="J149"/>
  <c r="J106"/>
  <c r="BK176"/>
  <c r="J176"/>
  <c r="J107"/>
  <c r="BK181"/>
  <c r="J181"/>
  <c r="J108"/>
  <c i="8" r="P137"/>
  <c r="P132"/>
  <c i="1" r="AU103"/>
  <c i="8" r="P142"/>
  <c r="T146"/>
  <c r="P149"/>
  <c r="BK179"/>
  <c r="J179"/>
  <c r="J108"/>
  <c i="9" r="P133"/>
  <c r="P130"/>
  <c r="P124"/>
  <c i="1" r="AU104"/>
  <c i="11" r="R142"/>
  <c r="P175"/>
  <c r="P218"/>
  <c r="BK243"/>
  <c r="J243"/>
  <c r="J106"/>
  <c r="BK286"/>
  <c r="J286"/>
  <c r="J107"/>
  <c r="BK325"/>
  <c r="J325"/>
  <c r="J108"/>
  <c r="BK332"/>
  <c r="J332"/>
  <c r="J109"/>
  <c r="BK336"/>
  <c r="J336"/>
  <c r="J111"/>
  <c r="BK349"/>
  <c r="J349"/>
  <c r="J112"/>
  <c r="BK360"/>
  <c r="J360"/>
  <c r="J113"/>
  <c r="T374"/>
  <c r="P390"/>
  <c i="12" r="P129"/>
  <c r="R144"/>
  <c r="P161"/>
  <c r="BK172"/>
  <c r="J172"/>
  <c r="J104"/>
  <c i="13" r="P134"/>
  <c r="P138"/>
  <c r="R147"/>
  <c r="P150"/>
  <c r="T166"/>
  <c r="T171"/>
  <c r="T178"/>
  <c i="14" r="P137"/>
  <c r="P132"/>
  <c i="1" r="AU111"/>
  <c i="14" r="P142"/>
  <c r="T146"/>
  <c r="P149"/>
  <c r="P175"/>
  <c r="R180"/>
  <c i="15" r="P137"/>
  <c r="P132"/>
  <c i="1" r="AU112"/>
  <c i="15" r="BK146"/>
  <c r="J146"/>
  <c r="J105"/>
  <c r="BK149"/>
  <c r="J149"/>
  <c r="J106"/>
  <c r="BK177"/>
  <c r="J177"/>
  <c r="J107"/>
  <c r="BK182"/>
  <c r="J182"/>
  <c r="J108"/>
  <c i="16" r="BK137"/>
  <c r="J137"/>
  <c r="J103"/>
  <c r="R137"/>
  <c r="R132"/>
  <c r="P142"/>
  <c r="T142"/>
  <c r="P146"/>
  <c r="R146"/>
  <c r="T146"/>
  <c r="P149"/>
  <c r="BK176"/>
  <c r="J176"/>
  <c r="J107"/>
  <c r="P176"/>
  <c r="T176"/>
  <c r="T181"/>
  <c i="17" r="BK133"/>
  <c r="J133"/>
  <c r="J102"/>
  <c r="R133"/>
  <c r="R130"/>
  <c r="R124"/>
  <c i="20" r="T129"/>
  <c r="R144"/>
  <c r="T161"/>
  <c r="R172"/>
  <c i="21" r="P134"/>
  <c r="P133"/>
  <c i="1" r="AU120"/>
  <c i="21" r="BK150"/>
  <c r="J150"/>
  <c r="J104"/>
  <c r="BK164"/>
  <c r="J164"/>
  <c r="J106"/>
  <c r="BK171"/>
  <c r="J171"/>
  <c r="J107"/>
  <c r="T179"/>
  <c i="22" r="R145"/>
  <c r="T148"/>
  <c r="R172"/>
  <c r="P177"/>
  <c i="23" r="T137"/>
  <c r="T132"/>
  <c r="R142"/>
  <c r="T142"/>
  <c r="R146"/>
  <c r="P149"/>
  <c r="BK176"/>
  <c r="J176"/>
  <c r="J107"/>
  <c r="T176"/>
  <c r="P181"/>
  <c i="2" r="R142"/>
  <c r="R141"/>
  <c r="R183"/>
  <c r="R234"/>
  <c r="R263"/>
  <c r="R318"/>
  <c r="P362"/>
  <c r="R369"/>
  <c r="T373"/>
  <c r="R386"/>
  <c r="T397"/>
  <c r="R411"/>
  <c r="R427"/>
  <c i="3" r="T129"/>
  <c r="P144"/>
  <c r="BK161"/>
  <c r="J161"/>
  <c r="J103"/>
  <c r="T161"/>
  <c r="T172"/>
  <c i="4" r="T138"/>
  <c r="P146"/>
  <c r="R146"/>
  <c r="R149"/>
  <c r="BK163"/>
  <c r="J163"/>
  <c r="J106"/>
  <c r="T163"/>
  <c r="P170"/>
  <c r="P178"/>
  <c i="5" r="R137"/>
  <c r="R132"/>
  <c r="R142"/>
  <c r="P146"/>
  <c r="R149"/>
  <c r="R175"/>
  <c r="T180"/>
  <c i="6" r="BK137"/>
  <c r="J137"/>
  <c r="J103"/>
  <c r="BK141"/>
  <c r="J141"/>
  <c r="J104"/>
  <c r="R141"/>
  <c r="P145"/>
  <c r="R148"/>
  <c r="P174"/>
  <c r="P179"/>
  <c i="7" r="BK142"/>
  <c r="J142"/>
  <c r="J104"/>
  <c r="T142"/>
  <c r="P146"/>
  <c r="P149"/>
  <c r="P176"/>
  <c r="T181"/>
  <c i="8" r="BK142"/>
  <c r="J142"/>
  <c r="J104"/>
  <c r="T142"/>
  <c r="BK149"/>
  <c r="J149"/>
  <c r="J106"/>
  <c r="BK174"/>
  <c r="J174"/>
  <c r="J107"/>
  <c r="R174"/>
  <c r="P179"/>
  <c i="9" r="T133"/>
  <c r="T130"/>
  <c r="T124"/>
  <c i="11" r="P142"/>
  <c r="T175"/>
  <c r="T218"/>
  <c r="P243"/>
  <c r="R286"/>
  <c r="T325"/>
  <c r="R332"/>
  <c r="P336"/>
  <c r="P335"/>
  <c r="R349"/>
  <c r="R360"/>
  <c r="R374"/>
  <c r="R390"/>
  <c i="12" r="T129"/>
  <c r="T144"/>
  <c r="P172"/>
  <c i="13" r="BK138"/>
  <c r="J138"/>
  <c r="J102"/>
  <c r="BK147"/>
  <c r="J147"/>
  <c r="J103"/>
  <c r="BK150"/>
  <c r="J150"/>
  <c r="J104"/>
  <c r="BK166"/>
  <c r="J166"/>
  <c r="J106"/>
  <c r="BK171"/>
  <c r="J171"/>
  <c r="J107"/>
  <c r="R178"/>
  <c i="14" r="BK137"/>
  <c r="J137"/>
  <c r="J103"/>
  <c r="T137"/>
  <c r="T132"/>
  <c r="R142"/>
  <c r="BK149"/>
  <c r="J149"/>
  <c r="J106"/>
  <c r="BK175"/>
  <c r="J175"/>
  <c r="J107"/>
  <c r="BK180"/>
  <c r="J180"/>
  <c r="J108"/>
  <c i="15" r="BK137"/>
  <c r="J137"/>
  <c r="J103"/>
  <c r="T137"/>
  <c r="T132"/>
  <c r="R142"/>
  <c r="P146"/>
  <c r="T149"/>
  <c r="T177"/>
  <c r="T182"/>
  <c i="16" r="P137"/>
  <c r="P132"/>
  <c i="1" r="AU113"/>
  <c i="16" r="T137"/>
  <c r="T132"/>
  <c r="R142"/>
  <c r="BK149"/>
  <c r="J149"/>
  <c r="J106"/>
  <c r="T149"/>
  <c r="R176"/>
  <c r="BK181"/>
  <c r="J181"/>
  <c r="J108"/>
  <c r="R181"/>
  <c i="17" r="T133"/>
  <c r="T130"/>
  <c r="T124"/>
  <c i="19" r="BK142"/>
  <c r="P142"/>
  <c r="R142"/>
  <c r="BK169"/>
  <c r="J169"/>
  <c r="J103"/>
  <c r="R169"/>
  <c r="T169"/>
  <c r="P204"/>
  <c r="R204"/>
  <c r="BK227"/>
  <c r="J227"/>
  <c r="J106"/>
  <c r="P227"/>
  <c r="R227"/>
  <c r="BK264"/>
  <c r="J264"/>
  <c r="J107"/>
  <c r="P264"/>
  <c r="T264"/>
  <c r="P298"/>
  <c r="R298"/>
  <c r="BK305"/>
  <c r="J305"/>
  <c r="J109"/>
  <c r="P305"/>
  <c r="T305"/>
  <c r="BK309"/>
  <c r="J309"/>
  <c r="J111"/>
  <c r="P309"/>
  <c r="R309"/>
  <c r="BK322"/>
  <c r="J322"/>
  <c r="J112"/>
  <c r="P322"/>
  <c r="T322"/>
  <c r="BK333"/>
  <c r="J333"/>
  <c r="J113"/>
  <c r="P333"/>
  <c r="T333"/>
  <c r="BK347"/>
  <c r="J347"/>
  <c r="J115"/>
  <c r="R347"/>
  <c r="T347"/>
  <c r="P363"/>
  <c r="T363"/>
  <c i="20" r="BK144"/>
  <c r="J144"/>
  <c r="J102"/>
  <c r="BK161"/>
  <c r="J161"/>
  <c r="J103"/>
  <c r="P172"/>
  <c i="21" r="BK138"/>
  <c r="J138"/>
  <c r="J102"/>
  <c r="T138"/>
  <c r="T147"/>
  <c r="T150"/>
  <c r="R164"/>
  <c r="R171"/>
  <c r="R179"/>
  <c i="22" r="P137"/>
  <c r="P132"/>
  <c i="1" r="AU121"/>
  <c i="22" r="R137"/>
  <c r="R132"/>
  <c r="T137"/>
  <c r="T132"/>
  <c r="BK141"/>
  <c r="J141"/>
  <c r="J104"/>
  <c r="P141"/>
  <c r="R141"/>
  <c r="T141"/>
  <c r="BK145"/>
  <c r="J145"/>
  <c r="J105"/>
  <c r="T145"/>
  <c r="R148"/>
  <c r="P172"/>
  <c r="R177"/>
  <c i="23" r="BK137"/>
  <c r="J137"/>
  <c r="J103"/>
  <c r="R137"/>
  <c r="R132"/>
  <c r="P142"/>
  <c r="BK146"/>
  <c r="J146"/>
  <c r="J105"/>
  <c r="T146"/>
  <c r="T149"/>
  <c r="R176"/>
  <c r="R181"/>
  <c i="24" r="BK137"/>
  <c r="J137"/>
  <c r="J103"/>
  <c r="P137"/>
  <c r="P132"/>
  <c i="1" r="AU123"/>
  <c i="24" r="R137"/>
  <c r="R132"/>
  <c r="T137"/>
  <c r="T132"/>
  <c r="BK142"/>
  <c r="J142"/>
  <c r="J104"/>
  <c r="P142"/>
  <c r="R142"/>
  <c r="T142"/>
  <c r="BK146"/>
  <c r="J146"/>
  <c r="J105"/>
  <c r="P146"/>
  <c r="R146"/>
  <c r="T146"/>
  <c r="BK149"/>
  <c r="J149"/>
  <c r="J106"/>
  <c r="P149"/>
  <c r="R149"/>
  <c r="T149"/>
  <c r="BK175"/>
  <c r="J175"/>
  <c r="J107"/>
  <c r="P175"/>
  <c r="R175"/>
  <c r="T175"/>
  <c r="BK180"/>
  <c r="J180"/>
  <c r="J108"/>
  <c r="P180"/>
  <c r="R180"/>
  <c r="T180"/>
  <c i="25" r="BK133"/>
  <c r="J133"/>
  <c r="J102"/>
  <c r="P133"/>
  <c r="P130"/>
  <c r="P124"/>
  <c i="1" r="AU124"/>
  <c i="25" r="R133"/>
  <c r="R130"/>
  <c r="R124"/>
  <c r="T133"/>
  <c r="T130"/>
  <c r="T124"/>
  <c i="2" r="E85"/>
  <c r="J95"/>
  <c r="F96"/>
  <c r="BF184"/>
  <c r="BF208"/>
  <c r="BF233"/>
  <c r="BF256"/>
  <c r="BF259"/>
  <c r="BF322"/>
  <c r="BF344"/>
  <c r="BF363"/>
  <c r="BF368"/>
  <c r="BF370"/>
  <c r="BF371"/>
  <c r="BF374"/>
  <c r="BF377"/>
  <c r="BF379"/>
  <c r="BF381"/>
  <c r="BF387"/>
  <c r="BF392"/>
  <c r="BF393"/>
  <c r="BF394"/>
  <c r="BF395"/>
  <c r="BF396"/>
  <c r="BF398"/>
  <c r="BF400"/>
  <c r="BF404"/>
  <c r="BF407"/>
  <c r="BF428"/>
  <c r="BF430"/>
  <c r="BK408"/>
  <c r="J408"/>
  <c r="J114"/>
  <c i="3" r="F95"/>
  <c r="E114"/>
  <c r="F125"/>
  <c r="BF130"/>
  <c r="BF131"/>
  <c r="BF132"/>
  <c r="BF134"/>
  <c r="BF137"/>
  <c r="BF138"/>
  <c r="BF139"/>
  <c r="BF143"/>
  <c r="BF150"/>
  <c r="BF153"/>
  <c r="BF162"/>
  <c r="BF165"/>
  <c r="BF168"/>
  <c r="BF169"/>
  <c r="BF170"/>
  <c i="4" r="E85"/>
  <c r="J93"/>
  <c r="F96"/>
  <c r="F129"/>
  <c r="J130"/>
  <c r="BF136"/>
  <c r="BF137"/>
  <c r="BF139"/>
  <c r="BF147"/>
  <c r="BF153"/>
  <c r="BF157"/>
  <c r="BF158"/>
  <c r="BF162"/>
  <c r="BF164"/>
  <c r="BF165"/>
  <c r="BF166"/>
  <c r="BF169"/>
  <c r="BF173"/>
  <c r="BF175"/>
  <c r="BF179"/>
  <c r="BF184"/>
  <c r="BF185"/>
  <c r="BF187"/>
  <c r="BF191"/>
  <c r="BK161"/>
  <c r="J161"/>
  <c r="J105"/>
  <c i="5" r="F95"/>
  <c r="F96"/>
  <c r="J126"/>
  <c r="J129"/>
  <c r="BF136"/>
  <c r="BF138"/>
  <c i="6" r="BK135"/>
  <c r="J135"/>
  <c r="J102"/>
  <c i="7" r="J93"/>
  <c r="F96"/>
  <c r="J129"/>
  <c r="BF134"/>
  <c r="BF136"/>
  <c r="BF140"/>
  <c r="BF150"/>
  <c r="BF153"/>
  <c r="BF157"/>
  <c r="BF158"/>
  <c r="BF160"/>
  <c r="BF161"/>
  <c r="BF164"/>
  <c r="BF166"/>
  <c r="BF172"/>
  <c r="BF177"/>
  <c r="BF179"/>
  <c r="BF182"/>
  <c r="BK133"/>
  <c r="J133"/>
  <c r="J101"/>
  <c i="8" r="F95"/>
  <c r="E118"/>
  <c r="J129"/>
  <c r="BF134"/>
  <c r="BF136"/>
  <c r="BF138"/>
  <c r="BF140"/>
  <c r="BF154"/>
  <c r="BF156"/>
  <c r="BF157"/>
  <c r="BF158"/>
  <c r="BF159"/>
  <c r="BF169"/>
  <c r="BF173"/>
  <c r="BF176"/>
  <c r="BF182"/>
  <c r="BF183"/>
  <c i="9" r="F93"/>
  <c r="E112"/>
  <c r="F121"/>
  <c i="10" r="J91"/>
  <c r="J94"/>
  <c r="F122"/>
  <c r="BF132"/>
  <c r="BK133"/>
  <c r="J133"/>
  <c r="J103"/>
  <c i="11" r="J93"/>
  <c r="J137"/>
  <c r="BF143"/>
  <c r="BF186"/>
  <c r="BF315"/>
  <c r="BF320"/>
  <c r="BF327"/>
  <c r="BF337"/>
  <c r="BF346"/>
  <c r="BF348"/>
  <c r="BF352"/>
  <c r="BF355"/>
  <c r="BF358"/>
  <c r="BF364"/>
  <c r="BF365"/>
  <c r="BF384"/>
  <c r="BF389"/>
  <c r="BF391"/>
  <c r="BK240"/>
  <c r="J240"/>
  <c r="J105"/>
  <c i="12" r="E85"/>
  <c r="F95"/>
  <c r="J125"/>
  <c r="BF133"/>
  <c r="BF139"/>
  <c r="BF140"/>
  <c r="BF143"/>
  <c r="BF152"/>
  <c r="BF153"/>
  <c r="BF156"/>
  <c r="BF157"/>
  <c r="BF160"/>
  <c r="BF166"/>
  <c r="BF173"/>
  <c r="BF175"/>
  <c i="13" r="J93"/>
  <c r="J96"/>
  <c r="BF140"/>
  <c r="BF145"/>
  <c r="BF149"/>
  <c r="BF152"/>
  <c r="BF155"/>
  <c r="BF157"/>
  <c r="BF161"/>
  <c r="BF168"/>
  <c r="BF169"/>
  <c r="BF175"/>
  <c r="BF186"/>
  <c r="BF191"/>
  <c r="BF192"/>
  <c r="BK164"/>
  <c r="J164"/>
  <c r="J105"/>
  <c i="14" r="F95"/>
  <c r="F96"/>
  <c r="J126"/>
  <c r="BF141"/>
  <c r="BF144"/>
  <c r="BF163"/>
  <c r="BF167"/>
  <c r="BF169"/>
  <c i="15" r="F95"/>
  <c r="J128"/>
  <c r="BF134"/>
  <c r="BF144"/>
  <c r="BF145"/>
  <c r="BF147"/>
  <c r="BF154"/>
  <c r="BF156"/>
  <c r="BF157"/>
  <c r="BF167"/>
  <c r="BF172"/>
  <c r="BF175"/>
  <c r="BF176"/>
  <c r="BF179"/>
  <c r="BF180"/>
  <c i="16" r="F96"/>
  <c r="F128"/>
  <c r="BF138"/>
  <c r="BF141"/>
  <c r="BF143"/>
  <c r="BF162"/>
  <c r="BF165"/>
  <c r="BF169"/>
  <c r="BF172"/>
  <c r="BF173"/>
  <c r="BF178"/>
  <c r="BF180"/>
  <c r="BF182"/>
  <c r="BF184"/>
  <c r="BK133"/>
  <c r="J133"/>
  <c r="J101"/>
  <c r="BK135"/>
  <c r="J135"/>
  <c r="J102"/>
  <c i="17" r="E85"/>
  <c r="F94"/>
  <c r="J118"/>
  <c r="J121"/>
  <c r="BF126"/>
  <c i="18" r="J91"/>
  <c r="F94"/>
  <c r="J121"/>
  <c r="BF132"/>
  <c r="BF134"/>
  <c i="19" r="F95"/>
  <c r="E126"/>
  <c r="J136"/>
  <c r="BF170"/>
  <c r="BF194"/>
  <c r="BF207"/>
  <c r="BF223"/>
  <c r="BF272"/>
  <c r="BF286"/>
  <c r="BF325"/>
  <c r="BF337"/>
  <c r="BF339"/>
  <c r="BF342"/>
  <c r="BF348"/>
  <c r="BF359"/>
  <c i="20" r="J93"/>
  <c r="F96"/>
  <c r="J124"/>
  <c r="BF137"/>
  <c r="BF142"/>
  <c r="BF156"/>
  <c r="BF162"/>
  <c r="BF163"/>
  <c r="BF164"/>
  <c r="BF168"/>
  <c r="BF169"/>
  <c r="BF171"/>
  <c r="BF173"/>
  <c r="BF174"/>
  <c r="BF175"/>
  <c i="21" r="E85"/>
  <c r="J93"/>
  <c r="F96"/>
  <c r="BF135"/>
  <c r="BF139"/>
  <c r="BF143"/>
  <c r="BF151"/>
  <c r="BF153"/>
  <c r="BF157"/>
  <c r="BF160"/>
  <c r="BF166"/>
  <c r="BF168"/>
  <c r="BF169"/>
  <c r="BF170"/>
  <c r="BF173"/>
  <c r="BF176"/>
  <c r="BF185"/>
  <c r="BF190"/>
  <c r="BK162"/>
  <c r="J162"/>
  <c r="J105"/>
  <c i="22" r="F96"/>
  <c r="J128"/>
  <c r="BF134"/>
  <c r="BF140"/>
  <c r="BF155"/>
  <c r="BF161"/>
  <c r="BF169"/>
  <c r="BF171"/>
  <c r="BF174"/>
  <c r="BF175"/>
  <c r="BF176"/>
  <c r="BF178"/>
  <c r="BK133"/>
  <c r="J133"/>
  <c r="J101"/>
  <c i="23" r="J93"/>
  <c r="J96"/>
  <c r="J128"/>
  <c r="BF150"/>
  <c r="BF152"/>
  <c r="BF155"/>
  <c r="BF156"/>
  <c r="BF158"/>
  <c r="BF160"/>
  <c r="BF170"/>
  <c i="2" r="F95"/>
  <c r="J96"/>
  <c r="BF143"/>
  <c r="BF161"/>
  <c r="BF172"/>
  <c r="BF196"/>
  <c r="BF220"/>
  <c r="BF235"/>
  <c r="BF237"/>
  <c r="BF319"/>
  <c r="BF326"/>
  <c r="BF375"/>
  <c r="BF383"/>
  <c r="BF388"/>
  <c r="BF389"/>
  <c r="BF390"/>
  <c r="BF391"/>
  <c r="BF399"/>
  <c r="BF409"/>
  <c r="BF423"/>
  <c i="3" r="J93"/>
  <c r="J125"/>
  <c r="BF136"/>
  <c r="BF140"/>
  <c r="BF148"/>
  <c r="BF149"/>
  <c r="BF151"/>
  <c r="BF154"/>
  <c r="BF156"/>
  <c r="BF159"/>
  <c r="BF164"/>
  <c r="BF167"/>
  <c i="5" r="BF139"/>
  <c r="BF141"/>
  <c r="BF144"/>
  <c r="BF147"/>
  <c r="BF156"/>
  <c r="BF161"/>
  <c r="BF162"/>
  <c r="BF163"/>
  <c r="BF165"/>
  <c r="BF166"/>
  <c r="BF168"/>
  <c r="BF170"/>
  <c r="BF171"/>
  <c r="BF172"/>
  <c r="BF173"/>
  <c r="BF174"/>
  <c r="BF178"/>
  <c r="BF182"/>
  <c i="6" r="F95"/>
  <c r="F96"/>
  <c r="J126"/>
  <c r="BF134"/>
  <c r="BF138"/>
  <c r="BF139"/>
  <c r="BF144"/>
  <c r="BF147"/>
  <c r="BF150"/>
  <c r="BF159"/>
  <c r="BF162"/>
  <c r="BF164"/>
  <c r="BF166"/>
  <c r="BF169"/>
  <c r="BF173"/>
  <c r="BF175"/>
  <c i="7" r="E85"/>
  <c r="F128"/>
  <c r="BF143"/>
  <c r="BF151"/>
  <c r="BF152"/>
  <c r="BF154"/>
  <c r="BF155"/>
  <c r="BF162"/>
  <c r="BF163"/>
  <c r="BF165"/>
  <c r="BF168"/>
  <c r="BF169"/>
  <c r="BF170"/>
  <c r="BF180"/>
  <c r="BF183"/>
  <c r="BF185"/>
  <c i="8" r="F96"/>
  <c r="J126"/>
  <c r="BF147"/>
  <c r="BF150"/>
  <c r="BF152"/>
  <c r="BF153"/>
  <c r="BF155"/>
  <c r="BF160"/>
  <c r="BF164"/>
  <c r="BF165"/>
  <c r="BF166"/>
  <c r="BF167"/>
  <c r="BF168"/>
  <c r="BF170"/>
  <c r="BF171"/>
  <c r="BF177"/>
  <c r="BF178"/>
  <c r="BF180"/>
  <c r="BK135"/>
  <c r="J135"/>
  <c r="J102"/>
  <c i="9" r="J94"/>
  <c r="J118"/>
  <c r="BF126"/>
  <c r="BF132"/>
  <c r="BF134"/>
  <c r="BF138"/>
  <c r="BK131"/>
  <c r="BK130"/>
  <c r="J130"/>
  <c r="J100"/>
  <c i="10" r="E113"/>
  <c r="F121"/>
  <c i="11" r="E85"/>
  <c r="F96"/>
  <c r="F136"/>
  <c r="BF166"/>
  <c r="BF176"/>
  <c r="BF215"/>
  <c r="BF219"/>
  <c r="BF241"/>
  <c r="BF244"/>
  <c r="BF287"/>
  <c r="BF300"/>
  <c r="BF326"/>
  <c r="BF333"/>
  <c r="BF334"/>
  <c r="BF344"/>
  <c r="BF351"/>
  <c r="BF356"/>
  <c r="BF359"/>
  <c r="BF361"/>
  <c r="BF367"/>
  <c r="BF375"/>
  <c r="BF377"/>
  <c i="12" r="J93"/>
  <c r="F96"/>
  <c r="J124"/>
  <c r="BF131"/>
  <c r="BF135"/>
  <c r="BF136"/>
  <c r="BF138"/>
  <c r="BF141"/>
  <c r="BF145"/>
  <c r="BF149"/>
  <c r="BF159"/>
  <c r="BF163"/>
  <c r="BF164"/>
  <c r="BF168"/>
  <c r="BF171"/>
  <c i="13" r="J95"/>
  <c r="E119"/>
  <c r="F130"/>
  <c r="BF135"/>
  <c r="BF137"/>
  <c r="BF139"/>
  <c r="BF142"/>
  <c r="BF148"/>
  <c r="BF151"/>
  <c r="BF163"/>
  <c r="BF167"/>
  <c r="BF187"/>
  <c r="BK176"/>
  <c r="J176"/>
  <c r="J108"/>
  <c i="14" r="E85"/>
  <c r="J95"/>
  <c r="BF140"/>
  <c r="BF145"/>
  <c r="BF147"/>
  <c r="BF148"/>
  <c r="BF151"/>
  <c r="BF152"/>
  <c r="BF153"/>
  <c r="BF154"/>
  <c r="BF156"/>
  <c r="BF159"/>
  <c r="BF161"/>
  <c r="BF170"/>
  <c r="BF171"/>
  <c r="BF172"/>
  <c r="BF174"/>
  <c r="BF178"/>
  <c r="BF184"/>
  <c r="BK133"/>
  <c r="J133"/>
  <c r="J101"/>
  <c i="15" r="J93"/>
  <c r="F96"/>
  <c r="BF136"/>
  <c r="BF138"/>
  <c r="BF141"/>
  <c r="BF159"/>
  <c r="BF161"/>
  <c r="BF163"/>
  <c r="BF171"/>
  <c r="BF174"/>
  <c r="BF178"/>
  <c r="BF184"/>
  <c i="16" r="J95"/>
  <c r="E118"/>
  <c r="BF144"/>
  <c r="BF148"/>
  <c r="BF150"/>
  <c r="BF151"/>
  <c r="BF153"/>
  <c r="BF156"/>
  <c r="BF157"/>
  <c r="BF158"/>
  <c r="BF164"/>
  <c r="BF166"/>
  <c r="BF167"/>
  <c r="BF171"/>
  <c r="BF175"/>
  <c i="20" r="BF158"/>
  <c r="BF160"/>
  <c i="21" r="F95"/>
  <c r="BF136"/>
  <c r="BF140"/>
  <c r="BF155"/>
  <c r="BF158"/>
  <c r="BF161"/>
  <c r="BF165"/>
  <c r="BF172"/>
  <c r="BF175"/>
  <c r="BF180"/>
  <c r="BF188"/>
  <c r="BF189"/>
  <c i="22" r="E85"/>
  <c r="F95"/>
  <c r="J96"/>
  <c r="BF138"/>
  <c r="BF143"/>
  <c r="BF144"/>
  <c r="BF151"/>
  <c r="BF152"/>
  <c r="BF153"/>
  <c r="BF159"/>
  <c r="BF160"/>
  <c r="BF162"/>
  <c r="BF163"/>
  <c r="BF167"/>
  <c r="BF181"/>
  <c i="23" r="F95"/>
  <c r="E118"/>
  <c r="F129"/>
  <c r="BF134"/>
  <c r="BF141"/>
  <c r="BF151"/>
  <c r="BF159"/>
  <c r="BF167"/>
  <c r="BF168"/>
  <c r="BF169"/>
  <c r="BF174"/>
  <c r="BF175"/>
  <c r="BF177"/>
  <c r="BF180"/>
  <c r="BF183"/>
  <c r="BK133"/>
  <c r="J133"/>
  <c r="J101"/>
  <c i="24" r="J93"/>
  <c r="F96"/>
  <c r="J129"/>
  <c r="BF138"/>
  <c r="BF145"/>
  <c r="BF151"/>
  <c r="BF155"/>
  <c r="BF158"/>
  <c r="BF159"/>
  <c r="BF162"/>
  <c r="BF164"/>
  <c r="BF165"/>
  <c i="2" r="BF261"/>
  <c r="BF282"/>
  <c r="BF300"/>
  <c i="3" r="BF163"/>
  <c r="BF171"/>
  <c i="4" r="J95"/>
  <c r="BF141"/>
  <c r="BF142"/>
  <c r="BF143"/>
  <c r="BF144"/>
  <c r="BF148"/>
  <c r="BF151"/>
  <c r="BF171"/>
  <c r="BF181"/>
  <c r="BF183"/>
  <c r="BF186"/>
  <c i="5" r="E85"/>
  <c r="J95"/>
  <c r="BF134"/>
  <c r="BF143"/>
  <c r="BF145"/>
  <c r="BF148"/>
  <c r="BF153"/>
  <c r="BF154"/>
  <c r="BF155"/>
  <c r="BF157"/>
  <c r="BF159"/>
  <c r="BF164"/>
  <c r="BF167"/>
  <c r="BF169"/>
  <c r="BF176"/>
  <c r="BF183"/>
  <c r="BF184"/>
  <c r="BK133"/>
  <c r="BK132"/>
  <c r="J132"/>
  <c r="BK135"/>
  <c r="J135"/>
  <c r="J102"/>
  <c i="6" r="E85"/>
  <c r="J95"/>
  <c r="J129"/>
  <c r="BF136"/>
  <c r="BF149"/>
  <c r="BF151"/>
  <c r="BF152"/>
  <c r="BF154"/>
  <c r="BF157"/>
  <c r="BF160"/>
  <c r="BF161"/>
  <c r="BF167"/>
  <c r="BF168"/>
  <c r="BF171"/>
  <c r="BF177"/>
  <c r="BF180"/>
  <c r="BF181"/>
  <c r="BF182"/>
  <c r="BF183"/>
  <c r="BK133"/>
  <c r="J133"/>
  <c r="J101"/>
  <c i="7" r="J128"/>
  <c r="BF141"/>
  <c r="BF145"/>
  <c r="BF148"/>
  <c r="BF167"/>
  <c r="BF171"/>
  <c r="BF173"/>
  <c r="BF174"/>
  <c r="BF175"/>
  <c i="8" r="J95"/>
  <c r="BF139"/>
  <c r="BF141"/>
  <c r="BF145"/>
  <c r="BF148"/>
  <c r="BF151"/>
  <c r="BF161"/>
  <c r="BF162"/>
  <c r="BF175"/>
  <c r="BF181"/>
  <c r="BK133"/>
  <c r="J133"/>
  <c r="J101"/>
  <c i="9" r="J93"/>
  <c r="BF135"/>
  <c r="BK125"/>
  <c r="J125"/>
  <c r="J99"/>
  <c i="10" r="BK131"/>
  <c r="J131"/>
  <c r="J102"/>
  <c i="11" r="J95"/>
  <c r="BF157"/>
  <c r="BF196"/>
  <c r="BF206"/>
  <c r="BF217"/>
  <c r="BF236"/>
  <c r="BF258"/>
  <c r="BF294"/>
  <c r="BF296"/>
  <c r="BF305"/>
  <c r="BF329"/>
  <c r="BF331"/>
  <c r="BF338"/>
  <c r="BF340"/>
  <c r="BF342"/>
  <c r="BF353"/>
  <c r="BF362"/>
  <c r="BF363"/>
  <c r="BF366"/>
  <c r="BF369"/>
  <c r="BF386"/>
  <c r="BF388"/>
  <c r="BK371"/>
  <c r="J371"/>
  <c r="J114"/>
  <c i="12" r="BF130"/>
  <c r="BF132"/>
  <c r="BF134"/>
  <c r="BF137"/>
  <c r="BF147"/>
  <c r="BF150"/>
  <c r="BF167"/>
  <c r="BF169"/>
  <c r="BF170"/>
  <c r="BF174"/>
  <c i="13" r="BF136"/>
  <c r="BF144"/>
  <c r="BF162"/>
  <c r="BF165"/>
  <c r="BF172"/>
  <c r="BF177"/>
  <c r="BF179"/>
  <c r="BF181"/>
  <c r="BF182"/>
  <c r="BF184"/>
  <c r="BF188"/>
  <c i="14" r="J96"/>
  <c r="BF136"/>
  <c r="BF143"/>
  <c r="BF158"/>
  <c r="BF164"/>
  <c r="BF165"/>
  <c r="BF168"/>
  <c r="BF173"/>
  <c r="BF176"/>
  <c r="BF181"/>
  <c r="BF182"/>
  <c r="BF183"/>
  <c r="BK135"/>
  <c r="J135"/>
  <c r="J102"/>
  <c i="15" r="E85"/>
  <c r="J96"/>
  <c r="BF140"/>
  <c r="BF143"/>
  <c r="BF150"/>
  <c r="BF151"/>
  <c r="BF152"/>
  <c r="BF153"/>
  <c r="BF158"/>
  <c r="BF160"/>
  <c r="BF162"/>
  <c r="BF166"/>
  <c r="BF168"/>
  <c r="BF170"/>
  <c r="BF173"/>
  <c r="BF183"/>
  <c r="BF185"/>
  <c r="BK133"/>
  <c r="BK132"/>
  <c r="J132"/>
  <c r="J100"/>
  <c r="BK135"/>
  <c r="J135"/>
  <c r="J102"/>
  <c i="16" r="J96"/>
  <c r="J126"/>
  <c r="BF147"/>
  <c r="BF152"/>
  <c r="BF154"/>
  <c r="BF155"/>
  <c r="BF159"/>
  <c r="BF170"/>
  <c r="BF174"/>
  <c r="BF183"/>
  <c i="17" r="J93"/>
  <c r="F120"/>
  <c r="BF132"/>
  <c r="BF135"/>
  <c r="BF137"/>
  <c r="BK125"/>
  <c r="J125"/>
  <c r="J99"/>
  <c i="18" r="E113"/>
  <c r="F121"/>
  <c r="BK127"/>
  <c r="J127"/>
  <c r="J100"/>
  <c i="19" r="J93"/>
  <c r="J96"/>
  <c r="BF155"/>
  <c r="BF203"/>
  <c r="BF205"/>
  <c r="BF220"/>
  <c r="BF274"/>
  <c r="BF278"/>
  <c r="BF294"/>
  <c r="BF300"/>
  <c r="BF301"/>
  <c r="BF304"/>
  <c r="BF311"/>
  <c r="BF319"/>
  <c r="BF324"/>
  <c r="BF327"/>
  <c r="BF329"/>
  <c r="BF330"/>
  <c r="BF331"/>
  <c r="BF332"/>
  <c r="BF334"/>
  <c r="BF335"/>
  <c r="BF336"/>
  <c r="BF340"/>
  <c r="BF341"/>
  <c r="BF343"/>
  <c r="BF350"/>
  <c r="BF372"/>
  <c i="20" r="BF145"/>
  <c r="BF146"/>
  <c r="BF148"/>
  <c r="BF149"/>
  <c r="BF150"/>
  <c r="BF155"/>
  <c r="BF157"/>
  <c r="BF159"/>
  <c r="BF165"/>
  <c r="BF167"/>
  <c r="BF170"/>
  <c i="21" r="BF137"/>
  <c r="BF141"/>
  <c r="BF145"/>
  <c r="BF146"/>
  <c r="BF148"/>
  <c r="BF156"/>
  <c r="BF167"/>
  <c r="BF183"/>
  <c r="BF186"/>
  <c r="BK177"/>
  <c r="J177"/>
  <c r="J108"/>
  <c i="22" r="BF136"/>
  <c r="BF142"/>
  <c r="BF154"/>
  <c r="BF164"/>
  <c r="BF166"/>
  <c r="BF168"/>
  <c r="BF170"/>
  <c i="23" r="BF136"/>
  <c r="BF138"/>
  <c r="BF139"/>
  <c r="BF140"/>
  <c r="BF143"/>
  <c r="BF145"/>
  <c r="BF147"/>
  <c r="BF162"/>
  <c r="BF164"/>
  <c r="BF171"/>
  <c r="BF178"/>
  <c r="BF184"/>
  <c r="BF185"/>
  <c i="24" r="J95"/>
  <c r="F128"/>
  <c r="BF134"/>
  <c r="BF136"/>
  <c r="BF140"/>
  <c r="BF141"/>
  <c r="BF144"/>
  <c r="BF147"/>
  <c r="BF148"/>
  <c r="BF152"/>
  <c r="BF153"/>
  <c r="BF156"/>
  <c r="BF157"/>
  <c r="BF160"/>
  <c r="BF169"/>
  <c r="BF173"/>
  <c r="BF174"/>
  <c r="BF183"/>
  <c i="2" r="J93"/>
  <c r="BF231"/>
  <c r="BF258"/>
  <c r="BF264"/>
  <c r="BF328"/>
  <c r="BF330"/>
  <c r="BF332"/>
  <c r="BF338"/>
  <c r="BF350"/>
  <c r="BF356"/>
  <c r="BF364"/>
  <c r="BF365"/>
  <c r="BF366"/>
  <c r="BF385"/>
  <c r="BF401"/>
  <c r="BF402"/>
  <c r="BF403"/>
  <c r="BF405"/>
  <c r="BF406"/>
  <c r="BF412"/>
  <c r="BF414"/>
  <c r="BF421"/>
  <c r="BF425"/>
  <c r="BF426"/>
  <c r="BF432"/>
  <c r="BF436"/>
  <c r="BK260"/>
  <c r="J260"/>
  <c r="J105"/>
  <c i="3" r="J95"/>
  <c r="BF133"/>
  <c r="BF135"/>
  <c r="BF141"/>
  <c r="BF142"/>
  <c r="BF145"/>
  <c r="BF146"/>
  <c r="BF147"/>
  <c r="BF152"/>
  <c r="BF155"/>
  <c r="BF157"/>
  <c r="BF158"/>
  <c r="BF160"/>
  <c r="BF166"/>
  <c r="BF173"/>
  <c r="BF174"/>
  <c r="BF175"/>
  <c i="4" r="BF135"/>
  <c r="BF140"/>
  <c r="BF145"/>
  <c r="BF150"/>
  <c r="BF152"/>
  <c r="BF154"/>
  <c r="BF155"/>
  <c r="BF156"/>
  <c r="BF159"/>
  <c r="BF160"/>
  <c r="BF167"/>
  <c r="BF168"/>
  <c r="BF172"/>
  <c r="BF174"/>
  <c r="BF177"/>
  <c r="BF182"/>
  <c r="BF188"/>
  <c r="BF189"/>
  <c r="BF190"/>
  <c r="BK176"/>
  <c r="J176"/>
  <c r="J108"/>
  <c i="5" r="BF140"/>
  <c r="BF150"/>
  <c r="BF151"/>
  <c r="BF152"/>
  <c r="BF158"/>
  <c r="BF160"/>
  <c r="BF177"/>
  <c r="BF179"/>
  <c r="BF181"/>
  <c i="6" r="BF140"/>
  <c r="BF142"/>
  <c r="BF143"/>
  <c r="BF146"/>
  <c r="BF153"/>
  <c r="BF155"/>
  <c r="BF156"/>
  <c r="BF158"/>
  <c r="BF163"/>
  <c r="BF165"/>
  <c r="BF170"/>
  <c r="BF172"/>
  <c r="BF176"/>
  <c r="BF178"/>
  <c i="7" r="BF138"/>
  <c r="BF139"/>
  <c r="BF144"/>
  <c r="BF147"/>
  <c r="BF156"/>
  <c r="BF159"/>
  <c r="BF178"/>
  <c r="BF184"/>
  <c r="BK135"/>
  <c r="J135"/>
  <c r="J102"/>
  <c i="8" r="BF143"/>
  <c r="BF144"/>
  <c r="BF163"/>
  <c r="BF172"/>
  <c i="9" r="BF136"/>
  <c r="BF137"/>
  <c i="10" r="J93"/>
  <c r="BF128"/>
  <c r="BF134"/>
  <c r="BK127"/>
  <c r="J127"/>
  <c r="J100"/>
  <c i="11" r="BF221"/>
  <c r="BF238"/>
  <c r="BF239"/>
  <c r="BF272"/>
  <c r="BF290"/>
  <c r="BF298"/>
  <c r="BF310"/>
  <c r="BF328"/>
  <c r="BF350"/>
  <c r="BF354"/>
  <c r="BF357"/>
  <c r="BF368"/>
  <c r="BF370"/>
  <c r="BF372"/>
  <c r="BF393"/>
  <c r="BF395"/>
  <c r="BF399"/>
  <c i="12" r="BF142"/>
  <c r="BF146"/>
  <c r="BF148"/>
  <c r="BF151"/>
  <c r="BF154"/>
  <c r="BF155"/>
  <c r="BF158"/>
  <c r="BF162"/>
  <c r="BF165"/>
  <c i="13" r="F95"/>
  <c r="BF141"/>
  <c r="BF143"/>
  <c r="BF146"/>
  <c r="BF153"/>
  <c r="BF154"/>
  <c r="BF156"/>
  <c r="BF158"/>
  <c r="BF159"/>
  <c r="BF160"/>
  <c r="BF170"/>
  <c r="BF173"/>
  <c r="BF174"/>
  <c r="BF183"/>
  <c r="BF185"/>
  <c r="BF189"/>
  <c r="BF190"/>
  <c i="14" r="BF134"/>
  <c r="BF138"/>
  <c r="BF139"/>
  <c r="BF150"/>
  <c r="BF155"/>
  <c r="BF157"/>
  <c r="BF160"/>
  <c r="BF162"/>
  <c r="BF166"/>
  <c r="BF177"/>
  <c r="BF179"/>
  <c i="15" r="BF139"/>
  <c r="BF148"/>
  <c r="BF155"/>
  <c r="BF164"/>
  <c r="BF165"/>
  <c r="BF169"/>
  <c r="BF181"/>
  <c r="BF186"/>
  <c i="16" r="BF134"/>
  <c r="BF136"/>
  <c r="BF139"/>
  <c r="BF140"/>
  <c r="BF145"/>
  <c r="BF160"/>
  <c r="BF161"/>
  <c r="BF163"/>
  <c r="BF168"/>
  <c r="BF177"/>
  <c r="BF179"/>
  <c r="BF185"/>
  <c i="17" r="BF134"/>
  <c r="BF136"/>
  <c r="BF138"/>
  <c r="BK131"/>
  <c r="J131"/>
  <c r="J101"/>
  <c i="18" r="J94"/>
  <c r="BF128"/>
  <c r="BK131"/>
  <c r="BK133"/>
  <c r="J133"/>
  <c r="J103"/>
  <c i="19" r="F96"/>
  <c r="BF143"/>
  <c r="BF162"/>
  <c r="BF178"/>
  <c r="BF186"/>
  <c r="BF201"/>
  <c r="BF222"/>
  <c r="BF225"/>
  <c r="BF228"/>
  <c r="BF240"/>
  <c r="BF252"/>
  <c r="BF265"/>
  <c r="BF268"/>
  <c r="BF276"/>
  <c r="BF282"/>
  <c r="BF290"/>
  <c r="BF299"/>
  <c r="BF302"/>
  <c r="BF306"/>
  <c r="BF307"/>
  <c r="BF310"/>
  <c r="BF313"/>
  <c r="BF315"/>
  <c r="BF317"/>
  <c r="BF321"/>
  <c r="BF323"/>
  <c r="BF326"/>
  <c r="BF328"/>
  <c r="BF338"/>
  <c r="BF345"/>
  <c r="BF357"/>
  <c r="BF361"/>
  <c r="BF362"/>
  <c r="BF364"/>
  <c r="BF366"/>
  <c r="BF368"/>
  <c r="BK224"/>
  <c r="J224"/>
  <c r="J105"/>
  <c r="BK344"/>
  <c r="J344"/>
  <c r="J114"/>
  <c i="20" r="E85"/>
  <c r="F95"/>
  <c r="J96"/>
  <c r="BF130"/>
  <c r="BF131"/>
  <c r="BF132"/>
  <c r="BF133"/>
  <c r="BF134"/>
  <c r="BF135"/>
  <c r="BF136"/>
  <c r="BF138"/>
  <c r="BF139"/>
  <c r="BF140"/>
  <c r="BF141"/>
  <c r="BF143"/>
  <c r="BF147"/>
  <c r="BF151"/>
  <c r="BF152"/>
  <c r="BF153"/>
  <c r="BF154"/>
  <c r="BF166"/>
  <c i="21" r="J95"/>
  <c r="J96"/>
  <c r="BF142"/>
  <c r="BF144"/>
  <c r="BF149"/>
  <c r="BF152"/>
  <c r="BF154"/>
  <c r="BF159"/>
  <c r="BF163"/>
  <c r="BF174"/>
  <c r="BF178"/>
  <c r="BF182"/>
  <c r="BF184"/>
  <c r="BF187"/>
  <c r="BF191"/>
  <c r="BF192"/>
  <c i="22" r="J93"/>
  <c r="BF139"/>
  <c r="BF146"/>
  <c r="BF147"/>
  <c r="BF149"/>
  <c r="BF150"/>
  <c r="BF156"/>
  <c r="BF157"/>
  <c r="BF158"/>
  <c r="BF165"/>
  <c r="BF173"/>
  <c r="BF179"/>
  <c r="BF180"/>
  <c r="BK135"/>
  <c r="J135"/>
  <c r="J102"/>
  <c i="23" r="BF144"/>
  <c r="BF148"/>
  <c r="BF153"/>
  <c r="BF154"/>
  <c r="BF157"/>
  <c r="BF161"/>
  <c r="BF163"/>
  <c r="BF165"/>
  <c r="BF166"/>
  <c r="BF172"/>
  <c r="BF173"/>
  <c r="BF179"/>
  <c r="BF182"/>
  <c r="BK135"/>
  <c r="J135"/>
  <c r="J102"/>
  <c i="24" r="E85"/>
  <c r="BF139"/>
  <c r="BF143"/>
  <c r="BF150"/>
  <c r="BF154"/>
  <c r="BF161"/>
  <c r="BF163"/>
  <c r="BF166"/>
  <c r="BF167"/>
  <c r="BF168"/>
  <c r="BF170"/>
  <c r="BF171"/>
  <c r="BF172"/>
  <c r="BF176"/>
  <c r="BF177"/>
  <c r="BF178"/>
  <c r="BF179"/>
  <c r="BF181"/>
  <c r="BF182"/>
  <c r="BF184"/>
  <c r="BK133"/>
  <c r="J133"/>
  <c r="J101"/>
  <c r="BK135"/>
  <c r="J135"/>
  <c r="J102"/>
  <c i="25" r="E85"/>
  <c r="J91"/>
  <c r="F93"/>
  <c r="J93"/>
  <c r="F94"/>
  <c r="J94"/>
  <c r="BF126"/>
  <c r="BF132"/>
  <c r="BF134"/>
  <c r="BF135"/>
  <c r="BF136"/>
  <c r="BF137"/>
  <c r="BF138"/>
  <c r="BK125"/>
  <c r="J125"/>
  <c r="J99"/>
  <c r="BK131"/>
  <c r="J131"/>
  <c r="J101"/>
  <c i="26" r="E85"/>
  <c r="J91"/>
  <c r="F93"/>
  <c r="J93"/>
  <c r="F94"/>
  <c r="J94"/>
  <c r="BF128"/>
  <c r="BF132"/>
  <c r="BF134"/>
  <c r="BK127"/>
  <c r="J127"/>
  <c r="J100"/>
  <c r="BK131"/>
  <c r="J131"/>
  <c r="J102"/>
  <c r="BK133"/>
  <c r="J133"/>
  <c r="J103"/>
  <c i="3" r="F41"/>
  <c i="1" r="BD98"/>
  <c i="7" r="F37"/>
  <c i="1" r="AZ102"/>
  <c i="8" r="F40"/>
  <c i="1" r="BC103"/>
  <c i="10" r="J35"/>
  <c i="1" r="AV105"/>
  <c i="13" r="F40"/>
  <c i="1" r="BC110"/>
  <c i="15" r="F41"/>
  <c i="1" r="BD112"/>
  <c i="16" r="J37"/>
  <c i="1" r="AV113"/>
  <c i="17" r="F37"/>
  <c i="1" r="BB114"/>
  <c i="21" r="F37"/>
  <c i="1" r="AZ120"/>
  <c i="2" r="F37"/>
  <c i="1" r="AZ97"/>
  <c i="5" r="F37"/>
  <c i="1" r="AZ100"/>
  <c i="9" r="F37"/>
  <c i="1" r="BB104"/>
  <c i="11" r="F39"/>
  <c i="1" r="BB108"/>
  <c i="12" r="F41"/>
  <c i="1" r="BD109"/>
  <c i="15" r="F39"/>
  <c i="1" r="BB112"/>
  <c i="20" r="J37"/>
  <c i="1" r="AV119"/>
  <c i="21" r="J37"/>
  <c i="1" r="AV120"/>
  <c i="23" r="F41"/>
  <c i="1" r="BD122"/>
  <c i="3" r="F37"/>
  <c i="1" r="AZ98"/>
  <c i="5" r="F39"/>
  <c i="1" r="BB100"/>
  <c i="6" r="F37"/>
  <c i="1" r="AZ101"/>
  <c i="9" r="F35"/>
  <c i="1" r="AZ104"/>
  <c i="11" r="F37"/>
  <c i="1" r="AZ108"/>
  <c i="13" r="F39"/>
  <c i="1" r="BB110"/>
  <c i="15" r="F40"/>
  <c i="1" r="BC112"/>
  <c i="16" r="F40"/>
  <c i="1" r="BC113"/>
  <c i="17" r="F38"/>
  <c i="1" r="BC114"/>
  <c i="19" r="F39"/>
  <c i="1" r="BB118"/>
  <c i="24" r="J37"/>
  <c i="1" r="AV123"/>
  <c i="6" r="F41"/>
  <c i="1" r="BD101"/>
  <c i="8" r="J37"/>
  <c i="1" r="AV103"/>
  <c i="11" r="F40"/>
  <c i="1" r="BC108"/>
  <c i="16" r="F39"/>
  <c i="1" r="BB113"/>
  <c i="18" r="F37"/>
  <c i="1" r="BB115"/>
  <c i="19" r="F41"/>
  <c i="1" r="BD118"/>
  <c i="20" r="F41"/>
  <c i="1" r="BD119"/>
  <c i="22" r="F39"/>
  <c i="1" r="BB121"/>
  <c i="24" r="F37"/>
  <c i="1" r="AZ123"/>
  <c i="25" r="J35"/>
  <c i="1" r="AV124"/>
  <c i="26" r="F37"/>
  <c i="1" r="BB125"/>
  <c i="26" r="F38"/>
  <c i="1" r="BC125"/>
  <c i="2" r="F41"/>
  <c i="1" r="BD97"/>
  <c i="6" r="J37"/>
  <c i="1" r="AV101"/>
  <c i="9" r="F39"/>
  <c i="1" r="BD104"/>
  <c i="11" r="J37"/>
  <c i="1" r="AV108"/>
  <c i="12" r="F39"/>
  <c i="1" r="BB109"/>
  <c i="19" r="F37"/>
  <c i="1" r="AZ118"/>
  <c i="2" r="F40"/>
  <c i="1" r="BC97"/>
  <c i="10" r="F37"/>
  <c i="1" r="BB105"/>
  <c i="13" r="J37"/>
  <c i="1" r="AV110"/>
  <c i="15" r="J37"/>
  <c i="1" r="AV112"/>
  <c i="20" r="F39"/>
  <c i="1" r="BB119"/>
  <c i="21" r="F39"/>
  <c i="1" r="BB120"/>
  <c i="4" r="F39"/>
  <c i="1" r="BB99"/>
  <c i="6" r="F40"/>
  <c i="1" r="BC101"/>
  <c i="7" r="F39"/>
  <c i="1" r="BB102"/>
  <c i="9" r="F38"/>
  <c i="1" r="BC104"/>
  <c i="12" r="F37"/>
  <c i="1" r="AZ109"/>
  <c i="13" r="F37"/>
  <c i="1" r="AZ110"/>
  <c i="14" r="J37"/>
  <c i="1" r="AV111"/>
  <c i="15" r="F37"/>
  <c i="1" r="AZ112"/>
  <c i="16" r="F37"/>
  <c i="1" r="AZ113"/>
  <c i="17" r="J35"/>
  <c i="1" r="AV114"/>
  <c i="18" r="J35"/>
  <c i="1" r="AV115"/>
  <c i="20" r="F40"/>
  <c i="1" r="BC119"/>
  <c i="22" r="F41"/>
  <c i="1" r="BD121"/>
  <c i="24" r="F39"/>
  <c i="1" r="BB123"/>
  <c i="24" r="F40"/>
  <c i="1" r="BC123"/>
  <c i="25" r="F37"/>
  <c i="1" r="BB124"/>
  <c i="25" r="F38"/>
  <c i="1" r="BC124"/>
  <c i="26" r="J35"/>
  <c i="1" r="AV125"/>
  <c r="AS116"/>
  <c i="2" r="J37"/>
  <c i="1" r="AV97"/>
  <c i="4" r="F41"/>
  <c i="1" r="BD99"/>
  <c i="7" r="F40"/>
  <c i="1" r="BC102"/>
  <c i="9" r="J35"/>
  <c i="1" r="AV104"/>
  <c i="10" r="F38"/>
  <c i="1" r="BC105"/>
  <c i="11" r="F41"/>
  <c i="1" r="BD108"/>
  <c i="16" r="F41"/>
  <c i="1" r="BD113"/>
  <c i="18" r="F38"/>
  <c i="1" r="BC115"/>
  <c i="19" r="F40"/>
  <c i="1" r="BC118"/>
  <c i="22" r="F40"/>
  <c i="1" r="BC121"/>
  <c i="3" r="J37"/>
  <c i="1" r="AV98"/>
  <c i="4" r="F40"/>
  <c i="1" r="BC99"/>
  <c i="5" r="F40"/>
  <c i="1" r="BC100"/>
  <c i="8" r="F39"/>
  <c i="1" r="BB103"/>
  <c i="13" r="F41"/>
  <c i="1" r="BD110"/>
  <c i="14" r="F39"/>
  <c i="1" r="BB111"/>
  <c i="17" r="F35"/>
  <c i="1" r="AZ114"/>
  <c i="18" r="F35"/>
  <c i="1" r="AZ115"/>
  <c i="22" r="J37"/>
  <c i="1" r="AV121"/>
  <c i="23" r="J37"/>
  <c i="1" r="AV122"/>
  <c i="5" r="F41"/>
  <c i="1" r="BD100"/>
  <c i="6" r="F39"/>
  <c i="1" r="BB101"/>
  <c i="8" r="F41"/>
  <c i="1" r="BD103"/>
  <c i="12" r="J37"/>
  <c i="1" r="AV109"/>
  <c i="14" r="F41"/>
  <c i="1" r="BD111"/>
  <c i="23" r="F37"/>
  <c i="1" r="AZ122"/>
  <c i="3" r="F40"/>
  <c i="1" r="BC98"/>
  <c i="4" r="F37"/>
  <c i="1" r="AZ99"/>
  <c i="7" r="J37"/>
  <c i="1" r="AV102"/>
  <c i="8" r="F37"/>
  <c i="1" r="AZ103"/>
  <c i="10" r="F39"/>
  <c i="1" r="BD105"/>
  <c i="12" r="F40"/>
  <c i="1" r="BC109"/>
  <c i="14" r="F40"/>
  <c i="1" r="BC111"/>
  <c i="18" r="F39"/>
  <c i="1" r="BD115"/>
  <c i="21" r="F41"/>
  <c i="1" r="BD120"/>
  <c i="22" r="F37"/>
  <c i="1" r="AZ121"/>
  <c i="23" r="F40"/>
  <c i="1" r="BC122"/>
  <c i="2" r="F39"/>
  <c i="1" r="BB97"/>
  <c i="3" r="F39"/>
  <c i="1" r="BB98"/>
  <c i="4" r="J37"/>
  <c i="1" r="AV99"/>
  <c i="5" r="J37"/>
  <c i="1" r="AV100"/>
  <c i="7" r="F41"/>
  <c i="1" r="BD102"/>
  <c i="10" r="F35"/>
  <c i="1" r="AZ105"/>
  <c i="14" r="F37"/>
  <c i="1" r="AZ111"/>
  <c i="17" r="F39"/>
  <c i="1" r="BD114"/>
  <c i="19" r="J37"/>
  <c i="1" r="AV118"/>
  <c i="20" r="F37"/>
  <c i="1" r="AZ119"/>
  <c i="21" r="F40"/>
  <c i="1" r="BC120"/>
  <c i="23" r="F39"/>
  <c i="1" r="BB122"/>
  <c i="24" r="F41"/>
  <c i="1" r="BD123"/>
  <c i="25" r="F35"/>
  <c i="1" r="AZ124"/>
  <c i="25" r="F39"/>
  <c i="1" r="BD124"/>
  <c i="26" r="F35"/>
  <c i="1" r="AZ125"/>
  <c i="26" r="F39"/>
  <c i="1" r="BD125"/>
  <c r="AS106"/>
  <c i="5" r="J34"/>
  <c i="1" r="AG100"/>
  <c r="AS95"/>
  <c r="AS94"/>
  <c i="19" l="1" r="R308"/>
  <c r="R141"/>
  <c r="R140"/>
  <c i="20" r="T128"/>
  <c i="13" r="P133"/>
  <c i="1" r="AU110"/>
  <c i="20" r="R128"/>
  <c i="13" r="R133"/>
  <c i="11" r="T141"/>
  <c i="2" r="R372"/>
  <c i="19" r="P308"/>
  <c r="P141"/>
  <c r="P140"/>
  <c i="1" r="AU118"/>
  <c i="19" r="BK141"/>
  <c r="J141"/>
  <c r="J101"/>
  <c i="12" r="T128"/>
  <c i="11" r="P141"/>
  <c r="P140"/>
  <c i="1" r="AU108"/>
  <c i="2" r="T372"/>
  <c r="P141"/>
  <c i="3" r="R128"/>
  <c i="18" r="BK130"/>
  <c r="J130"/>
  <c r="J101"/>
  <c i="2" r="R140"/>
  <c i="12" r="P128"/>
  <c i="1" r="AU109"/>
  <c i="11" r="R141"/>
  <c i="3" r="P128"/>
  <c i="1" r="AU98"/>
  <c i="12" r="R128"/>
  <c i="11" r="R335"/>
  <c i="21" r="T133"/>
  <c i="13" r="T133"/>
  <c i="4" r="R133"/>
  <c i="2" r="P372"/>
  <c i="3" r="T128"/>
  <c i="4" r="T133"/>
  <c r="P133"/>
  <c i="1" r="AU99"/>
  <c i="21" r="R133"/>
  <c i="13" r="BK133"/>
  <c r="J133"/>
  <c r="J100"/>
  <c i="20" r="P128"/>
  <c i="1" r="AU119"/>
  <c i="19" r="T308"/>
  <c r="T141"/>
  <c r="T140"/>
  <c i="12" r="BK128"/>
  <c r="J128"/>
  <c r="J100"/>
  <c i="11" r="T335"/>
  <c r="BK141"/>
  <c r="J141"/>
  <c r="J101"/>
  <c i="2" r="T141"/>
  <c r="T140"/>
  <c i="4" r="BK133"/>
  <c r="J133"/>
  <c r="J100"/>
  <c i="8" r="BK132"/>
  <c r="J132"/>
  <c i="9" r="BK124"/>
  <c r="J124"/>
  <c r="J131"/>
  <c r="J101"/>
  <c i="10" r="BK130"/>
  <c r="J130"/>
  <c r="J101"/>
  <c i="11" r="J142"/>
  <c r="J102"/>
  <c i="12" r="J129"/>
  <c r="J101"/>
  <c i="13" r="J134"/>
  <c r="J101"/>
  <c i="15" r="J133"/>
  <c r="J101"/>
  <c i="16" r="BK132"/>
  <c r="J132"/>
  <c r="J100"/>
  <c i="19" r="J142"/>
  <c r="J102"/>
  <c r="BK308"/>
  <c r="J308"/>
  <c r="J110"/>
  <c i="21" r="BK133"/>
  <c r="J133"/>
  <c i="5" r="J100"/>
  <c r="J133"/>
  <c r="J101"/>
  <c i="6" r="BK132"/>
  <c r="J132"/>
  <c r="J100"/>
  <c i="7" r="BK132"/>
  <c r="J132"/>
  <c r="J100"/>
  <c i="11" r="BK335"/>
  <c r="J335"/>
  <c r="J110"/>
  <c i="23" r="BK132"/>
  <c r="J132"/>
  <c r="J100"/>
  <c i="3" r="BK128"/>
  <c r="J128"/>
  <c i="10" r="BK126"/>
  <c r="J126"/>
  <c r="J99"/>
  <c i="14" r="BK132"/>
  <c r="J132"/>
  <c r="J100"/>
  <c i="17" r="BK130"/>
  <c r="J130"/>
  <c r="J100"/>
  <c i="18" r="J131"/>
  <c r="J102"/>
  <c i="20" r="BK128"/>
  <c r="J128"/>
  <c r="J100"/>
  <c i="22" r="BK132"/>
  <c r="J132"/>
  <c r="J100"/>
  <c i="2" r="BK141"/>
  <c r="J141"/>
  <c r="J101"/>
  <c r="BK372"/>
  <c r="J372"/>
  <c r="J110"/>
  <c i="17" r="BK124"/>
  <c r="J124"/>
  <c r="J98"/>
  <c i="18" r="BK126"/>
  <c r="J126"/>
  <c r="J99"/>
  <c i="24" r="BK132"/>
  <c r="J132"/>
  <c r="J100"/>
  <c i="25" r="BK130"/>
  <c r="J130"/>
  <c r="J100"/>
  <c i="26" r="BK126"/>
  <c r="J126"/>
  <c r="J99"/>
  <c r="BK130"/>
  <c r="J130"/>
  <c r="J101"/>
  <c i="21" r="J34"/>
  <c i="1" r="AG120"/>
  <c i="15" r="J34"/>
  <c i="1" r="AG112"/>
  <c i="3" r="J34"/>
  <c i="1" r="AG98"/>
  <c r="BB107"/>
  <c r="AX107"/>
  <c r="BD117"/>
  <c r="BD116"/>
  <c i="6" r="J38"/>
  <c i="1" r="AW101"/>
  <c r="AT101"/>
  <c i="20" r="J38"/>
  <c i="1" r="AW119"/>
  <c r="AT119"/>
  <c r="AZ96"/>
  <c r="AV96"/>
  <c r="BD96"/>
  <c r="BD95"/>
  <c r="BD107"/>
  <c r="BD106"/>
  <c r="AZ117"/>
  <c r="AZ116"/>
  <c r="AV116"/>
  <c r="BC117"/>
  <c r="BC116"/>
  <c r="AY116"/>
  <c i="2" r="J38"/>
  <c i="1" r="AW97"/>
  <c r="AT97"/>
  <c i="3" r="F38"/>
  <c i="1" r="BA98"/>
  <c i="4" r="F38"/>
  <c i="1" r="BA99"/>
  <c i="5" r="F38"/>
  <c i="1" r="BA100"/>
  <c i="8" r="J38"/>
  <c i="1" r="AW103"/>
  <c r="AT103"/>
  <c i="10" r="F36"/>
  <c i="1" r="BA105"/>
  <c i="11" r="J38"/>
  <c i="1" r="AW108"/>
  <c r="AT108"/>
  <c i="18" r="J36"/>
  <c i="1" r="AW115"/>
  <c r="AT115"/>
  <c i="21" r="F38"/>
  <c i="1" r="BA120"/>
  <c r="BC96"/>
  <c r="AY96"/>
  <c r="BB117"/>
  <c r="BB116"/>
  <c r="AX116"/>
  <c i="6" r="F38"/>
  <c i="1" r="BA101"/>
  <c i="7" r="F38"/>
  <c i="1" r="BA102"/>
  <c i="10" r="J36"/>
  <c i="1" r="AW105"/>
  <c r="AT105"/>
  <c i="12" r="J38"/>
  <c i="1" r="AW109"/>
  <c r="AT109"/>
  <c i="15" r="J38"/>
  <c i="1" r="AW112"/>
  <c r="AT112"/>
  <c i="17" r="F36"/>
  <c i="1" r="BA114"/>
  <c i="19" r="J38"/>
  <c i="1" r="AW118"/>
  <c r="AT118"/>
  <c i="25" r="F36"/>
  <c i="1" r="BA124"/>
  <c i="9" r="J32"/>
  <c i="1" r="AG104"/>
  <c r="AZ107"/>
  <c r="AV107"/>
  <c i="4" r="J38"/>
  <c i="1" r="AW99"/>
  <c r="AT99"/>
  <c i="14" r="J38"/>
  <c i="1" r="AW111"/>
  <c r="AT111"/>
  <c i="21" r="J38"/>
  <c i="1" r="AW120"/>
  <c r="AT120"/>
  <c i="5" r="J38"/>
  <c i="1" r="AW100"/>
  <c r="AT100"/>
  <c i="8" r="F38"/>
  <c i="1" r="BA103"/>
  <c i="13" r="J38"/>
  <c i="1" r="AW110"/>
  <c r="AT110"/>
  <c i="14" r="F38"/>
  <c i="1" r="BA111"/>
  <c i="22" r="J38"/>
  <c i="1" r="AW121"/>
  <c r="AT121"/>
  <c i="23" r="J38"/>
  <c i="1" r="AW122"/>
  <c r="AT122"/>
  <c i="16" r="J38"/>
  <c i="1" r="AW113"/>
  <c r="AT113"/>
  <c i="17" r="J36"/>
  <c i="1" r="AW114"/>
  <c r="AT114"/>
  <c i="20" r="F38"/>
  <c i="1" r="BA119"/>
  <c i="23" r="F38"/>
  <c i="1" r="BA122"/>
  <c r="BC107"/>
  <c r="AY107"/>
  <c i="2" r="F38"/>
  <c i="1" r="BA97"/>
  <c i="9" r="J36"/>
  <c i="1" r="AW104"/>
  <c r="AT104"/>
  <c i="12" r="F38"/>
  <c i="1" r="BA109"/>
  <c i="13" r="F38"/>
  <c i="1" r="BA110"/>
  <c i="16" r="F38"/>
  <c i="1" r="BA113"/>
  <c i="18" r="F36"/>
  <c i="1" r="BA115"/>
  <c i="24" r="F38"/>
  <c i="1" r="BA123"/>
  <c i="25" r="J36"/>
  <c i="1" r="AW124"/>
  <c r="AT124"/>
  <c i="8" r="J34"/>
  <c i="1" r="AG103"/>
  <c r="AN103"/>
  <c r="BB96"/>
  <c r="AX96"/>
  <c i="3" r="J38"/>
  <c i="1" r="AW98"/>
  <c r="AT98"/>
  <c i="15" r="F38"/>
  <c i="1" r="BA112"/>
  <c i="22" r="F38"/>
  <c i="1" r="BA121"/>
  <c i="7" r="J38"/>
  <c i="1" r="AW102"/>
  <c r="AT102"/>
  <c i="9" r="F36"/>
  <c i="1" r="BA104"/>
  <c i="11" r="F38"/>
  <c i="1" r="BA108"/>
  <c i="19" r="F38"/>
  <c i="1" r="BA118"/>
  <c i="24" r="J38"/>
  <c i="1" r="AW123"/>
  <c r="AT123"/>
  <c i="26" r="F36"/>
  <c i="1" r="BA125"/>
  <c i="26" r="J36"/>
  <c i="1" r="AW125"/>
  <c r="AT125"/>
  <c i="11" l="1" r="R140"/>
  <c i="2" r="P140"/>
  <c i="1" r="AU97"/>
  <c i="11" r="T140"/>
  <c i="9" r="J41"/>
  <c i="21" r="J43"/>
  <c i="8" r="J43"/>
  <c i="3" r="J43"/>
  <c i="15" r="J43"/>
  <c i="25" r="BK124"/>
  <c r="J124"/>
  <c r="J98"/>
  <c i="3" r="J100"/>
  <c i="5" r="J43"/>
  <c i="9" r="J98"/>
  <c i="10" r="BK125"/>
  <c r="J125"/>
  <c r="J98"/>
  <c i="18" r="BK125"/>
  <c r="J125"/>
  <c r="J98"/>
  <c i="19" r="BK140"/>
  <c r="J140"/>
  <c i="21" r="J100"/>
  <c i="2" r="BK140"/>
  <c r="J140"/>
  <c r="J100"/>
  <c i="8" r="J100"/>
  <c i="11" r="BK140"/>
  <c r="J140"/>
  <c r="J100"/>
  <c i="26" r="BK125"/>
  <c r="J125"/>
  <c r="J98"/>
  <c i="1" r="AN100"/>
  <c r="AN120"/>
  <c r="AN112"/>
  <c r="AN98"/>
  <c r="BD94"/>
  <c r="W33"/>
  <c r="AN104"/>
  <c r="AU96"/>
  <c r="AU95"/>
  <c r="BA107"/>
  <c r="AW107"/>
  <c r="AT107"/>
  <c r="BA117"/>
  <c r="BA116"/>
  <c r="AW116"/>
  <c r="AT116"/>
  <c r="AX117"/>
  <c i="6" r="J34"/>
  <c i="1" r="AG101"/>
  <c r="AN101"/>
  <c i="12" r="J34"/>
  <c i="1" r="AG109"/>
  <c r="AN109"/>
  <c i="16" r="J34"/>
  <c i="1" r="AG113"/>
  <c r="AN113"/>
  <c i="19" r="J34"/>
  <c i="1" r="AG118"/>
  <c r="AN118"/>
  <c i="17" r="J32"/>
  <c i="1" r="AG114"/>
  <c r="AN114"/>
  <c i="20" r="J34"/>
  <c i="1" r="AG119"/>
  <c r="AN119"/>
  <c r="BC106"/>
  <c r="AY106"/>
  <c r="BA96"/>
  <c r="AW96"/>
  <c r="AT96"/>
  <c r="AU117"/>
  <c r="AU116"/>
  <c r="AV117"/>
  <c i="13" r="J34"/>
  <c i="1" r="AG110"/>
  <c r="AN110"/>
  <c i="22" r="J34"/>
  <c i="1" r="AG121"/>
  <c r="AN121"/>
  <c r="AU107"/>
  <c r="AU106"/>
  <c r="AZ95"/>
  <c r="AV95"/>
  <c r="BB95"/>
  <c r="AX95"/>
  <c r="AY117"/>
  <c i="4" r="J34"/>
  <c i="1" r="AG99"/>
  <c r="AN99"/>
  <c i="7" r="J34"/>
  <c i="1" r="AG102"/>
  <c r="AN102"/>
  <c i="14" r="J34"/>
  <c i="1" r="AG111"/>
  <c r="AN111"/>
  <c r="AZ106"/>
  <c r="AV106"/>
  <c r="BB106"/>
  <c r="AX106"/>
  <c i="23" r="J34"/>
  <c i="1" r="AG122"/>
  <c r="AN122"/>
  <c r="BC95"/>
  <c r="BC94"/>
  <c r="AY94"/>
  <c i="24" r="J34"/>
  <c i="1" r="AG123"/>
  <c r="AN123"/>
  <c i="7" l="1" r="J43"/>
  <c i="13" r="J43"/>
  <c i="14" r="J43"/>
  <c i="19" r="J43"/>
  <c r="J100"/>
  <c i="20" r="J43"/>
  <c i="6" r="J43"/>
  <c i="12" r="J43"/>
  <c i="23" r="J43"/>
  <c i="4" r="J43"/>
  <c i="17" r="J41"/>
  <c i="22" r="J43"/>
  <c i="24" r="J43"/>
  <c i="16" r="J43"/>
  <c i="1" r="AU94"/>
  <c r="AZ94"/>
  <c r="W29"/>
  <c r="BB94"/>
  <c r="W31"/>
  <c r="AW117"/>
  <c r="AT117"/>
  <c r="W32"/>
  <c i="18" r="J32"/>
  <c i="1" r="AG115"/>
  <c r="AN115"/>
  <c i="2" r="J34"/>
  <c i="1" r="AG97"/>
  <c r="AN97"/>
  <c i="11" r="J34"/>
  <c i="1" r="AG108"/>
  <c r="AN108"/>
  <c i="10" r="J32"/>
  <c i="1" r="AG105"/>
  <c r="AN105"/>
  <c r="AY95"/>
  <c r="BA106"/>
  <c r="AW106"/>
  <c r="AT106"/>
  <c i="25" r="J32"/>
  <c i="1" r="AG124"/>
  <c r="AN124"/>
  <c r="AG117"/>
  <c r="BA95"/>
  <c r="BA94"/>
  <c r="AW94"/>
  <c r="AK30"/>
  <c i="26" r="J32"/>
  <c i="1" r="AG125"/>
  <c r="AN125"/>
  <c i="11" l="1" r="J43"/>
  <c i="1" r="AN117"/>
  <c i="18" r="J41"/>
  <c i="2" r="J43"/>
  <c i="10" r="J41"/>
  <c i="25" r="J41"/>
  <c i="26" r="J41"/>
  <c i="1" r="AG116"/>
  <c r="AN116"/>
  <c r="AV94"/>
  <c r="AK29"/>
  <c r="AW95"/>
  <c r="AT95"/>
  <c r="AG107"/>
  <c r="AG106"/>
  <c r="AN106"/>
  <c r="W30"/>
  <c r="AG96"/>
  <c r="AN96"/>
  <c r="AX94"/>
  <c l="1" r="AN107"/>
  <c r="AG95"/>
  <c r="AG94"/>
  <c r="AK26"/>
  <c r="AK35"/>
  <c r="AT94"/>
  <c l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<sst xmlns="http://schemas.openxmlformats.org/spreadsheetml/2006/main">
  <si>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</si>
  <si>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</si>
  <si>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</si>
  <si>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</si>
  <si>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</si>
  <si>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{d81a3671-ebe7-48d6-a08e-022f312923b0}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</si>
  <si>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</si>
  <si>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</si>
  <si>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</si>
  <si>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</si>
  <si>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</si>
  <si>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</si>
  <si>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</si>
  <si>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</si>
  <si>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</si>
  <si>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</si>
  <si>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</si>
  <si>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(TZB)  BD v Milíně, blok A, M, O - III. etapa</t>
  </si>
  <si>
    <t>KSO:</t>
  </si>
  <si>
    <t>CC-CZ:</t>
  </si>
  <si>
    <t>Místo:</t>
  </si>
  <si>
    <t xml:space="preserve"> </t>
  </si>
  <si>
    <t>Datum:</t>
  </si>
  <si>
    <t>16. 3. 2020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</si>
  <si>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</si>
  <si>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</si>
  <si>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</si>
  <si>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</si>
  <si>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</si>
  <si>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</si>
  <si>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</si>
  <si>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</si>
  <si>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</si>
  <si>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</si>
  <si>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</si>
  <si>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</si>
  <si>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</si>
  <si>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</si>
  <si>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</si>
  <si>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</si>
  <si>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</si>
  <si>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</si>
  <si>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</si>
  <si>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</si>
  <si>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</si>
  <si>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</si>
  <si>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</si>
  <si>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</si>
  <si>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</si>
  <si>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</si>
  <si>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</si>
  <si>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</si>
  <si>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</si>
  <si>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</si>
  <si>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</si>
  <si>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</si>
  <si>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</si>
  <si>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</si>
  <si>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</si>
  <si>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</si>
  <si>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</si>
  <si>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</si>
  <si>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</si>
  <si>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</si>
  <si>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</si>
  <si>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</si>
  <si>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</si>
  <si>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</si>
  <si>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</si>
  <si>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</si>
  <si>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</si>
  <si>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</si>
  <si>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</si>
  <si>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</si>
  <si>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</si>
  <si>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</si>
  <si>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</si>
  <si>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</si>
  <si>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Blok A, Nádražní č.p. 201 - 204 - přípomoce k TZB</t>
  </si>
  <si>
    <t>STA</t>
  </si>
  <si>
    <t>1</t>
  </si>
  <si>
    <t>{1b77dde1-c1d6-4efd-9f72-ed5814081e2b}</t>
  </si>
  <si>
    <t>A.</t>
  </si>
  <si>
    <t>Způsobilé výdaje - hlavní aktivity</t>
  </si>
  <si>
    <t>Soupis</t>
  </si>
  <si>
    <t>2</t>
  </si>
  <si>
    <t>{d60f15fd-07f9-4f7e-95d5-ee306f574aab}</t>
  </si>
  <si>
    <t>/</t>
  </si>
  <si>
    <t>A.a</t>
  </si>
  <si>
    <t>Stavební přípomoce</t>
  </si>
  <si>
    <t>3</t>
  </si>
  <si>
    <t>{c1f41252-8a59-4dcc-a29d-a12aae1cd2bf}</t>
  </si>
  <si>
    <t>A.b</t>
  </si>
  <si>
    <t>Elektroinstalace</t>
  </si>
  <si>
    <t>{4eaeb9d8-f758-49dc-aa74-9abbfc121250}</t>
  </si>
  <si>
    <t>A.c</t>
  </si>
  <si>
    <t>Ústřední topení</t>
  </si>
  <si>
    <t>{9ae038c6-0019-44f3-bf48-4396e1963640}</t>
  </si>
  <si>
    <t>A.d.a</t>
  </si>
  <si>
    <t>Vzduchotechnika 1</t>
  </si>
  <si>
    <t>{fa409617-3c8b-4cd7-afbf-f11568f0c032}</t>
  </si>
  <si>
    <t>A.d.b</t>
  </si>
  <si>
    <t>Vzduchotechnika 2</t>
  </si>
  <si>
    <t>{8d314b48-631d-4689-a2b0-1e7b75d568cc}</t>
  </si>
  <si>
    <t>A.d.c</t>
  </si>
  <si>
    <t>Vzduchotechnika 3</t>
  </si>
  <si>
    <t>{42bfef8c-5c47-4ec6-9504-33e250401604}</t>
  </si>
  <si>
    <t>A.d.d</t>
  </si>
  <si>
    <t>Vzduchotechnika 4</t>
  </si>
  <si>
    <t>{d094cbd9-4a27-4b21-9c3e-334a62777152}</t>
  </si>
  <si>
    <t>A..</t>
  </si>
  <si>
    <t>Způsobilé výdaje - vedlejší aktivity</t>
  </si>
  <si>
    <t>{5ce665c2-92ad-4b44-8aa6-943d1b192e5b}</t>
  </si>
  <si>
    <t>A...</t>
  </si>
  <si>
    <t>Nezpůsobilé výdaje</t>
  </si>
  <si>
    <t>{f2b28c81-bf96-4360-b8f5-a513882ffb55}</t>
  </si>
  <si>
    <t>M</t>
  </si>
  <si>
    <t>Blok M, Medvídků č.p. 222, 223, 224 - přípomoce k TZB</t>
  </si>
  <si>
    <t>{7ff1f49d-0b9b-4c98-b0d0-b218aeedd008}</t>
  </si>
  <si>
    <t>M.</t>
  </si>
  <si>
    <t>{8c035330-3c2b-440c-9c4d-bdc201a8beb9}</t>
  </si>
  <si>
    <t>M.a</t>
  </si>
  <si>
    <t>{13ad33d3-ed5c-4b50-92e8-41e6bd8fa186}</t>
  </si>
  <si>
    <t>M.b</t>
  </si>
  <si>
    <t>{c52801f8-aded-43d9-b3df-7949698aba3b}</t>
  </si>
  <si>
    <t>M.c</t>
  </si>
  <si>
    <t>{39b6b534-bb7c-4cbb-8ae5-38a59a527d74}</t>
  </si>
  <si>
    <t>M.d.a</t>
  </si>
  <si>
    <t>{1e9e1ced-a2a4-4aaf-9b04-50f7f3a63a6c}</t>
  </si>
  <si>
    <t>M.d.b</t>
  </si>
  <si>
    <t>{35f2e5fd-ba0a-49de-969f-afb7de8e2c35}</t>
  </si>
  <si>
    <t>M.d.c</t>
  </si>
  <si>
    <t>{b6c7f048-546f-4436-9a9f-cf64ae171a43}</t>
  </si>
  <si>
    <t>M..</t>
  </si>
  <si>
    <t>{cdeb9d31-0cbc-47d2-8a52-7d037853875c}</t>
  </si>
  <si>
    <t>M...</t>
  </si>
  <si>
    <t>{4db70eb9-8722-45c4-97fe-3aa115e06488}</t>
  </si>
  <si>
    <t>O</t>
  </si>
  <si>
    <t>Stavební úpravy BD Milín - blok O, Školní č.p. 226, 227 - přípomoce k TZB</t>
  </si>
  <si>
    <t>{5a347d6f-4909-4d35-bfcf-ca4edd49241a}</t>
  </si>
  <si>
    <t>O.</t>
  </si>
  <si>
    <t>{c4d642e8-4706-426a-a299-0f50062b3c42}</t>
  </si>
  <si>
    <t>O.a</t>
  </si>
  <si>
    <t>{26c95687-e516-4ae9-89a6-6293f38c3e58}</t>
  </si>
  <si>
    <t>O.b</t>
  </si>
  <si>
    <t>{81ec8c1c-bb69-429a-b1ad-d8f198c7cb2a}</t>
  </si>
  <si>
    <t>O.c</t>
  </si>
  <si>
    <t>{4179c9e1-8f40-4dd8-97bf-193f5dfe7418}</t>
  </si>
  <si>
    <t>O.d.a</t>
  </si>
  <si>
    <t>{ceac09b1-b5b5-4c9a-b5b4-d04653623abc}</t>
  </si>
  <si>
    <t>O.d.b</t>
  </si>
  <si>
    <t>{3b8b7f22-284a-4366-90d5-b375a1055f09}</t>
  </si>
  <si>
    <t>O.d.c</t>
  </si>
  <si>
    <t>{07dd1d25-384c-424b-98ee-a4032c88d323}</t>
  </si>
  <si>
    <t>O..</t>
  </si>
  <si>
    <t>{5203e2cc-a7c6-43e6-b88f-c7b7840bca71}</t>
  </si>
  <si>
    <t>O...</t>
  </si>
  <si>
    <t>{6fd49a86-5667-4591-82ad-4080eeb9930f}</t>
  </si>
  <si>
    <t>KRYCÍ LIST SOUPISU PRACÍ</t>
  </si>
  <si>
    <t>Objekt:</t>
  </si>
  <si>
    <t>A - Blok A, Nádražní č.p. 201 - 204 - přípomoce k TZB</t>
  </si>
  <si>
    <t>Soupis:</t>
  </si>
  <si>
    <t>A. - Způsobilé výdaje - hlavní aktivity</t>
  </si>
  <si>
    <t>Úroveň 3:</t>
  </si>
  <si>
    <t>A.a - Stavební přípomoce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</si>
  <si>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</si>
  <si>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</si>
  <si>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</si>
  <si>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</si>
  <si>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</si>
  <si>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</si>
  <si>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</si>
  <si>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</si>
  <si>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</si>
  <si>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</si>
  <si>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</si>
  <si>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</si>
  <si>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</si>
  <si>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</si>
  <si>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</si>
  <si>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</si>
  <si>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</si>
  <si>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</si>
  <si>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727 - Zdravotechnika - požární ochrana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</si>
  <si>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</si>
  <si>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</si>
  <si>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</si>
  <si>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</si>
  <si>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</si>
  <si>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</si>
  <si>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</si>
  <si>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</si>
  <si>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</si>
  <si>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</si>
  <si>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</si>
  <si>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</si>
  <si>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</si>
  <si>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</si>
  <si>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</si>
  <si>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</si>
  <si>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</si>
  <si>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</si>
  <si>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</si>
  <si>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</si>
  <si>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31023724</t>
  </si>
  <si>
    <t>Zazdívka otvorů pl do 0,25 m2 ve zdivu nadzákladovém cihlami pálenými - oboustranně (před přeštukování)</t>
  </si>
  <si>
    <t>kus</t>
  </si>
  <si>
    <t>4</t>
  </si>
  <si>
    <t>-43897727</t>
  </si>
  <si>
    <t>VV</t>
  </si>
  <si>
    <t xml:space="preserve">"stavební přípomoce VZT" </t>
  </si>
  <si>
    <t>"byt 1.01" 4+3</t>
  </si>
  <si>
    <t>"byt 1.02" 4+2</t>
  </si>
  <si>
    <t>"byt 1.03" 4+2</t>
  </si>
  <si>
    <t>"byt 1.04" 4+3</t>
  </si>
  <si>
    <t>"byt 1.05" 4+3</t>
  </si>
  <si>
    <t>"byt 1.06" 4+3</t>
  </si>
  <si>
    <t>"byt 1.07" 4+3</t>
  </si>
  <si>
    <t>"byt 1.08" 4+3</t>
  </si>
  <si>
    <t>"byt 2.01" 4+3</t>
  </si>
  <si>
    <t>"byt 2.02" 4+3</t>
  </si>
  <si>
    <t>"byt 2.03" 4+3</t>
  </si>
  <si>
    <t>"byt 2.04" 4+2</t>
  </si>
  <si>
    <t>"byt 2.05" 4+3</t>
  </si>
  <si>
    <t>"byt 2.06" 4+2</t>
  </si>
  <si>
    <t>"byt 2.07" 4+2</t>
  </si>
  <si>
    <t>"byt 2.08" 4+3</t>
  </si>
  <si>
    <t>69</t>
  </si>
  <si>
    <t>340271001</t>
  </si>
  <si>
    <t>Zazdívka otvorů v příčkách nebo stěnách plochy do 1 m2 tvárnicemi pórobetonovými tl 50 mm</t>
  </si>
  <si>
    <t>m2</t>
  </si>
  <si>
    <t>569234752</t>
  </si>
  <si>
    <t>"stavební přípomoce ÚT"</t>
  </si>
  <si>
    <t>"č.p. 201" 3,50*0,15</t>
  </si>
  <si>
    <t>"č.p. 202" 3,50*0,15</t>
  </si>
  <si>
    <t>"č.p. 203" 3,50*0,15</t>
  </si>
  <si>
    <t>"č.p. 204" 3,50*0,15</t>
  </si>
  <si>
    <t>"stavební přípomoce VZT"</t>
  </si>
  <si>
    <t>"č.p. 201" 3,50*0,65</t>
  </si>
  <si>
    <t>"č.p. 202" 3,50*0,65</t>
  </si>
  <si>
    <t>"č.p. 203" 3,50*0,65</t>
  </si>
  <si>
    <t>"č.p. 204" 3,50*0,65</t>
  </si>
  <si>
    <t>346244361</t>
  </si>
  <si>
    <t>Zazdívka o tl 65 mm rýh, nik nebo kapes z cihel pálených</t>
  </si>
  <si>
    <t>-1697135230</t>
  </si>
  <si>
    <t>6</t>
  </si>
  <si>
    <t>Úpravy povrchů, podlahy a osazování výplní</t>
  </si>
  <si>
    <t>70</t>
  </si>
  <si>
    <t>612131121</t>
  </si>
  <si>
    <t>Penetrační disperzní nátěr vnitřních stěn nanášený ručně</t>
  </si>
  <si>
    <t>-2015070361</t>
  </si>
  <si>
    <t>"č.p. 201" 3,50*0,15*2</t>
  </si>
  <si>
    <t>"č.p. 202" 3,50*0,15*2</t>
  </si>
  <si>
    <t>"č.p. 203" 3,50*0,15*2</t>
  </si>
  <si>
    <t>"č.p. 204" 3,50*0,15*2</t>
  </si>
  <si>
    <t>"č.p. 201" 3,50*0,65*2</t>
  </si>
  <si>
    <t>"č.p. 202" 3,50*0,65*2</t>
  </si>
  <si>
    <t>"č.p. 203" 3,50*0,65*2</t>
  </si>
  <si>
    <t>"č.p. 204" 3,50*0,65*2</t>
  </si>
  <si>
    <t>22,4*1,4 'Přepočtené koeficientem množství</t>
  </si>
  <si>
    <t>67</t>
  </si>
  <si>
    <t>612142001</t>
  </si>
  <si>
    <t>Potažení vnitřních stěn sklovláknitým pletivem vtlačeným do tenkovrstvé hmoty</t>
  </si>
  <si>
    <t>686456599</t>
  </si>
  <si>
    <t>11,2*1,4 'Přepočtené koeficientem množství</t>
  </si>
  <si>
    <t>68</t>
  </si>
  <si>
    <t>612311131</t>
  </si>
  <si>
    <t>Potažení vnitřních stěn vápenným štukem tloušťky do 3 mm</t>
  </si>
  <si>
    <t>-1823052359</t>
  </si>
  <si>
    <t>612325225</t>
  </si>
  <si>
    <t>Vápenocementová štuková omítka malých ploch do 4,0 m2 na stěnách</t>
  </si>
  <si>
    <t>-1065219658</t>
  </si>
  <si>
    <t>"č.p. 201" 1</t>
  </si>
  <si>
    <t>"č.p. 202" 1</t>
  </si>
  <si>
    <t>"č.p. 203" 1</t>
  </si>
  <si>
    <t>"č.p. 204" 1</t>
  </si>
  <si>
    <t>72</t>
  </si>
  <si>
    <t>644941111</t>
  </si>
  <si>
    <t>Osazování ventilačních mřížek velikosti do 150 x 200 mm</t>
  </si>
  <si>
    <t>-2031134103</t>
  </si>
  <si>
    <t>"SDK podhled na chodbách" 16</t>
  </si>
  <si>
    <t>73</t>
  </si>
  <si>
    <t>56245648</t>
  </si>
  <si>
    <t>mřížka větrací kruhová plast se síťovinou 100mm</t>
  </si>
  <si>
    <t>8</t>
  </si>
  <si>
    <t>76771417</t>
  </si>
  <si>
    <t>61</t>
  </si>
  <si>
    <t>Úprava povrchů vnitřních</t>
  </si>
  <si>
    <t>611325222</t>
  </si>
  <si>
    <t>Vápenocementová štuková omítka malých ploch do 0,25 m2 na stropech</t>
  </si>
  <si>
    <t>762407512</t>
  </si>
  <si>
    <t>"stavební přípomoce ÚT a VZT " 8+8</t>
  </si>
  <si>
    <t>5</t>
  </si>
  <si>
    <t>612325222</t>
  </si>
  <si>
    <t>Vápenocementová štuková omítka malých ploch do 0,25 m2 na stěnách</t>
  </si>
  <si>
    <t>1737993641</t>
  </si>
  <si>
    <t>107*2 'Přepočtené koeficientem množství</t>
  </si>
  <si>
    <t>61999500</t>
  </si>
  <si>
    <t>Začištění prostupů potrubí UT ( 2xDN20) - oboustranně výplň maltou z přeštukováním</t>
  </si>
  <si>
    <t>-520105424</t>
  </si>
  <si>
    <t>"rozvody ÚT" 160+48+48</t>
  </si>
  <si>
    <t>7</t>
  </si>
  <si>
    <t>61999501</t>
  </si>
  <si>
    <t>Začištění osazení boxů pro vypouštění stupaček - jednostranně výplň maltou s přeštukováním</t>
  </si>
  <si>
    <t>1766306739</t>
  </si>
  <si>
    <t>61999502</t>
  </si>
  <si>
    <t>Začištění osazení bytových boxů - jednostranně výplň maltou s přeštukováním</t>
  </si>
  <si>
    <t>1286418449</t>
  </si>
  <si>
    <t>63</t>
  </si>
  <si>
    <t>Podlahy a podlahové konstrukce</t>
  </si>
  <si>
    <t>9</t>
  </si>
  <si>
    <t>6363119</t>
  </si>
  <si>
    <t>Oprava podlahy po vybouraných otvorů do stropu (podkladní mazanina + nášlapná vrtsva)</t>
  </si>
  <si>
    <t>1943070814</t>
  </si>
  <si>
    <t>Ostatní konstrukce a práce, bourání</t>
  </si>
  <si>
    <t>10</t>
  </si>
  <si>
    <t>97701</t>
  </si>
  <si>
    <t>Přípravné práce pro uskutečnění jádrového vrtání v bytech, zakrývání, obnažování kabeláže proti možnému převrtání, dokončovací práce po vrtání s úklidem a začištěním kabeláže</t>
  </si>
  <si>
    <t>ks</t>
  </si>
  <si>
    <t>1265713296</t>
  </si>
  <si>
    <t>11</t>
  </si>
  <si>
    <t>977151123</t>
  </si>
  <si>
    <t>Jádrové vrty diamantovými korunkami do D 150 mm do stavebních materiálů</t>
  </si>
  <si>
    <t>m</t>
  </si>
  <si>
    <t>1881280365</t>
  </si>
  <si>
    <t>"byt 1.01" (0,50*4)+(0,20*3)</t>
  </si>
  <si>
    <t>"byt 1.02" (0,50*4)+(0,20*2)</t>
  </si>
  <si>
    <t>"byt 1.03" (0,50*4)+(0,20*2)</t>
  </si>
  <si>
    <t>"byt 1.04" (0,50*4)+(0,20*3)</t>
  </si>
  <si>
    <t>"byt 1.05" (0,50*4)+(0,20*3)</t>
  </si>
  <si>
    <t>"byt 1.06" (0,50*4)+(0,20*3)</t>
  </si>
  <si>
    <t>"byt 1.07" (0,50*4)+(0,20*3)</t>
  </si>
  <si>
    <t>"byt 1.08" (0,50*4)+(0,20*3)</t>
  </si>
  <si>
    <t>"byt 2.01" (0,50*4)+(0,20*3)</t>
  </si>
  <si>
    <t>"byt 2.02" (0,50*4)+(0,20*3)</t>
  </si>
  <si>
    <t>"byt 2.03" (0,50*4)+(0,20*3)</t>
  </si>
  <si>
    <t>"byt 2.04" (0,50*4)+(0,20*2)</t>
  </si>
  <si>
    <t>"byt 2.05" (0,50*4)+(0,20*3)</t>
  </si>
  <si>
    <t>"byt 2.06" (0,50*4)+(0,20*2)</t>
  </si>
  <si>
    <t>"byt 2.07" (0,50*4)+(0,20*2)</t>
  </si>
  <si>
    <t>"byt 2.08" (0,50*4)+(0,20*3)</t>
  </si>
  <si>
    <t>12</t>
  </si>
  <si>
    <t>977151911</t>
  </si>
  <si>
    <t>Příplatek k jádrovým vrtům za práci ve stísněném prostoru</t>
  </si>
  <si>
    <t>1459059214</t>
  </si>
  <si>
    <t>96</t>
  </si>
  <si>
    <t>Bourání konstrukcí</t>
  </si>
  <si>
    <t>13</t>
  </si>
  <si>
    <t>96001</t>
  </si>
  <si>
    <t>Bourání výklenků pro rozvaděče vytápění</t>
  </si>
  <si>
    <t>-1221309432</t>
  </si>
  <si>
    <t>"bytové boxy" 16</t>
  </si>
  <si>
    <t>"boxy pro vypuštění stoupaček" 8</t>
  </si>
  <si>
    <t>14</t>
  </si>
  <si>
    <t>965042121</t>
  </si>
  <si>
    <t>Bourání podkladů pod dlažby nebo mazanin betonových nebo z litého asfaltu tl do 100 mm pl do 1 m2</t>
  </si>
  <si>
    <t>m3</t>
  </si>
  <si>
    <t>1573837753</t>
  </si>
  <si>
    <t>"stavební přípomoce ÚT a VZT "</t>
  </si>
  <si>
    <t>8*0,0225*0,10</t>
  </si>
  <si>
    <t>8*0,25*0,10</t>
  </si>
  <si>
    <t>971033231</t>
  </si>
  <si>
    <t>Vybourání otvorů ve zdivu cihelném pl do 0,0225 m2 na MVC nebo MV tl do 150 mm</t>
  </si>
  <si>
    <t>-1815150191</t>
  </si>
  <si>
    <t>"rozvody ÚT" 16*10</t>
  </si>
  <si>
    <t>16</t>
  </si>
  <si>
    <t>971033241</t>
  </si>
  <si>
    <t>Vybourání otvorů ve zdivu cihelném pl do 0,0225 m2 na MVC nebo MV tl do 300 mm</t>
  </si>
  <si>
    <t>-1717168171</t>
  </si>
  <si>
    <t>"rozvody ÚT" 16*3</t>
  </si>
  <si>
    <t>17</t>
  </si>
  <si>
    <t>971033251</t>
  </si>
  <si>
    <t>Vybourání otvorů ve zdivu cihelném pl do 0,0225 m2 na MVC nebo MV tl do 450 mm</t>
  </si>
  <si>
    <t>-1674778210</t>
  </si>
  <si>
    <t>18</t>
  </si>
  <si>
    <t>972054141</t>
  </si>
  <si>
    <t>Vybourání otvorů v ŽB stropech nebo klenbách pl do 0,0225 m2 tl do 150 mm</t>
  </si>
  <si>
    <t>1655218079</t>
  </si>
  <si>
    <t>"č.p. 201" 2</t>
  </si>
  <si>
    <t>"č.p. 202" 2</t>
  </si>
  <si>
    <t>"č.p. 203" 2</t>
  </si>
  <si>
    <t>"č.p. 204" 2</t>
  </si>
  <si>
    <t>19</t>
  </si>
  <si>
    <t>972054341</t>
  </si>
  <si>
    <t>Vybourání otvorů v ŽB stropech nebo klenbách pl do 0,25 m2 tl do 150 mm</t>
  </si>
  <si>
    <t>2118933922</t>
  </si>
  <si>
    <t>20</t>
  </si>
  <si>
    <t>974031254</t>
  </si>
  <si>
    <t>Vysekání rýh ve zdivu cihelném u stropu hl do 100 mm š do 150 mm</t>
  </si>
  <si>
    <t>-1486453100</t>
  </si>
  <si>
    <t>"č.p. 201" 3,50</t>
  </si>
  <si>
    <t>"č.p. 202" 3,50</t>
  </si>
  <si>
    <t>"č.p. 203" 3,50</t>
  </si>
  <si>
    <t>"č.p. 204" 3,50</t>
  </si>
  <si>
    <t>974031267</t>
  </si>
  <si>
    <t>Vysekání rýh ve zdivu cihelném u stropu hl do 150 mm š do 300 mm</t>
  </si>
  <si>
    <t>1727149915</t>
  </si>
  <si>
    <t>22</t>
  </si>
  <si>
    <t>974031269</t>
  </si>
  <si>
    <t>Příplatek k vysekání rýh ve zdivu cihelném u stropu hl do 150 mm ZKD 100 mm š rýhy</t>
  </si>
  <si>
    <t>-310384212</t>
  </si>
  <si>
    <t>"č.p. 201" 3,50*4</t>
  </si>
  <si>
    <t>"č.p. 202" 3,50*4</t>
  </si>
  <si>
    <t>"č.p. 203" 3,50*4</t>
  </si>
  <si>
    <t>"č.p. 204" 3,50*4</t>
  </si>
  <si>
    <t>997</t>
  </si>
  <si>
    <t>Přesun sutě</t>
  </si>
  <si>
    <t>23</t>
  </si>
  <si>
    <t>997002611</t>
  </si>
  <si>
    <t>Nakládání suti a vybouraných hmot</t>
  </si>
  <si>
    <t>t</t>
  </si>
  <si>
    <t>-1113045030</t>
  </si>
  <si>
    <t>24</t>
  </si>
  <si>
    <t>997013211</t>
  </si>
  <si>
    <t>Vnitrostaveništní doprava suti a vybouraných hmot pro budovy v do 6 m ručně</t>
  </si>
  <si>
    <t>-812071301</t>
  </si>
  <si>
    <t>25</t>
  </si>
  <si>
    <t>997013501</t>
  </si>
  <si>
    <t>Odvoz suti a vybouraných hmot na skládku nebo meziskládku do 1 km se složením</t>
  </si>
  <si>
    <t>1763271213</t>
  </si>
  <si>
    <t>26</t>
  </si>
  <si>
    <t>997013509</t>
  </si>
  <si>
    <t>Příplatek k odvozu suti a vybouraných hmot na skládku ZKD 1 km přes 1 km</t>
  </si>
  <si>
    <t>555235794</t>
  </si>
  <si>
    <t>7,13*11 'Přepočtené koeficientem množství</t>
  </si>
  <si>
    <t>27</t>
  </si>
  <si>
    <t>997013802</t>
  </si>
  <si>
    <t>Poplatek za uložení na skládce (skládkovné) stavebního odpadu železobetonového kód odpadu 170 101</t>
  </si>
  <si>
    <t>1913577151</t>
  </si>
  <si>
    <t>998</t>
  </si>
  <si>
    <t>Přesun hmot</t>
  </si>
  <si>
    <t>28</t>
  </si>
  <si>
    <t>998017002</t>
  </si>
  <si>
    <t>Přesun hmot s omezením mechanizace pro budovy v do 12 m</t>
  </si>
  <si>
    <t>563383665</t>
  </si>
  <si>
    <t>71</t>
  </si>
  <si>
    <t>99801801</t>
  </si>
  <si>
    <t>Příplatek k ručnímu přesunu hmot pro budovy zděné za zvětšený přesun v místě výlezu na půdu</t>
  </si>
  <si>
    <t>Kč</t>
  </si>
  <si>
    <t>1553680345</t>
  </si>
  <si>
    <t>PSV</t>
  </si>
  <si>
    <t>Práce a dodávky PSV</t>
  </si>
  <si>
    <t>721</t>
  </si>
  <si>
    <t>Zdravotechnika - vnitřní kanalizace</t>
  </si>
  <si>
    <t>29</t>
  </si>
  <si>
    <t>721100</t>
  </si>
  <si>
    <t>Odhalení stávající kanalizační stoupačky, navrtání a vysazení odbočky, utěšnění</t>
  </si>
  <si>
    <t>201865527</t>
  </si>
  <si>
    <t>30</t>
  </si>
  <si>
    <t>721174042</t>
  </si>
  <si>
    <t>Potrubí kanalizační z PP připojovací DN 40</t>
  </si>
  <si>
    <t>2078327070</t>
  </si>
  <si>
    <t>"odvod kondenzátu z technické místnosti" 4,00*4</t>
  </si>
  <si>
    <t>31</t>
  </si>
  <si>
    <t>721174043</t>
  </si>
  <si>
    <t>Potrubí kanalizační z PP připojovací DN 50</t>
  </si>
  <si>
    <t>-1755988768</t>
  </si>
  <si>
    <t>"odvod kondenzátu z technické místnosti" 8,00*4</t>
  </si>
  <si>
    <t>32</t>
  </si>
  <si>
    <t>721226521</t>
  </si>
  <si>
    <t>Zápachová uzávěrka nástěnná pro pračku a myčku DN 40</t>
  </si>
  <si>
    <t>-135065586</t>
  </si>
  <si>
    <t>"odvod kondenzátu z technické místnosti" 4*2</t>
  </si>
  <si>
    <t>33</t>
  </si>
  <si>
    <t>7212901</t>
  </si>
  <si>
    <t>Upevnění potrubí</t>
  </si>
  <si>
    <t>1392817066</t>
  </si>
  <si>
    <t>16,00+32,00</t>
  </si>
  <si>
    <t>34</t>
  </si>
  <si>
    <t>721290111</t>
  </si>
  <si>
    <t>Zkouška těsnosti potrubí kanalizace vodou do DN 125</t>
  </si>
  <si>
    <t>-1413272638</t>
  </si>
  <si>
    <t>35</t>
  </si>
  <si>
    <t>998721102</t>
  </si>
  <si>
    <t>Přesun hmot tonážní pro vnitřní kanalizace v objektech v do 12 m</t>
  </si>
  <si>
    <t>881665335</t>
  </si>
  <si>
    <t>722</t>
  </si>
  <si>
    <t>Zdravotechnika - vnitřní vodovod</t>
  </si>
  <si>
    <t>36</t>
  </si>
  <si>
    <t>722100</t>
  </si>
  <si>
    <t>Vysazení odbočky na plastovém potrubí vody</t>
  </si>
  <si>
    <t>-1640703530</t>
  </si>
  <si>
    <t>37</t>
  </si>
  <si>
    <t>722101</t>
  </si>
  <si>
    <t>Plastové potrubí 16,2x2,6 mm</t>
  </si>
  <si>
    <t>816643739</t>
  </si>
  <si>
    <t>38</t>
  </si>
  <si>
    <t>722102</t>
  </si>
  <si>
    <t>Tepelná izolace na potrubí 16,2x2,6 mm</t>
  </si>
  <si>
    <t>928534736</t>
  </si>
  <si>
    <t>39</t>
  </si>
  <si>
    <t>722103</t>
  </si>
  <si>
    <t>Kulový uzávěr</t>
  </si>
  <si>
    <t>1359520521</t>
  </si>
  <si>
    <t>40</t>
  </si>
  <si>
    <t>722104</t>
  </si>
  <si>
    <t>Vodoměr, šroubení</t>
  </si>
  <si>
    <t>1084729163</t>
  </si>
  <si>
    <t>41</t>
  </si>
  <si>
    <t>722105</t>
  </si>
  <si>
    <t>Potrubní oddělovač systému ÚT</t>
  </si>
  <si>
    <t>-2073062534</t>
  </si>
  <si>
    <t>42</t>
  </si>
  <si>
    <t>722106</t>
  </si>
  <si>
    <t>Manometr</t>
  </si>
  <si>
    <t>-1775417345</t>
  </si>
  <si>
    <t>43</t>
  </si>
  <si>
    <t>722107</t>
  </si>
  <si>
    <t>Ostatní tvarovky, přechody a upevnění potrubí</t>
  </si>
  <si>
    <t>1861952144</t>
  </si>
  <si>
    <t>44</t>
  </si>
  <si>
    <t>722108</t>
  </si>
  <si>
    <t>Montáž sestavy armatur a plastového potrubí</t>
  </si>
  <si>
    <t>-1337337732</t>
  </si>
  <si>
    <t>45</t>
  </si>
  <si>
    <t>998722102</t>
  </si>
  <si>
    <t>Přesun hmot tonážní pro vnitřní vodovod v objektech v do 12 m</t>
  </si>
  <si>
    <t>1058607524</t>
  </si>
  <si>
    <t>723</t>
  </si>
  <si>
    <t>Zdravotechnika - vnitřní plynovod</t>
  </si>
  <si>
    <t>46</t>
  </si>
  <si>
    <t>723100</t>
  </si>
  <si>
    <t>Příprava pro usazení plynoměru, rozpěrka a ukotvení</t>
  </si>
  <si>
    <t>356953841</t>
  </si>
  <si>
    <t>47</t>
  </si>
  <si>
    <t>723101</t>
  </si>
  <si>
    <t>Montáž potrubí Cu pr. 28x1 mm lisováním, závěsy, objímky</t>
  </si>
  <si>
    <t>1529109890</t>
  </si>
  <si>
    <t>48</t>
  </si>
  <si>
    <t>723102</t>
  </si>
  <si>
    <t>Potrubí Cu pr. 28x1 mm, spojované lisováním, včetně tvarovek, přechodů</t>
  </si>
  <si>
    <t>-439084597</t>
  </si>
  <si>
    <t>49</t>
  </si>
  <si>
    <t>723103</t>
  </si>
  <si>
    <t>Kulový kohout plynu</t>
  </si>
  <si>
    <t>374012510</t>
  </si>
  <si>
    <t>50</t>
  </si>
  <si>
    <t>723104</t>
  </si>
  <si>
    <t>Tlaková zkouška plynovodu</t>
  </si>
  <si>
    <t>-341017123</t>
  </si>
  <si>
    <t>51</t>
  </si>
  <si>
    <t>723105</t>
  </si>
  <si>
    <t>Stavební přípomoce, prostupy</t>
  </si>
  <si>
    <t>-818186737</t>
  </si>
  <si>
    <t>52</t>
  </si>
  <si>
    <t>723106</t>
  </si>
  <si>
    <t>Revizní zpráva plynového zařízení</t>
  </si>
  <si>
    <t>-159051106</t>
  </si>
  <si>
    <t>53</t>
  </si>
  <si>
    <t>723107</t>
  </si>
  <si>
    <t>Uzavření, odplynění, vyvaření odbočky, napuštění plynu do stoupačky, odvzdušnění všech spotřebičů v domě, požární dozor</t>
  </si>
  <si>
    <t>-1064306303</t>
  </si>
  <si>
    <t>54</t>
  </si>
  <si>
    <t>723108</t>
  </si>
  <si>
    <t>Ostatní materiál, uchycení potrubí, objímky, chráničky, označení potrubí</t>
  </si>
  <si>
    <t>-1802689086</t>
  </si>
  <si>
    <t>55</t>
  </si>
  <si>
    <t>998723102</t>
  </si>
  <si>
    <t>Přesun hmot tonážní pro vnitřní plynovod v objektech v do 12 m</t>
  </si>
  <si>
    <t>2072363840</t>
  </si>
  <si>
    <t>727</t>
  </si>
  <si>
    <t>Zdravotechnika - požární ochrana</t>
  </si>
  <si>
    <t>56</t>
  </si>
  <si>
    <t>727111409</t>
  </si>
  <si>
    <t>Prostup kovového potrubí D110 mm stropem tl 15cm včetně dodatečné izolace požární odolnost EI 60-120</t>
  </si>
  <si>
    <t>915745421</t>
  </si>
  <si>
    <t>"prostup VZT potrubí mezi stropem 2.NP a 3.NP" 32</t>
  </si>
  <si>
    <t>763</t>
  </si>
  <si>
    <t>Konstrukce suché výstavby</t>
  </si>
  <si>
    <t>57</t>
  </si>
  <si>
    <t>763121421</t>
  </si>
  <si>
    <t>SDK stěna předsazená tl 62,5 mm profil CW+UW 50 deska 1xDF 12,5 TI 40 mm EI 30</t>
  </si>
  <si>
    <t>-1980012665</t>
  </si>
  <si>
    <t>"zakrytí VZT vedení" 40,00*0,80</t>
  </si>
  <si>
    <t>58</t>
  </si>
  <si>
    <t>763131411</t>
  </si>
  <si>
    <t>SDK podhled desky 1xA 12,5 bez TI dvouvrstvá spodní kce profil CD+UD</t>
  </si>
  <si>
    <t>-1796996645</t>
  </si>
  <si>
    <t xml:space="preserve">"byty" </t>
  </si>
  <si>
    <t>"viz výkes D.1.1.02" (7,80+8,90+8,90+9,10+9,10+9,10+8,20+9,10)+((4,15*8)*(0,30+0,30))</t>
  </si>
  <si>
    <t>"viz výkes D.1.1.03" (9,10+8,90+8,90+9,30+9,10+9,10+8,20+9,10)+((4,15*8)*(0,30+0,30))</t>
  </si>
  <si>
    <t>"chodby"</t>
  </si>
  <si>
    <t>"1.NP" 2,60*1,40*4</t>
  </si>
  <si>
    <t>"2.NP" 2,60*1,40*4</t>
  </si>
  <si>
    <t>59</t>
  </si>
  <si>
    <t>763131721</t>
  </si>
  <si>
    <t>SDK podhled skoková změna v do 0,5 m</t>
  </si>
  <si>
    <t>-818231572</t>
  </si>
  <si>
    <t>"chodby" 2,60*8</t>
  </si>
  <si>
    <t>60</t>
  </si>
  <si>
    <t>763171212</t>
  </si>
  <si>
    <t>Montáž revizních klapek SDK kcí vel. do 0,25 m2 pro podhledy</t>
  </si>
  <si>
    <t>-2107102466</t>
  </si>
  <si>
    <t>59030713</t>
  </si>
  <si>
    <t>dvířka revizní s automatickým zámkem 500x500mm</t>
  </si>
  <si>
    <t>1863114968</t>
  </si>
  <si>
    <t>62</t>
  </si>
  <si>
    <t>998763101</t>
  </si>
  <si>
    <t>Přesun hmot tonážní pro dřevostavby v objektech v do 12 m</t>
  </si>
  <si>
    <t>-1702213480</t>
  </si>
  <si>
    <t>784</t>
  </si>
  <si>
    <t>Dokončovací práce - malby a tapety</t>
  </si>
  <si>
    <t>784171101</t>
  </si>
  <si>
    <t>Zakrytí vnitřních podlah včetně pozdějšího odkrytí</t>
  </si>
  <si>
    <t>-336409712</t>
  </si>
  <si>
    <t>16*30,00</t>
  </si>
  <si>
    <t>64</t>
  </si>
  <si>
    <t>58124844</t>
  </si>
  <si>
    <t>fólie pro malířské potřeby zakrývací tl 25µ 4x5m</t>
  </si>
  <si>
    <t>-506361405</t>
  </si>
  <si>
    <t>480*1,05 'Přepočtené koeficientem množství</t>
  </si>
  <si>
    <t>65</t>
  </si>
  <si>
    <t>784181101</t>
  </si>
  <si>
    <t>Základní akrylátová jednonásobná penetrace podkladu v místnostech výšky do 3,80m</t>
  </si>
  <si>
    <t>-1818520071</t>
  </si>
  <si>
    <t>"množství převzato z položky č. 763121421" 32,00</t>
  </si>
  <si>
    <t>"množství převzato z položky č. 763131411" 210,86</t>
  </si>
  <si>
    <t>"po zapravených otvorech v bytech" 16*50</t>
  </si>
  <si>
    <t>66</t>
  </si>
  <si>
    <t>784221101</t>
  </si>
  <si>
    <t xml:space="preserve">Dvojnásobné bílé malby  ze směsí za sucha dobře otěruvzdorných v místnostech do 3,80 m</t>
  </si>
  <si>
    <t>-1141997696</t>
  </si>
  <si>
    <t>A.b - Elektroinstalace</t>
  </si>
  <si>
    <t>D1 - C21M - Elektromontáže</t>
  </si>
  <si>
    <t>D2 - Materiály</t>
  </si>
  <si>
    <t>D3 - Rozvaděč RM1</t>
  </si>
  <si>
    <t>D4 - Revize a další nezařazené práce</t>
  </si>
  <si>
    <t>D1</t>
  </si>
  <si>
    <t>C21M - Elektromontáže</t>
  </si>
  <si>
    <t>210010022</t>
  </si>
  <si>
    <t>trubka tuhá el.inst.z PVC D=32mm (PU)</t>
  </si>
  <si>
    <t>210010023</t>
  </si>
  <si>
    <t>trubka tuhá el.inst.z PVC D=25mm (PU)</t>
  </si>
  <si>
    <t>210010351</t>
  </si>
  <si>
    <t>rozvodka krabicova IP54</t>
  </si>
  <si>
    <t>210010301</t>
  </si>
  <si>
    <t>krabice přístrojová</t>
  </si>
  <si>
    <t>210190121</t>
  </si>
  <si>
    <t>montáž rozvaděče RK</t>
  </si>
  <si>
    <t>210810045</t>
  </si>
  <si>
    <t>CYKY-CYKYm 3x1.5 mm2 750V (PU)</t>
  </si>
  <si>
    <t>210810058</t>
  </si>
  <si>
    <t>CYKY-CYKYm 3x2.5 mm2 750V (PU)</t>
  </si>
  <si>
    <t>210810061</t>
  </si>
  <si>
    <t>CYKY-CYKYm 5x6 mm2 750V (PU)</t>
  </si>
  <si>
    <t>210810511</t>
  </si>
  <si>
    <t>SYKFY 5x2x0,5 750V</t>
  </si>
  <si>
    <t>210860222</t>
  </si>
  <si>
    <t>vodič CY 4mm2 500V</t>
  </si>
  <si>
    <t>210201005</t>
  </si>
  <si>
    <t>montáž - svítidlo LED</t>
  </si>
  <si>
    <t>210203003</t>
  </si>
  <si>
    <t>montáž - svítidlo žárovkové</t>
  </si>
  <si>
    <t>210110021</t>
  </si>
  <si>
    <t>montáž ovladačů</t>
  </si>
  <si>
    <t>210111030</t>
  </si>
  <si>
    <t>montáž zásuvek</t>
  </si>
  <si>
    <t>D2</t>
  </si>
  <si>
    <t>Materiály</t>
  </si>
  <si>
    <t>00218</t>
  </si>
  <si>
    <t>trubka tuhá instal. z PVC D=32mm</t>
  </si>
  <si>
    <t>00319</t>
  </si>
  <si>
    <t>trubka tuhá instal. z PVC D=25mm</t>
  </si>
  <si>
    <t>00351</t>
  </si>
  <si>
    <t>plastová krabice se svorkovnicí, IP54 (5x2,5)</t>
  </si>
  <si>
    <t>00352</t>
  </si>
  <si>
    <t>plastová krabice se svorkovnicí, IP54 (7x2,5)</t>
  </si>
  <si>
    <t>00396</t>
  </si>
  <si>
    <t>krabice KU 68-1901</t>
  </si>
  <si>
    <t>02952</t>
  </si>
  <si>
    <t>CYKY-J 3x1.5mm2</t>
  </si>
  <si>
    <t>02970</t>
  </si>
  <si>
    <t>CYKY-J 3x2.5mm2</t>
  </si>
  <si>
    <t>02970.1</t>
  </si>
  <si>
    <t>CYKY-j 5x6 mm2</t>
  </si>
  <si>
    <t>02800</t>
  </si>
  <si>
    <t>SYKFY 5x2x0,5 mm2</t>
  </si>
  <si>
    <t>02784</t>
  </si>
  <si>
    <t>CY 4mm2</t>
  </si>
  <si>
    <t>02914</t>
  </si>
  <si>
    <t>svítidlo LED 1x42W,IP65</t>
  </si>
  <si>
    <t>02992</t>
  </si>
  <si>
    <t>svítidlo žárovkové 1x60W,IP44 + zdroj LED 9W</t>
  </si>
  <si>
    <t>90000</t>
  </si>
  <si>
    <t>vypínač 01 IP44</t>
  </si>
  <si>
    <t>90010</t>
  </si>
  <si>
    <t>zásuvka 230V,16A,IP44</t>
  </si>
  <si>
    <t>Pol1</t>
  </si>
  <si>
    <t>Podružný materiál</t>
  </si>
  <si>
    <t>Pol2</t>
  </si>
  <si>
    <t>Prořez (m, kg)</t>
  </si>
  <si>
    <t>D3</t>
  </si>
  <si>
    <t>Rozvaděč RM1</t>
  </si>
  <si>
    <t>00218.1</t>
  </si>
  <si>
    <t>Vypínač 32A, 3.pól., červený, 25A, panel</t>
  </si>
  <si>
    <t>00319.1</t>
  </si>
  <si>
    <t>Modul svodiče přepětí, 30kA, typ 1+2</t>
  </si>
  <si>
    <t>00351.1</t>
  </si>
  <si>
    <t xml:space="preserve">Jistič   B2/1,barevná páčka</t>
  </si>
  <si>
    <t>00352.1</t>
  </si>
  <si>
    <t xml:space="preserve">Jistič   B6/1,barevná páčka</t>
  </si>
  <si>
    <t>00396.1</t>
  </si>
  <si>
    <t xml:space="preserve">Jistič   B10/1,barevná páčka</t>
  </si>
  <si>
    <t>35701</t>
  </si>
  <si>
    <t xml:space="preserve">Jistič   C10/1,barevná páčka</t>
  </si>
  <si>
    <t>02952.1</t>
  </si>
  <si>
    <t>Kombispínač 16/1N/B/0,03</t>
  </si>
  <si>
    <t>74</t>
  </si>
  <si>
    <t>02970.2</t>
  </si>
  <si>
    <t>Plastový rozvaděč IP44</t>
  </si>
  <si>
    <t>76</t>
  </si>
  <si>
    <t>02970.3</t>
  </si>
  <si>
    <t>Svorkovnice, vývodky, podružný materiál</t>
  </si>
  <si>
    <t>78</t>
  </si>
  <si>
    <t>02800.1</t>
  </si>
  <si>
    <t>Kompletace</t>
  </si>
  <si>
    <t>80</t>
  </si>
  <si>
    <t>D4</t>
  </si>
  <si>
    <t>Revize a další nezařazené práce</t>
  </si>
  <si>
    <t>00010</t>
  </si>
  <si>
    <t>Revize elektro</t>
  </si>
  <si>
    <t>82</t>
  </si>
  <si>
    <t>00011</t>
  </si>
  <si>
    <t>Doprava,přesuny hmot</t>
  </si>
  <si>
    <t>kpl</t>
  </si>
  <si>
    <t>84</t>
  </si>
  <si>
    <t>00020</t>
  </si>
  <si>
    <t>Projektová dokumentace</t>
  </si>
  <si>
    <t>86</t>
  </si>
  <si>
    <t>A.c - Ústřední topení</t>
  </si>
  <si>
    <t>ZDROJE TEPLA - ZDROJE TEPLA</t>
  </si>
  <si>
    <t>OTOPNÁ TĚLESA - OTOPNÁ TĚLESA</t>
  </si>
  <si>
    <t>POJISTNÁ ZAŘÍZENÍ - POJISTNÁ ZAŘÍZENÍ</t>
  </si>
  <si>
    <t>ARMATURY - ARMATURY</t>
  </si>
  <si>
    <t>PODLAHOVÉ TOPENÍ - PODLAHOVÉ TOPENÍ</t>
  </si>
  <si>
    <t>POTRUBÍ - POTRUBÍ</t>
  </si>
  <si>
    <t>TEPELNÉ IZOLACE - TEPELNÉ IZOLACE</t>
  </si>
  <si>
    <t>ČERPADLA - ČERPADLA</t>
  </si>
  <si>
    <t>OSTATNÍ - OSTATNÍ</t>
  </si>
  <si>
    <t>ZDROJE TEPLA</t>
  </si>
  <si>
    <t>-</t>
  </si>
  <si>
    <t>Kondenzační topný kotel na plyn pro provoz závislý nebo nezávislý na vzduchu v místnosti. 1,8 - 35,0 kW včetně regulace</t>
  </si>
  <si>
    <t>-.1</t>
  </si>
  <si>
    <t>Montážní pomůcka k montáži na omítku</t>
  </si>
  <si>
    <t>-.2</t>
  </si>
  <si>
    <t>Systém odkouření kotle</t>
  </si>
  <si>
    <t>OTOPNÁ TĚLESA</t>
  </si>
  <si>
    <t>-.3</t>
  </si>
  <si>
    <t>Trubkové otopné těleso, spodní středové připojení</t>
  </si>
  <si>
    <t>-.4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</si>
  <si>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500×700×66</t>
  </si>
  <si>
    <t>-.5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</si>
  <si>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500×1000×6</t>
  </si>
  <si>
    <t>-.6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</si>
  <si>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500×1800×6</t>
  </si>
  <si>
    <t>-.7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</si>
  <si>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500×1000×1</t>
  </si>
  <si>
    <t>-.8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</si>
  <si>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700×1100×1</t>
  </si>
  <si>
    <t>POJISTNÁ ZAŘÍZENÍ</t>
  </si>
  <si>
    <t>-.9</t>
  </si>
  <si>
    <t>Expanzní nádoba s butylovým vakem, objem 25 litrů, PN 3</t>
  </si>
  <si>
    <t>-.10</t>
  </si>
  <si>
    <t>Expanzní kohout, PN 16, včetně vysokokapacitního vypouštění s připojením na hadici</t>
  </si>
  <si>
    <t>ARMATURY</t>
  </si>
  <si>
    <t>-.11</t>
  </si>
  <si>
    <t>Připojovací armatura otopných těles s automatickým regulátorem průtoku</t>
  </si>
  <si>
    <t>-.12</t>
  </si>
  <si>
    <t>Kulový kohout, DN15, s vnitřním závitem</t>
  </si>
  <si>
    <t>-.13</t>
  </si>
  <si>
    <t>Uzavírací a vyvažovací ventil bez vypouštění DN10</t>
  </si>
  <si>
    <t>-.14</t>
  </si>
  <si>
    <t>Tlakově nezávislý regulační a vyvažovací ventil, DN 15 LF</t>
  </si>
  <si>
    <t>-.15</t>
  </si>
  <si>
    <t>Aut. odvzdušňovací ventil, Rp=1", Tmax=110°C, PN 10</t>
  </si>
  <si>
    <t>-.16</t>
  </si>
  <si>
    <t>1" kulový kohout s filtrem</t>
  </si>
  <si>
    <t>-.17</t>
  </si>
  <si>
    <t>Vypouštěcí kul.koh., s hadicovou vývodkou a zátkou, PN10, T 90°C - DN 20</t>
  </si>
  <si>
    <t>-.18</t>
  </si>
  <si>
    <t>Napoštěcí ventil pro uzavřené otopné soustavy, vč. manometru</t>
  </si>
  <si>
    <t>-.19</t>
  </si>
  <si>
    <t>Kalorimetr včetně komunikace</t>
  </si>
  <si>
    <t>-.20</t>
  </si>
  <si>
    <t>Vyrovnávač tlaků s odlučovačem bublinek a částic kalu</t>
  </si>
  <si>
    <t>-.21</t>
  </si>
  <si>
    <t>Pojistný ventil DN 20</t>
  </si>
  <si>
    <t>PODLAHOVÉ TOPENÍ</t>
  </si>
  <si>
    <t>-.22</t>
  </si>
  <si>
    <t>Skříně pro rozdělovače, velikost 3, 725 x 705 mm, pro montáž do stěny, hl. 110-150 mm</t>
  </si>
  <si>
    <t>POTRUBÍ</t>
  </si>
  <si>
    <t>-.23</t>
  </si>
  <si>
    <t>16.2x2.6 plastové potrubí, 100m kotouč, pro instalace vytápění</t>
  </si>
  <si>
    <t>bm</t>
  </si>
  <si>
    <t>-.24</t>
  </si>
  <si>
    <t>20x2.9 plastové potrubí, 100m kotouč, pro instalace vytápění</t>
  </si>
  <si>
    <t>-.25</t>
  </si>
  <si>
    <t>25x3.7 plastové potrubí, 50m kotouč, pro instalace vytápění</t>
  </si>
  <si>
    <t>-.26</t>
  </si>
  <si>
    <t>32x4.7 plastové potrubí, 25m kotouč, pro instalace vytápění</t>
  </si>
  <si>
    <t>-.27</t>
  </si>
  <si>
    <t>40x6 plastové potrubí, 5m tyč, instalace pro vytápění</t>
  </si>
  <si>
    <t>-.28</t>
  </si>
  <si>
    <t>Tvarovky pro spoje potrubí</t>
  </si>
  <si>
    <t>TEPELNÉ IZOLACE</t>
  </si>
  <si>
    <t>-.29</t>
  </si>
  <si>
    <t>Polyethylenová izolace se strukturou uzavřených buněk určená pro topenářské a sanitární rozvody. 18/30</t>
  </si>
  <si>
    <t>-.30</t>
  </si>
  <si>
    <t>Polyethylenová izolace se strukturou uzavřených buněk určená pro topenářské a sanitární rozvody. 22/30</t>
  </si>
  <si>
    <t>-.31</t>
  </si>
  <si>
    <t xml:space="preserve">Polyethylenová izolace se strukturou uzavřených buněk určená pro topenářské a sanitární rozvody.  28/30</t>
  </si>
  <si>
    <t>-.32</t>
  </si>
  <si>
    <t>Polyethylenová izolace se strukturou uzavřených buněk určená pro topenářské a sanitární rozvody. 35/30</t>
  </si>
  <si>
    <t>-.33</t>
  </si>
  <si>
    <t>Polyethylenová izolace se strukturou uzavřených buněk určená pro topenářské a sanitární rozvody. 42/30</t>
  </si>
  <si>
    <t>ČERPADLA</t>
  </si>
  <si>
    <t>-.34</t>
  </si>
  <si>
    <t>Čerpadlová skupina</t>
  </si>
  <si>
    <t>OSTATNÍ</t>
  </si>
  <si>
    <t>-.35</t>
  </si>
  <si>
    <t>montáž plastového potrubí</t>
  </si>
  <si>
    <t>1010,10+182,00+143,00+52,00+24,70</t>
  </si>
  <si>
    <t>-.36</t>
  </si>
  <si>
    <t>přikotvení a zapojení plynového kotle pro topení</t>
  </si>
  <si>
    <t>-.37</t>
  </si>
  <si>
    <t>montáž odkouření pro plynové kotle</t>
  </si>
  <si>
    <t>-.38</t>
  </si>
  <si>
    <t>přikotvení a zapojení deskového otopného tělesa na zeď</t>
  </si>
  <si>
    <t>-.39</t>
  </si>
  <si>
    <t>přikotvení a zapojení koupelnového otopného tělesa na zeď</t>
  </si>
  <si>
    <t>-.40</t>
  </si>
  <si>
    <t>napuštění topného okruhu</t>
  </si>
  <si>
    <t>-.41</t>
  </si>
  <si>
    <t>proplach topného okruhu</t>
  </si>
  <si>
    <t>-.42</t>
  </si>
  <si>
    <t>odvzdušnění topného okruhu</t>
  </si>
  <si>
    <t>88</t>
  </si>
  <si>
    <t>-.43</t>
  </si>
  <si>
    <t>montáž a připojení expanzní nádoby do 50l</t>
  </si>
  <si>
    <t>90</t>
  </si>
  <si>
    <t>-.44</t>
  </si>
  <si>
    <t>tlaková zlouška tl. potrubí</t>
  </si>
  <si>
    <t>92</t>
  </si>
  <si>
    <t>-.45</t>
  </si>
  <si>
    <t>94</t>
  </si>
  <si>
    <t>-.46</t>
  </si>
  <si>
    <t>Montážní, závěsový, spojovací a těsnící materiál</t>
  </si>
  <si>
    <t>A.d.a - Vzduchotechnika 1</t>
  </si>
  <si>
    <t>REKUPERAČNÍ JEDNOTKA - REKUPERAČNÍ JEDNOTKA</t>
  </si>
  <si>
    <t>PROTIDEŠŤOVÉ ŽALUZIE - PROTIDEŠŤOVÉ ŽALUZIE</t>
  </si>
  <si>
    <t>DISTRIBUČNÍ PRVKY - DISTRIBUČNÍ PRVKY</t>
  </si>
  <si>
    <t>REGULAČNÍ KLAPKY - REGULAČNÍ KLAPKY</t>
  </si>
  <si>
    <t>TLUMIČE HLUKU / PŘES - TLUMIČE HLUKU / PŘES</t>
  </si>
  <si>
    <t>KRUHOVÉ POTRUBNÍ ROZ - KRUHOVÉ POTRUBNÍ ROZ</t>
  </si>
  <si>
    <t>IZOLACE - IZOLACE</t>
  </si>
  <si>
    <t>REKUPERAČNÍ JEDNOTKA</t>
  </si>
  <si>
    <t xml:space="preserve">Rekuperační jednotka s protiproudým výměníkem s účinností 85 %, automatický bypas a integrovaný PTC předehřev. Řízení vzduchového výkonu jednotky na konstantní tlak. Průtok 550m³/hod, externí tlak  200 Pa. Přívodní filtr F7 odvodní filtr G4. Dodávka vč. o</t>
  </si>
  <si>
    <t>PROTIDEŠŤOVÉ ŽALUZIE</t>
  </si>
  <si>
    <t>Lamelová střešní hlavice s připojením Ø 200</t>
  </si>
  <si>
    <t>DISTRIBUČNÍ PRVKY</t>
  </si>
  <si>
    <t>Stěnový difuzor pro přívod vzduchu Ø100</t>
  </si>
  <si>
    <t>Stěnový difuzor pro přívod vzduchu Ø125</t>
  </si>
  <si>
    <t>Talířový ventil odvodní, kovový Ø100 vč. rámečku</t>
  </si>
  <si>
    <t>Talířový ventil odvodní, kovový Ø125 vč. rámečku</t>
  </si>
  <si>
    <t>REGULAČNÍ KLAPKY</t>
  </si>
  <si>
    <t>Přívodní regulátor variabilního průtoku s tlumičem hluku Ø125 mm</t>
  </si>
  <si>
    <t>Odvodní regulátor variabilního průtoku s tlumičem hluku Ø125 mm</t>
  </si>
  <si>
    <t>Ovladač regulátorů průtoku</t>
  </si>
  <si>
    <t>TLUMIČE HLUKU / PŘES</t>
  </si>
  <si>
    <t>Tlumič hluku s nízkou instalační výškou, připojení Ø 100, délka 500 mm</t>
  </si>
  <si>
    <t>Tlumič hluku s nízkou instalační výškou, připojení Ø 125, délka 500 mm</t>
  </si>
  <si>
    <t>KRUHOVÉ POTRUBNÍ ROZ</t>
  </si>
  <si>
    <t>Trouba Ø100 - Zaklikávací systém spojovaný bez použití samořezných šroubů. Třída těsnosti "D"</t>
  </si>
  <si>
    <t>Trouba Ø125 - Zaklikávací systém spojovaný bez použití samořezných šroubů. Třída těsnosti "D"</t>
  </si>
  <si>
    <t>Trouba Ø160 - Zaklikávací systém spojovaný bez použití samořezných šroubů. Třída těsnosti "D"</t>
  </si>
  <si>
    <t>Trouba Ø200 - Zaklikávací systém spojovaný bez použití samořezných šroubů. Třída těsnosti "D"</t>
  </si>
  <si>
    <t>Lisovaný švově svařovaný oblouk s těsněním Ø160 mm 30°</t>
  </si>
  <si>
    <t>Lisovaný švově svařovaný oblouk s těsněním Ø200 mm 45°</t>
  </si>
  <si>
    <t>Lisovaný švově svařovaný oblouk s těsněním Ø100 mm 90°</t>
  </si>
  <si>
    <t>Lisovaný švově svařovaný oblouk s těsněním Ø125 mm 90°</t>
  </si>
  <si>
    <t>Lisovaný švově svařovaný oblouk s těsněním Ø200 mm 90°</t>
  </si>
  <si>
    <t>Lisovaný a švově svařený oblouk s krátkou instalační délkou s těsněním Ø125 mm 90°</t>
  </si>
  <si>
    <t xml:space="preserve">Lisovaný a švově svařený oblouk s krátkou instalační délkou jeden konec s těsněním  druhý konce s vnější spojkou. Ø125 mm 90°</t>
  </si>
  <si>
    <t>Oblouk se segmentovým provedením a krátkou instalační délkou Ø200 mm 90</t>
  </si>
  <si>
    <t>Centrická lisovaná redukce, připojení na tvarovku Ø125 / Ø100</t>
  </si>
  <si>
    <t>Lisovaný centrický T-kus s těsněním Ø100 / Ø100</t>
  </si>
  <si>
    <t>Lisovaný centrický T-kus s těsněním Ø125 / Ø100</t>
  </si>
  <si>
    <t>Lisovaný centrický T-kus s těsněním Ø125 / Ø125</t>
  </si>
  <si>
    <t>Lisovaný centrický T-kus s těsněním Ø200 / Ø200</t>
  </si>
  <si>
    <t>Lisovanározbočka 30° - Ø200 / Ø160</t>
  </si>
  <si>
    <t>Rozdělovací box 1 × vstup Ø160, 2 × výstup Ø125</t>
  </si>
  <si>
    <t>Spojovací box 4 × vstup Ø125, 1 × výstup Ø200</t>
  </si>
  <si>
    <t>Vnější spojka na spojení tvarovek Ø100 mm</t>
  </si>
  <si>
    <t>Vnější spojka na spojení tvarovek Ø125 mm</t>
  </si>
  <si>
    <t>Vnější spojka na spojení tvarovek Ø200 mm</t>
  </si>
  <si>
    <t>Vnitřní spojka na spojení trub Ø200 mm</t>
  </si>
  <si>
    <t>vnější zátka na tvarovku s odvodněním Ø200</t>
  </si>
  <si>
    <t>IZOLACE</t>
  </si>
  <si>
    <t>Vinutá izolační pouzdra z kamenné vlny, kašírovaná vyztuženou hliníkovou fólií se samolepícím přesahem. Tloušťka izolační vrstvy 30 mm. 208/30</t>
  </si>
  <si>
    <t>Vinutá izolační pouzdra z kamenné vlny, kašírovaná vyztuženou hliníkovou fólií se samolepícím přesahem. Tloušťka izolační vrstvy 100 mm. 208/100</t>
  </si>
  <si>
    <t>Kaučuková izolace s vysokým difuzním odporem, černý povrch,samolepicí, faktor difuzního odporu µ ≥ 10.000, rozsah použití: -50°C až +110°C Tloušťka izolační vrstvy 32 mm</t>
  </si>
  <si>
    <t>Kaučuková izolace s vysokým difuzním odporem, černý povrch,samolepicí, faktor difuzního odporu µ ≥ 10.000, rozsah použití: -50°C až +110°C Tloušťka izolační vrstvy 50 mm</t>
  </si>
  <si>
    <t>Montáž a oživení stacionární pasivní rekuperační jednotky</t>
  </si>
  <si>
    <t>Montáž vzduchotechnických rozvodů, izolatérské práce</t>
  </si>
  <si>
    <t>Závěsový, spojovací a těsnící materiál</t>
  </si>
  <si>
    <t>A.d.b - Vzduchotechnika 2</t>
  </si>
  <si>
    <t>REGULÁTORY PRŮTOKU - REGULÁTORY PRŮTOKU</t>
  </si>
  <si>
    <t>REGULÁTORY PRŮTOKU</t>
  </si>
  <si>
    <t>Lisovaný švově svařovaný oblouk s těsněním Ø200 mm 60°</t>
  </si>
  <si>
    <t>A.d.c - Vzduchotechnika 3</t>
  </si>
  <si>
    <t>Segmentový oblouk s krátkou instalační délkou a nasouvacím koncem Ø200 mm 90°</t>
  </si>
  <si>
    <t>Rozdělovací box 1 × vstup Ø200, 2 × výstup Ø125</t>
  </si>
  <si>
    <t>A.d.d - Vzduchotechnika 4</t>
  </si>
  <si>
    <t>Rozdělovací box 1 × vstup Ø200, 4 × výstup Ø125</t>
  </si>
  <si>
    <t>A.. - Způsobilé výdaje - vedlejší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</si>
  <si>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</si>
  <si>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</si>
  <si>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</si>
  <si>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</si>
  <si>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</si>
  <si>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</si>
  <si>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</si>
  <si>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</si>
  <si>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</si>
  <si>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</si>
  <si>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2087395454</t>
  </si>
  <si>
    <t>"revize elektrointalace" 10</t>
  </si>
  <si>
    <t>"revize plynovodu" 10</t>
  </si>
  <si>
    <t>"expanzní nádoby" 10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</si>
  <si>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</si>
  <si>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</si>
  <si>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</si>
  <si>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</si>
  <si>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</si>
  <si>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 (Elektro, VZT, ÚT)</t>
  </si>
  <si>
    <t>1024</t>
  </si>
  <si>
    <t>1620222334</t>
  </si>
  <si>
    <t>VRN4</t>
  </si>
  <si>
    <t>Inženýrská činnost</t>
  </si>
  <si>
    <t>04310300</t>
  </si>
  <si>
    <t>Zaregulování a přednání díla - protokol o zaregulování - návody k instalovaným zařízením (Elektro, ÚT, VZT)</t>
  </si>
  <si>
    <t>-249552764</t>
  </si>
  <si>
    <t>04310301</t>
  </si>
  <si>
    <t>Zaškolení obsluhy k instalovaným zařízením (Elektro, ÚT, VZT)</t>
  </si>
  <si>
    <t>744428416</t>
  </si>
  <si>
    <t>043103000</t>
  </si>
  <si>
    <t>Zkoušky bez rozlišení (topná zkouška)</t>
  </si>
  <si>
    <t>602436442</t>
  </si>
  <si>
    <t>045203000</t>
  </si>
  <si>
    <t>Kompletační činnost</t>
  </si>
  <si>
    <t>-134978859</t>
  </si>
  <si>
    <t>049103000</t>
  </si>
  <si>
    <t>Náklady vzniklé v souvislosti s realizací stavby - statický posudek na průrazy VZT přes nosné k-ce</t>
  </si>
  <si>
    <t>304528386</t>
  </si>
  <si>
    <t>A... - Nezpůsobilé výdaje</t>
  </si>
  <si>
    <t xml:space="preserve">    VRN3 - Zařízení staveniště</t>
  </si>
  <si>
    <t xml:space="preserve">    VRN7 - Provozní vlivy</t>
  </si>
  <si>
    <t>952901111</t>
  </si>
  <si>
    <t>Vyčištění budov bytové a občanské výstavby při výšce podlaží do 4 m</t>
  </si>
  <si>
    <t>-1393135549</t>
  </si>
  <si>
    <t>16*80,00</t>
  </si>
  <si>
    <t>VRN3</t>
  </si>
  <si>
    <t>Zařízení staveniště</t>
  </si>
  <si>
    <t>030001000</t>
  </si>
  <si>
    <t>-1041642291</t>
  </si>
  <si>
    <t>VRN7</t>
  </si>
  <si>
    <t>Provozní vlivy</t>
  </si>
  <si>
    <t>071103000</t>
  </si>
  <si>
    <t>Provoz investora</t>
  </si>
  <si>
    <t>393550177</t>
  </si>
  <si>
    <t>M - Blok M, Medvídků č.p. 222, 223, 224 - přípomoce k TZB</t>
  </si>
  <si>
    <t>M. - Způsobilé výdaje - hlavní aktivity</t>
  </si>
  <si>
    <t>M.a - Stavební přípomoce</t>
  </si>
  <si>
    <t>1470064175</t>
  </si>
  <si>
    <t>"byt 1.01" 4+2</t>
  </si>
  <si>
    <t>"byt 1.02" 3+2</t>
  </si>
  <si>
    <t>"byt 1.04" 3+3</t>
  </si>
  <si>
    <t>"byt 1.05" 4+2</t>
  </si>
  <si>
    <t>"byt 1.06" 3+4</t>
  </si>
  <si>
    <t>"byt 2.03" 4+2</t>
  </si>
  <si>
    <t>"byt 2.04" 4+3</t>
  </si>
  <si>
    <t>2067247273</t>
  </si>
  <si>
    <t>"č.p. 222" 3,50*0,15</t>
  </si>
  <si>
    <t>"č.p. 223" 3,50*0,15</t>
  </si>
  <si>
    <t>"č.p. 224" 3,50*0,15</t>
  </si>
  <si>
    <t>"č.p. 222" 3,50*0,65</t>
  </si>
  <si>
    <t>"č.p. 223" 3,50*0,65</t>
  </si>
  <si>
    <t>"č.p. 224" 3,50*0,65</t>
  </si>
  <si>
    <t>1814609103</t>
  </si>
  <si>
    <t>2101310164</t>
  </si>
  <si>
    <t>"č.p. 222" 3,50*0,15*2</t>
  </si>
  <si>
    <t>"č.p. 223" 3,50*0,15*2</t>
  </si>
  <si>
    <t>"č.p. 224" 3,50*0,15*2</t>
  </si>
  <si>
    <t>"č.p. 222" 3,50*0,65*2</t>
  </si>
  <si>
    <t>"č.p. 223" 3,50*0,65*2</t>
  </si>
  <si>
    <t>"č.p. 224" 3,50*0,65*2</t>
  </si>
  <si>
    <t>16,8*1,4 'Přepočtené koeficientem množství</t>
  </si>
  <si>
    <t>-1712586658</t>
  </si>
  <si>
    <t>8,4*1,4 'Přepočtené koeficientem množství</t>
  </si>
  <si>
    <t>1827944759</t>
  </si>
  <si>
    <t>2012065160</t>
  </si>
  <si>
    <t>"č.p. 222" 1</t>
  </si>
  <si>
    <t>"č.p. 223" 1</t>
  </si>
  <si>
    <t>"č.p. 224" 1</t>
  </si>
  <si>
    <t>-896829707</t>
  </si>
  <si>
    <t>"SDK podhled na chodbách" 12</t>
  </si>
  <si>
    <t>-748219636</t>
  </si>
  <si>
    <t>-154218554</t>
  </si>
  <si>
    <t>"stavební přípomoce ÚT a VZT " 6+6</t>
  </si>
  <si>
    <t>2109693070</t>
  </si>
  <si>
    <t>76*2 'Přepočtené koeficientem množství</t>
  </si>
  <si>
    <t>-362133914</t>
  </si>
  <si>
    <t>"rozvody ÚT" 120+36+36</t>
  </si>
  <si>
    <t>263317552</t>
  </si>
  <si>
    <t>1932841048</t>
  </si>
  <si>
    <t>-1433726167</t>
  </si>
  <si>
    <t>-1851825368</t>
  </si>
  <si>
    <t>-2018449066</t>
  </si>
  <si>
    <t>"byt 1.01" (0,50*4)+(0,20*2)</t>
  </si>
  <si>
    <t>"byt 1.02" (0,50*3)+(0,20*2)</t>
  </si>
  <si>
    <t>"byt 1.04" (0,50*3)+(0,20*3)</t>
  </si>
  <si>
    <t>"byt 1.05" (0,50*4)+(0,20*2)</t>
  </si>
  <si>
    <t>"byt 1.06" (0,50*3)+(0,20*4)</t>
  </si>
  <si>
    <t>"byt 2.03" (0,50*4)+(0,20*2)</t>
  </si>
  <si>
    <t>"byt 2.04" (0,50*4)+(0,20*3)</t>
  </si>
  <si>
    <t>-1094673345</t>
  </si>
  <si>
    <t>-1498158588</t>
  </si>
  <si>
    <t>"bytové boxy" 12</t>
  </si>
  <si>
    <t>"boxy pro vypuštění stoupaček" 6</t>
  </si>
  <si>
    <t>-1470097485</t>
  </si>
  <si>
    <t>6*0,0225*0,10</t>
  </si>
  <si>
    <t>6*0,25*0,10</t>
  </si>
  <si>
    <t>800836511</t>
  </si>
  <si>
    <t>"rozvody ÚT" 12*10</t>
  </si>
  <si>
    <t>880156944</t>
  </si>
  <si>
    <t>"rozvody ÚT" 12*3</t>
  </si>
  <si>
    <t>1409576654</t>
  </si>
  <si>
    <t>-611792691</t>
  </si>
  <si>
    <t>"č.p. 222" 2</t>
  </si>
  <si>
    <t>"č.p. 223" 2</t>
  </si>
  <si>
    <t>"č.p. 224" 2</t>
  </si>
  <si>
    <t>-247113486</t>
  </si>
  <si>
    <t>-868878963</t>
  </si>
  <si>
    <t>"č.p. 222" 3,50</t>
  </si>
  <si>
    <t>"č.p. 223" 3,50</t>
  </si>
  <si>
    <t>"č.p. 224" 3,50</t>
  </si>
  <si>
    <t>1364731184</t>
  </si>
  <si>
    <t>-2018712377</t>
  </si>
  <si>
    <t>"č.p. 222" 3,50*4</t>
  </si>
  <si>
    <t>"č.p. 223" 3,50*4</t>
  </si>
  <si>
    <t>"č.p. 224" 3,50*4</t>
  </si>
  <si>
    <t>1453048462</t>
  </si>
  <si>
    <t>2108343739</t>
  </si>
  <si>
    <t>294681506</t>
  </si>
  <si>
    <t>-2044513555</t>
  </si>
  <si>
    <t>5,226*11 'Přepočtené koeficientem množství</t>
  </si>
  <si>
    <t>1997982254</t>
  </si>
  <si>
    <t>-1108668044</t>
  </si>
  <si>
    <t>-515804236</t>
  </si>
  <si>
    <t>-1746593190</t>
  </si>
  <si>
    <t>-803347488</t>
  </si>
  <si>
    <t>"odvod kondenzátu z technické místnosti" 4,00*3</t>
  </si>
  <si>
    <t>684522123</t>
  </si>
  <si>
    <t>"odvod kondenzátu z technické místnosti" 8,00*3</t>
  </si>
  <si>
    <t>1964164778</t>
  </si>
  <si>
    <t>"odvod kondenzátu z technické místnosti" 3*2</t>
  </si>
  <si>
    <t>699372671</t>
  </si>
  <si>
    <t>12,00+24,00</t>
  </si>
  <si>
    <t>-965050183</t>
  </si>
  <si>
    <t>1488162907</t>
  </si>
  <si>
    <t>209675681</t>
  </si>
  <si>
    <t>-223242097</t>
  </si>
  <si>
    <t>-1711215998</t>
  </si>
  <si>
    <t>-262923766</t>
  </si>
  <si>
    <t>-757175162</t>
  </si>
  <si>
    <t>854446818</t>
  </si>
  <si>
    <t>-950525655</t>
  </si>
  <si>
    <t>-1024157236</t>
  </si>
  <si>
    <t>-1803975934</t>
  </si>
  <si>
    <t>-937691165</t>
  </si>
  <si>
    <t>1199473155</t>
  </si>
  <si>
    <t>452917175</t>
  </si>
  <si>
    <t>-492495858</t>
  </si>
  <si>
    <t>1403226897</t>
  </si>
  <si>
    <t>-1201800169</t>
  </si>
  <si>
    <t>-1389125868</t>
  </si>
  <si>
    <t>-1842485933</t>
  </si>
  <si>
    <t>81703552</t>
  </si>
  <si>
    <t>-1023353122</t>
  </si>
  <si>
    <t>773676876</t>
  </si>
  <si>
    <t>483006241</t>
  </si>
  <si>
    <t>"prostup VZT potrubí mezi stropem 2.NP a 3.NP" 24</t>
  </si>
  <si>
    <t>-1442437647</t>
  </si>
  <si>
    <t>"zakrytí VZT vedení" 25,00*0,80</t>
  </si>
  <si>
    <t>-2016164484</t>
  </si>
  <si>
    <t>"viz výkes D.1.1.02" (8,75+8,93+9,47+9,04+9,61+8,80)+((4,15*6)*(0,30+0,30))</t>
  </si>
  <si>
    <t>"viz výkes D.1.1.03" (8,75+8,93+9,47+9,04+9,61+8,80)+((4,15*6)*(0,30+0,30))</t>
  </si>
  <si>
    <t>"1.NP" 2,60*1,40*3</t>
  </si>
  <si>
    <t>"2.NP" 2,60*1,40*3</t>
  </si>
  <si>
    <t>-632963889</t>
  </si>
  <si>
    <t>"chodby" 2,60*6</t>
  </si>
  <si>
    <t>963600685</t>
  </si>
  <si>
    <t>-1506115720</t>
  </si>
  <si>
    <t>-1414410465</t>
  </si>
  <si>
    <t>1340733817</t>
  </si>
  <si>
    <t>12*30,00</t>
  </si>
  <si>
    <t>1542973256</t>
  </si>
  <si>
    <t>360*1,05 'Přepočtené koeficientem množství</t>
  </si>
  <si>
    <t>-1102140222</t>
  </si>
  <si>
    <t>"množství převzato z položky č. 763121421" 20,00</t>
  </si>
  <si>
    <t>"množství převzato z položky č. 763131411" 160,92</t>
  </si>
  <si>
    <t>"po zapravených otvorech v bytech" 12*50</t>
  </si>
  <si>
    <t>-1844681129</t>
  </si>
  <si>
    <t>M.b - Elektroinstalace</t>
  </si>
  <si>
    <t>M.c - Ústřední topení</t>
  </si>
  <si>
    <t>D1 - ZDROJE TEPLA</t>
  </si>
  <si>
    <t>D2 - OTOPNÁ TĚLESA</t>
  </si>
  <si>
    <t>D3 - POJISTNÁ ZAŘÍZENÍ</t>
  </si>
  <si>
    <t>D4 - ARMATURY</t>
  </si>
  <si>
    <t>D5 - PODLAHOVÉ TOPENÍ</t>
  </si>
  <si>
    <t>D6 - POTRUBÍ</t>
  </si>
  <si>
    <t>D7 - TEPELNÉ IZOLACE</t>
  </si>
  <si>
    <t>D8 - ČERPADLA</t>
  </si>
  <si>
    <t>D9 - OSTATNÍ</t>
  </si>
  <si>
    <t>Pol12</t>
  </si>
  <si>
    <t>Pol13</t>
  </si>
  <si>
    <t>Pol14</t>
  </si>
  <si>
    <t>Pol15</t>
  </si>
  <si>
    <t>Pol16</t>
  </si>
  <si>
    <t>Pol17</t>
  </si>
  <si>
    <t>Pol18</t>
  </si>
  <si>
    <t>Pol19</t>
  </si>
  <si>
    <t>Pol20</t>
  </si>
  <si>
    <t>Pol21</t>
  </si>
  <si>
    <t>Pol22</t>
  </si>
  <si>
    <t>Expanzní nádoba s butylovým vakem, typ SD, objem 25 litrů, PN 3</t>
  </si>
  <si>
    <t>Pol23</t>
  </si>
  <si>
    <t>Pol24</t>
  </si>
  <si>
    <t>Připojovací armatura otopných těles s automatickým regulátorem průtoku, bílá krytka.</t>
  </si>
  <si>
    <t>Pol25</t>
  </si>
  <si>
    <t>Pol26</t>
  </si>
  <si>
    <t>Kulový kohout, DN20, s vnitřním závitem</t>
  </si>
  <si>
    <t>Pol27</t>
  </si>
  <si>
    <t>Uzavírací a vyvažovací ventil bez vypouštění DN15</t>
  </si>
  <si>
    <t>Pol28</t>
  </si>
  <si>
    <t>Uzavírací a vyvažovací ventil bez vypouštění DN20</t>
  </si>
  <si>
    <t>Pol29</t>
  </si>
  <si>
    <t>Tlakově nezávislý regulační a vyvažovací ventil, DN 15 NF</t>
  </si>
  <si>
    <t>Pol30</t>
  </si>
  <si>
    <t>Pol31</t>
  </si>
  <si>
    <t>Pol32</t>
  </si>
  <si>
    <t>Pol33</t>
  </si>
  <si>
    <t>Pol34</t>
  </si>
  <si>
    <t>Kalorimetr, včetně komunikace</t>
  </si>
  <si>
    <t>Pol35</t>
  </si>
  <si>
    <t>Pol36</t>
  </si>
  <si>
    <t>D5</t>
  </si>
  <si>
    <t>Pol37</t>
  </si>
  <si>
    <t>D6</t>
  </si>
  <si>
    <t>Pol38</t>
  </si>
  <si>
    <t>Pol39</t>
  </si>
  <si>
    <t>Pol40</t>
  </si>
  <si>
    <t>Pol41</t>
  </si>
  <si>
    <t>D7</t>
  </si>
  <si>
    <t>Pol42</t>
  </si>
  <si>
    <t>Pol43</t>
  </si>
  <si>
    <t>Pol44</t>
  </si>
  <si>
    <t>Polyethylenová izolace se strukturou uzavřených buněk určená pro topenářské a sanitární rozvody. 28/30</t>
  </si>
  <si>
    <t>Pol45</t>
  </si>
  <si>
    <t>D8</t>
  </si>
  <si>
    <t>Pol46</t>
  </si>
  <si>
    <t>D9</t>
  </si>
  <si>
    <t>Pol47</t>
  </si>
  <si>
    <t>842,40+55,90+31,20</t>
  </si>
  <si>
    <t>Pol48</t>
  </si>
  <si>
    <t>Pol49</t>
  </si>
  <si>
    <t>Pol50</t>
  </si>
  <si>
    <t>Pol51</t>
  </si>
  <si>
    <t>Pol52</t>
  </si>
  <si>
    <t>Pol53</t>
  </si>
  <si>
    <t>Pol54</t>
  </si>
  <si>
    <t>Pol55</t>
  </si>
  <si>
    <t>Pol56</t>
  </si>
  <si>
    <t>Pol57</t>
  </si>
  <si>
    <t>Zprovoznění plynového kotle</t>
  </si>
  <si>
    <t>Pol58</t>
  </si>
  <si>
    <t>Pol59</t>
  </si>
  <si>
    <t>98</t>
  </si>
  <si>
    <t>M.d.a - Vzduchotechnika 1</t>
  </si>
  <si>
    <t>D1 - REKUPERAČNÍ JEDNOTKA</t>
  </si>
  <si>
    <t>D2 - PROTIDEŠŤOVÉ ŽALUZIE, STŘÍŠKY</t>
  </si>
  <si>
    <t>D3 - DISTRIBUČNÍ PRVKY</t>
  </si>
  <si>
    <t>D4 - REGULÁTORY PRŮTOKU</t>
  </si>
  <si>
    <t>D5 - TLUMIČE HLUKU / PŘESLECHU</t>
  </si>
  <si>
    <t>D6 - KRUHOVÉ POTRUBNÍ ROZVODY</t>
  </si>
  <si>
    <t>D7 - IZOLACE</t>
  </si>
  <si>
    <t>D8 - OSTATNÍ</t>
  </si>
  <si>
    <t>Pol318</t>
  </si>
  <si>
    <t>PROTIDEŠŤOVÉ ŽALUZIE, STŘÍŠKY</t>
  </si>
  <si>
    <t>Pol220</t>
  </si>
  <si>
    <t>Střešní hlavice 200 s lamelami</t>
  </si>
  <si>
    <t>Pol221</t>
  </si>
  <si>
    <t>Pol222</t>
  </si>
  <si>
    <t>Pol223</t>
  </si>
  <si>
    <t>Pol84</t>
  </si>
  <si>
    <t>Pol85</t>
  </si>
  <si>
    <t>Pol86</t>
  </si>
  <si>
    <t>Pol87</t>
  </si>
  <si>
    <t>TLUMIČE HLUKU / PŘESLECHU</t>
  </si>
  <si>
    <t>Pol226</t>
  </si>
  <si>
    <t>Tlumič hluku s nízkou instalační výškou 100/500</t>
  </si>
  <si>
    <t>Pol227</t>
  </si>
  <si>
    <t>Tlumič hluku s nízkou instalační výškou 125/500</t>
  </si>
  <si>
    <t>KRUHOVÉ POTRUBNÍ ROZVODY</t>
  </si>
  <si>
    <t>Pol90</t>
  </si>
  <si>
    <t>Pol91</t>
  </si>
  <si>
    <t>Pol92</t>
  </si>
  <si>
    <t>Pol93</t>
  </si>
  <si>
    <t>Pol97</t>
  </si>
  <si>
    <t>Pol95</t>
  </si>
  <si>
    <t>Lisovaný švově svařovaný oblouk s těsněním Ø125 mm 45°</t>
  </si>
  <si>
    <t>Pol98</t>
  </si>
  <si>
    <t>Pol94</t>
  </si>
  <si>
    <t>Pol96</t>
  </si>
  <si>
    <t>Pol99</t>
  </si>
  <si>
    <t>Pol100</t>
  </si>
  <si>
    <t>Pol319</t>
  </si>
  <si>
    <t xml:space="preserve">Lisovaný a švově svařený oblouk s krátkou instalační délkou jeden konec s těsněním  druhý konec s vnější spojkou. Ø125 mm 90°</t>
  </si>
  <si>
    <t>Pol102</t>
  </si>
  <si>
    <t>Pol103</t>
  </si>
  <si>
    <t>Pol104</t>
  </si>
  <si>
    <t>Pol105</t>
  </si>
  <si>
    <t>Pol106</t>
  </si>
  <si>
    <t>Pol107</t>
  </si>
  <si>
    <t>Pol229</t>
  </si>
  <si>
    <t>Lisovaná odbočka 45° - Ø125 / Ø125</t>
  </si>
  <si>
    <t>Pol230</t>
  </si>
  <si>
    <t>Pol320</t>
  </si>
  <si>
    <t>Pol111</t>
  </si>
  <si>
    <t>Pol113</t>
  </si>
  <si>
    <t>Pol115</t>
  </si>
  <si>
    <t>Pol117</t>
  </si>
  <si>
    <t>Pol321</t>
  </si>
  <si>
    <t>Vinutá izolační pouzdra z kamenné vlny, kašírovaná vyztuženou hliníkovou fólií se samolepícím přesahem. 108/30 Tloušťka izolační vrstvy 30 mm</t>
  </si>
  <si>
    <t>Pol262</t>
  </si>
  <si>
    <t>Vinutá izolační pouzdra z kamenné vlny, kašírovaná vyztuženou hliníkovou fólií se samolepícím přesahem. 208/100 Tloušťka izolační vrstvy 100 mm</t>
  </si>
  <si>
    <t>Pol322</t>
  </si>
  <si>
    <t>Pol323</t>
  </si>
  <si>
    <t>Pol122</t>
  </si>
  <si>
    <t>Pol324</t>
  </si>
  <si>
    <t>Pol170</t>
  </si>
  <si>
    <t>Pol125</t>
  </si>
  <si>
    <t>Přeprava osob a materiálu, nákladní auto</t>
  </si>
  <si>
    <t>M.d.b - Vzduchotechnika 2</t>
  </si>
  <si>
    <t>Pol326</t>
  </si>
  <si>
    <t>Rekuperační jednotka 550m3/hod., montáž na stěnu, PTC předehřev (2900W), pravé provedení</t>
  </si>
  <si>
    <t>Pol327</t>
  </si>
  <si>
    <t>Lisovaný švově svařovaný oblouk s těsněním Ø200 mm 30°</t>
  </si>
  <si>
    <t>Pol328</t>
  </si>
  <si>
    <t>Pol329</t>
  </si>
  <si>
    <t>Spojovací box 4 × vstup Ø125, 1 × výstup Ø160</t>
  </si>
  <si>
    <t>Pol112</t>
  </si>
  <si>
    <t>Pol330</t>
  </si>
  <si>
    <t>M.d.c - Vzduchotechnika 3</t>
  </si>
  <si>
    <t>Pol331</t>
  </si>
  <si>
    <t>Rekuperační jednotka 550m3/hod., montáž na stěnu, PTC předehřev (2900W), levé provedení</t>
  </si>
  <si>
    <t>Pol110</t>
  </si>
  <si>
    <t>Pol332</t>
  </si>
  <si>
    <t>M.. - Způsobilé výdaje - vedlejší aktivity</t>
  </si>
  <si>
    <t>1088146508</t>
  </si>
  <si>
    <t>-1574411268</t>
  </si>
  <si>
    <t>-1858958376</t>
  </si>
  <si>
    <t>-1959143727</t>
  </si>
  <si>
    <t>-885226975</t>
  </si>
  <si>
    <t>-861711741</t>
  </si>
  <si>
    <t>1806109747</t>
  </si>
  <si>
    <t>M... - Nezpůsobilé výdaje</t>
  </si>
  <si>
    <t>564968950</t>
  </si>
  <si>
    <t>12*80,00</t>
  </si>
  <si>
    <t>1491373385</t>
  </si>
  <si>
    <t>-768328351</t>
  </si>
  <si>
    <t>O - Stavební úpravy BD Milín - blok O, Školní č.p. 226, 227 - přípomoce k TZB</t>
  </si>
  <si>
    <t>O. - Způsobilé výdaje - hlavní aktivity</t>
  </si>
  <si>
    <t>O.a - Stavební přípomoce</t>
  </si>
  <si>
    <t>687228041</t>
  </si>
  <si>
    <t>"byt 1.01" 2+4</t>
  </si>
  <si>
    <t>"byt 1.02" 4+3</t>
  </si>
  <si>
    <t>"byt 1.03" 3+4</t>
  </si>
  <si>
    <t>"byt 1.04" 4+2</t>
  </si>
  <si>
    <t>"byt 1.05" 3+2</t>
  </si>
  <si>
    <t>"byt 2.01" 2+4</t>
  </si>
  <si>
    <t>"byt 2.05" 4+2</t>
  </si>
  <si>
    <t>486288804</t>
  </si>
  <si>
    <t>"č.p. 226" (3,50+3,50)*0,15</t>
  </si>
  <si>
    <t>"č.p. 227" 3,50*0,15</t>
  </si>
  <si>
    <t>"č.p. 226" 3,50*0,65</t>
  </si>
  <si>
    <t>"č.p. 227" 3,50*0,65</t>
  </si>
  <si>
    <t>499972141</t>
  </si>
  <si>
    <t>-1268971217</t>
  </si>
  <si>
    <t>"č.p. 226" (3,50+3,50)*0,15*2</t>
  </si>
  <si>
    <t>"č.p. 227" 3,50*0,15*2</t>
  </si>
  <si>
    <t>"č.p. 226" 3,50*0,65*2</t>
  </si>
  <si>
    <t>"č.p. 227" 3,50*0,65*2</t>
  </si>
  <si>
    <t>12,25*1,4 'Přepočtené koeficientem množství</t>
  </si>
  <si>
    <t>-1274710760</t>
  </si>
  <si>
    <t>6,125*1,4 'Přepočtené koeficientem množství</t>
  </si>
  <si>
    <t>1922451143</t>
  </si>
  <si>
    <t>-383362679</t>
  </si>
  <si>
    <t>"č.p. 226" 2</t>
  </si>
  <si>
    <t>"č.p. 227" 1</t>
  </si>
  <si>
    <t>"č.p. 226" 1</t>
  </si>
  <si>
    <t>-358010583</t>
  </si>
  <si>
    <t>"SDK podhled na chodbách" 10</t>
  </si>
  <si>
    <t>-1048838403</t>
  </si>
  <si>
    <t>-1343696307</t>
  </si>
  <si>
    <t>"stavební přípomoce ÚT a VZT " 6+7</t>
  </si>
  <si>
    <t>1396978124</t>
  </si>
  <si>
    <t>62*2 'Přepočtené koeficientem množství</t>
  </si>
  <si>
    <t>584343902</t>
  </si>
  <si>
    <t>"rozvody ÚT" 100+30+30</t>
  </si>
  <si>
    <t>-894330460</t>
  </si>
  <si>
    <t>2060882440</t>
  </si>
  <si>
    <t>-673535049</t>
  </si>
  <si>
    <t>243124404</t>
  </si>
  <si>
    <t>239702015</t>
  </si>
  <si>
    <t>"byt 1.01" (0,50*2)+(0,20*4)</t>
  </si>
  <si>
    <t>"byt 1.02" (0,50*4)+(0,20*3)</t>
  </si>
  <si>
    <t>"byt 1.03" (0,50*3)+(0,20*4)</t>
  </si>
  <si>
    <t>"byt 1.04" (0,50*4)+(0,20*2)</t>
  </si>
  <si>
    <t>"byt 1.05" (0,50*3)+(0,20*2)</t>
  </si>
  <si>
    <t>"byt 2.01" (0,50*2)+(0,20*4)</t>
  </si>
  <si>
    <t>"byt 2.05" (0,50*4)+(0,20*2)</t>
  </si>
  <si>
    <t>904037429</t>
  </si>
  <si>
    <t>-2118320537</t>
  </si>
  <si>
    <t>"bytové boxy" 10</t>
  </si>
  <si>
    <t>1241934375</t>
  </si>
  <si>
    <t>7*0,25*0,10</t>
  </si>
  <si>
    <t>1709913525</t>
  </si>
  <si>
    <t>"rozvody ÚT" 10*10</t>
  </si>
  <si>
    <t>1651237195</t>
  </si>
  <si>
    <t>"rozvody ÚT" 10*3</t>
  </si>
  <si>
    <t>-1295509075</t>
  </si>
  <si>
    <t>-2126923790</t>
  </si>
  <si>
    <t>"č.p. 226" 2+2</t>
  </si>
  <si>
    <t>"č.p. 227" 2</t>
  </si>
  <si>
    <t>-1777123312</t>
  </si>
  <si>
    <t>"č.p. 227" 2+2+1</t>
  </si>
  <si>
    <t>39901548</t>
  </si>
  <si>
    <t>"č.p. 226" 3,50+3,50</t>
  </si>
  <si>
    <t>"č.p. 227" 3,50</t>
  </si>
  <si>
    <t>-923024428</t>
  </si>
  <si>
    <t>"č.p. 226" 3,50</t>
  </si>
  <si>
    <t>2087855069</t>
  </si>
  <si>
    <t>"č.p. 226" 3,50*4</t>
  </si>
  <si>
    <t>"č.p. 227" 3,50*4</t>
  </si>
  <si>
    <t>-1896763406</t>
  </si>
  <si>
    <t>263865037</t>
  </si>
  <si>
    <t>1781253516</t>
  </si>
  <si>
    <t>-326656903</t>
  </si>
  <si>
    <t>4,282*11 'Přepočtené koeficientem množství</t>
  </si>
  <si>
    <t>-457602752</t>
  </si>
  <si>
    <t>-825683140</t>
  </si>
  <si>
    <t>1183120098</t>
  </si>
  <si>
    <t>-1110911354</t>
  </si>
  <si>
    <t>433441736</t>
  </si>
  <si>
    <t>837258159</t>
  </si>
  <si>
    <t>854623761</t>
  </si>
  <si>
    <t>141593573</t>
  </si>
  <si>
    <t>1137574512</t>
  </si>
  <si>
    <t>-415894085</t>
  </si>
  <si>
    <t>790502165</t>
  </si>
  <si>
    <t>-911756280</t>
  </si>
  <si>
    <t>1809181584</t>
  </si>
  <si>
    <t>-1174408736</t>
  </si>
  <si>
    <t>-1078112131</t>
  </si>
  <si>
    <t>488596281</t>
  </si>
  <si>
    <t>116742635</t>
  </si>
  <si>
    <t>-1813014896</t>
  </si>
  <si>
    <t>-2035396773</t>
  </si>
  <si>
    <t>257765575</t>
  </si>
  <si>
    <t>-481087738</t>
  </si>
  <si>
    <t>1349241781</t>
  </si>
  <si>
    <t>538168915</t>
  </si>
  <si>
    <t>710071627</t>
  </si>
  <si>
    <t>-1731285190</t>
  </si>
  <si>
    <t>-2029314561</t>
  </si>
  <si>
    <t>1343998801</t>
  </si>
  <si>
    <t>-2049335162</t>
  </si>
  <si>
    <t>1162160928</t>
  </si>
  <si>
    <t>-1464419539</t>
  </si>
  <si>
    <t>1211997474</t>
  </si>
  <si>
    <t>-426704579</t>
  </si>
  <si>
    <t>"zakrytí VZT vedení" 20,00*0,80</t>
  </si>
  <si>
    <t>1778258837</t>
  </si>
  <si>
    <t>"byty"</t>
  </si>
  <si>
    <t>"viz výkes D.1.1.02" (9,40+8,20+8,20+8,50+8,40)+((4,15*5)*(0,30+0,30))</t>
  </si>
  <si>
    <t>"viz výkes D.1.1.03" (9,40+8,20+8,20+8,50+8,40)+((4,15*5)*(0,30+0,30))</t>
  </si>
  <si>
    <t>"1.NP" (2,60*1,40*2)+(1,85*1,60)</t>
  </si>
  <si>
    <t>"2.NP" (2,60*1,40)+(2,60*6,60)</t>
  </si>
  <si>
    <t>784339971</t>
  </si>
  <si>
    <t>"chodby" (2,60*3)+1,85</t>
  </si>
  <si>
    <t>1873749789</t>
  </si>
  <si>
    <t>-1675966799</t>
  </si>
  <si>
    <t>1056196961</t>
  </si>
  <si>
    <t>1706135437</t>
  </si>
  <si>
    <t>10*30,00</t>
  </si>
  <si>
    <t>-116920348</t>
  </si>
  <si>
    <t>300*1,05 'Přepočtené koeficientem množství</t>
  </si>
  <si>
    <t>-1629107313</t>
  </si>
  <si>
    <t>"množství převzato z položky č. 763121421" 16,00</t>
  </si>
  <si>
    <t>"množství převzato z položky č. 763131411" 141,34</t>
  </si>
  <si>
    <t>"po zapravených otvorech v bytech" 10*50</t>
  </si>
  <si>
    <t>1372966476</t>
  </si>
  <si>
    <t>O.b - Elektroinstalace</t>
  </si>
  <si>
    <t>Pol5</t>
  </si>
  <si>
    <t>Pol4</t>
  </si>
  <si>
    <t>O.c - Ústřední topení</t>
  </si>
  <si>
    <t>Pol181</t>
  </si>
  <si>
    <t>Pol182</t>
  </si>
  <si>
    <t>Pol183</t>
  </si>
  <si>
    <t>Pol184</t>
  </si>
  <si>
    <t>Pol185</t>
  </si>
  <si>
    <t>Pol186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</si>
  <si>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500×1800×1</t>
  </si>
  <si>
    <t>Pol187</t>
  </si>
  <si>
    <t>Expanzní nádoba s butylovým vakem, typ SD, objem 12 litrů, PN 3</t>
  </si>
  <si>
    <t>Pol188</t>
  </si>
  <si>
    <t>Připojovací armatura otopných těles s automatickým regulátorem průtoku. Bílá krytka</t>
  </si>
  <si>
    <t>Pol189</t>
  </si>
  <si>
    <t>Pol190</t>
  </si>
  <si>
    <t>Pol73</t>
  </si>
  <si>
    <t>Pol74</t>
  </si>
  <si>
    <t>Pol191</t>
  </si>
  <si>
    <t>Pol76</t>
  </si>
  <si>
    <t>Pol192</t>
  </si>
  <si>
    <t>709,80+62,40+19,50+28,60+14,30</t>
  </si>
  <si>
    <t>Pol193</t>
  </si>
  <si>
    <t>Pol194</t>
  </si>
  <si>
    <t>O.d.a - Vzduchotechnika 1</t>
  </si>
  <si>
    <t>Pol195</t>
  </si>
  <si>
    <t>Pol196</t>
  </si>
  <si>
    <t>Pol197</t>
  </si>
  <si>
    <t>Pol132</t>
  </si>
  <si>
    <t>Pol133</t>
  </si>
  <si>
    <t>Pol198</t>
  </si>
  <si>
    <t>Přívodní regulátor průroku s tlumičem hluku Ø125 mm</t>
  </si>
  <si>
    <t>Pol199</t>
  </si>
  <si>
    <t>Odvodní regulátor průroku s tlumičem hluku Ø125 mm</t>
  </si>
  <si>
    <t>Pol136</t>
  </si>
  <si>
    <t>Pol200</t>
  </si>
  <si>
    <t>Pol201</t>
  </si>
  <si>
    <t>Pol139</t>
  </si>
  <si>
    <t>Pol140</t>
  </si>
  <si>
    <t>Pol172</t>
  </si>
  <si>
    <t>Pol202</t>
  </si>
  <si>
    <t>Lisovaný švově svařovaný oblouk s těsněním Ø200 mm 15°</t>
  </si>
  <si>
    <t>Pol203</t>
  </si>
  <si>
    <t>Pol204</t>
  </si>
  <si>
    <t>Lisovaný švově svařovaný oblouk s těsněním Ø100 mm 45°</t>
  </si>
  <si>
    <t>Pol174</t>
  </si>
  <si>
    <t>Pol144</t>
  </si>
  <si>
    <t>Pol145</t>
  </si>
  <si>
    <t>Pol146</t>
  </si>
  <si>
    <t>Pol147</t>
  </si>
  <si>
    <t>Pol149</t>
  </si>
  <si>
    <t>Pol150</t>
  </si>
  <si>
    <t>Pol205</t>
  </si>
  <si>
    <t>Pol153</t>
  </si>
  <si>
    <t>Pol155</t>
  </si>
  <si>
    <t>Pol206</t>
  </si>
  <si>
    <t>Lisovanározbočka 45° - Ø125 / Ø100</t>
  </si>
  <si>
    <t>Pol207</t>
  </si>
  <si>
    <t>Pol208</t>
  </si>
  <si>
    <t>Spojovací box 2 × vstup Ø125, 1 × výstup Ø200</t>
  </si>
  <si>
    <t>Pol160</t>
  </si>
  <si>
    <t>Pol161</t>
  </si>
  <si>
    <t>Pol162</t>
  </si>
  <si>
    <t>Pol163</t>
  </si>
  <si>
    <t>Pol209</t>
  </si>
  <si>
    <t>Vinutá izolační pouzdra z kamenné vlny, kašírovaná vyztuženou hliníkovou fólií se samolepícím přesahem. 208/30 Tloušťka izolační vrstvy 30 mm</t>
  </si>
  <si>
    <t>Pol210</t>
  </si>
  <si>
    <t>Øinutá izolační pouzdra z kamenné vlny, kašírovaná vyztuženou hliníkovou fólií se samolepícím přesahem. 208/100 Tloušťka izolační vrstvy 100 mm</t>
  </si>
  <si>
    <t>Pol166</t>
  </si>
  <si>
    <t xml:space="preserve">Kaučuková izolace s vysokým difuzním odporem, černý povrch,samolepicí, faktor difuzního odporu µ ≥ 10.000,  rozsah použití: -50°C až +110°C Tloušťka izolační vrstvy 32 mm</t>
  </si>
  <si>
    <t>Pol167</t>
  </si>
  <si>
    <t xml:space="preserve">Kaučuková izolace s vysokým difuzním odporem, černý povrch,samolepicí, faktor difuzního odporu µ ≥ 10.000,  rozsah použití: -50°C až +110°C Tloušťka izolační vrstvy 50 mm</t>
  </si>
  <si>
    <t>Pol168</t>
  </si>
  <si>
    <t>Pol211</t>
  </si>
  <si>
    <t>Pol179</t>
  </si>
  <si>
    <t>O.d.b - Vzduchotechnika 2</t>
  </si>
  <si>
    <t>Pol213</t>
  </si>
  <si>
    <t>Pol214</t>
  </si>
  <si>
    <t>Pol141</t>
  </si>
  <si>
    <t>Pol142</t>
  </si>
  <si>
    <t>Pol143</t>
  </si>
  <si>
    <t>Pol215</t>
  </si>
  <si>
    <t>Pol151</t>
  </si>
  <si>
    <t>Pol154</t>
  </si>
  <si>
    <t>Pol216</t>
  </si>
  <si>
    <t>Pol217</t>
  </si>
  <si>
    <t>Pol157</t>
  </si>
  <si>
    <t>Pol158</t>
  </si>
  <si>
    <t>Pol218</t>
  </si>
  <si>
    <t>O.d.c - Vzduchotechnika 3</t>
  </si>
  <si>
    <t>Pol219</t>
  </si>
  <si>
    <t>Pol224</t>
  </si>
  <si>
    <t>Pol225</t>
  </si>
  <si>
    <t>Pol228</t>
  </si>
  <si>
    <t>Pol101</t>
  </si>
  <si>
    <t>Pol231</t>
  </si>
  <si>
    <t>Rozdělovací box 1× vstup Ø160, 2 × výstup Ø125</t>
  </si>
  <si>
    <t>Pol232</t>
  </si>
  <si>
    <t>Pol233</t>
  </si>
  <si>
    <t>Pol120</t>
  </si>
  <si>
    <t>Pol121</t>
  </si>
  <si>
    <t>Pol234</t>
  </si>
  <si>
    <t>Pol124</t>
  </si>
  <si>
    <t>O.. - Způsobilé výdaje - vedlejší aktivity</t>
  </si>
  <si>
    <t>827627169</t>
  </si>
  <si>
    <t>1473999364</t>
  </si>
  <si>
    <t>823791737</t>
  </si>
  <si>
    <t>-1074526989</t>
  </si>
  <si>
    <t>-2021438318</t>
  </si>
  <si>
    <t>-857527638</t>
  </si>
  <si>
    <t>-1319167381</t>
  </si>
  <si>
    <t>O... - Nezpůsobilé výdaje</t>
  </si>
  <si>
    <t>-1369164053</t>
  </si>
  <si>
    <t>10*80,00</t>
  </si>
  <si>
    <t>1413133069</t>
  </si>
  <si>
    <t>-194026331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</si>
</sst>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(TZB)  BD v Milíně, blok A, M, O - III.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ROUND(AG95+AG106+AG116,2)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ROUND(AS95+AS106+AS116,2)</f>
        <v>0</v>
      </c>
      <c r="AT94" s="113">
        <f>ROUND(SUM(AV94:AW94),2)</f>
        <v>0</v>
      </c>
      <c r="AU94" s="114">
        <f>ROUND(AU95+AU106+AU116,5)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ROUND(AZ95+AZ106+AZ116,2)</f>
        <v>0</v>
      </c>
      <c r="BA94" s="113">
        <f>ROUND(BA95+BA106+BA116,2)</f>
        <v>0</v>
      </c>
      <c r="BB94" s="113">
        <f>ROUND(BB95+BB106+BB116,2)</f>
        <v>0</v>
      </c>
      <c r="BC94" s="113">
        <f>ROUND(BC95+BC106+BC116,2)</f>
        <v>0</v>
      </c>
      <c r="BD94" s="115">
        <f>ROUND(BD95+BD106+BD116,2)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ROUND(AG96+AG104+AG105,2)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ROUND(AS96+AS104+AS105,2)</f>
        <v>0</v>
      </c>
      <c r="AT95" s="127">
        <f>ROUND(SUM(AV95:AW95),2)</f>
        <v>0</v>
      </c>
      <c r="AU95" s="128">
        <f>ROUND(AU96+AU104+AU105,5)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ROUND(AZ96+AZ104+AZ105,2)</f>
        <v>0</v>
      </c>
      <c r="BA95" s="127">
        <f>ROUND(BA96+BA104+BA105,2)</f>
        <v>0</v>
      </c>
      <c r="BB95" s="127">
        <f>ROUND(BB96+BB104+BB105,2)</f>
        <v>0</v>
      </c>
      <c r="BC95" s="127">
        <f>ROUND(BC96+BC104+BC105,2)</f>
        <v>0</v>
      </c>
      <c r="BD95" s="129">
        <f>ROUND(BD96+BD104+BD105,2)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80</v>
      </c>
    </row>
    <row r="96" s="4" customFormat="1" ht="16.5" customHeight="1">
      <c r="A96" s="4"/>
      <c r="B96" s="69"/>
      <c r="C96" s="131"/>
      <c r="D96" s="131"/>
      <c r="E96" s="132" t="s">
        <v>82</v>
      </c>
      <c r="F96" s="132"/>
      <c r="G96" s="132"/>
      <c r="H96" s="132"/>
      <c r="I96" s="132"/>
      <c r="J96" s="131"/>
      <c r="K96" s="132" t="s">
        <v>83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ROUND(SUM(AG97:AG103),2)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84</v>
      </c>
      <c r="AR96" s="71"/>
      <c r="AS96" s="136">
        <f>ROUND(SUM(AS97:AS103),2)</f>
        <v>0</v>
      </c>
      <c r="AT96" s="137">
        <f>ROUND(SUM(AV96:AW96),2)</f>
        <v>0</v>
      </c>
      <c r="AU96" s="138">
        <f>ROUND(SUM(AU97:AU103),5)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ROUND(SUM(AZ97:AZ103),2)</f>
        <v>0</v>
      </c>
      <c r="BA96" s="137">
        <f>ROUND(SUM(BA97:BA103),2)</f>
        <v>0</v>
      </c>
      <c r="BB96" s="137">
        <f>ROUND(SUM(BB97:BB103),2)</f>
        <v>0</v>
      </c>
      <c r="BC96" s="137">
        <f>ROUND(SUM(BC97:BC103),2)</f>
        <v>0</v>
      </c>
      <c r="BD96" s="139">
        <f>ROUND(SUM(BD97:BD103),2)</f>
        <v>0</v>
      </c>
      <c r="BE96" s="4"/>
      <c r="BS96" s="140" t="s">
        <v>72</v>
      </c>
      <c r="BT96" s="140" t="s">
        <v>85</v>
      </c>
      <c r="BU96" s="140" t="s">
        <v>74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4" customFormat="1" ht="16.5" customHeight="1">
      <c r="A97" s="141" t="s">
        <v>87</v>
      </c>
      <c r="B97" s="69"/>
      <c r="C97" s="131"/>
      <c r="D97" s="131"/>
      <c r="E97" s="131"/>
      <c r="F97" s="132" t="s">
        <v>88</v>
      </c>
      <c r="G97" s="132"/>
      <c r="H97" s="132"/>
      <c r="I97" s="132"/>
      <c r="J97" s="132"/>
      <c r="K97" s="131"/>
      <c r="L97" s="132" t="s">
        <v>89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'A.a - Stavební přípomoce'!J34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84</v>
      </c>
      <c r="AR97" s="71"/>
      <c r="AS97" s="136">
        <v>0</v>
      </c>
      <c r="AT97" s="137">
        <f>ROUND(SUM(AV97:AW97),2)</f>
        <v>0</v>
      </c>
      <c r="AU97" s="138">
        <f>'A.a - Stavební přípomoce'!P140</f>
        <v>0</v>
      </c>
      <c r="AV97" s="137">
        <f>'A.a - Stavební přípomoce'!J37</f>
        <v>0</v>
      </c>
      <c r="AW97" s="137">
        <f>'A.a - Stavební přípomoce'!J38</f>
        <v>0</v>
      </c>
      <c r="AX97" s="137">
        <f>'A.a - Stavební přípomoce'!J39</f>
        <v>0</v>
      </c>
      <c r="AY97" s="137">
        <f>'A.a - Stavební přípomoce'!J40</f>
        <v>0</v>
      </c>
      <c r="AZ97" s="137">
        <f>'A.a - Stavební přípomoce'!F37</f>
        <v>0</v>
      </c>
      <c r="BA97" s="137">
        <f>'A.a - Stavební přípomoce'!F38</f>
        <v>0</v>
      </c>
      <c r="BB97" s="137">
        <f>'A.a - Stavební přípomoce'!F39</f>
        <v>0</v>
      </c>
      <c r="BC97" s="137">
        <f>'A.a - Stavební přípomoce'!F40</f>
        <v>0</v>
      </c>
      <c r="BD97" s="139">
        <f>'A.a - Stavební přípomoce'!F41</f>
        <v>0</v>
      </c>
      <c r="BE97" s="4"/>
      <c r="BT97" s="140" t="s">
        <v>90</v>
      </c>
      <c r="BV97" s="140" t="s">
        <v>75</v>
      </c>
      <c r="BW97" s="140" t="s">
        <v>91</v>
      </c>
      <c r="BX97" s="140" t="s">
        <v>86</v>
      </c>
      <c r="CL97" s="140" t="s">
        <v>1</v>
      </c>
    </row>
    <row r="98" s="4" customFormat="1" ht="16.5" customHeight="1">
      <c r="A98" s="141" t="s">
        <v>87</v>
      </c>
      <c r="B98" s="69"/>
      <c r="C98" s="131"/>
      <c r="D98" s="131"/>
      <c r="E98" s="131"/>
      <c r="F98" s="132" t="s">
        <v>92</v>
      </c>
      <c r="G98" s="132"/>
      <c r="H98" s="132"/>
      <c r="I98" s="132"/>
      <c r="J98" s="132"/>
      <c r="K98" s="131"/>
      <c r="L98" s="132" t="s">
        <v>93</v>
      </c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'A.b - Elektroinstalace'!J34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84</v>
      </c>
      <c r="AR98" s="71"/>
      <c r="AS98" s="136">
        <v>0</v>
      </c>
      <c r="AT98" s="137">
        <f>ROUND(SUM(AV98:AW98),2)</f>
        <v>0</v>
      </c>
      <c r="AU98" s="138">
        <f>'A.b - Elektroinstalace'!P128</f>
        <v>0</v>
      </c>
      <c r="AV98" s="137">
        <f>'A.b - Elektroinstalace'!J37</f>
        <v>0</v>
      </c>
      <c r="AW98" s="137">
        <f>'A.b - Elektroinstalace'!J38</f>
        <v>0</v>
      </c>
      <c r="AX98" s="137">
        <f>'A.b - Elektroinstalace'!J39</f>
        <v>0</v>
      </c>
      <c r="AY98" s="137">
        <f>'A.b - Elektroinstalace'!J40</f>
        <v>0</v>
      </c>
      <c r="AZ98" s="137">
        <f>'A.b - Elektroinstalace'!F37</f>
        <v>0</v>
      </c>
      <c r="BA98" s="137">
        <f>'A.b - Elektroinstalace'!F38</f>
        <v>0</v>
      </c>
      <c r="BB98" s="137">
        <f>'A.b - Elektroinstalace'!F39</f>
        <v>0</v>
      </c>
      <c r="BC98" s="137">
        <f>'A.b - Elektroinstalace'!F40</f>
        <v>0</v>
      </c>
      <c r="BD98" s="139">
        <f>'A.b - Elektroinstalace'!F41</f>
        <v>0</v>
      </c>
      <c r="BE98" s="4"/>
      <c r="BT98" s="140" t="s">
        <v>90</v>
      </c>
      <c r="BV98" s="140" t="s">
        <v>75</v>
      </c>
      <c r="BW98" s="140" t="s">
        <v>94</v>
      </c>
      <c r="BX98" s="140" t="s">
        <v>86</v>
      </c>
      <c r="CL98" s="140" t="s">
        <v>1</v>
      </c>
    </row>
    <row r="99" s="4" customFormat="1" ht="16.5" customHeight="1">
      <c r="A99" s="141" t="s">
        <v>87</v>
      </c>
      <c r="B99" s="69"/>
      <c r="C99" s="131"/>
      <c r="D99" s="131"/>
      <c r="E99" s="131"/>
      <c r="F99" s="132" t="s">
        <v>95</v>
      </c>
      <c r="G99" s="132"/>
      <c r="H99" s="132"/>
      <c r="I99" s="132"/>
      <c r="J99" s="132"/>
      <c r="K99" s="131"/>
      <c r="L99" s="132" t="s">
        <v>96</v>
      </c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'A.c - Ústřední topení'!J34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84</v>
      </c>
      <c r="AR99" s="71"/>
      <c r="AS99" s="136">
        <v>0</v>
      </c>
      <c r="AT99" s="137">
        <f>ROUND(SUM(AV99:AW99),2)</f>
        <v>0</v>
      </c>
      <c r="AU99" s="138">
        <f>'A.c - Ústřední topení'!P133</f>
        <v>0</v>
      </c>
      <c r="AV99" s="137">
        <f>'A.c - Ústřední topení'!J37</f>
        <v>0</v>
      </c>
      <c r="AW99" s="137">
        <f>'A.c - Ústřední topení'!J38</f>
        <v>0</v>
      </c>
      <c r="AX99" s="137">
        <f>'A.c - Ústřední topení'!J39</f>
        <v>0</v>
      </c>
      <c r="AY99" s="137">
        <f>'A.c - Ústřední topení'!J40</f>
        <v>0</v>
      </c>
      <c r="AZ99" s="137">
        <f>'A.c - Ústřední topení'!F37</f>
        <v>0</v>
      </c>
      <c r="BA99" s="137">
        <f>'A.c - Ústřední topení'!F38</f>
        <v>0</v>
      </c>
      <c r="BB99" s="137">
        <f>'A.c - Ústřední topení'!F39</f>
        <v>0</v>
      </c>
      <c r="BC99" s="137">
        <f>'A.c - Ústřední topení'!F40</f>
        <v>0</v>
      </c>
      <c r="BD99" s="139">
        <f>'A.c - Ústřední topení'!F41</f>
        <v>0</v>
      </c>
      <c r="BE99" s="4"/>
      <c r="BT99" s="140" t="s">
        <v>90</v>
      </c>
      <c r="BV99" s="140" t="s">
        <v>75</v>
      </c>
      <c r="BW99" s="140" t="s">
        <v>97</v>
      </c>
      <c r="BX99" s="140" t="s">
        <v>86</v>
      </c>
      <c r="CL99" s="140" t="s">
        <v>1</v>
      </c>
    </row>
    <row r="100" s="4" customFormat="1" ht="16.5" customHeight="1">
      <c r="A100" s="141" t="s">
        <v>87</v>
      </c>
      <c r="B100" s="69"/>
      <c r="C100" s="131"/>
      <c r="D100" s="131"/>
      <c r="E100" s="131"/>
      <c r="F100" s="132" t="s">
        <v>98</v>
      </c>
      <c r="G100" s="132"/>
      <c r="H100" s="132"/>
      <c r="I100" s="132"/>
      <c r="J100" s="132"/>
      <c r="K100" s="131"/>
      <c r="L100" s="132" t="s">
        <v>99</v>
      </c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4">
        <f>'A.d.a - Vzduchotechnika 1'!J34</f>
        <v>0</v>
      </c>
      <c r="AH100" s="131"/>
      <c r="AI100" s="131"/>
      <c r="AJ100" s="131"/>
      <c r="AK100" s="131"/>
      <c r="AL100" s="131"/>
      <c r="AM100" s="131"/>
      <c r="AN100" s="134">
        <f>SUM(AG100,AT100)</f>
        <v>0</v>
      </c>
      <c r="AO100" s="131"/>
      <c r="AP100" s="131"/>
      <c r="AQ100" s="135" t="s">
        <v>84</v>
      </c>
      <c r="AR100" s="71"/>
      <c r="AS100" s="136">
        <v>0</v>
      </c>
      <c r="AT100" s="137">
        <f>ROUND(SUM(AV100:AW100),2)</f>
        <v>0</v>
      </c>
      <c r="AU100" s="138">
        <f>'A.d.a - Vzduchotechnika 1'!P132</f>
        <v>0</v>
      </c>
      <c r="AV100" s="137">
        <f>'A.d.a - Vzduchotechnika 1'!J37</f>
        <v>0</v>
      </c>
      <c r="AW100" s="137">
        <f>'A.d.a - Vzduchotechnika 1'!J38</f>
        <v>0</v>
      </c>
      <c r="AX100" s="137">
        <f>'A.d.a - Vzduchotechnika 1'!J39</f>
        <v>0</v>
      </c>
      <c r="AY100" s="137">
        <f>'A.d.a - Vzduchotechnika 1'!J40</f>
        <v>0</v>
      </c>
      <c r="AZ100" s="137">
        <f>'A.d.a - Vzduchotechnika 1'!F37</f>
        <v>0</v>
      </c>
      <c r="BA100" s="137">
        <f>'A.d.a - Vzduchotechnika 1'!F38</f>
        <v>0</v>
      </c>
      <c r="BB100" s="137">
        <f>'A.d.a - Vzduchotechnika 1'!F39</f>
        <v>0</v>
      </c>
      <c r="BC100" s="137">
        <f>'A.d.a - Vzduchotechnika 1'!F40</f>
        <v>0</v>
      </c>
      <c r="BD100" s="139">
        <f>'A.d.a - Vzduchotechnika 1'!F41</f>
        <v>0</v>
      </c>
      <c r="BE100" s="4"/>
      <c r="BT100" s="140" t="s">
        <v>90</v>
      </c>
      <c r="BV100" s="140" t="s">
        <v>75</v>
      </c>
      <c r="BW100" s="140" t="s">
        <v>100</v>
      </c>
      <c r="BX100" s="140" t="s">
        <v>86</v>
      </c>
      <c r="CL100" s="140" t="s">
        <v>1</v>
      </c>
    </row>
    <row r="101" s="4" customFormat="1" ht="16.5" customHeight="1">
      <c r="A101" s="141" t="s">
        <v>87</v>
      </c>
      <c r="B101" s="69"/>
      <c r="C101" s="131"/>
      <c r="D101" s="131"/>
      <c r="E101" s="131"/>
      <c r="F101" s="132" t="s">
        <v>101</v>
      </c>
      <c r="G101" s="132"/>
      <c r="H101" s="132"/>
      <c r="I101" s="132"/>
      <c r="J101" s="132"/>
      <c r="K101" s="131"/>
      <c r="L101" s="132" t="s">
        <v>102</v>
      </c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4">
        <f>'A.d.b - Vzduchotechnika 2'!J34</f>
        <v>0</v>
      </c>
      <c r="AH101" s="131"/>
      <c r="AI101" s="131"/>
      <c r="AJ101" s="131"/>
      <c r="AK101" s="131"/>
      <c r="AL101" s="131"/>
      <c r="AM101" s="131"/>
      <c r="AN101" s="134">
        <f>SUM(AG101,AT101)</f>
        <v>0</v>
      </c>
      <c r="AO101" s="131"/>
      <c r="AP101" s="131"/>
      <c r="AQ101" s="135" t="s">
        <v>84</v>
      </c>
      <c r="AR101" s="71"/>
      <c r="AS101" s="136">
        <v>0</v>
      </c>
      <c r="AT101" s="137">
        <f>ROUND(SUM(AV101:AW101),2)</f>
        <v>0</v>
      </c>
      <c r="AU101" s="138">
        <f>'A.d.b - Vzduchotechnika 2'!P132</f>
        <v>0</v>
      </c>
      <c r="AV101" s="137">
        <f>'A.d.b - Vzduchotechnika 2'!J37</f>
        <v>0</v>
      </c>
      <c r="AW101" s="137">
        <f>'A.d.b - Vzduchotechnika 2'!J38</f>
        <v>0</v>
      </c>
      <c r="AX101" s="137">
        <f>'A.d.b - Vzduchotechnika 2'!J39</f>
        <v>0</v>
      </c>
      <c r="AY101" s="137">
        <f>'A.d.b - Vzduchotechnika 2'!J40</f>
        <v>0</v>
      </c>
      <c r="AZ101" s="137">
        <f>'A.d.b - Vzduchotechnika 2'!F37</f>
        <v>0</v>
      </c>
      <c r="BA101" s="137">
        <f>'A.d.b - Vzduchotechnika 2'!F38</f>
        <v>0</v>
      </c>
      <c r="BB101" s="137">
        <f>'A.d.b - Vzduchotechnika 2'!F39</f>
        <v>0</v>
      </c>
      <c r="BC101" s="137">
        <f>'A.d.b - Vzduchotechnika 2'!F40</f>
        <v>0</v>
      </c>
      <c r="BD101" s="139">
        <f>'A.d.b - Vzduchotechnika 2'!F41</f>
        <v>0</v>
      </c>
      <c r="BE101" s="4"/>
      <c r="BT101" s="140" t="s">
        <v>90</v>
      </c>
      <c r="BV101" s="140" t="s">
        <v>75</v>
      </c>
      <c r="BW101" s="140" t="s">
        <v>103</v>
      </c>
      <c r="BX101" s="140" t="s">
        <v>86</v>
      </c>
      <c r="CL101" s="140" t="s">
        <v>1</v>
      </c>
    </row>
    <row r="102" s="4" customFormat="1" ht="16.5" customHeight="1">
      <c r="A102" s="141" t="s">
        <v>87</v>
      </c>
      <c r="B102" s="69"/>
      <c r="C102" s="131"/>
      <c r="D102" s="131"/>
      <c r="E102" s="131"/>
      <c r="F102" s="132" t="s">
        <v>104</v>
      </c>
      <c r="G102" s="132"/>
      <c r="H102" s="132"/>
      <c r="I102" s="132"/>
      <c r="J102" s="132"/>
      <c r="K102" s="131"/>
      <c r="L102" s="132" t="s">
        <v>105</v>
      </c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4">
        <f>'A.d.c - Vzduchotechnika 3'!J34</f>
        <v>0</v>
      </c>
      <c r="AH102" s="131"/>
      <c r="AI102" s="131"/>
      <c r="AJ102" s="131"/>
      <c r="AK102" s="131"/>
      <c r="AL102" s="131"/>
      <c r="AM102" s="131"/>
      <c r="AN102" s="134">
        <f>SUM(AG102,AT102)</f>
        <v>0</v>
      </c>
      <c r="AO102" s="131"/>
      <c r="AP102" s="131"/>
      <c r="AQ102" s="135" t="s">
        <v>84</v>
      </c>
      <c r="AR102" s="71"/>
      <c r="AS102" s="136">
        <v>0</v>
      </c>
      <c r="AT102" s="137">
        <f>ROUND(SUM(AV102:AW102),2)</f>
        <v>0</v>
      </c>
      <c r="AU102" s="138">
        <f>'A.d.c - Vzduchotechnika 3'!P132</f>
        <v>0</v>
      </c>
      <c r="AV102" s="137">
        <f>'A.d.c - Vzduchotechnika 3'!J37</f>
        <v>0</v>
      </c>
      <c r="AW102" s="137">
        <f>'A.d.c - Vzduchotechnika 3'!J38</f>
        <v>0</v>
      </c>
      <c r="AX102" s="137">
        <f>'A.d.c - Vzduchotechnika 3'!J39</f>
        <v>0</v>
      </c>
      <c r="AY102" s="137">
        <f>'A.d.c - Vzduchotechnika 3'!J40</f>
        <v>0</v>
      </c>
      <c r="AZ102" s="137">
        <f>'A.d.c - Vzduchotechnika 3'!F37</f>
        <v>0</v>
      </c>
      <c r="BA102" s="137">
        <f>'A.d.c - Vzduchotechnika 3'!F38</f>
        <v>0</v>
      </c>
      <c r="BB102" s="137">
        <f>'A.d.c - Vzduchotechnika 3'!F39</f>
        <v>0</v>
      </c>
      <c r="BC102" s="137">
        <f>'A.d.c - Vzduchotechnika 3'!F40</f>
        <v>0</v>
      </c>
      <c r="BD102" s="139">
        <f>'A.d.c - Vzduchotechnika 3'!F41</f>
        <v>0</v>
      </c>
      <c r="BE102" s="4"/>
      <c r="BT102" s="140" t="s">
        <v>90</v>
      </c>
      <c r="BV102" s="140" t="s">
        <v>75</v>
      </c>
      <c r="BW102" s="140" t="s">
        <v>106</v>
      </c>
      <c r="BX102" s="140" t="s">
        <v>86</v>
      </c>
      <c r="CL102" s="140" t="s">
        <v>1</v>
      </c>
    </row>
    <row r="103" s="4" customFormat="1" ht="16.5" customHeight="1">
      <c r="A103" s="141" t="s">
        <v>87</v>
      </c>
      <c r="B103" s="69"/>
      <c r="C103" s="131"/>
      <c r="D103" s="131"/>
      <c r="E103" s="131"/>
      <c r="F103" s="132" t="s">
        <v>107</v>
      </c>
      <c r="G103" s="132"/>
      <c r="H103" s="132"/>
      <c r="I103" s="132"/>
      <c r="J103" s="132"/>
      <c r="K103" s="131"/>
      <c r="L103" s="132" t="s">
        <v>108</v>
      </c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4">
        <f>'A.d.d - Vzduchotechnika 4'!J34</f>
        <v>0</v>
      </c>
      <c r="AH103" s="131"/>
      <c r="AI103" s="131"/>
      <c r="AJ103" s="131"/>
      <c r="AK103" s="131"/>
      <c r="AL103" s="131"/>
      <c r="AM103" s="131"/>
      <c r="AN103" s="134">
        <f>SUM(AG103,AT103)</f>
        <v>0</v>
      </c>
      <c r="AO103" s="131"/>
      <c r="AP103" s="131"/>
      <c r="AQ103" s="135" t="s">
        <v>84</v>
      </c>
      <c r="AR103" s="71"/>
      <c r="AS103" s="136">
        <v>0</v>
      </c>
      <c r="AT103" s="137">
        <f>ROUND(SUM(AV103:AW103),2)</f>
        <v>0</v>
      </c>
      <c r="AU103" s="138">
        <f>'A.d.d - Vzduchotechnika 4'!P132</f>
        <v>0</v>
      </c>
      <c r="AV103" s="137">
        <f>'A.d.d - Vzduchotechnika 4'!J37</f>
        <v>0</v>
      </c>
      <c r="AW103" s="137">
        <f>'A.d.d - Vzduchotechnika 4'!J38</f>
        <v>0</v>
      </c>
      <c r="AX103" s="137">
        <f>'A.d.d - Vzduchotechnika 4'!J39</f>
        <v>0</v>
      </c>
      <c r="AY103" s="137">
        <f>'A.d.d - Vzduchotechnika 4'!J40</f>
        <v>0</v>
      </c>
      <c r="AZ103" s="137">
        <f>'A.d.d - Vzduchotechnika 4'!F37</f>
        <v>0</v>
      </c>
      <c r="BA103" s="137">
        <f>'A.d.d - Vzduchotechnika 4'!F38</f>
        <v>0</v>
      </c>
      <c r="BB103" s="137">
        <f>'A.d.d - Vzduchotechnika 4'!F39</f>
        <v>0</v>
      </c>
      <c r="BC103" s="137">
        <f>'A.d.d - Vzduchotechnika 4'!F40</f>
        <v>0</v>
      </c>
      <c r="BD103" s="139">
        <f>'A.d.d - Vzduchotechnika 4'!F41</f>
        <v>0</v>
      </c>
      <c r="BE103" s="4"/>
      <c r="BT103" s="140" t="s">
        <v>90</v>
      </c>
      <c r="BV103" s="140" t="s">
        <v>75</v>
      </c>
      <c r="BW103" s="140" t="s">
        <v>109</v>
      </c>
      <c r="BX103" s="140" t="s">
        <v>86</v>
      </c>
      <c r="CL103" s="140" t="s">
        <v>1</v>
      </c>
    </row>
    <row r="104" s="4" customFormat="1" ht="16.5" customHeight="1">
      <c r="A104" s="141" t="s">
        <v>87</v>
      </c>
      <c r="B104" s="69"/>
      <c r="C104" s="131"/>
      <c r="D104" s="131"/>
      <c r="E104" s="132" t="s">
        <v>110</v>
      </c>
      <c r="F104" s="132"/>
      <c r="G104" s="132"/>
      <c r="H104" s="132"/>
      <c r="I104" s="132"/>
      <c r="J104" s="131"/>
      <c r="K104" s="132" t="s">
        <v>111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4">
        <f>'A.. - Způsobilé výdaje - ...'!J32</f>
        <v>0</v>
      </c>
      <c r="AH104" s="131"/>
      <c r="AI104" s="131"/>
      <c r="AJ104" s="131"/>
      <c r="AK104" s="131"/>
      <c r="AL104" s="131"/>
      <c r="AM104" s="131"/>
      <c r="AN104" s="134">
        <f>SUM(AG104,AT104)</f>
        <v>0</v>
      </c>
      <c r="AO104" s="131"/>
      <c r="AP104" s="131"/>
      <c r="AQ104" s="135" t="s">
        <v>84</v>
      </c>
      <c r="AR104" s="71"/>
      <c r="AS104" s="136">
        <v>0</v>
      </c>
      <c r="AT104" s="137">
        <f>ROUND(SUM(AV104:AW104),2)</f>
        <v>0</v>
      </c>
      <c r="AU104" s="138">
        <f>'A.. - Způsobilé výdaje - ...'!P124</f>
        <v>0</v>
      </c>
      <c r="AV104" s="137">
        <f>'A.. - Způsobilé výdaje - ...'!J35</f>
        <v>0</v>
      </c>
      <c r="AW104" s="137">
        <f>'A.. - Způsobilé výdaje - ...'!J36</f>
        <v>0</v>
      </c>
      <c r="AX104" s="137">
        <f>'A.. - Způsobilé výdaje - ...'!J37</f>
        <v>0</v>
      </c>
      <c r="AY104" s="137">
        <f>'A.. - Způsobilé výdaje - ...'!J38</f>
        <v>0</v>
      </c>
      <c r="AZ104" s="137">
        <f>'A.. - Způsobilé výdaje - ...'!F35</f>
        <v>0</v>
      </c>
      <c r="BA104" s="137">
        <f>'A.. - Způsobilé výdaje - ...'!F36</f>
        <v>0</v>
      </c>
      <c r="BB104" s="137">
        <f>'A.. - Způsobilé výdaje - ...'!F37</f>
        <v>0</v>
      </c>
      <c r="BC104" s="137">
        <f>'A.. - Způsobilé výdaje - ...'!F38</f>
        <v>0</v>
      </c>
      <c r="BD104" s="139">
        <f>'A.. - Způsobilé výdaje - ...'!F39</f>
        <v>0</v>
      </c>
      <c r="BE104" s="4"/>
      <c r="BT104" s="140" t="s">
        <v>85</v>
      </c>
      <c r="BV104" s="140" t="s">
        <v>75</v>
      </c>
      <c r="BW104" s="140" t="s">
        <v>112</v>
      </c>
      <c r="BX104" s="140" t="s">
        <v>81</v>
      </c>
      <c r="CL104" s="140" t="s">
        <v>1</v>
      </c>
    </row>
    <row r="105" s="4" customFormat="1" ht="16.5" customHeight="1">
      <c r="A105" s="141" t="s">
        <v>87</v>
      </c>
      <c r="B105" s="69"/>
      <c r="C105" s="131"/>
      <c r="D105" s="131"/>
      <c r="E105" s="132" t="s">
        <v>113</v>
      </c>
      <c r="F105" s="132"/>
      <c r="G105" s="132"/>
      <c r="H105" s="132"/>
      <c r="I105" s="132"/>
      <c r="J105" s="131"/>
      <c r="K105" s="132" t="s">
        <v>114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4">
        <f>'A... - Nezpůsobilé výdaje'!J32</f>
        <v>0</v>
      </c>
      <c r="AH105" s="131"/>
      <c r="AI105" s="131"/>
      <c r="AJ105" s="131"/>
      <c r="AK105" s="131"/>
      <c r="AL105" s="131"/>
      <c r="AM105" s="131"/>
      <c r="AN105" s="134">
        <f>SUM(AG105,AT105)</f>
        <v>0</v>
      </c>
      <c r="AO105" s="131"/>
      <c r="AP105" s="131"/>
      <c r="AQ105" s="135" t="s">
        <v>84</v>
      </c>
      <c r="AR105" s="71"/>
      <c r="AS105" s="136">
        <v>0</v>
      </c>
      <c r="AT105" s="137">
        <f>ROUND(SUM(AV105:AW105),2)</f>
        <v>0</v>
      </c>
      <c r="AU105" s="138">
        <f>'A... - Nezpůsobilé výdaje'!P125</f>
        <v>0</v>
      </c>
      <c r="AV105" s="137">
        <f>'A... - Nezpůsobilé výdaje'!J35</f>
        <v>0</v>
      </c>
      <c r="AW105" s="137">
        <f>'A... - Nezpůsobilé výdaje'!J36</f>
        <v>0</v>
      </c>
      <c r="AX105" s="137">
        <f>'A... - Nezpůsobilé výdaje'!J37</f>
        <v>0</v>
      </c>
      <c r="AY105" s="137">
        <f>'A... - Nezpůsobilé výdaje'!J38</f>
        <v>0</v>
      </c>
      <c r="AZ105" s="137">
        <f>'A... - Nezpůsobilé výdaje'!F35</f>
        <v>0</v>
      </c>
      <c r="BA105" s="137">
        <f>'A... - Nezpůsobilé výdaje'!F36</f>
        <v>0</v>
      </c>
      <c r="BB105" s="137">
        <f>'A... - Nezpůsobilé výdaje'!F37</f>
        <v>0</v>
      </c>
      <c r="BC105" s="137">
        <f>'A... - Nezpůsobilé výdaje'!F38</f>
        <v>0</v>
      </c>
      <c r="BD105" s="139">
        <f>'A... - Nezpůsobilé výdaje'!F39</f>
        <v>0</v>
      </c>
      <c r="BE105" s="4"/>
      <c r="BT105" s="140" t="s">
        <v>85</v>
      </c>
      <c r="BV105" s="140" t="s">
        <v>75</v>
      </c>
      <c r="BW105" s="140" t="s">
        <v>115</v>
      </c>
      <c r="BX105" s="140" t="s">
        <v>81</v>
      </c>
      <c r="CL105" s="140" t="s">
        <v>1</v>
      </c>
    </row>
    <row r="106" s="7" customFormat="1" ht="24.75" customHeight="1">
      <c r="A106" s="7"/>
      <c r="B106" s="118"/>
      <c r="C106" s="119"/>
      <c r="D106" s="120" t="s">
        <v>116</v>
      </c>
      <c r="E106" s="120"/>
      <c r="F106" s="120"/>
      <c r="G106" s="120"/>
      <c r="H106" s="120"/>
      <c r="I106" s="121"/>
      <c r="J106" s="120" t="s">
        <v>117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2">
        <f>ROUND(AG107+AG114+AG115,2)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79</v>
      </c>
      <c r="AR106" s="125"/>
      <c r="AS106" s="126">
        <f>ROUND(AS107+AS114+AS115,2)</f>
        <v>0</v>
      </c>
      <c r="AT106" s="127">
        <f>ROUND(SUM(AV106:AW106),2)</f>
        <v>0</v>
      </c>
      <c r="AU106" s="128">
        <f>ROUND(AU107+AU114+AU115,5)</f>
        <v>0</v>
      </c>
      <c r="AV106" s="127">
        <f>ROUND(AZ106*L29,2)</f>
        <v>0</v>
      </c>
      <c r="AW106" s="127">
        <f>ROUND(BA106*L30,2)</f>
        <v>0</v>
      </c>
      <c r="AX106" s="127">
        <f>ROUND(BB106*L29,2)</f>
        <v>0</v>
      </c>
      <c r="AY106" s="127">
        <f>ROUND(BC106*L30,2)</f>
        <v>0</v>
      </c>
      <c r="AZ106" s="127">
        <f>ROUND(AZ107+AZ114+AZ115,2)</f>
        <v>0</v>
      </c>
      <c r="BA106" s="127">
        <f>ROUND(BA107+BA114+BA115,2)</f>
        <v>0</v>
      </c>
      <c r="BB106" s="127">
        <f>ROUND(BB107+BB114+BB115,2)</f>
        <v>0</v>
      </c>
      <c r="BC106" s="127">
        <f>ROUND(BC107+BC114+BC115,2)</f>
        <v>0</v>
      </c>
      <c r="BD106" s="129">
        <f>ROUND(BD107+BD114+BD115,2)</f>
        <v>0</v>
      </c>
      <c r="BE106" s="7"/>
      <c r="BS106" s="130" t="s">
        <v>72</v>
      </c>
      <c r="BT106" s="130" t="s">
        <v>80</v>
      </c>
      <c r="BU106" s="130" t="s">
        <v>74</v>
      </c>
      <c r="BV106" s="130" t="s">
        <v>75</v>
      </c>
      <c r="BW106" s="130" t="s">
        <v>118</v>
      </c>
      <c r="BX106" s="130" t="s">
        <v>5</v>
      </c>
      <c r="CL106" s="130" t="s">
        <v>1</v>
      </c>
      <c r="CM106" s="130" t="s">
        <v>80</v>
      </c>
    </row>
    <row r="107" s="4" customFormat="1" ht="16.5" customHeight="1">
      <c r="A107" s="4"/>
      <c r="B107" s="69"/>
      <c r="C107" s="131"/>
      <c r="D107" s="131"/>
      <c r="E107" s="132" t="s">
        <v>119</v>
      </c>
      <c r="F107" s="132"/>
      <c r="G107" s="132"/>
      <c r="H107" s="132"/>
      <c r="I107" s="132"/>
      <c r="J107" s="131"/>
      <c r="K107" s="132" t="s">
        <v>83</v>
      </c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3">
        <f>ROUND(SUM(AG108:AG113),2)</f>
        <v>0</v>
      </c>
      <c r="AH107" s="131"/>
      <c r="AI107" s="131"/>
      <c r="AJ107" s="131"/>
      <c r="AK107" s="131"/>
      <c r="AL107" s="131"/>
      <c r="AM107" s="131"/>
      <c r="AN107" s="134">
        <f>SUM(AG107,AT107)</f>
        <v>0</v>
      </c>
      <c r="AO107" s="131"/>
      <c r="AP107" s="131"/>
      <c r="AQ107" s="135" t="s">
        <v>84</v>
      </c>
      <c r="AR107" s="71"/>
      <c r="AS107" s="136">
        <f>ROUND(SUM(AS108:AS113),2)</f>
        <v>0</v>
      </c>
      <c r="AT107" s="137">
        <f>ROUND(SUM(AV107:AW107),2)</f>
        <v>0</v>
      </c>
      <c r="AU107" s="138">
        <f>ROUND(SUM(AU108:AU113),5)</f>
        <v>0</v>
      </c>
      <c r="AV107" s="137">
        <f>ROUND(AZ107*L29,2)</f>
        <v>0</v>
      </c>
      <c r="AW107" s="137">
        <f>ROUND(BA107*L30,2)</f>
        <v>0</v>
      </c>
      <c r="AX107" s="137">
        <f>ROUND(BB107*L29,2)</f>
        <v>0</v>
      </c>
      <c r="AY107" s="137">
        <f>ROUND(BC107*L30,2)</f>
        <v>0</v>
      </c>
      <c r="AZ107" s="137">
        <f>ROUND(SUM(AZ108:AZ113),2)</f>
        <v>0</v>
      </c>
      <c r="BA107" s="137">
        <f>ROUND(SUM(BA108:BA113),2)</f>
        <v>0</v>
      </c>
      <c r="BB107" s="137">
        <f>ROUND(SUM(BB108:BB113),2)</f>
        <v>0</v>
      </c>
      <c r="BC107" s="137">
        <f>ROUND(SUM(BC108:BC113),2)</f>
        <v>0</v>
      </c>
      <c r="BD107" s="139">
        <f>ROUND(SUM(BD108:BD113),2)</f>
        <v>0</v>
      </c>
      <c r="BE107" s="4"/>
      <c r="BS107" s="140" t="s">
        <v>72</v>
      </c>
      <c r="BT107" s="140" t="s">
        <v>85</v>
      </c>
      <c r="BU107" s="140" t="s">
        <v>74</v>
      </c>
      <c r="BV107" s="140" t="s">
        <v>75</v>
      </c>
      <c r="BW107" s="140" t="s">
        <v>120</v>
      </c>
      <c r="BX107" s="140" t="s">
        <v>118</v>
      </c>
      <c r="CL107" s="140" t="s">
        <v>1</v>
      </c>
    </row>
    <row r="108" s="4" customFormat="1" ht="16.5" customHeight="1">
      <c r="A108" s="141" t="s">
        <v>87</v>
      </c>
      <c r="B108" s="69"/>
      <c r="C108" s="131"/>
      <c r="D108" s="131"/>
      <c r="E108" s="131"/>
      <c r="F108" s="132" t="s">
        <v>121</v>
      </c>
      <c r="G108" s="132"/>
      <c r="H108" s="132"/>
      <c r="I108" s="132"/>
      <c r="J108" s="132"/>
      <c r="K108" s="131"/>
      <c r="L108" s="132" t="s">
        <v>89</v>
      </c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4">
        <f>'M.a - Stavební přípomoce'!J34</f>
        <v>0</v>
      </c>
      <c r="AH108" s="131"/>
      <c r="AI108" s="131"/>
      <c r="AJ108" s="131"/>
      <c r="AK108" s="131"/>
      <c r="AL108" s="131"/>
      <c r="AM108" s="131"/>
      <c r="AN108" s="134">
        <f>SUM(AG108,AT108)</f>
        <v>0</v>
      </c>
      <c r="AO108" s="131"/>
      <c r="AP108" s="131"/>
      <c r="AQ108" s="135" t="s">
        <v>84</v>
      </c>
      <c r="AR108" s="71"/>
      <c r="AS108" s="136">
        <v>0</v>
      </c>
      <c r="AT108" s="137">
        <f>ROUND(SUM(AV108:AW108),2)</f>
        <v>0</v>
      </c>
      <c r="AU108" s="138">
        <f>'M.a - Stavební přípomoce'!P140</f>
        <v>0</v>
      </c>
      <c r="AV108" s="137">
        <f>'M.a - Stavební přípomoce'!J37</f>
        <v>0</v>
      </c>
      <c r="AW108" s="137">
        <f>'M.a - Stavební přípomoce'!J38</f>
        <v>0</v>
      </c>
      <c r="AX108" s="137">
        <f>'M.a - Stavební přípomoce'!J39</f>
        <v>0</v>
      </c>
      <c r="AY108" s="137">
        <f>'M.a - Stavební přípomoce'!J40</f>
        <v>0</v>
      </c>
      <c r="AZ108" s="137">
        <f>'M.a - Stavební přípomoce'!F37</f>
        <v>0</v>
      </c>
      <c r="BA108" s="137">
        <f>'M.a - Stavební přípomoce'!F38</f>
        <v>0</v>
      </c>
      <c r="BB108" s="137">
        <f>'M.a - Stavební přípomoce'!F39</f>
        <v>0</v>
      </c>
      <c r="BC108" s="137">
        <f>'M.a - Stavební přípomoce'!F40</f>
        <v>0</v>
      </c>
      <c r="BD108" s="139">
        <f>'M.a - Stavební přípomoce'!F41</f>
        <v>0</v>
      </c>
      <c r="BE108" s="4"/>
      <c r="BT108" s="140" t="s">
        <v>90</v>
      </c>
      <c r="BV108" s="140" t="s">
        <v>75</v>
      </c>
      <c r="BW108" s="140" t="s">
        <v>122</v>
      </c>
      <c r="BX108" s="140" t="s">
        <v>120</v>
      </c>
      <c r="CL108" s="140" t="s">
        <v>1</v>
      </c>
    </row>
    <row r="109" s="4" customFormat="1" ht="16.5" customHeight="1">
      <c r="A109" s="141" t="s">
        <v>87</v>
      </c>
      <c r="B109" s="69"/>
      <c r="C109" s="131"/>
      <c r="D109" s="131"/>
      <c r="E109" s="131"/>
      <c r="F109" s="132" t="s">
        <v>123</v>
      </c>
      <c r="G109" s="132"/>
      <c r="H109" s="132"/>
      <c r="I109" s="132"/>
      <c r="J109" s="132"/>
      <c r="K109" s="131"/>
      <c r="L109" s="132" t="s">
        <v>93</v>
      </c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4">
        <f>'M.b - Elektroinstalace'!J34</f>
        <v>0</v>
      </c>
      <c r="AH109" s="131"/>
      <c r="AI109" s="131"/>
      <c r="AJ109" s="131"/>
      <c r="AK109" s="131"/>
      <c r="AL109" s="131"/>
      <c r="AM109" s="131"/>
      <c r="AN109" s="134">
        <f>SUM(AG109,AT109)</f>
        <v>0</v>
      </c>
      <c r="AO109" s="131"/>
      <c r="AP109" s="131"/>
      <c r="AQ109" s="135" t="s">
        <v>84</v>
      </c>
      <c r="AR109" s="71"/>
      <c r="AS109" s="136">
        <v>0</v>
      </c>
      <c r="AT109" s="137">
        <f>ROUND(SUM(AV109:AW109),2)</f>
        <v>0</v>
      </c>
      <c r="AU109" s="138">
        <f>'M.b - Elektroinstalace'!P128</f>
        <v>0</v>
      </c>
      <c r="AV109" s="137">
        <f>'M.b - Elektroinstalace'!J37</f>
        <v>0</v>
      </c>
      <c r="AW109" s="137">
        <f>'M.b - Elektroinstalace'!J38</f>
        <v>0</v>
      </c>
      <c r="AX109" s="137">
        <f>'M.b - Elektroinstalace'!J39</f>
        <v>0</v>
      </c>
      <c r="AY109" s="137">
        <f>'M.b - Elektroinstalace'!J40</f>
        <v>0</v>
      </c>
      <c r="AZ109" s="137">
        <f>'M.b - Elektroinstalace'!F37</f>
        <v>0</v>
      </c>
      <c r="BA109" s="137">
        <f>'M.b - Elektroinstalace'!F38</f>
        <v>0</v>
      </c>
      <c r="BB109" s="137">
        <f>'M.b - Elektroinstalace'!F39</f>
        <v>0</v>
      </c>
      <c r="BC109" s="137">
        <f>'M.b - Elektroinstalace'!F40</f>
        <v>0</v>
      </c>
      <c r="BD109" s="139">
        <f>'M.b - Elektroinstalace'!F41</f>
        <v>0</v>
      </c>
      <c r="BE109" s="4"/>
      <c r="BT109" s="140" t="s">
        <v>90</v>
      </c>
      <c r="BV109" s="140" t="s">
        <v>75</v>
      </c>
      <c r="BW109" s="140" t="s">
        <v>124</v>
      </c>
      <c r="BX109" s="140" t="s">
        <v>120</v>
      </c>
      <c r="CL109" s="140" t="s">
        <v>1</v>
      </c>
    </row>
    <row r="110" s="4" customFormat="1" ht="16.5" customHeight="1">
      <c r="A110" s="141" t="s">
        <v>87</v>
      </c>
      <c r="B110" s="69"/>
      <c r="C110" s="131"/>
      <c r="D110" s="131"/>
      <c r="E110" s="131"/>
      <c r="F110" s="132" t="s">
        <v>125</v>
      </c>
      <c r="G110" s="132"/>
      <c r="H110" s="132"/>
      <c r="I110" s="132"/>
      <c r="J110" s="132"/>
      <c r="K110" s="131"/>
      <c r="L110" s="132" t="s">
        <v>96</v>
      </c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4">
        <f>'M.c - Ústřední topení'!J34</f>
        <v>0</v>
      </c>
      <c r="AH110" s="131"/>
      <c r="AI110" s="131"/>
      <c r="AJ110" s="131"/>
      <c r="AK110" s="131"/>
      <c r="AL110" s="131"/>
      <c r="AM110" s="131"/>
      <c r="AN110" s="134">
        <f>SUM(AG110,AT110)</f>
        <v>0</v>
      </c>
      <c r="AO110" s="131"/>
      <c r="AP110" s="131"/>
      <c r="AQ110" s="135" t="s">
        <v>84</v>
      </c>
      <c r="AR110" s="71"/>
      <c r="AS110" s="136">
        <v>0</v>
      </c>
      <c r="AT110" s="137">
        <f>ROUND(SUM(AV110:AW110),2)</f>
        <v>0</v>
      </c>
      <c r="AU110" s="138">
        <f>'M.c - Ústřední topení'!P133</f>
        <v>0</v>
      </c>
      <c r="AV110" s="137">
        <f>'M.c - Ústřední topení'!J37</f>
        <v>0</v>
      </c>
      <c r="AW110" s="137">
        <f>'M.c - Ústřední topení'!J38</f>
        <v>0</v>
      </c>
      <c r="AX110" s="137">
        <f>'M.c - Ústřední topení'!J39</f>
        <v>0</v>
      </c>
      <c r="AY110" s="137">
        <f>'M.c - Ústřední topení'!J40</f>
        <v>0</v>
      </c>
      <c r="AZ110" s="137">
        <f>'M.c - Ústřední topení'!F37</f>
        <v>0</v>
      </c>
      <c r="BA110" s="137">
        <f>'M.c - Ústřední topení'!F38</f>
        <v>0</v>
      </c>
      <c r="BB110" s="137">
        <f>'M.c - Ústřední topení'!F39</f>
        <v>0</v>
      </c>
      <c r="BC110" s="137">
        <f>'M.c - Ústřední topení'!F40</f>
        <v>0</v>
      </c>
      <c r="BD110" s="139">
        <f>'M.c - Ústřední topení'!F41</f>
        <v>0</v>
      </c>
      <c r="BE110" s="4"/>
      <c r="BT110" s="140" t="s">
        <v>90</v>
      </c>
      <c r="BV110" s="140" t="s">
        <v>75</v>
      </c>
      <c r="BW110" s="140" t="s">
        <v>126</v>
      </c>
      <c r="BX110" s="140" t="s">
        <v>120</v>
      </c>
      <c r="CL110" s="140" t="s">
        <v>1</v>
      </c>
    </row>
    <row r="111" s="4" customFormat="1" ht="16.5" customHeight="1">
      <c r="A111" s="141" t="s">
        <v>87</v>
      </c>
      <c r="B111" s="69"/>
      <c r="C111" s="131"/>
      <c r="D111" s="131"/>
      <c r="E111" s="131"/>
      <c r="F111" s="132" t="s">
        <v>127</v>
      </c>
      <c r="G111" s="132"/>
      <c r="H111" s="132"/>
      <c r="I111" s="132"/>
      <c r="J111" s="132"/>
      <c r="K111" s="131"/>
      <c r="L111" s="132" t="s">
        <v>99</v>
      </c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4">
        <f>'M.d.a - Vzduchotechnika 1'!J34</f>
        <v>0</v>
      </c>
      <c r="AH111" s="131"/>
      <c r="AI111" s="131"/>
      <c r="AJ111" s="131"/>
      <c r="AK111" s="131"/>
      <c r="AL111" s="131"/>
      <c r="AM111" s="131"/>
      <c r="AN111" s="134">
        <f>SUM(AG111,AT111)</f>
        <v>0</v>
      </c>
      <c r="AO111" s="131"/>
      <c r="AP111" s="131"/>
      <c r="AQ111" s="135" t="s">
        <v>84</v>
      </c>
      <c r="AR111" s="71"/>
      <c r="AS111" s="136">
        <v>0</v>
      </c>
      <c r="AT111" s="137">
        <f>ROUND(SUM(AV111:AW111),2)</f>
        <v>0</v>
      </c>
      <c r="AU111" s="138">
        <f>'M.d.a - Vzduchotechnika 1'!P132</f>
        <v>0</v>
      </c>
      <c r="AV111" s="137">
        <f>'M.d.a - Vzduchotechnika 1'!J37</f>
        <v>0</v>
      </c>
      <c r="AW111" s="137">
        <f>'M.d.a - Vzduchotechnika 1'!J38</f>
        <v>0</v>
      </c>
      <c r="AX111" s="137">
        <f>'M.d.a - Vzduchotechnika 1'!J39</f>
        <v>0</v>
      </c>
      <c r="AY111" s="137">
        <f>'M.d.a - Vzduchotechnika 1'!J40</f>
        <v>0</v>
      </c>
      <c r="AZ111" s="137">
        <f>'M.d.a - Vzduchotechnika 1'!F37</f>
        <v>0</v>
      </c>
      <c r="BA111" s="137">
        <f>'M.d.a - Vzduchotechnika 1'!F38</f>
        <v>0</v>
      </c>
      <c r="BB111" s="137">
        <f>'M.d.a - Vzduchotechnika 1'!F39</f>
        <v>0</v>
      </c>
      <c r="BC111" s="137">
        <f>'M.d.a - Vzduchotechnika 1'!F40</f>
        <v>0</v>
      </c>
      <c r="BD111" s="139">
        <f>'M.d.a - Vzduchotechnika 1'!F41</f>
        <v>0</v>
      </c>
      <c r="BE111" s="4"/>
      <c r="BT111" s="140" t="s">
        <v>90</v>
      </c>
      <c r="BV111" s="140" t="s">
        <v>75</v>
      </c>
      <c r="BW111" s="140" t="s">
        <v>128</v>
      </c>
      <c r="BX111" s="140" t="s">
        <v>120</v>
      </c>
      <c r="CL111" s="140" t="s">
        <v>1</v>
      </c>
    </row>
    <row r="112" s="4" customFormat="1" ht="16.5" customHeight="1">
      <c r="A112" s="141" t="s">
        <v>87</v>
      </c>
      <c r="B112" s="69"/>
      <c r="C112" s="131"/>
      <c r="D112" s="131"/>
      <c r="E112" s="131"/>
      <c r="F112" s="132" t="s">
        <v>129</v>
      </c>
      <c r="G112" s="132"/>
      <c r="H112" s="132"/>
      <c r="I112" s="132"/>
      <c r="J112" s="132"/>
      <c r="K112" s="131"/>
      <c r="L112" s="132" t="s">
        <v>102</v>
      </c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4">
        <f>'M.d.b - Vzduchotechnika 2'!J34</f>
        <v>0</v>
      </c>
      <c r="AH112" s="131"/>
      <c r="AI112" s="131"/>
      <c r="AJ112" s="131"/>
      <c r="AK112" s="131"/>
      <c r="AL112" s="131"/>
      <c r="AM112" s="131"/>
      <c r="AN112" s="134">
        <f>SUM(AG112,AT112)</f>
        <v>0</v>
      </c>
      <c r="AO112" s="131"/>
      <c r="AP112" s="131"/>
      <c r="AQ112" s="135" t="s">
        <v>84</v>
      </c>
      <c r="AR112" s="71"/>
      <c r="AS112" s="136">
        <v>0</v>
      </c>
      <c r="AT112" s="137">
        <f>ROUND(SUM(AV112:AW112),2)</f>
        <v>0</v>
      </c>
      <c r="AU112" s="138">
        <f>'M.d.b - Vzduchotechnika 2'!P132</f>
        <v>0</v>
      </c>
      <c r="AV112" s="137">
        <f>'M.d.b - Vzduchotechnika 2'!J37</f>
        <v>0</v>
      </c>
      <c r="AW112" s="137">
        <f>'M.d.b - Vzduchotechnika 2'!J38</f>
        <v>0</v>
      </c>
      <c r="AX112" s="137">
        <f>'M.d.b - Vzduchotechnika 2'!J39</f>
        <v>0</v>
      </c>
      <c r="AY112" s="137">
        <f>'M.d.b - Vzduchotechnika 2'!J40</f>
        <v>0</v>
      </c>
      <c r="AZ112" s="137">
        <f>'M.d.b - Vzduchotechnika 2'!F37</f>
        <v>0</v>
      </c>
      <c r="BA112" s="137">
        <f>'M.d.b - Vzduchotechnika 2'!F38</f>
        <v>0</v>
      </c>
      <c r="BB112" s="137">
        <f>'M.d.b - Vzduchotechnika 2'!F39</f>
        <v>0</v>
      </c>
      <c r="BC112" s="137">
        <f>'M.d.b - Vzduchotechnika 2'!F40</f>
        <v>0</v>
      </c>
      <c r="BD112" s="139">
        <f>'M.d.b - Vzduchotechnika 2'!F41</f>
        <v>0</v>
      </c>
      <c r="BE112" s="4"/>
      <c r="BT112" s="140" t="s">
        <v>90</v>
      </c>
      <c r="BV112" s="140" t="s">
        <v>75</v>
      </c>
      <c r="BW112" s="140" t="s">
        <v>130</v>
      </c>
      <c r="BX112" s="140" t="s">
        <v>120</v>
      </c>
      <c r="CL112" s="140" t="s">
        <v>1</v>
      </c>
    </row>
    <row r="113" s="4" customFormat="1" ht="16.5" customHeight="1">
      <c r="A113" s="141" t="s">
        <v>87</v>
      </c>
      <c r="B113" s="69"/>
      <c r="C113" s="131"/>
      <c r="D113" s="131"/>
      <c r="E113" s="131"/>
      <c r="F113" s="132" t="s">
        <v>131</v>
      </c>
      <c r="G113" s="132"/>
      <c r="H113" s="132"/>
      <c r="I113" s="132"/>
      <c r="J113" s="132"/>
      <c r="K113" s="131"/>
      <c r="L113" s="132" t="s">
        <v>105</v>
      </c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4">
        <f>'M.d.c - Vzduchotechnika 3'!J34</f>
        <v>0</v>
      </c>
      <c r="AH113" s="131"/>
      <c r="AI113" s="131"/>
      <c r="AJ113" s="131"/>
      <c r="AK113" s="131"/>
      <c r="AL113" s="131"/>
      <c r="AM113" s="131"/>
      <c r="AN113" s="134">
        <f>SUM(AG113,AT113)</f>
        <v>0</v>
      </c>
      <c r="AO113" s="131"/>
      <c r="AP113" s="131"/>
      <c r="AQ113" s="135" t="s">
        <v>84</v>
      </c>
      <c r="AR113" s="71"/>
      <c r="AS113" s="136">
        <v>0</v>
      </c>
      <c r="AT113" s="137">
        <f>ROUND(SUM(AV113:AW113),2)</f>
        <v>0</v>
      </c>
      <c r="AU113" s="138">
        <f>'M.d.c - Vzduchotechnika 3'!P132</f>
        <v>0</v>
      </c>
      <c r="AV113" s="137">
        <f>'M.d.c - Vzduchotechnika 3'!J37</f>
        <v>0</v>
      </c>
      <c r="AW113" s="137">
        <f>'M.d.c - Vzduchotechnika 3'!J38</f>
        <v>0</v>
      </c>
      <c r="AX113" s="137">
        <f>'M.d.c - Vzduchotechnika 3'!J39</f>
        <v>0</v>
      </c>
      <c r="AY113" s="137">
        <f>'M.d.c - Vzduchotechnika 3'!J40</f>
        <v>0</v>
      </c>
      <c r="AZ113" s="137">
        <f>'M.d.c - Vzduchotechnika 3'!F37</f>
        <v>0</v>
      </c>
      <c r="BA113" s="137">
        <f>'M.d.c - Vzduchotechnika 3'!F38</f>
        <v>0</v>
      </c>
      <c r="BB113" s="137">
        <f>'M.d.c - Vzduchotechnika 3'!F39</f>
        <v>0</v>
      </c>
      <c r="BC113" s="137">
        <f>'M.d.c - Vzduchotechnika 3'!F40</f>
        <v>0</v>
      </c>
      <c r="BD113" s="139">
        <f>'M.d.c - Vzduchotechnika 3'!F41</f>
        <v>0</v>
      </c>
      <c r="BE113" s="4"/>
      <c r="BT113" s="140" t="s">
        <v>90</v>
      </c>
      <c r="BV113" s="140" t="s">
        <v>75</v>
      </c>
      <c r="BW113" s="140" t="s">
        <v>132</v>
      </c>
      <c r="BX113" s="140" t="s">
        <v>120</v>
      </c>
      <c r="CL113" s="140" t="s">
        <v>1</v>
      </c>
    </row>
    <row r="114" s="4" customFormat="1" ht="16.5" customHeight="1">
      <c r="A114" s="141" t="s">
        <v>87</v>
      </c>
      <c r="B114" s="69"/>
      <c r="C114" s="131"/>
      <c r="D114" s="131"/>
      <c r="E114" s="132" t="s">
        <v>133</v>
      </c>
      <c r="F114" s="132"/>
      <c r="G114" s="132"/>
      <c r="H114" s="132"/>
      <c r="I114" s="132"/>
      <c r="J114" s="131"/>
      <c r="K114" s="132" t="s">
        <v>111</v>
      </c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4">
        <f>'M.. - Způsobilé výdaje - ...'!J32</f>
        <v>0</v>
      </c>
      <c r="AH114" s="131"/>
      <c r="AI114" s="131"/>
      <c r="AJ114" s="131"/>
      <c r="AK114" s="131"/>
      <c r="AL114" s="131"/>
      <c r="AM114" s="131"/>
      <c r="AN114" s="134">
        <f>SUM(AG114,AT114)</f>
        <v>0</v>
      </c>
      <c r="AO114" s="131"/>
      <c r="AP114" s="131"/>
      <c r="AQ114" s="135" t="s">
        <v>84</v>
      </c>
      <c r="AR114" s="71"/>
      <c r="AS114" s="136">
        <v>0</v>
      </c>
      <c r="AT114" s="137">
        <f>ROUND(SUM(AV114:AW114),2)</f>
        <v>0</v>
      </c>
      <c r="AU114" s="138">
        <f>'M.. - Způsobilé výdaje - ...'!P124</f>
        <v>0</v>
      </c>
      <c r="AV114" s="137">
        <f>'M.. - Způsobilé výdaje - ...'!J35</f>
        <v>0</v>
      </c>
      <c r="AW114" s="137">
        <f>'M.. - Způsobilé výdaje - ...'!J36</f>
        <v>0</v>
      </c>
      <c r="AX114" s="137">
        <f>'M.. - Způsobilé výdaje - ...'!J37</f>
        <v>0</v>
      </c>
      <c r="AY114" s="137">
        <f>'M.. - Způsobilé výdaje - ...'!J38</f>
        <v>0</v>
      </c>
      <c r="AZ114" s="137">
        <f>'M.. - Způsobilé výdaje - ...'!F35</f>
        <v>0</v>
      </c>
      <c r="BA114" s="137">
        <f>'M.. - Způsobilé výdaje - ...'!F36</f>
        <v>0</v>
      </c>
      <c r="BB114" s="137">
        <f>'M.. - Způsobilé výdaje - ...'!F37</f>
        <v>0</v>
      </c>
      <c r="BC114" s="137">
        <f>'M.. - Způsobilé výdaje - ...'!F38</f>
        <v>0</v>
      </c>
      <c r="BD114" s="139">
        <f>'M.. - Způsobilé výdaje - ...'!F39</f>
        <v>0</v>
      </c>
      <c r="BE114" s="4"/>
      <c r="BT114" s="140" t="s">
        <v>85</v>
      </c>
      <c r="BV114" s="140" t="s">
        <v>75</v>
      </c>
      <c r="BW114" s="140" t="s">
        <v>134</v>
      </c>
      <c r="BX114" s="140" t="s">
        <v>118</v>
      </c>
      <c r="CL114" s="140" t="s">
        <v>1</v>
      </c>
    </row>
    <row r="115" s="4" customFormat="1" ht="16.5" customHeight="1">
      <c r="A115" s="141" t="s">
        <v>87</v>
      </c>
      <c r="B115" s="69"/>
      <c r="C115" s="131"/>
      <c r="D115" s="131"/>
      <c r="E115" s="132" t="s">
        <v>135</v>
      </c>
      <c r="F115" s="132"/>
      <c r="G115" s="132"/>
      <c r="H115" s="132"/>
      <c r="I115" s="132"/>
      <c r="J115" s="131"/>
      <c r="K115" s="132" t="s">
        <v>114</v>
      </c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4">
        <f>'M... - Nezpůsobilé výdaje'!J32</f>
        <v>0</v>
      </c>
      <c r="AH115" s="131"/>
      <c r="AI115" s="131"/>
      <c r="AJ115" s="131"/>
      <c r="AK115" s="131"/>
      <c r="AL115" s="131"/>
      <c r="AM115" s="131"/>
      <c r="AN115" s="134">
        <f>SUM(AG115,AT115)</f>
        <v>0</v>
      </c>
      <c r="AO115" s="131"/>
      <c r="AP115" s="131"/>
      <c r="AQ115" s="135" t="s">
        <v>84</v>
      </c>
      <c r="AR115" s="71"/>
      <c r="AS115" s="136">
        <v>0</v>
      </c>
      <c r="AT115" s="137">
        <f>ROUND(SUM(AV115:AW115),2)</f>
        <v>0</v>
      </c>
      <c r="AU115" s="138">
        <f>'M... - Nezpůsobilé výdaje'!P125</f>
        <v>0</v>
      </c>
      <c r="AV115" s="137">
        <f>'M... - Nezpůsobilé výdaje'!J35</f>
        <v>0</v>
      </c>
      <c r="AW115" s="137">
        <f>'M... - Nezpůsobilé výdaje'!J36</f>
        <v>0</v>
      </c>
      <c r="AX115" s="137">
        <f>'M... - Nezpůsobilé výdaje'!J37</f>
        <v>0</v>
      </c>
      <c r="AY115" s="137">
        <f>'M... - Nezpůsobilé výdaje'!J38</f>
        <v>0</v>
      </c>
      <c r="AZ115" s="137">
        <f>'M... - Nezpůsobilé výdaje'!F35</f>
        <v>0</v>
      </c>
      <c r="BA115" s="137">
        <f>'M... - Nezpůsobilé výdaje'!F36</f>
        <v>0</v>
      </c>
      <c r="BB115" s="137">
        <f>'M... - Nezpůsobilé výdaje'!F37</f>
        <v>0</v>
      </c>
      <c r="BC115" s="137">
        <f>'M... - Nezpůsobilé výdaje'!F38</f>
        <v>0</v>
      </c>
      <c r="BD115" s="139">
        <f>'M... - Nezpůsobilé výdaje'!F39</f>
        <v>0</v>
      </c>
      <c r="BE115" s="4"/>
      <c r="BT115" s="140" t="s">
        <v>85</v>
      </c>
      <c r="BV115" s="140" t="s">
        <v>75</v>
      </c>
      <c r="BW115" s="140" t="s">
        <v>136</v>
      </c>
      <c r="BX115" s="140" t="s">
        <v>118</v>
      </c>
      <c r="CL115" s="140" t="s">
        <v>1</v>
      </c>
    </row>
    <row r="116" s="7" customFormat="1" ht="37.5" customHeight="1">
      <c r="A116" s="7"/>
      <c r="B116" s="118"/>
      <c r="C116" s="119"/>
      <c r="D116" s="120" t="s">
        <v>137</v>
      </c>
      <c r="E116" s="120"/>
      <c r="F116" s="120"/>
      <c r="G116" s="120"/>
      <c r="H116" s="120"/>
      <c r="I116" s="121"/>
      <c r="J116" s="120" t="s">
        <v>138</v>
      </c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2">
        <f>ROUND(AG117+AG124+AG125,2)</f>
        <v>0</v>
      </c>
      <c r="AH116" s="121"/>
      <c r="AI116" s="121"/>
      <c r="AJ116" s="121"/>
      <c r="AK116" s="121"/>
      <c r="AL116" s="121"/>
      <c r="AM116" s="121"/>
      <c r="AN116" s="123">
        <f>SUM(AG116,AT116)</f>
        <v>0</v>
      </c>
      <c r="AO116" s="121"/>
      <c r="AP116" s="121"/>
      <c r="AQ116" s="124" t="s">
        <v>79</v>
      </c>
      <c r="AR116" s="125"/>
      <c r="AS116" s="126">
        <f>ROUND(AS117+AS124+AS125,2)</f>
        <v>0</v>
      </c>
      <c r="AT116" s="127">
        <f>ROUND(SUM(AV116:AW116),2)</f>
        <v>0</v>
      </c>
      <c r="AU116" s="128">
        <f>ROUND(AU117+AU124+AU125,5)</f>
        <v>0</v>
      </c>
      <c r="AV116" s="127">
        <f>ROUND(AZ116*L29,2)</f>
        <v>0</v>
      </c>
      <c r="AW116" s="127">
        <f>ROUND(BA116*L30,2)</f>
        <v>0</v>
      </c>
      <c r="AX116" s="127">
        <f>ROUND(BB116*L29,2)</f>
        <v>0</v>
      </c>
      <c r="AY116" s="127">
        <f>ROUND(BC116*L30,2)</f>
        <v>0</v>
      </c>
      <c r="AZ116" s="127">
        <f>ROUND(AZ117+AZ124+AZ125,2)</f>
        <v>0</v>
      </c>
      <c r="BA116" s="127">
        <f>ROUND(BA117+BA124+BA125,2)</f>
        <v>0</v>
      </c>
      <c r="BB116" s="127">
        <f>ROUND(BB117+BB124+BB125,2)</f>
        <v>0</v>
      </c>
      <c r="BC116" s="127">
        <f>ROUND(BC117+BC124+BC125,2)</f>
        <v>0</v>
      </c>
      <c r="BD116" s="129">
        <f>ROUND(BD117+BD124+BD125,2)</f>
        <v>0</v>
      </c>
      <c r="BE116" s="7"/>
      <c r="BS116" s="130" t="s">
        <v>72</v>
      </c>
      <c r="BT116" s="130" t="s">
        <v>80</v>
      </c>
      <c r="BU116" s="130" t="s">
        <v>74</v>
      </c>
      <c r="BV116" s="130" t="s">
        <v>75</v>
      </c>
      <c r="BW116" s="130" t="s">
        <v>139</v>
      </c>
      <c r="BX116" s="130" t="s">
        <v>5</v>
      </c>
      <c r="CL116" s="130" t="s">
        <v>1</v>
      </c>
      <c r="CM116" s="130" t="s">
        <v>80</v>
      </c>
    </row>
    <row r="117" s="4" customFormat="1" ht="16.5" customHeight="1">
      <c r="A117" s="4"/>
      <c r="B117" s="69"/>
      <c r="C117" s="131"/>
      <c r="D117" s="131"/>
      <c r="E117" s="132" t="s">
        <v>140</v>
      </c>
      <c r="F117" s="132"/>
      <c r="G117" s="132"/>
      <c r="H117" s="132"/>
      <c r="I117" s="132"/>
      <c r="J117" s="131"/>
      <c r="K117" s="132" t="s">
        <v>83</v>
      </c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3">
        <f>ROUND(SUM(AG118:AG123),2)</f>
        <v>0</v>
      </c>
      <c r="AH117" s="131"/>
      <c r="AI117" s="131"/>
      <c r="AJ117" s="131"/>
      <c r="AK117" s="131"/>
      <c r="AL117" s="131"/>
      <c r="AM117" s="131"/>
      <c r="AN117" s="134">
        <f>SUM(AG117,AT117)</f>
        <v>0</v>
      </c>
      <c r="AO117" s="131"/>
      <c r="AP117" s="131"/>
      <c r="AQ117" s="135" t="s">
        <v>84</v>
      </c>
      <c r="AR117" s="71"/>
      <c r="AS117" s="136">
        <f>ROUND(SUM(AS118:AS123),2)</f>
        <v>0</v>
      </c>
      <c r="AT117" s="137">
        <f>ROUND(SUM(AV117:AW117),2)</f>
        <v>0</v>
      </c>
      <c r="AU117" s="138">
        <f>ROUND(SUM(AU118:AU123),5)</f>
        <v>0</v>
      </c>
      <c r="AV117" s="137">
        <f>ROUND(AZ117*L29,2)</f>
        <v>0</v>
      </c>
      <c r="AW117" s="137">
        <f>ROUND(BA117*L30,2)</f>
        <v>0</v>
      </c>
      <c r="AX117" s="137">
        <f>ROUND(BB117*L29,2)</f>
        <v>0</v>
      </c>
      <c r="AY117" s="137">
        <f>ROUND(BC117*L30,2)</f>
        <v>0</v>
      </c>
      <c r="AZ117" s="137">
        <f>ROUND(SUM(AZ118:AZ123),2)</f>
        <v>0</v>
      </c>
      <c r="BA117" s="137">
        <f>ROUND(SUM(BA118:BA123),2)</f>
        <v>0</v>
      </c>
      <c r="BB117" s="137">
        <f>ROUND(SUM(BB118:BB123),2)</f>
        <v>0</v>
      </c>
      <c r="BC117" s="137">
        <f>ROUND(SUM(BC118:BC123),2)</f>
        <v>0</v>
      </c>
      <c r="BD117" s="139">
        <f>ROUND(SUM(BD118:BD123),2)</f>
        <v>0</v>
      </c>
      <c r="BE117" s="4"/>
      <c r="BS117" s="140" t="s">
        <v>72</v>
      </c>
      <c r="BT117" s="140" t="s">
        <v>85</v>
      </c>
      <c r="BU117" s="140" t="s">
        <v>74</v>
      </c>
      <c r="BV117" s="140" t="s">
        <v>75</v>
      </c>
      <c r="BW117" s="140" t="s">
        <v>141</v>
      </c>
      <c r="BX117" s="140" t="s">
        <v>139</v>
      </c>
      <c r="CL117" s="140" t="s">
        <v>1</v>
      </c>
    </row>
    <row r="118" s="4" customFormat="1" ht="16.5" customHeight="1">
      <c r="A118" s="141" t="s">
        <v>87</v>
      </c>
      <c r="B118" s="69"/>
      <c r="C118" s="131"/>
      <c r="D118" s="131"/>
      <c r="E118" s="131"/>
      <c r="F118" s="132" t="s">
        <v>142</v>
      </c>
      <c r="G118" s="132"/>
      <c r="H118" s="132"/>
      <c r="I118" s="132"/>
      <c r="J118" s="132"/>
      <c r="K118" s="131"/>
      <c r="L118" s="132" t="s">
        <v>89</v>
      </c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4">
        <f>'O.a - Stavební přípomoce'!J34</f>
        <v>0</v>
      </c>
      <c r="AH118" s="131"/>
      <c r="AI118" s="131"/>
      <c r="AJ118" s="131"/>
      <c r="AK118" s="131"/>
      <c r="AL118" s="131"/>
      <c r="AM118" s="131"/>
      <c r="AN118" s="134">
        <f>SUM(AG118,AT118)</f>
        <v>0</v>
      </c>
      <c r="AO118" s="131"/>
      <c r="AP118" s="131"/>
      <c r="AQ118" s="135" t="s">
        <v>84</v>
      </c>
      <c r="AR118" s="71"/>
      <c r="AS118" s="136">
        <v>0</v>
      </c>
      <c r="AT118" s="137">
        <f>ROUND(SUM(AV118:AW118),2)</f>
        <v>0</v>
      </c>
      <c r="AU118" s="138">
        <f>'O.a - Stavební přípomoce'!P140</f>
        <v>0</v>
      </c>
      <c r="AV118" s="137">
        <f>'O.a - Stavební přípomoce'!J37</f>
        <v>0</v>
      </c>
      <c r="AW118" s="137">
        <f>'O.a - Stavební přípomoce'!J38</f>
        <v>0</v>
      </c>
      <c r="AX118" s="137">
        <f>'O.a - Stavební přípomoce'!J39</f>
        <v>0</v>
      </c>
      <c r="AY118" s="137">
        <f>'O.a - Stavební přípomoce'!J40</f>
        <v>0</v>
      </c>
      <c r="AZ118" s="137">
        <f>'O.a - Stavební přípomoce'!F37</f>
        <v>0</v>
      </c>
      <c r="BA118" s="137">
        <f>'O.a - Stavební přípomoce'!F38</f>
        <v>0</v>
      </c>
      <c r="BB118" s="137">
        <f>'O.a - Stavební přípomoce'!F39</f>
        <v>0</v>
      </c>
      <c r="BC118" s="137">
        <f>'O.a - Stavební přípomoce'!F40</f>
        <v>0</v>
      </c>
      <c r="BD118" s="139">
        <f>'O.a - Stavební přípomoce'!F41</f>
        <v>0</v>
      </c>
      <c r="BE118" s="4"/>
      <c r="BT118" s="140" t="s">
        <v>90</v>
      </c>
      <c r="BV118" s="140" t="s">
        <v>75</v>
      </c>
      <c r="BW118" s="140" t="s">
        <v>143</v>
      </c>
      <c r="BX118" s="140" t="s">
        <v>141</v>
      </c>
      <c r="CL118" s="140" t="s">
        <v>1</v>
      </c>
    </row>
    <row r="119" s="4" customFormat="1" ht="16.5" customHeight="1">
      <c r="A119" s="141" t="s">
        <v>87</v>
      </c>
      <c r="B119" s="69"/>
      <c r="C119" s="131"/>
      <c r="D119" s="131"/>
      <c r="E119" s="131"/>
      <c r="F119" s="132" t="s">
        <v>144</v>
      </c>
      <c r="G119" s="132"/>
      <c r="H119" s="132"/>
      <c r="I119" s="132"/>
      <c r="J119" s="132"/>
      <c r="K119" s="131"/>
      <c r="L119" s="132" t="s">
        <v>93</v>
      </c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4">
        <f>'O.b - Elektroinstalace'!J34</f>
        <v>0</v>
      </c>
      <c r="AH119" s="131"/>
      <c r="AI119" s="131"/>
      <c r="AJ119" s="131"/>
      <c r="AK119" s="131"/>
      <c r="AL119" s="131"/>
      <c r="AM119" s="131"/>
      <c r="AN119" s="134">
        <f>SUM(AG119,AT119)</f>
        <v>0</v>
      </c>
      <c r="AO119" s="131"/>
      <c r="AP119" s="131"/>
      <c r="AQ119" s="135" t="s">
        <v>84</v>
      </c>
      <c r="AR119" s="71"/>
      <c r="AS119" s="136">
        <v>0</v>
      </c>
      <c r="AT119" s="137">
        <f>ROUND(SUM(AV119:AW119),2)</f>
        <v>0</v>
      </c>
      <c r="AU119" s="138">
        <f>'O.b - Elektroinstalace'!P128</f>
        <v>0</v>
      </c>
      <c r="AV119" s="137">
        <f>'O.b - Elektroinstalace'!J37</f>
        <v>0</v>
      </c>
      <c r="AW119" s="137">
        <f>'O.b - Elektroinstalace'!J38</f>
        <v>0</v>
      </c>
      <c r="AX119" s="137">
        <f>'O.b - Elektroinstalace'!J39</f>
        <v>0</v>
      </c>
      <c r="AY119" s="137">
        <f>'O.b - Elektroinstalace'!J40</f>
        <v>0</v>
      </c>
      <c r="AZ119" s="137">
        <f>'O.b - Elektroinstalace'!F37</f>
        <v>0</v>
      </c>
      <c r="BA119" s="137">
        <f>'O.b - Elektroinstalace'!F38</f>
        <v>0</v>
      </c>
      <c r="BB119" s="137">
        <f>'O.b - Elektroinstalace'!F39</f>
        <v>0</v>
      </c>
      <c r="BC119" s="137">
        <f>'O.b - Elektroinstalace'!F40</f>
        <v>0</v>
      </c>
      <c r="BD119" s="139">
        <f>'O.b - Elektroinstalace'!F41</f>
        <v>0</v>
      </c>
      <c r="BE119" s="4"/>
      <c r="BT119" s="140" t="s">
        <v>90</v>
      </c>
      <c r="BV119" s="140" t="s">
        <v>75</v>
      </c>
      <c r="BW119" s="140" t="s">
        <v>145</v>
      </c>
      <c r="BX119" s="140" t="s">
        <v>141</v>
      </c>
      <c r="CL119" s="140" t="s">
        <v>1</v>
      </c>
    </row>
    <row r="120" s="4" customFormat="1" ht="16.5" customHeight="1">
      <c r="A120" s="141" t="s">
        <v>87</v>
      </c>
      <c r="B120" s="69"/>
      <c r="C120" s="131"/>
      <c r="D120" s="131"/>
      <c r="E120" s="131"/>
      <c r="F120" s="132" t="s">
        <v>146</v>
      </c>
      <c r="G120" s="132"/>
      <c r="H120" s="132"/>
      <c r="I120" s="132"/>
      <c r="J120" s="132"/>
      <c r="K120" s="131"/>
      <c r="L120" s="132" t="s">
        <v>96</v>
      </c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4">
        <f>'O.c - Ústřední topení'!J34</f>
        <v>0</v>
      </c>
      <c r="AH120" s="131"/>
      <c r="AI120" s="131"/>
      <c r="AJ120" s="131"/>
      <c r="AK120" s="131"/>
      <c r="AL120" s="131"/>
      <c r="AM120" s="131"/>
      <c r="AN120" s="134">
        <f>SUM(AG120,AT120)</f>
        <v>0</v>
      </c>
      <c r="AO120" s="131"/>
      <c r="AP120" s="131"/>
      <c r="AQ120" s="135" t="s">
        <v>84</v>
      </c>
      <c r="AR120" s="71"/>
      <c r="AS120" s="136">
        <v>0</v>
      </c>
      <c r="AT120" s="137">
        <f>ROUND(SUM(AV120:AW120),2)</f>
        <v>0</v>
      </c>
      <c r="AU120" s="138">
        <f>'O.c - Ústřední topení'!P133</f>
        <v>0</v>
      </c>
      <c r="AV120" s="137">
        <f>'O.c - Ústřední topení'!J37</f>
        <v>0</v>
      </c>
      <c r="AW120" s="137">
        <f>'O.c - Ústřední topení'!J38</f>
        <v>0</v>
      </c>
      <c r="AX120" s="137">
        <f>'O.c - Ústřední topení'!J39</f>
        <v>0</v>
      </c>
      <c r="AY120" s="137">
        <f>'O.c - Ústřední topení'!J40</f>
        <v>0</v>
      </c>
      <c r="AZ120" s="137">
        <f>'O.c - Ústřední topení'!F37</f>
        <v>0</v>
      </c>
      <c r="BA120" s="137">
        <f>'O.c - Ústřední topení'!F38</f>
        <v>0</v>
      </c>
      <c r="BB120" s="137">
        <f>'O.c - Ústřední topení'!F39</f>
        <v>0</v>
      </c>
      <c r="BC120" s="137">
        <f>'O.c - Ústřední topení'!F40</f>
        <v>0</v>
      </c>
      <c r="BD120" s="139">
        <f>'O.c - Ústřední topení'!F41</f>
        <v>0</v>
      </c>
      <c r="BE120" s="4"/>
      <c r="BT120" s="140" t="s">
        <v>90</v>
      </c>
      <c r="BV120" s="140" t="s">
        <v>75</v>
      </c>
      <c r="BW120" s="140" t="s">
        <v>147</v>
      </c>
      <c r="BX120" s="140" t="s">
        <v>141</v>
      </c>
      <c r="CL120" s="140" t="s">
        <v>1</v>
      </c>
    </row>
    <row r="121" s="4" customFormat="1" ht="16.5" customHeight="1">
      <c r="A121" s="141" t="s">
        <v>87</v>
      </c>
      <c r="B121" s="69"/>
      <c r="C121" s="131"/>
      <c r="D121" s="131"/>
      <c r="E121" s="131"/>
      <c r="F121" s="132" t="s">
        <v>148</v>
      </c>
      <c r="G121" s="132"/>
      <c r="H121" s="132"/>
      <c r="I121" s="132"/>
      <c r="J121" s="132"/>
      <c r="K121" s="131"/>
      <c r="L121" s="132" t="s">
        <v>99</v>
      </c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4">
        <f>'O.d.a - Vzduchotechnika 1'!J34</f>
        <v>0</v>
      </c>
      <c r="AH121" s="131"/>
      <c r="AI121" s="131"/>
      <c r="AJ121" s="131"/>
      <c r="AK121" s="131"/>
      <c r="AL121" s="131"/>
      <c r="AM121" s="131"/>
      <c r="AN121" s="134">
        <f>SUM(AG121,AT121)</f>
        <v>0</v>
      </c>
      <c r="AO121" s="131"/>
      <c r="AP121" s="131"/>
      <c r="AQ121" s="135" t="s">
        <v>84</v>
      </c>
      <c r="AR121" s="71"/>
      <c r="AS121" s="136">
        <v>0</v>
      </c>
      <c r="AT121" s="137">
        <f>ROUND(SUM(AV121:AW121),2)</f>
        <v>0</v>
      </c>
      <c r="AU121" s="138">
        <f>'O.d.a - Vzduchotechnika 1'!P132</f>
        <v>0</v>
      </c>
      <c r="AV121" s="137">
        <f>'O.d.a - Vzduchotechnika 1'!J37</f>
        <v>0</v>
      </c>
      <c r="AW121" s="137">
        <f>'O.d.a - Vzduchotechnika 1'!J38</f>
        <v>0</v>
      </c>
      <c r="AX121" s="137">
        <f>'O.d.a - Vzduchotechnika 1'!J39</f>
        <v>0</v>
      </c>
      <c r="AY121" s="137">
        <f>'O.d.a - Vzduchotechnika 1'!J40</f>
        <v>0</v>
      </c>
      <c r="AZ121" s="137">
        <f>'O.d.a - Vzduchotechnika 1'!F37</f>
        <v>0</v>
      </c>
      <c r="BA121" s="137">
        <f>'O.d.a - Vzduchotechnika 1'!F38</f>
        <v>0</v>
      </c>
      <c r="BB121" s="137">
        <f>'O.d.a - Vzduchotechnika 1'!F39</f>
        <v>0</v>
      </c>
      <c r="BC121" s="137">
        <f>'O.d.a - Vzduchotechnika 1'!F40</f>
        <v>0</v>
      </c>
      <c r="BD121" s="139">
        <f>'O.d.a - Vzduchotechnika 1'!F41</f>
        <v>0</v>
      </c>
      <c r="BE121" s="4"/>
      <c r="BT121" s="140" t="s">
        <v>90</v>
      </c>
      <c r="BV121" s="140" t="s">
        <v>75</v>
      </c>
      <c r="BW121" s="140" t="s">
        <v>149</v>
      </c>
      <c r="BX121" s="140" t="s">
        <v>141</v>
      </c>
      <c r="CL121" s="140" t="s">
        <v>1</v>
      </c>
    </row>
    <row r="122" s="4" customFormat="1" ht="16.5" customHeight="1">
      <c r="A122" s="141" t="s">
        <v>87</v>
      </c>
      <c r="B122" s="69"/>
      <c r="C122" s="131"/>
      <c r="D122" s="131"/>
      <c r="E122" s="131"/>
      <c r="F122" s="132" t="s">
        <v>150</v>
      </c>
      <c r="G122" s="132"/>
      <c r="H122" s="132"/>
      <c r="I122" s="132"/>
      <c r="J122" s="132"/>
      <c r="K122" s="131"/>
      <c r="L122" s="132" t="s">
        <v>102</v>
      </c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4">
        <f>'O.d.b - Vzduchotechnika 2'!J34</f>
        <v>0</v>
      </c>
      <c r="AH122" s="131"/>
      <c r="AI122" s="131"/>
      <c r="AJ122" s="131"/>
      <c r="AK122" s="131"/>
      <c r="AL122" s="131"/>
      <c r="AM122" s="131"/>
      <c r="AN122" s="134">
        <f>SUM(AG122,AT122)</f>
        <v>0</v>
      </c>
      <c r="AO122" s="131"/>
      <c r="AP122" s="131"/>
      <c r="AQ122" s="135" t="s">
        <v>84</v>
      </c>
      <c r="AR122" s="71"/>
      <c r="AS122" s="136">
        <v>0</v>
      </c>
      <c r="AT122" s="137">
        <f>ROUND(SUM(AV122:AW122),2)</f>
        <v>0</v>
      </c>
      <c r="AU122" s="138">
        <f>'O.d.b - Vzduchotechnika 2'!P132</f>
        <v>0</v>
      </c>
      <c r="AV122" s="137">
        <f>'O.d.b - Vzduchotechnika 2'!J37</f>
        <v>0</v>
      </c>
      <c r="AW122" s="137">
        <f>'O.d.b - Vzduchotechnika 2'!J38</f>
        <v>0</v>
      </c>
      <c r="AX122" s="137">
        <f>'O.d.b - Vzduchotechnika 2'!J39</f>
        <v>0</v>
      </c>
      <c r="AY122" s="137">
        <f>'O.d.b - Vzduchotechnika 2'!J40</f>
        <v>0</v>
      </c>
      <c r="AZ122" s="137">
        <f>'O.d.b - Vzduchotechnika 2'!F37</f>
        <v>0</v>
      </c>
      <c r="BA122" s="137">
        <f>'O.d.b - Vzduchotechnika 2'!F38</f>
        <v>0</v>
      </c>
      <c r="BB122" s="137">
        <f>'O.d.b - Vzduchotechnika 2'!F39</f>
        <v>0</v>
      </c>
      <c r="BC122" s="137">
        <f>'O.d.b - Vzduchotechnika 2'!F40</f>
        <v>0</v>
      </c>
      <c r="BD122" s="139">
        <f>'O.d.b - Vzduchotechnika 2'!F41</f>
        <v>0</v>
      </c>
      <c r="BE122" s="4"/>
      <c r="BT122" s="140" t="s">
        <v>90</v>
      </c>
      <c r="BV122" s="140" t="s">
        <v>75</v>
      </c>
      <c r="BW122" s="140" t="s">
        <v>151</v>
      </c>
      <c r="BX122" s="140" t="s">
        <v>141</v>
      </c>
      <c r="CL122" s="140" t="s">
        <v>1</v>
      </c>
    </row>
    <row r="123" s="4" customFormat="1" ht="16.5" customHeight="1">
      <c r="A123" s="141" t="s">
        <v>87</v>
      </c>
      <c r="B123" s="69"/>
      <c r="C123" s="131"/>
      <c r="D123" s="131"/>
      <c r="E123" s="131"/>
      <c r="F123" s="132" t="s">
        <v>152</v>
      </c>
      <c r="G123" s="132"/>
      <c r="H123" s="132"/>
      <c r="I123" s="132"/>
      <c r="J123" s="132"/>
      <c r="K123" s="131"/>
      <c r="L123" s="132" t="s">
        <v>105</v>
      </c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4">
        <f>'O.d.c - Vzduchotechnika 3'!J34</f>
        <v>0</v>
      </c>
      <c r="AH123" s="131"/>
      <c r="AI123" s="131"/>
      <c r="AJ123" s="131"/>
      <c r="AK123" s="131"/>
      <c r="AL123" s="131"/>
      <c r="AM123" s="131"/>
      <c r="AN123" s="134">
        <f>SUM(AG123,AT123)</f>
        <v>0</v>
      </c>
      <c r="AO123" s="131"/>
      <c r="AP123" s="131"/>
      <c r="AQ123" s="135" t="s">
        <v>84</v>
      </c>
      <c r="AR123" s="71"/>
      <c r="AS123" s="136">
        <v>0</v>
      </c>
      <c r="AT123" s="137">
        <f>ROUND(SUM(AV123:AW123),2)</f>
        <v>0</v>
      </c>
      <c r="AU123" s="138">
        <f>'O.d.c - Vzduchotechnika 3'!P132</f>
        <v>0</v>
      </c>
      <c r="AV123" s="137">
        <f>'O.d.c - Vzduchotechnika 3'!J37</f>
        <v>0</v>
      </c>
      <c r="AW123" s="137">
        <f>'O.d.c - Vzduchotechnika 3'!J38</f>
        <v>0</v>
      </c>
      <c r="AX123" s="137">
        <f>'O.d.c - Vzduchotechnika 3'!J39</f>
        <v>0</v>
      </c>
      <c r="AY123" s="137">
        <f>'O.d.c - Vzduchotechnika 3'!J40</f>
        <v>0</v>
      </c>
      <c r="AZ123" s="137">
        <f>'O.d.c - Vzduchotechnika 3'!F37</f>
        <v>0</v>
      </c>
      <c r="BA123" s="137">
        <f>'O.d.c - Vzduchotechnika 3'!F38</f>
        <v>0</v>
      </c>
      <c r="BB123" s="137">
        <f>'O.d.c - Vzduchotechnika 3'!F39</f>
        <v>0</v>
      </c>
      <c r="BC123" s="137">
        <f>'O.d.c - Vzduchotechnika 3'!F40</f>
        <v>0</v>
      </c>
      <c r="BD123" s="139">
        <f>'O.d.c - Vzduchotechnika 3'!F41</f>
        <v>0</v>
      </c>
      <c r="BE123" s="4"/>
      <c r="BT123" s="140" t="s">
        <v>90</v>
      </c>
      <c r="BV123" s="140" t="s">
        <v>75</v>
      </c>
      <c r="BW123" s="140" t="s">
        <v>153</v>
      </c>
      <c r="BX123" s="140" t="s">
        <v>141</v>
      </c>
      <c r="CL123" s="140" t="s">
        <v>1</v>
      </c>
    </row>
    <row r="124" s="4" customFormat="1" ht="16.5" customHeight="1">
      <c r="A124" s="141" t="s">
        <v>87</v>
      </c>
      <c r="B124" s="69"/>
      <c r="C124" s="131"/>
      <c r="D124" s="131"/>
      <c r="E124" s="132" t="s">
        <v>154</v>
      </c>
      <c r="F124" s="132"/>
      <c r="G124" s="132"/>
      <c r="H124" s="132"/>
      <c r="I124" s="132"/>
      <c r="J124" s="131"/>
      <c r="K124" s="132" t="s">
        <v>111</v>
      </c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4">
        <f>'O.. - Způsobilé výdaje - ...'!J32</f>
        <v>0</v>
      </c>
      <c r="AH124" s="131"/>
      <c r="AI124" s="131"/>
      <c r="AJ124" s="131"/>
      <c r="AK124" s="131"/>
      <c r="AL124" s="131"/>
      <c r="AM124" s="131"/>
      <c r="AN124" s="134">
        <f>SUM(AG124,AT124)</f>
        <v>0</v>
      </c>
      <c r="AO124" s="131"/>
      <c r="AP124" s="131"/>
      <c r="AQ124" s="135" t="s">
        <v>84</v>
      </c>
      <c r="AR124" s="71"/>
      <c r="AS124" s="136">
        <v>0</v>
      </c>
      <c r="AT124" s="137">
        <f>ROUND(SUM(AV124:AW124),2)</f>
        <v>0</v>
      </c>
      <c r="AU124" s="138">
        <f>'O.. - Způsobilé výdaje - ...'!P124</f>
        <v>0</v>
      </c>
      <c r="AV124" s="137">
        <f>'O.. - Způsobilé výdaje - ...'!J35</f>
        <v>0</v>
      </c>
      <c r="AW124" s="137">
        <f>'O.. - Způsobilé výdaje - ...'!J36</f>
        <v>0</v>
      </c>
      <c r="AX124" s="137">
        <f>'O.. - Způsobilé výdaje - ...'!J37</f>
        <v>0</v>
      </c>
      <c r="AY124" s="137">
        <f>'O.. - Způsobilé výdaje - ...'!J38</f>
        <v>0</v>
      </c>
      <c r="AZ124" s="137">
        <f>'O.. - Způsobilé výdaje - ...'!F35</f>
        <v>0</v>
      </c>
      <c r="BA124" s="137">
        <f>'O.. - Způsobilé výdaje - ...'!F36</f>
        <v>0</v>
      </c>
      <c r="BB124" s="137">
        <f>'O.. - Způsobilé výdaje - ...'!F37</f>
        <v>0</v>
      </c>
      <c r="BC124" s="137">
        <f>'O.. - Způsobilé výdaje - ...'!F38</f>
        <v>0</v>
      </c>
      <c r="BD124" s="139">
        <f>'O.. - Způsobilé výdaje - ...'!F39</f>
        <v>0</v>
      </c>
      <c r="BE124" s="4"/>
      <c r="BT124" s="140" t="s">
        <v>85</v>
      </c>
      <c r="BV124" s="140" t="s">
        <v>75</v>
      </c>
      <c r="BW124" s="140" t="s">
        <v>155</v>
      </c>
      <c r="BX124" s="140" t="s">
        <v>139</v>
      </c>
      <c r="CL124" s="140" t="s">
        <v>1</v>
      </c>
    </row>
    <row r="125" s="4" customFormat="1" ht="16.5" customHeight="1">
      <c r="A125" s="141" t="s">
        <v>87</v>
      </c>
      <c r="B125" s="69"/>
      <c r="C125" s="131"/>
      <c r="D125" s="131"/>
      <c r="E125" s="132" t="s">
        <v>156</v>
      </c>
      <c r="F125" s="132"/>
      <c r="G125" s="132"/>
      <c r="H125" s="132"/>
      <c r="I125" s="132"/>
      <c r="J125" s="131"/>
      <c r="K125" s="132" t="s">
        <v>114</v>
      </c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4">
        <f>'O... - Nezpůsobilé výdaje'!J32</f>
        <v>0</v>
      </c>
      <c r="AH125" s="131"/>
      <c r="AI125" s="131"/>
      <c r="AJ125" s="131"/>
      <c r="AK125" s="131"/>
      <c r="AL125" s="131"/>
      <c r="AM125" s="131"/>
      <c r="AN125" s="134">
        <f>SUM(AG125,AT125)</f>
        <v>0</v>
      </c>
      <c r="AO125" s="131"/>
      <c r="AP125" s="131"/>
      <c r="AQ125" s="135" t="s">
        <v>84</v>
      </c>
      <c r="AR125" s="71"/>
      <c r="AS125" s="142">
        <v>0</v>
      </c>
      <c r="AT125" s="143">
        <f>ROUND(SUM(AV125:AW125),2)</f>
        <v>0</v>
      </c>
      <c r="AU125" s="144">
        <f>'O... - Nezpůsobilé výdaje'!P125</f>
        <v>0</v>
      </c>
      <c r="AV125" s="143">
        <f>'O... - Nezpůsobilé výdaje'!J35</f>
        <v>0</v>
      </c>
      <c r="AW125" s="143">
        <f>'O... - Nezpůsobilé výdaje'!J36</f>
        <v>0</v>
      </c>
      <c r="AX125" s="143">
        <f>'O... - Nezpůsobilé výdaje'!J37</f>
        <v>0</v>
      </c>
      <c r="AY125" s="143">
        <f>'O... - Nezpůsobilé výdaje'!J38</f>
        <v>0</v>
      </c>
      <c r="AZ125" s="143">
        <f>'O... - Nezpůsobilé výdaje'!F35</f>
        <v>0</v>
      </c>
      <c r="BA125" s="143">
        <f>'O... - Nezpůsobilé výdaje'!F36</f>
        <v>0</v>
      </c>
      <c r="BB125" s="143">
        <f>'O... - Nezpůsobilé výdaje'!F37</f>
        <v>0</v>
      </c>
      <c r="BC125" s="143">
        <f>'O... - Nezpůsobilé výdaje'!F38</f>
        <v>0</v>
      </c>
      <c r="BD125" s="145">
        <f>'O... - Nezpůsobilé výdaje'!F39</f>
        <v>0</v>
      </c>
      <c r="BE125" s="4"/>
      <c r="BT125" s="140" t="s">
        <v>85</v>
      </c>
      <c r="BV125" s="140" t="s">
        <v>75</v>
      </c>
      <c r="BW125" s="140" t="s">
        <v>157</v>
      </c>
      <c r="BX125" s="140" t="s">
        <v>139</v>
      </c>
      <c r="CL125" s="140" t="s">
        <v>1</v>
      </c>
    </row>
    <row r="126" s="2" customFormat="1" ht="30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43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43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</row>
  </sheetData>
  <sheetProtection sheet="1" formatColumns="0" formatRows="0" objects="1" scenarios="1" spinCount="100000" saltValue="kU7vavSUBF8rI6akxeGzyvJN94++pgeFy5JIVULlK2EZjHX5lbTJVTAeScYmk7FjJhix+H1ikuvlmtm5hdcCKQ==" hashValue="kepYshwGnZmxif/ytgZ67M9j9EWvHuwB74il5hMlHG9tSuJZdlWoUktmS4jzU25G6L1PoIBjvzT9Ri3b+uQjHg==" algorithmName="SHA-512" password="CC35"/>
  <mergeCells count="162">
    <mergeCell ref="E104:I104"/>
    <mergeCell ref="K104:AF104"/>
    <mergeCell ref="K105:AF105"/>
    <mergeCell ref="E105:I105"/>
    <mergeCell ref="D106:H106"/>
    <mergeCell ref="J106:AF106"/>
    <mergeCell ref="K107:AF107"/>
    <mergeCell ref="E107:I107"/>
    <mergeCell ref="F108:J108"/>
    <mergeCell ref="L108:AF108"/>
    <mergeCell ref="F109:J109"/>
    <mergeCell ref="L109:AF109"/>
    <mergeCell ref="L110:AF110"/>
    <mergeCell ref="F110:J110"/>
    <mergeCell ref="F111:J111"/>
    <mergeCell ref="L111:AF111"/>
    <mergeCell ref="F112:J112"/>
    <mergeCell ref="L112:AF112"/>
    <mergeCell ref="F113:J113"/>
    <mergeCell ref="L113:AF113"/>
    <mergeCell ref="K114:AF114"/>
    <mergeCell ref="E114:I114"/>
    <mergeCell ref="K115:AF115"/>
    <mergeCell ref="E115:I115"/>
    <mergeCell ref="J116:AF116"/>
    <mergeCell ref="D116:H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F122:J122"/>
    <mergeCell ref="L122:AF122"/>
    <mergeCell ref="F123:J123"/>
    <mergeCell ref="L123:AF123"/>
    <mergeCell ref="E124:I124"/>
    <mergeCell ref="K124:AF124"/>
    <mergeCell ref="E125:I125"/>
    <mergeCell ref="K125:AF125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L85:AO85"/>
    <mergeCell ref="C92:G92"/>
    <mergeCell ref="I92:AF92"/>
    <mergeCell ref="D95:H95"/>
    <mergeCell ref="J95:AF95"/>
    <mergeCell ref="K96:AF96"/>
    <mergeCell ref="E96:I96"/>
    <mergeCell ref="F97:J97"/>
    <mergeCell ref="L97:AF97"/>
    <mergeCell ref="F98:J98"/>
    <mergeCell ref="L98:AF98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7" location="'A.a - Stavební přípomoce'!C2" display="/"/>
    <hyperlink ref="A98" location="'A.b - Elektroinstalace'!C2" display="/"/>
    <hyperlink ref="A99" location="'A.c - Ústřední topení'!C2" display="/"/>
    <hyperlink ref="A100" location="'A.d.a - Vzduchotechnika 1'!C2" display="/"/>
    <hyperlink ref="A101" location="'A.d.b - Vzduchotechnika 2'!C2" display="/"/>
    <hyperlink ref="A102" location="'A.d.c - Vzduchotechnika 3'!C2" display="/"/>
    <hyperlink ref="A103" location="'A.d.d - Vzduchotechnika 4'!C2" display="/"/>
    <hyperlink ref="A104" location="'A.. - Způsobilé výdaje - ...'!C2" display="/"/>
    <hyperlink ref="A105" location="'A... - Nezpůsobilé výdaje'!C2" display="/"/>
    <hyperlink ref="A108" location="'M.a - Stavební přípomoce'!C2" display="/"/>
    <hyperlink ref="A109" location="'M.b - Elektroinstalace'!C2" display="/"/>
    <hyperlink ref="A110" location="'M.c - Ústřední topení'!C2" display="/"/>
    <hyperlink ref="A111" location="'M.d.a - Vzduchotechnika 1'!C2" display="/"/>
    <hyperlink ref="A112" location="'M.d.b - Vzduchotechnika 2'!C2" display="/"/>
    <hyperlink ref="A113" location="'M.d.c - Vzduchotechnika 3'!C2" display="/"/>
    <hyperlink ref="A114" location="'M.. - Způsobilé výdaje - ...'!C2" display="/"/>
    <hyperlink ref="A115" location="'M... - Nezpůsobilé výdaje'!C2" display="/"/>
    <hyperlink ref="A118" location="'O.a - Stavební přípomoce'!C2" display="/"/>
    <hyperlink ref="A119" location="'O.b - Elektroinstalace'!C2" display="/"/>
    <hyperlink ref="A120" location="'O.c - Ústřední topení'!C2" display="/"/>
    <hyperlink ref="A121" location="'O.d.a - Vzduchotechnika 1'!C2" display="/"/>
    <hyperlink ref="A122" location="'O.d.b - Vzduchotechnika 2'!C2" display="/"/>
    <hyperlink ref="A123" location="'O.d.c - Vzduchotechnika 3'!C2" display="/"/>
    <hyperlink ref="A124" location="'O.. - Způsobilé výdaje - ...'!C2" display="/"/>
    <hyperlink ref="A125" location="'O... - Nezpůsobilé výda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164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ROUND((SUM(BE140:BE439)),  2)</f>
        <v>0</v>
      </c>
      <c r="G37" s="37"/>
      <c r="H37" s="37"/>
      <c r="I37" s="171">
        <v>0.20999999999999999</v>
      </c>
      <c r="J37" s="170">
        <f>ROUND(((SUM(BE140:BE439))*I37),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ROUND((SUM(BF140:BF439)),  2)</f>
        <v>0</v>
      </c>
      <c r="G38" s="37"/>
      <c r="H38" s="37"/>
      <c r="I38" s="171">
        <v>0.14999999999999999</v>
      </c>
      <c r="J38" s="170">
        <f>ROUND(((SUM(BF140:BF439))*I38),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ROUND((SUM(BG140:BG439)),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ROUND((SUM(BH140:BH439)),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ROUND((SUM(BI140:BI439)),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170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171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J183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173</v>
      </c>
      <c r="E104" s="212"/>
      <c r="F104" s="212"/>
      <c r="G104" s="212"/>
      <c r="H104" s="212"/>
      <c r="I104" s="213"/>
      <c r="J104" s="214">
        <f>J234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174</v>
      </c>
      <c r="E105" s="212"/>
      <c r="F105" s="212"/>
      <c r="G105" s="212"/>
      <c r="H105" s="212"/>
      <c r="I105" s="213"/>
      <c r="J105" s="214">
        <f>J260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175</v>
      </c>
      <c r="E106" s="212"/>
      <c r="F106" s="212"/>
      <c r="G106" s="212"/>
      <c r="H106" s="212"/>
      <c r="I106" s="213"/>
      <c r="J106" s="214">
        <f>J263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176</v>
      </c>
      <c r="E107" s="212"/>
      <c r="F107" s="212"/>
      <c r="G107" s="212"/>
      <c r="H107" s="212"/>
      <c r="I107" s="213"/>
      <c r="J107" s="214">
        <f>J318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177</v>
      </c>
      <c r="E108" s="212"/>
      <c r="F108" s="212"/>
      <c r="G108" s="212"/>
      <c r="H108" s="212"/>
      <c r="I108" s="213"/>
      <c r="J108" s="214">
        <f>J362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178</v>
      </c>
      <c r="E109" s="212"/>
      <c r="F109" s="212"/>
      <c r="G109" s="212"/>
      <c r="H109" s="212"/>
      <c r="I109" s="213"/>
      <c r="J109" s="214">
        <f>J369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179</v>
      </c>
      <c r="E110" s="206"/>
      <c r="F110" s="206"/>
      <c r="G110" s="206"/>
      <c r="H110" s="206"/>
      <c r="I110" s="207"/>
      <c r="J110" s="208">
        <f>J372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180</v>
      </c>
      <c r="E111" s="212"/>
      <c r="F111" s="212"/>
      <c r="G111" s="212"/>
      <c r="H111" s="212"/>
      <c r="I111" s="213"/>
      <c r="J111" s="214">
        <f>J373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181</v>
      </c>
      <c r="E112" s="212"/>
      <c r="F112" s="212"/>
      <c r="G112" s="212"/>
      <c r="H112" s="212"/>
      <c r="I112" s="213"/>
      <c r="J112" s="214">
        <f>J386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182</v>
      </c>
      <c r="E113" s="212"/>
      <c r="F113" s="212"/>
      <c r="G113" s="212"/>
      <c r="H113" s="212"/>
      <c r="I113" s="213"/>
      <c r="J113" s="214">
        <f>J397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183</v>
      </c>
      <c r="E114" s="212"/>
      <c r="F114" s="212"/>
      <c r="G114" s="212"/>
      <c r="H114" s="212"/>
      <c r="I114" s="213"/>
      <c r="J114" s="214">
        <f>J408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184</v>
      </c>
      <c r="E115" s="212"/>
      <c r="F115" s="212"/>
      <c r="G115" s="212"/>
      <c r="H115" s="212"/>
      <c r="I115" s="213"/>
      <c r="J115" s="214">
        <f>J411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185</v>
      </c>
      <c r="E116" s="212"/>
      <c r="F116" s="212"/>
      <c r="G116" s="212"/>
      <c r="H116" s="212"/>
      <c r="I116" s="213"/>
      <c r="J116" s="214">
        <f>J427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A, M, O - III.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159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160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161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162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163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A.a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187</v>
      </c>
      <c r="D139" s="219" t="s">
        <v>58</v>
      </c>
      <c r="E139" s="219" t="s">
        <v>54</v>
      </c>
      <c r="F139" s="219" t="s">
        <v>55</v>
      </c>
      <c r="G139" s="219" t="s">
        <v>188</v>
      </c>
      <c r="H139" s="219" t="s">
        <v>189</v>
      </c>
      <c r="I139" s="220" t="s">
        <v>190</v>
      </c>
      <c r="J139" s="221" t="s">
        <v>167</v>
      </c>
      <c r="K139" s="222" t="s">
        <v>191</v>
      </c>
      <c r="L139" s="223"/>
      <c r="M139" s="99" t="s">
        <v>1</v>
      </c>
      <c r="N139" s="100" t="s">
        <v>37</v>
      </c>
      <c r="O139" s="100" t="s">
        <v>192</v>
      </c>
      <c r="P139" s="100" t="s">
        <v>193</v>
      </c>
      <c r="Q139" s="100" t="s">
        <v>194</v>
      </c>
      <c r="R139" s="100" t="s">
        <v>195</v>
      </c>
      <c r="S139" s="100" t="s">
        <v>196</v>
      </c>
      <c r="T139" s="101" t="s">
        <v>197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198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P141+P372</f>
        <v>0</v>
      </c>
      <c r="Q140" s="103"/>
      <c r="R140" s="226">
        <f>R141+R372</f>
        <v>22.506405200000003</v>
      </c>
      <c r="S140" s="103"/>
      <c r="T140" s="227">
        <f>T141+T372</f>
        <v>7.1295999999999999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169</v>
      </c>
      <c r="BK140" s="228">
        <f>BK141+BK372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199</v>
      </c>
      <c r="F141" s="232" t="s">
        <v>200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P142+P183+P234+P260+P263+P318+P362+P369</f>
        <v>0</v>
      </c>
      <c r="Q141" s="237"/>
      <c r="R141" s="238">
        <f>R142+R183+R234+R260+R263+R318+R362+R369</f>
        <v>18.565122000000002</v>
      </c>
      <c r="S141" s="237"/>
      <c r="T141" s="239">
        <f>T142+T183+T234+T260+T263+T318+T362+T369</f>
        <v>7.1295999999999999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BK142+BK183+BK234+BK260+BK263+BK318+BK362+BK369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202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SUM(P143:P182)</f>
        <v>0</v>
      </c>
      <c r="Q142" s="237"/>
      <c r="R142" s="238">
        <f>SUM(R143:R182)</f>
        <v>14.755158</v>
      </c>
      <c r="S142" s="237"/>
      <c r="T142" s="239">
        <f>SUM(T143:T182)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201</v>
      </c>
      <c r="BK142" s="242">
        <f>SUM(BK143:BK182)</f>
        <v>0</v>
      </c>
    </row>
    <row r="143" s="2" customFormat="1" ht="21.75" customHeight="1">
      <c r="A143" s="37"/>
      <c r="B143" s="38"/>
      <c r="C143" s="245" t="s">
        <v>80</v>
      </c>
      <c r="D143" s="245" t="s">
        <v>203</v>
      </c>
      <c r="E143" s="246" t="s">
        <v>204</v>
      </c>
      <c r="F143" s="247" t="s">
        <v>205</v>
      </c>
      <c r="G143" s="248" t="s">
        <v>206</v>
      </c>
      <c r="H143" s="249">
        <v>107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12.86247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85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208</v>
      </c>
    </row>
    <row r="144" s="13" customFormat="1">
      <c r="A144" s="13"/>
      <c r="B144" s="259"/>
      <c r="C144" s="260"/>
      <c r="D144" s="261" t="s">
        <v>209</v>
      </c>
      <c r="E144" s="262" t="s">
        <v>1</v>
      </c>
      <c r="F144" s="263" t="s">
        <v>210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209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201</v>
      </c>
    </row>
    <row r="145" s="14" customFormat="1">
      <c r="A145" s="14"/>
      <c r="B145" s="270"/>
      <c r="C145" s="271"/>
      <c r="D145" s="261" t="s">
        <v>209</v>
      </c>
      <c r="E145" s="272" t="s">
        <v>1</v>
      </c>
      <c r="F145" s="273" t="s">
        <v>211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209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201</v>
      </c>
    </row>
    <row r="146" s="14" customFormat="1">
      <c r="A146" s="14"/>
      <c r="B146" s="270"/>
      <c r="C146" s="271"/>
      <c r="D146" s="261" t="s">
        <v>209</v>
      </c>
      <c r="E146" s="272" t="s">
        <v>1</v>
      </c>
      <c r="F146" s="273" t="s">
        <v>212</v>
      </c>
      <c r="G146" s="271"/>
      <c r="H146" s="274">
        <v>6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209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201</v>
      </c>
    </row>
    <row r="147" s="14" customFormat="1">
      <c r="A147" s="14"/>
      <c r="B147" s="270"/>
      <c r="C147" s="271"/>
      <c r="D147" s="261" t="s">
        <v>209</v>
      </c>
      <c r="E147" s="272" t="s">
        <v>1</v>
      </c>
      <c r="F147" s="273" t="s">
        <v>213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209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201</v>
      </c>
    </row>
    <row r="148" s="14" customFormat="1">
      <c r="A148" s="14"/>
      <c r="B148" s="270"/>
      <c r="C148" s="271"/>
      <c r="D148" s="261" t="s">
        <v>209</v>
      </c>
      <c r="E148" s="272" t="s">
        <v>1</v>
      </c>
      <c r="F148" s="273" t="s">
        <v>214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209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201</v>
      </c>
    </row>
    <row r="149" s="14" customFormat="1">
      <c r="A149" s="14"/>
      <c r="B149" s="270"/>
      <c r="C149" s="271"/>
      <c r="D149" s="261" t="s">
        <v>209</v>
      </c>
      <c r="E149" s="272" t="s">
        <v>1</v>
      </c>
      <c r="F149" s="273" t="s">
        <v>215</v>
      </c>
      <c r="G149" s="271"/>
      <c r="H149" s="274">
        <v>7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209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201</v>
      </c>
    </row>
    <row r="150" s="14" customFormat="1">
      <c r="A150" s="14"/>
      <c r="B150" s="270"/>
      <c r="C150" s="271"/>
      <c r="D150" s="261" t="s">
        <v>209</v>
      </c>
      <c r="E150" s="272" t="s">
        <v>1</v>
      </c>
      <c r="F150" s="273" t="s">
        <v>216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209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201</v>
      </c>
    </row>
    <row r="151" s="14" customFormat="1">
      <c r="A151" s="14"/>
      <c r="B151" s="270"/>
      <c r="C151" s="271"/>
      <c r="D151" s="261" t="s">
        <v>209</v>
      </c>
      <c r="E151" s="272" t="s">
        <v>1</v>
      </c>
      <c r="F151" s="273" t="s">
        <v>217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209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201</v>
      </c>
    </row>
    <row r="152" s="14" customFormat="1">
      <c r="A152" s="14"/>
      <c r="B152" s="270"/>
      <c r="C152" s="271"/>
      <c r="D152" s="261" t="s">
        <v>209</v>
      </c>
      <c r="E152" s="272" t="s">
        <v>1</v>
      </c>
      <c r="F152" s="273" t="s">
        <v>218</v>
      </c>
      <c r="G152" s="271"/>
      <c r="H152" s="274">
        <v>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209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201</v>
      </c>
    </row>
    <row r="153" s="14" customFormat="1">
      <c r="A153" s="14"/>
      <c r="B153" s="270"/>
      <c r="C153" s="271"/>
      <c r="D153" s="261" t="s">
        <v>209</v>
      </c>
      <c r="E153" s="272" t="s">
        <v>1</v>
      </c>
      <c r="F153" s="273" t="s">
        <v>219</v>
      </c>
      <c r="G153" s="271"/>
      <c r="H153" s="274">
        <v>7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209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201</v>
      </c>
    </row>
    <row r="154" s="14" customFormat="1">
      <c r="A154" s="14"/>
      <c r="B154" s="270"/>
      <c r="C154" s="271"/>
      <c r="D154" s="261" t="s">
        <v>209</v>
      </c>
      <c r="E154" s="272" t="s">
        <v>1</v>
      </c>
      <c r="F154" s="273" t="s">
        <v>220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209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201</v>
      </c>
    </row>
    <row r="155" s="14" customFormat="1">
      <c r="A155" s="14"/>
      <c r="B155" s="270"/>
      <c r="C155" s="271"/>
      <c r="D155" s="261" t="s">
        <v>209</v>
      </c>
      <c r="E155" s="272" t="s">
        <v>1</v>
      </c>
      <c r="F155" s="273" t="s">
        <v>221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209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201</v>
      </c>
    </row>
    <row r="156" s="14" customFormat="1">
      <c r="A156" s="14"/>
      <c r="B156" s="270"/>
      <c r="C156" s="271"/>
      <c r="D156" s="261" t="s">
        <v>209</v>
      </c>
      <c r="E156" s="272" t="s">
        <v>1</v>
      </c>
      <c r="F156" s="273" t="s">
        <v>222</v>
      </c>
      <c r="G156" s="271"/>
      <c r="H156" s="274">
        <v>6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209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201</v>
      </c>
    </row>
    <row r="157" s="14" customFormat="1">
      <c r="A157" s="14"/>
      <c r="B157" s="270"/>
      <c r="C157" s="271"/>
      <c r="D157" s="261" t="s">
        <v>209</v>
      </c>
      <c r="E157" s="272" t="s">
        <v>1</v>
      </c>
      <c r="F157" s="273" t="s">
        <v>223</v>
      </c>
      <c r="G157" s="271"/>
      <c r="H157" s="274">
        <v>7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209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201</v>
      </c>
    </row>
    <row r="158" s="14" customFormat="1">
      <c r="A158" s="14"/>
      <c r="B158" s="270"/>
      <c r="C158" s="271"/>
      <c r="D158" s="261" t="s">
        <v>209</v>
      </c>
      <c r="E158" s="272" t="s">
        <v>1</v>
      </c>
      <c r="F158" s="273" t="s">
        <v>224</v>
      </c>
      <c r="G158" s="271"/>
      <c r="H158" s="274">
        <v>6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209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201</v>
      </c>
    </row>
    <row r="159" s="14" customFormat="1">
      <c r="A159" s="14"/>
      <c r="B159" s="270"/>
      <c r="C159" s="271"/>
      <c r="D159" s="261" t="s">
        <v>209</v>
      </c>
      <c r="E159" s="272" t="s">
        <v>1</v>
      </c>
      <c r="F159" s="273" t="s">
        <v>225</v>
      </c>
      <c r="G159" s="271"/>
      <c r="H159" s="274">
        <v>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209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201</v>
      </c>
    </row>
    <row r="160" s="14" customFormat="1">
      <c r="A160" s="14"/>
      <c r="B160" s="270"/>
      <c r="C160" s="271"/>
      <c r="D160" s="261" t="s">
        <v>209</v>
      </c>
      <c r="E160" s="272" t="s">
        <v>1</v>
      </c>
      <c r="F160" s="273" t="s">
        <v>226</v>
      </c>
      <c r="G160" s="271"/>
      <c r="H160" s="274">
        <v>7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209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201</v>
      </c>
    </row>
    <row r="161" s="2" customFormat="1" ht="21.75" customHeight="1">
      <c r="A161" s="37"/>
      <c r="B161" s="38"/>
      <c r="C161" s="245" t="s">
        <v>227</v>
      </c>
      <c r="D161" s="245" t="s">
        <v>203</v>
      </c>
      <c r="E161" s="246" t="s">
        <v>228</v>
      </c>
      <c r="F161" s="247" t="s">
        <v>229</v>
      </c>
      <c r="G161" s="248" t="s">
        <v>230</v>
      </c>
      <c r="H161" s="249">
        <v>11.199999999999999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0.04564</v>
      </c>
      <c r="R161" s="255">
        <f>Q161*H161</f>
        <v>0.51116799999999996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85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231</v>
      </c>
    </row>
    <row r="162" s="13" customFormat="1">
      <c r="A162" s="13"/>
      <c r="B162" s="259"/>
      <c r="C162" s="260"/>
      <c r="D162" s="261" t="s">
        <v>209</v>
      </c>
      <c r="E162" s="262" t="s">
        <v>1</v>
      </c>
      <c r="F162" s="263" t="s">
        <v>232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209</v>
      </c>
      <c r="AU162" s="269" t="s">
        <v>85</v>
      </c>
      <c r="AV162" s="13" t="s">
        <v>80</v>
      </c>
      <c r="AW162" s="13" t="s">
        <v>30</v>
      </c>
      <c r="AX162" s="13" t="s">
        <v>73</v>
      </c>
      <c r="AY162" s="269" t="s">
        <v>201</v>
      </c>
    </row>
    <row r="163" s="14" customFormat="1">
      <c r="A163" s="14"/>
      <c r="B163" s="270"/>
      <c r="C163" s="271"/>
      <c r="D163" s="261" t="s">
        <v>209</v>
      </c>
      <c r="E163" s="272" t="s">
        <v>1</v>
      </c>
      <c r="F163" s="273" t="s">
        <v>233</v>
      </c>
      <c r="G163" s="271"/>
      <c r="H163" s="274">
        <v>0.52500000000000002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209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201</v>
      </c>
    </row>
    <row r="164" s="14" customFormat="1">
      <c r="A164" s="14"/>
      <c r="B164" s="270"/>
      <c r="C164" s="271"/>
      <c r="D164" s="261" t="s">
        <v>209</v>
      </c>
      <c r="E164" s="272" t="s">
        <v>1</v>
      </c>
      <c r="F164" s="273" t="s">
        <v>234</v>
      </c>
      <c r="G164" s="271"/>
      <c r="H164" s="274">
        <v>0.52500000000000002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209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201</v>
      </c>
    </row>
    <row r="165" s="14" customFormat="1">
      <c r="A165" s="14"/>
      <c r="B165" s="270"/>
      <c r="C165" s="271"/>
      <c r="D165" s="261" t="s">
        <v>209</v>
      </c>
      <c r="E165" s="272" t="s">
        <v>1</v>
      </c>
      <c r="F165" s="273" t="s">
        <v>235</v>
      </c>
      <c r="G165" s="271"/>
      <c r="H165" s="274">
        <v>0.52500000000000002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209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201</v>
      </c>
    </row>
    <row r="166" s="14" customFormat="1">
      <c r="A166" s="14"/>
      <c r="B166" s="270"/>
      <c r="C166" s="271"/>
      <c r="D166" s="261" t="s">
        <v>209</v>
      </c>
      <c r="E166" s="272" t="s">
        <v>1</v>
      </c>
      <c r="F166" s="273" t="s">
        <v>236</v>
      </c>
      <c r="G166" s="271"/>
      <c r="H166" s="274">
        <v>0.52500000000000002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209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201</v>
      </c>
    </row>
    <row r="167" s="13" customFormat="1">
      <c r="A167" s="13"/>
      <c r="B167" s="259"/>
      <c r="C167" s="260"/>
      <c r="D167" s="261" t="s">
        <v>209</v>
      </c>
      <c r="E167" s="262" t="s">
        <v>1</v>
      </c>
      <c r="F167" s="263" t="s">
        <v>237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209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201</v>
      </c>
    </row>
    <row r="168" s="14" customFormat="1">
      <c r="A168" s="14"/>
      <c r="B168" s="270"/>
      <c r="C168" s="271"/>
      <c r="D168" s="261" t="s">
        <v>209</v>
      </c>
      <c r="E168" s="272" t="s">
        <v>1</v>
      </c>
      <c r="F168" s="273" t="s">
        <v>238</v>
      </c>
      <c r="G168" s="271"/>
      <c r="H168" s="274">
        <v>2.2749999999999999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209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201</v>
      </c>
    </row>
    <row r="169" s="14" customFormat="1">
      <c r="A169" s="14"/>
      <c r="B169" s="270"/>
      <c r="C169" s="271"/>
      <c r="D169" s="261" t="s">
        <v>209</v>
      </c>
      <c r="E169" s="272" t="s">
        <v>1</v>
      </c>
      <c r="F169" s="273" t="s">
        <v>239</v>
      </c>
      <c r="G169" s="271"/>
      <c r="H169" s="274">
        <v>2.2749999999999999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209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201</v>
      </c>
    </row>
    <row r="170" s="14" customFormat="1">
      <c r="A170" s="14"/>
      <c r="B170" s="270"/>
      <c r="C170" s="271"/>
      <c r="D170" s="261" t="s">
        <v>209</v>
      </c>
      <c r="E170" s="272" t="s">
        <v>1</v>
      </c>
      <c r="F170" s="273" t="s">
        <v>240</v>
      </c>
      <c r="G170" s="271"/>
      <c r="H170" s="274">
        <v>2.2749999999999999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209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201</v>
      </c>
    </row>
    <row r="171" s="14" customFormat="1">
      <c r="A171" s="14"/>
      <c r="B171" s="270"/>
      <c r="C171" s="271"/>
      <c r="D171" s="261" t="s">
        <v>209</v>
      </c>
      <c r="E171" s="272" t="s">
        <v>1</v>
      </c>
      <c r="F171" s="273" t="s">
        <v>241</v>
      </c>
      <c r="G171" s="271"/>
      <c r="H171" s="274">
        <v>2.2749999999999999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209</v>
      </c>
      <c r="AU171" s="280" t="s">
        <v>85</v>
      </c>
      <c r="AV171" s="14" t="s">
        <v>85</v>
      </c>
      <c r="AW171" s="14" t="s">
        <v>30</v>
      </c>
      <c r="AX171" s="14" t="s">
        <v>73</v>
      </c>
      <c r="AY171" s="280" t="s">
        <v>201</v>
      </c>
    </row>
    <row r="172" s="2" customFormat="1" ht="21.75" customHeight="1">
      <c r="A172" s="37"/>
      <c r="B172" s="38"/>
      <c r="C172" s="245" t="s">
        <v>85</v>
      </c>
      <c r="D172" s="245" t="s">
        <v>203</v>
      </c>
      <c r="E172" s="246" t="s">
        <v>242</v>
      </c>
      <c r="F172" s="247" t="s">
        <v>243</v>
      </c>
      <c r="G172" s="248" t="s">
        <v>230</v>
      </c>
      <c r="H172" s="249">
        <v>11.199999999999999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0.12335</v>
      </c>
      <c r="R172" s="255">
        <f>Q172*H172</f>
        <v>1.3815199999999999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85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244</v>
      </c>
    </row>
    <row r="173" s="13" customFormat="1">
      <c r="A173" s="13"/>
      <c r="B173" s="259"/>
      <c r="C173" s="260"/>
      <c r="D173" s="261" t="s">
        <v>209</v>
      </c>
      <c r="E173" s="262" t="s">
        <v>1</v>
      </c>
      <c r="F173" s="263" t="s">
        <v>232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209</v>
      </c>
      <c r="AU173" s="269" t="s">
        <v>85</v>
      </c>
      <c r="AV173" s="13" t="s">
        <v>80</v>
      </c>
      <c r="AW173" s="13" t="s">
        <v>30</v>
      </c>
      <c r="AX173" s="13" t="s">
        <v>73</v>
      </c>
      <c r="AY173" s="269" t="s">
        <v>201</v>
      </c>
    </row>
    <row r="174" s="14" customFormat="1">
      <c r="A174" s="14"/>
      <c r="B174" s="270"/>
      <c r="C174" s="271"/>
      <c r="D174" s="261" t="s">
        <v>209</v>
      </c>
      <c r="E174" s="272" t="s">
        <v>1</v>
      </c>
      <c r="F174" s="273" t="s">
        <v>233</v>
      </c>
      <c r="G174" s="271"/>
      <c r="H174" s="274">
        <v>0.52500000000000002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209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201</v>
      </c>
    </row>
    <row r="175" s="14" customFormat="1">
      <c r="A175" s="14"/>
      <c r="B175" s="270"/>
      <c r="C175" s="271"/>
      <c r="D175" s="261" t="s">
        <v>209</v>
      </c>
      <c r="E175" s="272" t="s">
        <v>1</v>
      </c>
      <c r="F175" s="273" t="s">
        <v>234</v>
      </c>
      <c r="G175" s="271"/>
      <c r="H175" s="274">
        <v>0.52500000000000002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209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201</v>
      </c>
    </row>
    <row r="176" s="14" customFormat="1">
      <c r="A176" s="14"/>
      <c r="B176" s="270"/>
      <c r="C176" s="271"/>
      <c r="D176" s="261" t="s">
        <v>209</v>
      </c>
      <c r="E176" s="272" t="s">
        <v>1</v>
      </c>
      <c r="F176" s="273" t="s">
        <v>235</v>
      </c>
      <c r="G176" s="271"/>
      <c r="H176" s="274">
        <v>0.52500000000000002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209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201</v>
      </c>
    </row>
    <row r="177" s="14" customFormat="1">
      <c r="A177" s="14"/>
      <c r="B177" s="270"/>
      <c r="C177" s="271"/>
      <c r="D177" s="261" t="s">
        <v>209</v>
      </c>
      <c r="E177" s="272" t="s">
        <v>1</v>
      </c>
      <c r="F177" s="273" t="s">
        <v>236</v>
      </c>
      <c r="G177" s="271"/>
      <c r="H177" s="274">
        <v>0.52500000000000002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209</v>
      </c>
      <c r="AU177" s="280" t="s">
        <v>85</v>
      </c>
      <c r="AV177" s="14" t="s">
        <v>85</v>
      </c>
      <c r="AW177" s="14" t="s">
        <v>30</v>
      </c>
      <c r="AX177" s="14" t="s">
        <v>73</v>
      </c>
      <c r="AY177" s="280" t="s">
        <v>201</v>
      </c>
    </row>
    <row r="178" s="13" customFormat="1">
      <c r="A178" s="13"/>
      <c r="B178" s="259"/>
      <c r="C178" s="260"/>
      <c r="D178" s="261" t="s">
        <v>209</v>
      </c>
      <c r="E178" s="262" t="s">
        <v>1</v>
      </c>
      <c r="F178" s="263" t="s">
        <v>237</v>
      </c>
      <c r="G178" s="260"/>
      <c r="H178" s="262" t="s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209</v>
      </c>
      <c r="AU178" s="269" t="s">
        <v>85</v>
      </c>
      <c r="AV178" s="13" t="s">
        <v>80</v>
      </c>
      <c r="AW178" s="13" t="s">
        <v>30</v>
      </c>
      <c r="AX178" s="13" t="s">
        <v>73</v>
      </c>
      <c r="AY178" s="269" t="s">
        <v>201</v>
      </c>
    </row>
    <row r="179" s="14" customFormat="1">
      <c r="A179" s="14"/>
      <c r="B179" s="270"/>
      <c r="C179" s="271"/>
      <c r="D179" s="261" t="s">
        <v>209</v>
      </c>
      <c r="E179" s="272" t="s">
        <v>1</v>
      </c>
      <c r="F179" s="273" t="s">
        <v>238</v>
      </c>
      <c r="G179" s="271"/>
      <c r="H179" s="274">
        <v>2.2749999999999999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209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201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239</v>
      </c>
      <c r="G180" s="271"/>
      <c r="H180" s="274">
        <v>2.2749999999999999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14" customFormat="1">
      <c r="A181" s="14"/>
      <c r="B181" s="270"/>
      <c r="C181" s="271"/>
      <c r="D181" s="261" t="s">
        <v>209</v>
      </c>
      <c r="E181" s="272" t="s">
        <v>1</v>
      </c>
      <c r="F181" s="273" t="s">
        <v>240</v>
      </c>
      <c r="G181" s="271"/>
      <c r="H181" s="274">
        <v>2.2749999999999999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209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201</v>
      </c>
    </row>
    <row r="182" s="14" customFormat="1">
      <c r="A182" s="14"/>
      <c r="B182" s="270"/>
      <c r="C182" s="271"/>
      <c r="D182" s="261" t="s">
        <v>209</v>
      </c>
      <c r="E182" s="272" t="s">
        <v>1</v>
      </c>
      <c r="F182" s="273" t="s">
        <v>241</v>
      </c>
      <c r="G182" s="271"/>
      <c r="H182" s="274">
        <v>2.2749999999999999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209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201</v>
      </c>
    </row>
    <row r="183" s="12" customFormat="1" ht="22.8" customHeight="1">
      <c r="A183" s="12"/>
      <c r="B183" s="229"/>
      <c r="C183" s="230"/>
      <c r="D183" s="231" t="s">
        <v>72</v>
      </c>
      <c r="E183" s="243" t="s">
        <v>245</v>
      </c>
      <c r="F183" s="243" t="s">
        <v>246</v>
      </c>
      <c r="G183" s="230"/>
      <c r="H183" s="230"/>
      <c r="I183" s="233"/>
      <c r="J183" s="244">
        <f>BK183</f>
        <v>0</v>
      </c>
      <c r="K183" s="230"/>
      <c r="L183" s="235"/>
      <c r="M183" s="236"/>
      <c r="N183" s="237"/>
      <c r="O183" s="237"/>
      <c r="P183" s="238">
        <f>SUM(P184:P233)</f>
        <v>0</v>
      </c>
      <c r="Q183" s="237"/>
      <c r="R183" s="238">
        <f>SUM(R184:R233)</f>
        <v>1.384352</v>
      </c>
      <c r="S183" s="237"/>
      <c r="T183" s="239">
        <f>SUM(T184:T233)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80</v>
      </c>
      <c r="AT183" s="241" t="s">
        <v>72</v>
      </c>
      <c r="AU183" s="241" t="s">
        <v>80</v>
      </c>
      <c r="AY183" s="240" t="s">
        <v>201</v>
      </c>
      <c r="BK183" s="242">
        <f>SUM(BK184:BK233)</f>
        <v>0</v>
      </c>
    </row>
    <row r="184" s="2" customFormat="1" ht="21.75" customHeight="1">
      <c r="A184" s="37"/>
      <c r="B184" s="38"/>
      <c r="C184" s="245" t="s">
        <v>247</v>
      </c>
      <c r="D184" s="245" t="s">
        <v>203</v>
      </c>
      <c r="E184" s="246" t="s">
        <v>248</v>
      </c>
      <c r="F184" s="247" t="s">
        <v>249</v>
      </c>
      <c r="G184" s="248" t="s">
        <v>230</v>
      </c>
      <c r="H184" s="249">
        <v>31.359999999999999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0.00025999999999999998</v>
      </c>
      <c r="R184" s="255">
        <f>Q184*H184</f>
        <v>0.0081535999999999987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85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250</v>
      </c>
    </row>
    <row r="185" s="13" customFormat="1">
      <c r="A185" s="13"/>
      <c r="B185" s="259"/>
      <c r="C185" s="260"/>
      <c r="D185" s="261" t="s">
        <v>209</v>
      </c>
      <c r="E185" s="262" t="s">
        <v>1</v>
      </c>
      <c r="F185" s="263" t="s">
        <v>232</v>
      </c>
      <c r="G185" s="260"/>
      <c r="H185" s="262" t="s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209</v>
      </c>
      <c r="AU185" s="269" t="s">
        <v>85</v>
      </c>
      <c r="AV185" s="13" t="s">
        <v>80</v>
      </c>
      <c r="AW185" s="13" t="s">
        <v>30</v>
      </c>
      <c r="AX185" s="13" t="s">
        <v>73</v>
      </c>
      <c r="AY185" s="269" t="s">
        <v>201</v>
      </c>
    </row>
    <row r="186" s="14" customFormat="1">
      <c r="A186" s="14"/>
      <c r="B186" s="270"/>
      <c r="C186" s="271"/>
      <c r="D186" s="261" t="s">
        <v>209</v>
      </c>
      <c r="E186" s="272" t="s">
        <v>1</v>
      </c>
      <c r="F186" s="273" t="s">
        <v>251</v>
      </c>
      <c r="G186" s="271"/>
      <c r="H186" s="274">
        <v>1.05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209</v>
      </c>
      <c r="AU186" s="280" t="s">
        <v>85</v>
      </c>
      <c r="AV186" s="14" t="s">
        <v>85</v>
      </c>
      <c r="AW186" s="14" t="s">
        <v>30</v>
      </c>
      <c r="AX186" s="14" t="s">
        <v>73</v>
      </c>
      <c r="AY186" s="280" t="s">
        <v>201</v>
      </c>
    </row>
    <row r="187" s="14" customFormat="1">
      <c r="A187" s="14"/>
      <c r="B187" s="270"/>
      <c r="C187" s="271"/>
      <c r="D187" s="261" t="s">
        <v>209</v>
      </c>
      <c r="E187" s="272" t="s">
        <v>1</v>
      </c>
      <c r="F187" s="273" t="s">
        <v>252</v>
      </c>
      <c r="G187" s="271"/>
      <c r="H187" s="274">
        <v>1.05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209</v>
      </c>
      <c r="AU187" s="280" t="s">
        <v>85</v>
      </c>
      <c r="AV187" s="14" t="s">
        <v>85</v>
      </c>
      <c r="AW187" s="14" t="s">
        <v>30</v>
      </c>
      <c r="AX187" s="14" t="s">
        <v>73</v>
      </c>
      <c r="AY187" s="280" t="s">
        <v>201</v>
      </c>
    </row>
    <row r="188" s="14" customFormat="1">
      <c r="A188" s="14"/>
      <c r="B188" s="270"/>
      <c r="C188" s="271"/>
      <c r="D188" s="261" t="s">
        <v>209</v>
      </c>
      <c r="E188" s="272" t="s">
        <v>1</v>
      </c>
      <c r="F188" s="273" t="s">
        <v>253</v>
      </c>
      <c r="G188" s="271"/>
      <c r="H188" s="274">
        <v>1.05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209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201</v>
      </c>
    </row>
    <row r="189" s="14" customFormat="1">
      <c r="A189" s="14"/>
      <c r="B189" s="270"/>
      <c r="C189" s="271"/>
      <c r="D189" s="261" t="s">
        <v>209</v>
      </c>
      <c r="E189" s="272" t="s">
        <v>1</v>
      </c>
      <c r="F189" s="273" t="s">
        <v>254</v>
      </c>
      <c r="G189" s="271"/>
      <c r="H189" s="274">
        <v>1.05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209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201</v>
      </c>
    </row>
    <row r="190" s="13" customFormat="1">
      <c r="A190" s="13"/>
      <c r="B190" s="259"/>
      <c r="C190" s="260"/>
      <c r="D190" s="261" t="s">
        <v>209</v>
      </c>
      <c r="E190" s="262" t="s">
        <v>1</v>
      </c>
      <c r="F190" s="263" t="s">
        <v>237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209</v>
      </c>
      <c r="AU190" s="269" t="s">
        <v>85</v>
      </c>
      <c r="AV190" s="13" t="s">
        <v>80</v>
      </c>
      <c r="AW190" s="13" t="s">
        <v>30</v>
      </c>
      <c r="AX190" s="13" t="s">
        <v>73</v>
      </c>
      <c r="AY190" s="269" t="s">
        <v>201</v>
      </c>
    </row>
    <row r="191" s="14" customFormat="1">
      <c r="A191" s="14"/>
      <c r="B191" s="270"/>
      <c r="C191" s="271"/>
      <c r="D191" s="261" t="s">
        <v>209</v>
      </c>
      <c r="E191" s="272" t="s">
        <v>1</v>
      </c>
      <c r="F191" s="273" t="s">
        <v>255</v>
      </c>
      <c r="G191" s="271"/>
      <c r="H191" s="274">
        <v>4.5499999999999998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209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201</v>
      </c>
    </row>
    <row r="192" s="14" customFormat="1">
      <c r="A192" s="14"/>
      <c r="B192" s="270"/>
      <c r="C192" s="271"/>
      <c r="D192" s="261" t="s">
        <v>209</v>
      </c>
      <c r="E192" s="272" t="s">
        <v>1</v>
      </c>
      <c r="F192" s="273" t="s">
        <v>256</v>
      </c>
      <c r="G192" s="271"/>
      <c r="H192" s="274">
        <v>4.5499999999999998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209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201</v>
      </c>
    </row>
    <row r="193" s="14" customFormat="1">
      <c r="A193" s="14"/>
      <c r="B193" s="270"/>
      <c r="C193" s="271"/>
      <c r="D193" s="261" t="s">
        <v>209</v>
      </c>
      <c r="E193" s="272" t="s">
        <v>1</v>
      </c>
      <c r="F193" s="273" t="s">
        <v>257</v>
      </c>
      <c r="G193" s="271"/>
      <c r="H193" s="274">
        <v>4.5499999999999998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209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201</v>
      </c>
    </row>
    <row r="194" s="14" customFormat="1">
      <c r="A194" s="14"/>
      <c r="B194" s="270"/>
      <c r="C194" s="271"/>
      <c r="D194" s="261" t="s">
        <v>209</v>
      </c>
      <c r="E194" s="272" t="s">
        <v>1</v>
      </c>
      <c r="F194" s="273" t="s">
        <v>258</v>
      </c>
      <c r="G194" s="271"/>
      <c r="H194" s="274">
        <v>4.5499999999999998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209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201</v>
      </c>
    </row>
    <row r="195" s="14" customFormat="1">
      <c r="A195" s="14"/>
      <c r="B195" s="270"/>
      <c r="C195" s="271"/>
      <c r="D195" s="261" t="s">
        <v>209</v>
      </c>
      <c r="E195" s="271"/>
      <c r="F195" s="273" t="s">
        <v>259</v>
      </c>
      <c r="G195" s="271"/>
      <c r="H195" s="274">
        <v>31.359999999999999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209</v>
      </c>
      <c r="AU195" s="280" t="s">
        <v>85</v>
      </c>
      <c r="AV195" s="14" t="s">
        <v>85</v>
      </c>
      <c r="AW195" s="14" t="s">
        <v>4</v>
      </c>
      <c r="AX195" s="14" t="s">
        <v>80</v>
      </c>
      <c r="AY195" s="280" t="s">
        <v>201</v>
      </c>
    </row>
    <row r="196" s="2" customFormat="1" ht="21.75" customHeight="1">
      <c r="A196" s="37"/>
      <c r="B196" s="38"/>
      <c r="C196" s="245" t="s">
        <v>260</v>
      </c>
      <c r="D196" s="245" t="s">
        <v>203</v>
      </c>
      <c r="E196" s="246" t="s">
        <v>261</v>
      </c>
      <c r="F196" s="247" t="s">
        <v>262</v>
      </c>
      <c r="G196" s="248" t="s">
        <v>230</v>
      </c>
      <c r="H196" s="249">
        <v>15.68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0.0043800000000000002</v>
      </c>
      <c r="R196" s="255">
        <f>Q196*H196</f>
        <v>0.068678400000000001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207</v>
      </c>
      <c r="AT196" s="257" t="s">
        <v>203</v>
      </c>
      <c r="AU196" s="257" t="s">
        <v>85</v>
      </c>
      <c r="AY196" s="16" t="s">
        <v>201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207</v>
      </c>
      <c r="BM196" s="257" t="s">
        <v>263</v>
      </c>
    </row>
    <row r="197" s="13" customFormat="1">
      <c r="A197" s="13"/>
      <c r="B197" s="259"/>
      <c r="C197" s="260"/>
      <c r="D197" s="261" t="s">
        <v>209</v>
      </c>
      <c r="E197" s="262" t="s">
        <v>1</v>
      </c>
      <c r="F197" s="263" t="s">
        <v>232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209</v>
      </c>
      <c r="AU197" s="269" t="s">
        <v>85</v>
      </c>
      <c r="AV197" s="13" t="s">
        <v>80</v>
      </c>
      <c r="AW197" s="13" t="s">
        <v>30</v>
      </c>
      <c r="AX197" s="13" t="s">
        <v>73</v>
      </c>
      <c r="AY197" s="269" t="s">
        <v>201</v>
      </c>
    </row>
    <row r="198" s="14" customFormat="1">
      <c r="A198" s="14"/>
      <c r="B198" s="270"/>
      <c r="C198" s="271"/>
      <c r="D198" s="261" t="s">
        <v>209</v>
      </c>
      <c r="E198" s="272" t="s">
        <v>1</v>
      </c>
      <c r="F198" s="273" t="s">
        <v>233</v>
      </c>
      <c r="G198" s="271"/>
      <c r="H198" s="274">
        <v>0.52500000000000002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209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201</v>
      </c>
    </row>
    <row r="199" s="14" customFormat="1">
      <c r="A199" s="14"/>
      <c r="B199" s="270"/>
      <c r="C199" s="271"/>
      <c r="D199" s="261" t="s">
        <v>209</v>
      </c>
      <c r="E199" s="272" t="s">
        <v>1</v>
      </c>
      <c r="F199" s="273" t="s">
        <v>234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209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201</v>
      </c>
    </row>
    <row r="200" s="14" customFormat="1">
      <c r="A200" s="14"/>
      <c r="B200" s="270"/>
      <c r="C200" s="271"/>
      <c r="D200" s="261" t="s">
        <v>209</v>
      </c>
      <c r="E200" s="272" t="s">
        <v>1</v>
      </c>
      <c r="F200" s="273" t="s">
        <v>235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209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201</v>
      </c>
    </row>
    <row r="201" s="14" customFormat="1">
      <c r="A201" s="14"/>
      <c r="B201" s="270"/>
      <c r="C201" s="271"/>
      <c r="D201" s="261" t="s">
        <v>209</v>
      </c>
      <c r="E201" s="272" t="s">
        <v>1</v>
      </c>
      <c r="F201" s="273" t="s">
        <v>236</v>
      </c>
      <c r="G201" s="271"/>
      <c r="H201" s="274">
        <v>0.52500000000000002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209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201</v>
      </c>
    </row>
    <row r="202" s="13" customFormat="1">
      <c r="A202" s="13"/>
      <c r="B202" s="259"/>
      <c r="C202" s="260"/>
      <c r="D202" s="261" t="s">
        <v>209</v>
      </c>
      <c r="E202" s="262" t="s">
        <v>1</v>
      </c>
      <c r="F202" s="263" t="s">
        <v>237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209</v>
      </c>
      <c r="AU202" s="269" t="s">
        <v>85</v>
      </c>
      <c r="AV202" s="13" t="s">
        <v>80</v>
      </c>
      <c r="AW202" s="13" t="s">
        <v>30</v>
      </c>
      <c r="AX202" s="13" t="s">
        <v>73</v>
      </c>
      <c r="AY202" s="269" t="s">
        <v>201</v>
      </c>
    </row>
    <row r="203" s="14" customFormat="1">
      <c r="A203" s="14"/>
      <c r="B203" s="270"/>
      <c r="C203" s="271"/>
      <c r="D203" s="261" t="s">
        <v>209</v>
      </c>
      <c r="E203" s="272" t="s">
        <v>1</v>
      </c>
      <c r="F203" s="273" t="s">
        <v>238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209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201</v>
      </c>
    </row>
    <row r="204" s="14" customFormat="1">
      <c r="A204" s="14"/>
      <c r="B204" s="270"/>
      <c r="C204" s="271"/>
      <c r="D204" s="261" t="s">
        <v>209</v>
      </c>
      <c r="E204" s="272" t="s">
        <v>1</v>
      </c>
      <c r="F204" s="273" t="s">
        <v>239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209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201</v>
      </c>
    </row>
    <row r="205" s="14" customFormat="1">
      <c r="A205" s="14"/>
      <c r="B205" s="270"/>
      <c r="C205" s="271"/>
      <c r="D205" s="261" t="s">
        <v>209</v>
      </c>
      <c r="E205" s="272" t="s">
        <v>1</v>
      </c>
      <c r="F205" s="273" t="s">
        <v>240</v>
      </c>
      <c r="G205" s="271"/>
      <c r="H205" s="274">
        <v>2.2749999999999999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209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201</v>
      </c>
    </row>
    <row r="206" s="14" customFormat="1">
      <c r="A206" s="14"/>
      <c r="B206" s="270"/>
      <c r="C206" s="271"/>
      <c r="D206" s="261" t="s">
        <v>209</v>
      </c>
      <c r="E206" s="272" t="s">
        <v>1</v>
      </c>
      <c r="F206" s="273" t="s">
        <v>241</v>
      </c>
      <c r="G206" s="271"/>
      <c r="H206" s="274">
        <v>2.2749999999999999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209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201</v>
      </c>
    </row>
    <row r="207" s="14" customFormat="1">
      <c r="A207" s="14"/>
      <c r="B207" s="270"/>
      <c r="C207" s="271"/>
      <c r="D207" s="261" t="s">
        <v>209</v>
      </c>
      <c r="E207" s="271"/>
      <c r="F207" s="273" t="s">
        <v>264</v>
      </c>
      <c r="G207" s="271"/>
      <c r="H207" s="274">
        <v>15.68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209</v>
      </c>
      <c r="AU207" s="280" t="s">
        <v>85</v>
      </c>
      <c r="AV207" s="14" t="s">
        <v>85</v>
      </c>
      <c r="AW207" s="14" t="s">
        <v>4</v>
      </c>
      <c r="AX207" s="14" t="s">
        <v>80</v>
      </c>
      <c r="AY207" s="280" t="s">
        <v>201</v>
      </c>
    </row>
    <row r="208" s="2" customFormat="1" ht="21.75" customHeight="1">
      <c r="A208" s="37"/>
      <c r="B208" s="38"/>
      <c r="C208" s="245" t="s">
        <v>265</v>
      </c>
      <c r="D208" s="245" t="s">
        <v>203</v>
      </c>
      <c r="E208" s="246" t="s">
        <v>266</v>
      </c>
      <c r="F208" s="247" t="s">
        <v>267</v>
      </c>
      <c r="G208" s="248" t="s">
        <v>230</v>
      </c>
      <c r="H208" s="249">
        <v>15.68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39</v>
      </c>
      <c r="O208" s="90"/>
      <c r="P208" s="255">
        <f>O208*H208</f>
        <v>0</v>
      </c>
      <c r="Q208" s="255">
        <v>0.0030000000000000001</v>
      </c>
      <c r="R208" s="255">
        <f>Q208*H208</f>
        <v>0.047039999999999998</v>
      </c>
      <c r="S208" s="255">
        <v>0</v>
      </c>
      <c r="T208" s="25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7" t="s">
        <v>207</v>
      </c>
      <c r="AT208" s="257" t="s">
        <v>203</v>
      </c>
      <c r="AU208" s="257" t="s">
        <v>85</v>
      </c>
      <c r="AY208" s="16" t="s">
        <v>201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6" t="s">
        <v>85</v>
      </c>
      <c r="BK208" s="258">
        <f>ROUND(I208*H208,2)</f>
        <v>0</v>
      </c>
      <c r="BL208" s="16" t="s">
        <v>207</v>
      </c>
      <c r="BM208" s="257" t="s">
        <v>268</v>
      </c>
    </row>
    <row r="209" s="13" customFormat="1">
      <c r="A209" s="13"/>
      <c r="B209" s="259"/>
      <c r="C209" s="260"/>
      <c r="D209" s="261" t="s">
        <v>209</v>
      </c>
      <c r="E209" s="262" t="s">
        <v>1</v>
      </c>
      <c r="F209" s="263" t="s">
        <v>232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209</v>
      </c>
      <c r="AU209" s="269" t="s">
        <v>85</v>
      </c>
      <c r="AV209" s="13" t="s">
        <v>80</v>
      </c>
      <c r="AW209" s="13" t="s">
        <v>30</v>
      </c>
      <c r="AX209" s="13" t="s">
        <v>73</v>
      </c>
      <c r="AY209" s="269" t="s">
        <v>201</v>
      </c>
    </row>
    <row r="210" s="14" customFormat="1">
      <c r="A210" s="14"/>
      <c r="B210" s="270"/>
      <c r="C210" s="271"/>
      <c r="D210" s="261" t="s">
        <v>209</v>
      </c>
      <c r="E210" s="272" t="s">
        <v>1</v>
      </c>
      <c r="F210" s="273" t="s">
        <v>233</v>
      </c>
      <c r="G210" s="271"/>
      <c r="H210" s="274">
        <v>0.52500000000000002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209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201</v>
      </c>
    </row>
    <row r="211" s="14" customFormat="1">
      <c r="A211" s="14"/>
      <c r="B211" s="270"/>
      <c r="C211" s="271"/>
      <c r="D211" s="261" t="s">
        <v>209</v>
      </c>
      <c r="E211" s="272" t="s">
        <v>1</v>
      </c>
      <c r="F211" s="273" t="s">
        <v>234</v>
      </c>
      <c r="G211" s="271"/>
      <c r="H211" s="274">
        <v>0.52500000000000002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209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201</v>
      </c>
    </row>
    <row r="212" s="14" customFormat="1">
      <c r="A212" s="14"/>
      <c r="B212" s="270"/>
      <c r="C212" s="271"/>
      <c r="D212" s="261" t="s">
        <v>209</v>
      </c>
      <c r="E212" s="272" t="s">
        <v>1</v>
      </c>
      <c r="F212" s="273" t="s">
        <v>235</v>
      </c>
      <c r="G212" s="271"/>
      <c r="H212" s="274">
        <v>0.52500000000000002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209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201</v>
      </c>
    </row>
    <row r="213" s="14" customFormat="1">
      <c r="A213" s="14"/>
      <c r="B213" s="270"/>
      <c r="C213" s="271"/>
      <c r="D213" s="261" t="s">
        <v>209</v>
      </c>
      <c r="E213" s="272" t="s">
        <v>1</v>
      </c>
      <c r="F213" s="273" t="s">
        <v>236</v>
      </c>
      <c r="G213" s="271"/>
      <c r="H213" s="274">
        <v>0.52500000000000002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209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201</v>
      </c>
    </row>
    <row r="214" s="13" customFormat="1">
      <c r="A214" s="13"/>
      <c r="B214" s="259"/>
      <c r="C214" s="260"/>
      <c r="D214" s="261" t="s">
        <v>209</v>
      </c>
      <c r="E214" s="262" t="s">
        <v>1</v>
      </c>
      <c r="F214" s="263" t="s">
        <v>237</v>
      </c>
      <c r="G214" s="260"/>
      <c r="H214" s="262" t="s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209</v>
      </c>
      <c r="AU214" s="269" t="s">
        <v>85</v>
      </c>
      <c r="AV214" s="13" t="s">
        <v>80</v>
      </c>
      <c r="AW214" s="13" t="s">
        <v>30</v>
      </c>
      <c r="AX214" s="13" t="s">
        <v>73</v>
      </c>
      <c r="AY214" s="269" t="s">
        <v>201</v>
      </c>
    </row>
    <row r="215" s="14" customFormat="1">
      <c r="A215" s="14"/>
      <c r="B215" s="270"/>
      <c r="C215" s="271"/>
      <c r="D215" s="261" t="s">
        <v>209</v>
      </c>
      <c r="E215" s="272" t="s">
        <v>1</v>
      </c>
      <c r="F215" s="273" t="s">
        <v>238</v>
      </c>
      <c r="G215" s="271"/>
      <c r="H215" s="274">
        <v>2.2749999999999999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209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201</v>
      </c>
    </row>
    <row r="216" s="14" customFormat="1">
      <c r="A216" s="14"/>
      <c r="B216" s="270"/>
      <c r="C216" s="271"/>
      <c r="D216" s="261" t="s">
        <v>209</v>
      </c>
      <c r="E216" s="272" t="s">
        <v>1</v>
      </c>
      <c r="F216" s="273" t="s">
        <v>239</v>
      </c>
      <c r="G216" s="271"/>
      <c r="H216" s="274">
        <v>2.2749999999999999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209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201</v>
      </c>
    </row>
    <row r="217" s="14" customFormat="1">
      <c r="A217" s="14"/>
      <c r="B217" s="270"/>
      <c r="C217" s="271"/>
      <c r="D217" s="261" t="s">
        <v>209</v>
      </c>
      <c r="E217" s="272" t="s">
        <v>1</v>
      </c>
      <c r="F217" s="273" t="s">
        <v>240</v>
      </c>
      <c r="G217" s="271"/>
      <c r="H217" s="274">
        <v>2.2749999999999999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209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201</v>
      </c>
    </row>
    <row r="218" s="14" customFormat="1">
      <c r="A218" s="14"/>
      <c r="B218" s="270"/>
      <c r="C218" s="271"/>
      <c r="D218" s="261" t="s">
        <v>209</v>
      </c>
      <c r="E218" s="272" t="s">
        <v>1</v>
      </c>
      <c r="F218" s="273" t="s">
        <v>241</v>
      </c>
      <c r="G218" s="271"/>
      <c r="H218" s="274">
        <v>2.2749999999999999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209</v>
      </c>
      <c r="AU218" s="280" t="s">
        <v>85</v>
      </c>
      <c r="AV218" s="14" t="s">
        <v>85</v>
      </c>
      <c r="AW218" s="14" t="s">
        <v>30</v>
      </c>
      <c r="AX218" s="14" t="s">
        <v>73</v>
      </c>
      <c r="AY218" s="280" t="s">
        <v>201</v>
      </c>
    </row>
    <row r="219" s="14" customFormat="1">
      <c r="A219" s="14"/>
      <c r="B219" s="270"/>
      <c r="C219" s="271"/>
      <c r="D219" s="261" t="s">
        <v>209</v>
      </c>
      <c r="E219" s="271"/>
      <c r="F219" s="273" t="s">
        <v>264</v>
      </c>
      <c r="G219" s="271"/>
      <c r="H219" s="274">
        <v>15.68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209</v>
      </c>
      <c r="AU219" s="280" t="s">
        <v>85</v>
      </c>
      <c r="AV219" s="14" t="s">
        <v>85</v>
      </c>
      <c r="AW219" s="14" t="s">
        <v>4</v>
      </c>
      <c r="AX219" s="14" t="s">
        <v>80</v>
      </c>
      <c r="AY219" s="280" t="s">
        <v>201</v>
      </c>
    </row>
    <row r="220" s="2" customFormat="1" ht="21.75" customHeight="1">
      <c r="A220" s="37"/>
      <c r="B220" s="38"/>
      <c r="C220" s="245" t="s">
        <v>90</v>
      </c>
      <c r="D220" s="245" t="s">
        <v>203</v>
      </c>
      <c r="E220" s="246" t="s">
        <v>269</v>
      </c>
      <c r="F220" s="247" t="s">
        <v>270</v>
      </c>
      <c r="G220" s="248" t="s">
        <v>206</v>
      </c>
      <c r="H220" s="249">
        <v>8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39</v>
      </c>
      <c r="O220" s="90"/>
      <c r="P220" s="255">
        <f>O220*H220</f>
        <v>0</v>
      </c>
      <c r="Q220" s="255">
        <v>0.1575</v>
      </c>
      <c r="R220" s="255">
        <f>Q220*H220</f>
        <v>1.26</v>
      </c>
      <c r="S220" s="255">
        <v>0</v>
      </c>
      <c r="T220" s="25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7" t="s">
        <v>207</v>
      </c>
      <c r="AT220" s="257" t="s">
        <v>203</v>
      </c>
      <c r="AU220" s="257" t="s">
        <v>85</v>
      </c>
      <c r="AY220" s="16" t="s">
        <v>201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6" t="s">
        <v>85</v>
      </c>
      <c r="BK220" s="258">
        <f>ROUND(I220*H220,2)</f>
        <v>0</v>
      </c>
      <c r="BL220" s="16" t="s">
        <v>207</v>
      </c>
      <c r="BM220" s="257" t="s">
        <v>271</v>
      </c>
    </row>
    <row r="221" s="13" customFormat="1">
      <c r="A221" s="13"/>
      <c r="B221" s="259"/>
      <c r="C221" s="260"/>
      <c r="D221" s="261" t="s">
        <v>209</v>
      </c>
      <c r="E221" s="262" t="s">
        <v>1</v>
      </c>
      <c r="F221" s="263" t="s">
        <v>232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209</v>
      </c>
      <c r="AU221" s="269" t="s">
        <v>85</v>
      </c>
      <c r="AV221" s="13" t="s">
        <v>80</v>
      </c>
      <c r="AW221" s="13" t="s">
        <v>30</v>
      </c>
      <c r="AX221" s="13" t="s">
        <v>73</v>
      </c>
      <c r="AY221" s="269" t="s">
        <v>201</v>
      </c>
    </row>
    <row r="222" s="14" customFormat="1">
      <c r="A222" s="14"/>
      <c r="B222" s="270"/>
      <c r="C222" s="271"/>
      <c r="D222" s="261" t="s">
        <v>209</v>
      </c>
      <c r="E222" s="272" t="s">
        <v>1</v>
      </c>
      <c r="F222" s="273" t="s">
        <v>272</v>
      </c>
      <c r="G222" s="271"/>
      <c r="H222" s="274">
        <v>1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209</v>
      </c>
      <c r="AU222" s="280" t="s">
        <v>85</v>
      </c>
      <c r="AV222" s="14" t="s">
        <v>85</v>
      </c>
      <c r="AW222" s="14" t="s">
        <v>30</v>
      </c>
      <c r="AX222" s="14" t="s">
        <v>73</v>
      </c>
      <c r="AY222" s="280" t="s">
        <v>201</v>
      </c>
    </row>
    <row r="223" s="14" customFormat="1">
      <c r="A223" s="14"/>
      <c r="B223" s="270"/>
      <c r="C223" s="271"/>
      <c r="D223" s="261" t="s">
        <v>209</v>
      </c>
      <c r="E223" s="272" t="s">
        <v>1</v>
      </c>
      <c r="F223" s="273" t="s">
        <v>273</v>
      </c>
      <c r="G223" s="271"/>
      <c r="H223" s="274">
        <v>1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209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201</v>
      </c>
    </row>
    <row r="224" s="14" customFormat="1">
      <c r="A224" s="14"/>
      <c r="B224" s="270"/>
      <c r="C224" s="271"/>
      <c r="D224" s="261" t="s">
        <v>209</v>
      </c>
      <c r="E224" s="272" t="s">
        <v>1</v>
      </c>
      <c r="F224" s="273" t="s">
        <v>274</v>
      </c>
      <c r="G224" s="271"/>
      <c r="H224" s="274">
        <v>1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209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201</v>
      </c>
    </row>
    <row r="225" s="14" customFormat="1">
      <c r="A225" s="14"/>
      <c r="B225" s="270"/>
      <c r="C225" s="271"/>
      <c r="D225" s="261" t="s">
        <v>209</v>
      </c>
      <c r="E225" s="272" t="s">
        <v>1</v>
      </c>
      <c r="F225" s="273" t="s">
        <v>275</v>
      </c>
      <c r="G225" s="271"/>
      <c r="H225" s="274">
        <v>1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209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201</v>
      </c>
    </row>
    <row r="226" s="13" customFormat="1">
      <c r="A226" s="13"/>
      <c r="B226" s="259"/>
      <c r="C226" s="260"/>
      <c r="D226" s="261" t="s">
        <v>209</v>
      </c>
      <c r="E226" s="262" t="s">
        <v>1</v>
      </c>
      <c r="F226" s="263" t="s">
        <v>237</v>
      </c>
      <c r="G226" s="260"/>
      <c r="H226" s="262" t="s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209</v>
      </c>
      <c r="AU226" s="269" t="s">
        <v>85</v>
      </c>
      <c r="AV226" s="13" t="s">
        <v>80</v>
      </c>
      <c r="AW226" s="13" t="s">
        <v>30</v>
      </c>
      <c r="AX226" s="13" t="s">
        <v>73</v>
      </c>
      <c r="AY226" s="269" t="s">
        <v>201</v>
      </c>
    </row>
    <row r="227" s="14" customFormat="1">
      <c r="A227" s="14"/>
      <c r="B227" s="270"/>
      <c r="C227" s="271"/>
      <c r="D227" s="261" t="s">
        <v>209</v>
      </c>
      <c r="E227" s="272" t="s">
        <v>1</v>
      </c>
      <c r="F227" s="273" t="s">
        <v>272</v>
      </c>
      <c r="G227" s="271"/>
      <c r="H227" s="274">
        <v>1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209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201</v>
      </c>
    </row>
    <row r="228" s="14" customFormat="1">
      <c r="A228" s="14"/>
      <c r="B228" s="270"/>
      <c r="C228" s="271"/>
      <c r="D228" s="261" t="s">
        <v>209</v>
      </c>
      <c r="E228" s="272" t="s">
        <v>1</v>
      </c>
      <c r="F228" s="273" t="s">
        <v>273</v>
      </c>
      <c r="G228" s="271"/>
      <c r="H228" s="274">
        <v>1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209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201</v>
      </c>
    </row>
    <row r="229" s="14" customFormat="1">
      <c r="A229" s="14"/>
      <c r="B229" s="270"/>
      <c r="C229" s="271"/>
      <c r="D229" s="261" t="s">
        <v>209</v>
      </c>
      <c r="E229" s="272" t="s">
        <v>1</v>
      </c>
      <c r="F229" s="273" t="s">
        <v>274</v>
      </c>
      <c r="G229" s="271"/>
      <c r="H229" s="274">
        <v>1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209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201</v>
      </c>
    </row>
    <row r="230" s="14" customFormat="1">
      <c r="A230" s="14"/>
      <c r="B230" s="270"/>
      <c r="C230" s="271"/>
      <c r="D230" s="261" t="s">
        <v>209</v>
      </c>
      <c r="E230" s="272" t="s">
        <v>1</v>
      </c>
      <c r="F230" s="273" t="s">
        <v>275</v>
      </c>
      <c r="G230" s="271"/>
      <c r="H230" s="274">
        <v>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209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201</v>
      </c>
    </row>
    <row r="231" s="2" customFormat="1" ht="21.75" customHeight="1">
      <c r="A231" s="37"/>
      <c r="B231" s="38"/>
      <c r="C231" s="245" t="s">
        <v>276</v>
      </c>
      <c r="D231" s="245" t="s">
        <v>203</v>
      </c>
      <c r="E231" s="246" t="s">
        <v>277</v>
      </c>
      <c r="F231" s="247" t="s">
        <v>278</v>
      </c>
      <c r="G231" s="248" t="s">
        <v>206</v>
      </c>
      <c r="H231" s="249">
        <v>16</v>
      </c>
      <c r="I231" s="250"/>
      <c r="J231" s="251">
        <f>ROUND(I231*H231,2)</f>
        <v>0</v>
      </c>
      <c r="K231" s="252"/>
      <c r="L231" s="43"/>
      <c r="M231" s="253" t="s">
        <v>1</v>
      </c>
      <c r="N231" s="254" t="s">
        <v>39</v>
      </c>
      <c r="O231" s="90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7" t="s">
        <v>207</v>
      </c>
      <c r="AT231" s="257" t="s">
        <v>203</v>
      </c>
      <c r="AU231" s="257" t="s">
        <v>85</v>
      </c>
      <c r="AY231" s="16" t="s">
        <v>201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6" t="s">
        <v>85</v>
      </c>
      <c r="BK231" s="258">
        <f>ROUND(I231*H231,2)</f>
        <v>0</v>
      </c>
      <c r="BL231" s="16" t="s">
        <v>207</v>
      </c>
      <c r="BM231" s="257" t="s">
        <v>279</v>
      </c>
    </row>
    <row r="232" s="14" customFormat="1">
      <c r="A232" s="14"/>
      <c r="B232" s="270"/>
      <c r="C232" s="271"/>
      <c r="D232" s="261" t="s">
        <v>209</v>
      </c>
      <c r="E232" s="272" t="s">
        <v>1</v>
      </c>
      <c r="F232" s="273" t="s">
        <v>280</v>
      </c>
      <c r="G232" s="271"/>
      <c r="H232" s="274">
        <v>16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209</v>
      </c>
      <c r="AU232" s="280" t="s">
        <v>85</v>
      </c>
      <c r="AV232" s="14" t="s">
        <v>85</v>
      </c>
      <c r="AW232" s="14" t="s">
        <v>30</v>
      </c>
      <c r="AX232" s="14" t="s">
        <v>80</v>
      </c>
      <c r="AY232" s="280" t="s">
        <v>201</v>
      </c>
    </row>
    <row r="233" s="2" customFormat="1" ht="16.5" customHeight="1">
      <c r="A233" s="37"/>
      <c r="B233" s="38"/>
      <c r="C233" s="281" t="s">
        <v>281</v>
      </c>
      <c r="D233" s="281" t="s">
        <v>116</v>
      </c>
      <c r="E233" s="282" t="s">
        <v>282</v>
      </c>
      <c r="F233" s="283" t="s">
        <v>283</v>
      </c>
      <c r="G233" s="284" t="s">
        <v>206</v>
      </c>
      <c r="H233" s="285">
        <v>16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39</v>
      </c>
      <c r="O233" s="90"/>
      <c r="P233" s="255">
        <f>O233*H233</f>
        <v>0</v>
      </c>
      <c r="Q233" s="255">
        <v>3.0000000000000001E-05</v>
      </c>
      <c r="R233" s="255">
        <f>Q233*H233</f>
        <v>0.00048000000000000001</v>
      </c>
      <c r="S233" s="255">
        <v>0</v>
      </c>
      <c r="T233" s="25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7" t="s">
        <v>284</v>
      </c>
      <c r="AT233" s="257" t="s">
        <v>116</v>
      </c>
      <c r="AU233" s="257" t="s">
        <v>85</v>
      </c>
      <c r="AY233" s="16" t="s">
        <v>201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6" t="s">
        <v>85</v>
      </c>
      <c r="BK233" s="258">
        <f>ROUND(I233*H233,2)</f>
        <v>0</v>
      </c>
      <c r="BL233" s="16" t="s">
        <v>207</v>
      </c>
      <c r="BM233" s="257" t="s">
        <v>285</v>
      </c>
    </row>
    <row r="234" s="12" customFormat="1" ht="22.8" customHeight="1">
      <c r="A234" s="12"/>
      <c r="B234" s="229"/>
      <c r="C234" s="230"/>
      <c r="D234" s="231" t="s">
        <v>72</v>
      </c>
      <c r="E234" s="243" t="s">
        <v>286</v>
      </c>
      <c r="F234" s="243" t="s">
        <v>287</v>
      </c>
      <c r="G234" s="230"/>
      <c r="H234" s="230"/>
      <c r="I234" s="233"/>
      <c r="J234" s="244">
        <f>BK234</f>
        <v>0</v>
      </c>
      <c r="K234" s="230"/>
      <c r="L234" s="235"/>
      <c r="M234" s="236"/>
      <c r="N234" s="237"/>
      <c r="O234" s="237"/>
      <c r="P234" s="238">
        <f>SUM(P235:P259)</f>
        <v>0</v>
      </c>
      <c r="Q234" s="237"/>
      <c r="R234" s="238">
        <f>SUM(R235:R259)</f>
        <v>2.3460000000000001</v>
      </c>
      <c r="S234" s="237"/>
      <c r="T234" s="239">
        <f>SUM(T235:T259)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40" t="s">
        <v>80</v>
      </c>
      <c r="AT234" s="241" t="s">
        <v>72</v>
      </c>
      <c r="AU234" s="241" t="s">
        <v>80</v>
      </c>
      <c r="AY234" s="240" t="s">
        <v>201</v>
      </c>
      <c r="BK234" s="242">
        <f>SUM(BK235:BK259)</f>
        <v>0</v>
      </c>
    </row>
    <row r="235" s="2" customFormat="1" ht="21.75" customHeight="1">
      <c r="A235" s="37"/>
      <c r="B235" s="38"/>
      <c r="C235" s="245" t="s">
        <v>207</v>
      </c>
      <c r="D235" s="245" t="s">
        <v>203</v>
      </c>
      <c r="E235" s="246" t="s">
        <v>288</v>
      </c>
      <c r="F235" s="247" t="s">
        <v>289</v>
      </c>
      <c r="G235" s="248" t="s">
        <v>206</v>
      </c>
      <c r="H235" s="249">
        <v>16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39</v>
      </c>
      <c r="O235" s="90"/>
      <c r="P235" s="255">
        <f>O235*H235</f>
        <v>0</v>
      </c>
      <c r="Q235" s="255">
        <v>0.010200000000000001</v>
      </c>
      <c r="R235" s="255">
        <f>Q235*H235</f>
        <v>0.16320000000000001</v>
      </c>
      <c r="S235" s="255">
        <v>0</v>
      </c>
      <c r="T235" s="25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7" t="s">
        <v>207</v>
      </c>
      <c r="AT235" s="257" t="s">
        <v>203</v>
      </c>
      <c r="AU235" s="257" t="s">
        <v>85</v>
      </c>
      <c r="AY235" s="16" t="s">
        <v>201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6" t="s">
        <v>85</v>
      </c>
      <c r="BK235" s="258">
        <f>ROUND(I235*H235,2)</f>
        <v>0</v>
      </c>
      <c r="BL235" s="16" t="s">
        <v>207</v>
      </c>
      <c r="BM235" s="257" t="s">
        <v>290</v>
      </c>
    </row>
    <row r="236" s="14" customFormat="1">
      <c r="A236" s="14"/>
      <c r="B236" s="270"/>
      <c r="C236" s="271"/>
      <c r="D236" s="261" t="s">
        <v>209</v>
      </c>
      <c r="E236" s="272" t="s">
        <v>1</v>
      </c>
      <c r="F236" s="273" t="s">
        <v>291</v>
      </c>
      <c r="G236" s="271"/>
      <c r="H236" s="274">
        <v>16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209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201</v>
      </c>
    </row>
    <row r="237" s="2" customFormat="1" ht="21.75" customHeight="1">
      <c r="A237" s="37"/>
      <c r="B237" s="38"/>
      <c r="C237" s="245" t="s">
        <v>292</v>
      </c>
      <c r="D237" s="245" t="s">
        <v>203</v>
      </c>
      <c r="E237" s="246" t="s">
        <v>293</v>
      </c>
      <c r="F237" s="247" t="s">
        <v>294</v>
      </c>
      <c r="G237" s="248" t="s">
        <v>206</v>
      </c>
      <c r="H237" s="249">
        <v>214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39</v>
      </c>
      <c r="O237" s="90"/>
      <c r="P237" s="255">
        <f>O237*H237</f>
        <v>0</v>
      </c>
      <c r="Q237" s="255">
        <v>0.010200000000000001</v>
      </c>
      <c r="R237" s="255">
        <f>Q237*H237</f>
        <v>2.1828000000000003</v>
      </c>
      <c r="S237" s="255">
        <v>0</v>
      </c>
      <c r="T237" s="25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7" t="s">
        <v>207</v>
      </c>
      <c r="AT237" s="257" t="s">
        <v>203</v>
      </c>
      <c r="AU237" s="257" t="s">
        <v>85</v>
      </c>
      <c r="AY237" s="16" t="s">
        <v>201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6" t="s">
        <v>85</v>
      </c>
      <c r="BK237" s="258">
        <f>ROUND(I237*H237,2)</f>
        <v>0</v>
      </c>
      <c r="BL237" s="16" t="s">
        <v>207</v>
      </c>
      <c r="BM237" s="257" t="s">
        <v>295</v>
      </c>
    </row>
    <row r="238" s="13" customFormat="1">
      <c r="A238" s="13"/>
      <c r="B238" s="259"/>
      <c r="C238" s="260"/>
      <c r="D238" s="261" t="s">
        <v>209</v>
      </c>
      <c r="E238" s="262" t="s">
        <v>1</v>
      </c>
      <c r="F238" s="263" t="s">
        <v>210</v>
      </c>
      <c r="G238" s="260"/>
      <c r="H238" s="262" t="s">
        <v>1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209</v>
      </c>
      <c r="AU238" s="269" t="s">
        <v>85</v>
      </c>
      <c r="AV238" s="13" t="s">
        <v>80</v>
      </c>
      <c r="AW238" s="13" t="s">
        <v>30</v>
      </c>
      <c r="AX238" s="13" t="s">
        <v>73</v>
      </c>
      <c r="AY238" s="269" t="s">
        <v>201</v>
      </c>
    </row>
    <row r="239" s="14" customFormat="1">
      <c r="A239" s="14"/>
      <c r="B239" s="270"/>
      <c r="C239" s="271"/>
      <c r="D239" s="261" t="s">
        <v>209</v>
      </c>
      <c r="E239" s="272" t="s">
        <v>1</v>
      </c>
      <c r="F239" s="273" t="s">
        <v>211</v>
      </c>
      <c r="G239" s="271"/>
      <c r="H239" s="274">
        <v>7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209</v>
      </c>
      <c r="AU239" s="280" t="s">
        <v>85</v>
      </c>
      <c r="AV239" s="14" t="s">
        <v>85</v>
      </c>
      <c r="AW239" s="14" t="s">
        <v>30</v>
      </c>
      <c r="AX239" s="14" t="s">
        <v>73</v>
      </c>
      <c r="AY239" s="280" t="s">
        <v>201</v>
      </c>
    </row>
    <row r="240" s="14" customFormat="1">
      <c r="A240" s="14"/>
      <c r="B240" s="270"/>
      <c r="C240" s="271"/>
      <c r="D240" s="261" t="s">
        <v>209</v>
      </c>
      <c r="E240" s="272" t="s">
        <v>1</v>
      </c>
      <c r="F240" s="273" t="s">
        <v>212</v>
      </c>
      <c r="G240" s="271"/>
      <c r="H240" s="274">
        <v>6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209</v>
      </c>
      <c r="AU240" s="280" t="s">
        <v>85</v>
      </c>
      <c r="AV240" s="14" t="s">
        <v>85</v>
      </c>
      <c r="AW240" s="14" t="s">
        <v>30</v>
      </c>
      <c r="AX240" s="14" t="s">
        <v>73</v>
      </c>
      <c r="AY240" s="280" t="s">
        <v>201</v>
      </c>
    </row>
    <row r="241" s="14" customFormat="1">
      <c r="A241" s="14"/>
      <c r="B241" s="270"/>
      <c r="C241" s="271"/>
      <c r="D241" s="261" t="s">
        <v>209</v>
      </c>
      <c r="E241" s="272" t="s">
        <v>1</v>
      </c>
      <c r="F241" s="273" t="s">
        <v>213</v>
      </c>
      <c r="G241" s="271"/>
      <c r="H241" s="274">
        <v>6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209</v>
      </c>
      <c r="AU241" s="280" t="s">
        <v>85</v>
      </c>
      <c r="AV241" s="14" t="s">
        <v>85</v>
      </c>
      <c r="AW241" s="14" t="s">
        <v>30</v>
      </c>
      <c r="AX241" s="14" t="s">
        <v>73</v>
      </c>
      <c r="AY241" s="280" t="s">
        <v>201</v>
      </c>
    </row>
    <row r="242" s="14" customFormat="1">
      <c r="A242" s="14"/>
      <c r="B242" s="270"/>
      <c r="C242" s="271"/>
      <c r="D242" s="261" t="s">
        <v>209</v>
      </c>
      <c r="E242" s="272" t="s">
        <v>1</v>
      </c>
      <c r="F242" s="273" t="s">
        <v>214</v>
      </c>
      <c r="G242" s="271"/>
      <c r="H242" s="274">
        <v>7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209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201</v>
      </c>
    </row>
    <row r="243" s="14" customFormat="1">
      <c r="A243" s="14"/>
      <c r="B243" s="270"/>
      <c r="C243" s="271"/>
      <c r="D243" s="261" t="s">
        <v>209</v>
      </c>
      <c r="E243" s="272" t="s">
        <v>1</v>
      </c>
      <c r="F243" s="273" t="s">
        <v>215</v>
      </c>
      <c r="G243" s="271"/>
      <c r="H243" s="274">
        <v>7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209</v>
      </c>
      <c r="AU243" s="280" t="s">
        <v>85</v>
      </c>
      <c r="AV243" s="14" t="s">
        <v>85</v>
      </c>
      <c r="AW243" s="14" t="s">
        <v>30</v>
      </c>
      <c r="AX243" s="14" t="s">
        <v>73</v>
      </c>
      <c r="AY243" s="280" t="s">
        <v>201</v>
      </c>
    </row>
    <row r="244" s="14" customFormat="1">
      <c r="A244" s="14"/>
      <c r="B244" s="270"/>
      <c r="C244" s="271"/>
      <c r="D244" s="261" t="s">
        <v>209</v>
      </c>
      <c r="E244" s="272" t="s">
        <v>1</v>
      </c>
      <c r="F244" s="273" t="s">
        <v>216</v>
      </c>
      <c r="G244" s="271"/>
      <c r="H244" s="274">
        <v>7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209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201</v>
      </c>
    </row>
    <row r="245" s="14" customFormat="1">
      <c r="A245" s="14"/>
      <c r="B245" s="270"/>
      <c r="C245" s="271"/>
      <c r="D245" s="261" t="s">
        <v>209</v>
      </c>
      <c r="E245" s="272" t="s">
        <v>1</v>
      </c>
      <c r="F245" s="273" t="s">
        <v>217</v>
      </c>
      <c r="G245" s="271"/>
      <c r="H245" s="274">
        <v>7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209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201</v>
      </c>
    </row>
    <row r="246" s="14" customFormat="1">
      <c r="A246" s="14"/>
      <c r="B246" s="270"/>
      <c r="C246" s="271"/>
      <c r="D246" s="261" t="s">
        <v>209</v>
      </c>
      <c r="E246" s="272" t="s">
        <v>1</v>
      </c>
      <c r="F246" s="273" t="s">
        <v>218</v>
      </c>
      <c r="G246" s="271"/>
      <c r="H246" s="274">
        <v>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209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201</v>
      </c>
    </row>
    <row r="247" s="14" customFormat="1">
      <c r="A247" s="14"/>
      <c r="B247" s="270"/>
      <c r="C247" s="271"/>
      <c r="D247" s="261" t="s">
        <v>209</v>
      </c>
      <c r="E247" s="272" t="s">
        <v>1</v>
      </c>
      <c r="F247" s="273" t="s">
        <v>219</v>
      </c>
      <c r="G247" s="271"/>
      <c r="H247" s="274">
        <v>7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209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201</v>
      </c>
    </row>
    <row r="248" s="14" customFormat="1">
      <c r="A248" s="14"/>
      <c r="B248" s="270"/>
      <c r="C248" s="271"/>
      <c r="D248" s="261" t="s">
        <v>209</v>
      </c>
      <c r="E248" s="272" t="s">
        <v>1</v>
      </c>
      <c r="F248" s="273" t="s">
        <v>220</v>
      </c>
      <c r="G248" s="271"/>
      <c r="H248" s="274">
        <v>7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209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201</v>
      </c>
    </row>
    <row r="249" s="14" customFormat="1">
      <c r="A249" s="14"/>
      <c r="B249" s="270"/>
      <c r="C249" s="271"/>
      <c r="D249" s="261" t="s">
        <v>209</v>
      </c>
      <c r="E249" s="272" t="s">
        <v>1</v>
      </c>
      <c r="F249" s="273" t="s">
        <v>221</v>
      </c>
      <c r="G249" s="271"/>
      <c r="H249" s="274">
        <v>7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209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201</v>
      </c>
    </row>
    <row r="250" s="14" customFormat="1">
      <c r="A250" s="14"/>
      <c r="B250" s="270"/>
      <c r="C250" s="271"/>
      <c r="D250" s="261" t="s">
        <v>209</v>
      </c>
      <c r="E250" s="272" t="s">
        <v>1</v>
      </c>
      <c r="F250" s="273" t="s">
        <v>222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209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201</v>
      </c>
    </row>
    <row r="251" s="14" customFormat="1">
      <c r="A251" s="14"/>
      <c r="B251" s="270"/>
      <c r="C251" s="271"/>
      <c r="D251" s="261" t="s">
        <v>209</v>
      </c>
      <c r="E251" s="272" t="s">
        <v>1</v>
      </c>
      <c r="F251" s="273" t="s">
        <v>223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209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201</v>
      </c>
    </row>
    <row r="252" s="14" customFormat="1">
      <c r="A252" s="14"/>
      <c r="B252" s="270"/>
      <c r="C252" s="271"/>
      <c r="D252" s="261" t="s">
        <v>209</v>
      </c>
      <c r="E252" s="272" t="s">
        <v>1</v>
      </c>
      <c r="F252" s="273" t="s">
        <v>224</v>
      </c>
      <c r="G252" s="271"/>
      <c r="H252" s="274">
        <v>6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209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201</v>
      </c>
    </row>
    <row r="253" s="14" customFormat="1">
      <c r="A253" s="14"/>
      <c r="B253" s="270"/>
      <c r="C253" s="271"/>
      <c r="D253" s="261" t="s">
        <v>209</v>
      </c>
      <c r="E253" s="272" t="s">
        <v>1</v>
      </c>
      <c r="F253" s="273" t="s">
        <v>225</v>
      </c>
      <c r="G253" s="271"/>
      <c r="H253" s="274">
        <v>6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209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201</v>
      </c>
    </row>
    <row r="254" s="14" customFormat="1">
      <c r="A254" s="14"/>
      <c r="B254" s="270"/>
      <c r="C254" s="271"/>
      <c r="D254" s="261" t="s">
        <v>209</v>
      </c>
      <c r="E254" s="272" t="s">
        <v>1</v>
      </c>
      <c r="F254" s="273" t="s">
        <v>226</v>
      </c>
      <c r="G254" s="271"/>
      <c r="H254" s="274">
        <v>7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209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201</v>
      </c>
    </row>
    <row r="255" s="14" customFormat="1">
      <c r="A255" s="14"/>
      <c r="B255" s="270"/>
      <c r="C255" s="271"/>
      <c r="D255" s="261" t="s">
        <v>209</v>
      </c>
      <c r="E255" s="271"/>
      <c r="F255" s="273" t="s">
        <v>296</v>
      </c>
      <c r="G255" s="271"/>
      <c r="H255" s="274">
        <v>214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209</v>
      </c>
      <c r="AU255" s="280" t="s">
        <v>85</v>
      </c>
      <c r="AV255" s="14" t="s">
        <v>85</v>
      </c>
      <c r="AW255" s="14" t="s">
        <v>4</v>
      </c>
      <c r="AX255" s="14" t="s">
        <v>80</v>
      </c>
      <c r="AY255" s="280" t="s">
        <v>201</v>
      </c>
    </row>
    <row r="256" s="2" customFormat="1" ht="21.75" customHeight="1">
      <c r="A256" s="37"/>
      <c r="B256" s="38"/>
      <c r="C256" s="245" t="s">
        <v>245</v>
      </c>
      <c r="D256" s="245" t="s">
        <v>203</v>
      </c>
      <c r="E256" s="246" t="s">
        <v>297</v>
      </c>
      <c r="F256" s="247" t="s">
        <v>298</v>
      </c>
      <c r="G256" s="248" t="s">
        <v>206</v>
      </c>
      <c r="H256" s="249">
        <v>256</v>
      </c>
      <c r="I256" s="250"/>
      <c r="J256" s="251">
        <f>ROUND(I256*H256,2)</f>
        <v>0</v>
      </c>
      <c r="K256" s="252"/>
      <c r="L256" s="43"/>
      <c r="M256" s="253" t="s">
        <v>1</v>
      </c>
      <c r="N256" s="254" t="s">
        <v>39</v>
      </c>
      <c r="O256" s="90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7" t="s">
        <v>207</v>
      </c>
      <c r="AT256" s="257" t="s">
        <v>203</v>
      </c>
      <c r="AU256" s="257" t="s">
        <v>85</v>
      </c>
      <c r="AY256" s="16" t="s">
        <v>201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6" t="s">
        <v>85</v>
      </c>
      <c r="BK256" s="258">
        <f>ROUND(I256*H256,2)</f>
        <v>0</v>
      </c>
      <c r="BL256" s="16" t="s">
        <v>207</v>
      </c>
      <c r="BM256" s="257" t="s">
        <v>299</v>
      </c>
    </row>
    <row r="257" s="14" customFormat="1">
      <c r="A257" s="14"/>
      <c r="B257" s="270"/>
      <c r="C257" s="271"/>
      <c r="D257" s="261" t="s">
        <v>209</v>
      </c>
      <c r="E257" s="272" t="s">
        <v>1</v>
      </c>
      <c r="F257" s="273" t="s">
        <v>300</v>
      </c>
      <c r="G257" s="271"/>
      <c r="H257" s="274">
        <v>256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209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201</v>
      </c>
    </row>
    <row r="258" s="2" customFormat="1" ht="21.75" customHeight="1">
      <c r="A258" s="37"/>
      <c r="B258" s="38"/>
      <c r="C258" s="245" t="s">
        <v>301</v>
      </c>
      <c r="D258" s="245" t="s">
        <v>203</v>
      </c>
      <c r="E258" s="246" t="s">
        <v>302</v>
      </c>
      <c r="F258" s="247" t="s">
        <v>303</v>
      </c>
      <c r="G258" s="248" t="s">
        <v>206</v>
      </c>
      <c r="H258" s="249">
        <v>8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207</v>
      </c>
      <c r="AT258" s="257" t="s">
        <v>203</v>
      </c>
      <c r="AU258" s="257" t="s">
        <v>85</v>
      </c>
      <c r="AY258" s="16" t="s">
        <v>201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207</v>
      </c>
      <c r="BM258" s="257" t="s">
        <v>304</v>
      </c>
    </row>
    <row r="259" s="2" customFormat="1" ht="21.75" customHeight="1">
      <c r="A259" s="37"/>
      <c r="B259" s="38"/>
      <c r="C259" s="245" t="s">
        <v>284</v>
      </c>
      <c r="D259" s="245" t="s">
        <v>203</v>
      </c>
      <c r="E259" s="246" t="s">
        <v>305</v>
      </c>
      <c r="F259" s="247" t="s">
        <v>306</v>
      </c>
      <c r="G259" s="248" t="s">
        <v>206</v>
      </c>
      <c r="H259" s="249">
        <v>16</v>
      </c>
      <c r="I259" s="250"/>
      <c r="J259" s="251">
        <f>ROUND(I259*H259,2)</f>
        <v>0</v>
      </c>
      <c r="K259" s="252"/>
      <c r="L259" s="43"/>
      <c r="M259" s="253" t="s">
        <v>1</v>
      </c>
      <c r="N259" s="254" t="s">
        <v>39</v>
      </c>
      <c r="O259" s="90"/>
      <c r="P259" s="255">
        <f>O259*H259</f>
        <v>0</v>
      </c>
      <c r="Q259" s="255">
        <v>0</v>
      </c>
      <c r="R259" s="255">
        <f>Q259*H259</f>
        <v>0</v>
      </c>
      <c r="S259" s="255">
        <v>0</v>
      </c>
      <c r="T259" s="25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7" t="s">
        <v>207</v>
      </c>
      <c r="AT259" s="257" t="s">
        <v>203</v>
      </c>
      <c r="AU259" s="257" t="s">
        <v>85</v>
      </c>
      <c r="AY259" s="16" t="s">
        <v>201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6" t="s">
        <v>85</v>
      </c>
      <c r="BK259" s="258">
        <f>ROUND(I259*H259,2)</f>
        <v>0</v>
      </c>
      <c r="BL259" s="16" t="s">
        <v>207</v>
      </c>
      <c r="BM259" s="257" t="s">
        <v>307</v>
      </c>
    </row>
    <row r="260" s="12" customFormat="1" ht="22.8" customHeight="1">
      <c r="A260" s="12"/>
      <c r="B260" s="229"/>
      <c r="C260" s="230"/>
      <c r="D260" s="231" t="s">
        <v>72</v>
      </c>
      <c r="E260" s="243" t="s">
        <v>308</v>
      </c>
      <c r="F260" s="243" t="s">
        <v>309</v>
      </c>
      <c r="G260" s="230"/>
      <c r="H260" s="230"/>
      <c r="I260" s="233"/>
      <c r="J260" s="244">
        <f>BK260</f>
        <v>0</v>
      </c>
      <c r="K260" s="230"/>
      <c r="L260" s="235"/>
      <c r="M260" s="236"/>
      <c r="N260" s="237"/>
      <c r="O260" s="237"/>
      <c r="P260" s="238">
        <f>SUM(P261:P262)</f>
        <v>0</v>
      </c>
      <c r="Q260" s="237"/>
      <c r="R260" s="238">
        <f>SUM(R261:R262)</f>
        <v>0.030079999999999999</v>
      </c>
      <c r="S260" s="237"/>
      <c r="T260" s="239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0" t="s">
        <v>80</v>
      </c>
      <c r="AT260" s="241" t="s">
        <v>72</v>
      </c>
      <c r="AU260" s="241" t="s">
        <v>80</v>
      </c>
      <c r="AY260" s="240" t="s">
        <v>201</v>
      </c>
      <c r="BK260" s="242">
        <f>SUM(BK261:BK262)</f>
        <v>0</v>
      </c>
    </row>
    <row r="261" s="2" customFormat="1" ht="21.75" customHeight="1">
      <c r="A261" s="37"/>
      <c r="B261" s="38"/>
      <c r="C261" s="245" t="s">
        <v>310</v>
      </c>
      <c r="D261" s="245" t="s">
        <v>203</v>
      </c>
      <c r="E261" s="246" t="s">
        <v>311</v>
      </c>
      <c r="F261" s="247" t="s">
        <v>312</v>
      </c>
      <c r="G261" s="248" t="s">
        <v>206</v>
      </c>
      <c r="H261" s="249">
        <v>16</v>
      </c>
      <c r="I261" s="250"/>
      <c r="J261" s="251">
        <f>ROUND(I261*H261,2)</f>
        <v>0</v>
      </c>
      <c r="K261" s="252"/>
      <c r="L261" s="43"/>
      <c r="M261" s="253" t="s">
        <v>1</v>
      </c>
      <c r="N261" s="254" t="s">
        <v>39</v>
      </c>
      <c r="O261" s="90"/>
      <c r="P261" s="255">
        <f>O261*H261</f>
        <v>0</v>
      </c>
      <c r="Q261" s="255">
        <v>0.0018799999999999999</v>
      </c>
      <c r="R261" s="255">
        <f>Q261*H261</f>
        <v>0.030079999999999999</v>
      </c>
      <c r="S261" s="255">
        <v>0</v>
      </c>
      <c r="T261" s="25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7" t="s">
        <v>207</v>
      </c>
      <c r="AT261" s="257" t="s">
        <v>203</v>
      </c>
      <c r="AU261" s="257" t="s">
        <v>85</v>
      </c>
      <c r="AY261" s="16" t="s">
        <v>201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6" t="s">
        <v>85</v>
      </c>
      <c r="BK261" s="258">
        <f>ROUND(I261*H261,2)</f>
        <v>0</v>
      </c>
      <c r="BL261" s="16" t="s">
        <v>207</v>
      </c>
      <c r="BM261" s="257" t="s">
        <v>313</v>
      </c>
    </row>
    <row r="262" s="14" customFormat="1">
      <c r="A262" s="14"/>
      <c r="B262" s="270"/>
      <c r="C262" s="271"/>
      <c r="D262" s="261" t="s">
        <v>209</v>
      </c>
      <c r="E262" s="272" t="s">
        <v>1</v>
      </c>
      <c r="F262" s="273" t="s">
        <v>291</v>
      </c>
      <c r="G262" s="271"/>
      <c r="H262" s="274">
        <v>16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209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201</v>
      </c>
    </row>
    <row r="263" s="12" customFormat="1" ht="22.8" customHeight="1">
      <c r="A263" s="12"/>
      <c r="B263" s="229"/>
      <c r="C263" s="230"/>
      <c r="D263" s="231" t="s">
        <v>72</v>
      </c>
      <c r="E263" s="243" t="s">
        <v>310</v>
      </c>
      <c r="F263" s="243" t="s">
        <v>314</v>
      </c>
      <c r="G263" s="230"/>
      <c r="H263" s="230"/>
      <c r="I263" s="233"/>
      <c r="J263" s="244">
        <f>BK263</f>
        <v>0</v>
      </c>
      <c r="K263" s="230"/>
      <c r="L263" s="235"/>
      <c r="M263" s="236"/>
      <c r="N263" s="237"/>
      <c r="O263" s="237"/>
      <c r="P263" s="238">
        <f>SUM(P264:P317)</f>
        <v>0</v>
      </c>
      <c r="Q263" s="237"/>
      <c r="R263" s="238">
        <f>SUM(R264:R317)</f>
        <v>0.049532</v>
      </c>
      <c r="S263" s="237"/>
      <c r="T263" s="239">
        <f>SUM(T264:T317)</f>
        <v>2.8420000000000005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40" t="s">
        <v>80</v>
      </c>
      <c r="AT263" s="241" t="s">
        <v>72</v>
      </c>
      <c r="AU263" s="241" t="s">
        <v>80</v>
      </c>
      <c r="AY263" s="240" t="s">
        <v>201</v>
      </c>
      <c r="BK263" s="242">
        <f>SUM(BK264:BK317)</f>
        <v>0</v>
      </c>
    </row>
    <row r="264" s="2" customFormat="1" ht="44.25" customHeight="1">
      <c r="A264" s="37"/>
      <c r="B264" s="38"/>
      <c r="C264" s="245" t="s">
        <v>315</v>
      </c>
      <c r="D264" s="245" t="s">
        <v>203</v>
      </c>
      <c r="E264" s="246" t="s">
        <v>316</v>
      </c>
      <c r="F264" s="247" t="s">
        <v>317</v>
      </c>
      <c r="G264" s="248" t="s">
        <v>318</v>
      </c>
      <c r="H264" s="249">
        <v>107</v>
      </c>
      <c r="I264" s="250"/>
      <c r="J264" s="251">
        <f>ROUND(I264*H264,2)</f>
        <v>0</v>
      </c>
      <c r="K264" s="252"/>
      <c r="L264" s="43"/>
      <c r="M264" s="253" t="s">
        <v>1</v>
      </c>
      <c r="N264" s="254" t="s">
        <v>39</v>
      </c>
      <c r="O264" s="90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7" t="s">
        <v>207</v>
      </c>
      <c r="AT264" s="257" t="s">
        <v>203</v>
      </c>
      <c r="AU264" s="257" t="s">
        <v>85</v>
      </c>
      <c r="AY264" s="16" t="s">
        <v>201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6" t="s">
        <v>85</v>
      </c>
      <c r="BK264" s="258">
        <f>ROUND(I264*H264,2)</f>
        <v>0</v>
      </c>
      <c r="BL264" s="16" t="s">
        <v>207</v>
      </c>
      <c r="BM264" s="257" t="s">
        <v>319</v>
      </c>
    </row>
    <row r="265" s="13" customFormat="1">
      <c r="A265" s="13"/>
      <c r="B265" s="259"/>
      <c r="C265" s="260"/>
      <c r="D265" s="261" t="s">
        <v>209</v>
      </c>
      <c r="E265" s="262" t="s">
        <v>1</v>
      </c>
      <c r="F265" s="263" t="s">
        <v>210</v>
      </c>
      <c r="G265" s="260"/>
      <c r="H265" s="262" t="s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209</v>
      </c>
      <c r="AU265" s="269" t="s">
        <v>85</v>
      </c>
      <c r="AV265" s="13" t="s">
        <v>80</v>
      </c>
      <c r="AW265" s="13" t="s">
        <v>30</v>
      </c>
      <c r="AX265" s="13" t="s">
        <v>73</v>
      </c>
      <c r="AY265" s="269" t="s">
        <v>201</v>
      </c>
    </row>
    <row r="266" s="14" customFormat="1">
      <c r="A266" s="14"/>
      <c r="B266" s="270"/>
      <c r="C266" s="271"/>
      <c r="D266" s="261" t="s">
        <v>209</v>
      </c>
      <c r="E266" s="272" t="s">
        <v>1</v>
      </c>
      <c r="F266" s="273" t="s">
        <v>211</v>
      </c>
      <c r="G266" s="271"/>
      <c r="H266" s="274">
        <v>7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209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201</v>
      </c>
    </row>
    <row r="267" s="14" customFormat="1">
      <c r="A267" s="14"/>
      <c r="B267" s="270"/>
      <c r="C267" s="271"/>
      <c r="D267" s="261" t="s">
        <v>209</v>
      </c>
      <c r="E267" s="272" t="s">
        <v>1</v>
      </c>
      <c r="F267" s="273" t="s">
        <v>212</v>
      </c>
      <c r="G267" s="271"/>
      <c r="H267" s="274">
        <v>6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209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201</v>
      </c>
    </row>
    <row r="268" s="14" customFormat="1">
      <c r="A268" s="14"/>
      <c r="B268" s="270"/>
      <c r="C268" s="271"/>
      <c r="D268" s="261" t="s">
        <v>209</v>
      </c>
      <c r="E268" s="272" t="s">
        <v>1</v>
      </c>
      <c r="F268" s="273" t="s">
        <v>213</v>
      </c>
      <c r="G268" s="271"/>
      <c r="H268" s="274">
        <v>6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209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201</v>
      </c>
    </row>
    <row r="269" s="14" customFormat="1">
      <c r="A269" s="14"/>
      <c r="B269" s="270"/>
      <c r="C269" s="271"/>
      <c r="D269" s="261" t="s">
        <v>209</v>
      </c>
      <c r="E269" s="272" t="s">
        <v>1</v>
      </c>
      <c r="F269" s="273" t="s">
        <v>214</v>
      </c>
      <c r="G269" s="271"/>
      <c r="H269" s="274">
        <v>7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209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201</v>
      </c>
    </row>
    <row r="270" s="14" customFormat="1">
      <c r="A270" s="14"/>
      <c r="B270" s="270"/>
      <c r="C270" s="271"/>
      <c r="D270" s="261" t="s">
        <v>209</v>
      </c>
      <c r="E270" s="272" t="s">
        <v>1</v>
      </c>
      <c r="F270" s="273" t="s">
        <v>215</v>
      </c>
      <c r="G270" s="271"/>
      <c r="H270" s="274">
        <v>7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209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201</v>
      </c>
    </row>
    <row r="271" s="14" customFormat="1">
      <c r="A271" s="14"/>
      <c r="B271" s="270"/>
      <c r="C271" s="271"/>
      <c r="D271" s="261" t="s">
        <v>209</v>
      </c>
      <c r="E271" s="272" t="s">
        <v>1</v>
      </c>
      <c r="F271" s="273" t="s">
        <v>216</v>
      </c>
      <c r="G271" s="271"/>
      <c r="H271" s="274">
        <v>7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209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201</v>
      </c>
    </row>
    <row r="272" s="14" customFormat="1">
      <c r="A272" s="14"/>
      <c r="B272" s="270"/>
      <c r="C272" s="271"/>
      <c r="D272" s="261" t="s">
        <v>209</v>
      </c>
      <c r="E272" s="272" t="s">
        <v>1</v>
      </c>
      <c r="F272" s="273" t="s">
        <v>217</v>
      </c>
      <c r="G272" s="271"/>
      <c r="H272" s="274">
        <v>7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209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201</v>
      </c>
    </row>
    <row r="273" s="14" customFormat="1">
      <c r="A273" s="14"/>
      <c r="B273" s="270"/>
      <c r="C273" s="271"/>
      <c r="D273" s="261" t="s">
        <v>209</v>
      </c>
      <c r="E273" s="272" t="s">
        <v>1</v>
      </c>
      <c r="F273" s="273" t="s">
        <v>218</v>
      </c>
      <c r="G273" s="271"/>
      <c r="H273" s="274">
        <v>7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209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201</v>
      </c>
    </row>
    <row r="274" s="14" customFormat="1">
      <c r="A274" s="14"/>
      <c r="B274" s="270"/>
      <c r="C274" s="271"/>
      <c r="D274" s="261" t="s">
        <v>209</v>
      </c>
      <c r="E274" s="272" t="s">
        <v>1</v>
      </c>
      <c r="F274" s="273" t="s">
        <v>219</v>
      </c>
      <c r="G274" s="271"/>
      <c r="H274" s="274">
        <v>7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209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201</v>
      </c>
    </row>
    <row r="275" s="14" customFormat="1">
      <c r="A275" s="14"/>
      <c r="B275" s="270"/>
      <c r="C275" s="271"/>
      <c r="D275" s="261" t="s">
        <v>209</v>
      </c>
      <c r="E275" s="272" t="s">
        <v>1</v>
      </c>
      <c r="F275" s="273" t="s">
        <v>220</v>
      </c>
      <c r="G275" s="271"/>
      <c r="H275" s="274">
        <v>7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209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201</v>
      </c>
    </row>
    <row r="276" s="14" customFormat="1">
      <c r="A276" s="14"/>
      <c r="B276" s="270"/>
      <c r="C276" s="271"/>
      <c r="D276" s="261" t="s">
        <v>209</v>
      </c>
      <c r="E276" s="272" t="s">
        <v>1</v>
      </c>
      <c r="F276" s="273" t="s">
        <v>221</v>
      </c>
      <c r="G276" s="271"/>
      <c r="H276" s="274">
        <v>7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209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201</v>
      </c>
    </row>
    <row r="277" s="14" customFormat="1">
      <c r="A277" s="14"/>
      <c r="B277" s="270"/>
      <c r="C277" s="271"/>
      <c r="D277" s="261" t="s">
        <v>209</v>
      </c>
      <c r="E277" s="272" t="s">
        <v>1</v>
      </c>
      <c r="F277" s="273" t="s">
        <v>222</v>
      </c>
      <c r="G277" s="271"/>
      <c r="H277" s="274">
        <v>6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209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201</v>
      </c>
    </row>
    <row r="278" s="14" customFormat="1">
      <c r="A278" s="14"/>
      <c r="B278" s="270"/>
      <c r="C278" s="271"/>
      <c r="D278" s="261" t="s">
        <v>209</v>
      </c>
      <c r="E278" s="272" t="s">
        <v>1</v>
      </c>
      <c r="F278" s="273" t="s">
        <v>223</v>
      </c>
      <c r="G278" s="271"/>
      <c r="H278" s="274">
        <v>7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209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201</v>
      </c>
    </row>
    <row r="279" s="14" customFormat="1">
      <c r="A279" s="14"/>
      <c r="B279" s="270"/>
      <c r="C279" s="271"/>
      <c r="D279" s="261" t="s">
        <v>209</v>
      </c>
      <c r="E279" s="272" t="s">
        <v>1</v>
      </c>
      <c r="F279" s="273" t="s">
        <v>224</v>
      </c>
      <c r="G279" s="271"/>
      <c r="H279" s="274">
        <v>6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209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201</v>
      </c>
    </row>
    <row r="280" s="14" customFormat="1">
      <c r="A280" s="14"/>
      <c r="B280" s="270"/>
      <c r="C280" s="271"/>
      <c r="D280" s="261" t="s">
        <v>209</v>
      </c>
      <c r="E280" s="272" t="s">
        <v>1</v>
      </c>
      <c r="F280" s="273" t="s">
        <v>225</v>
      </c>
      <c r="G280" s="271"/>
      <c r="H280" s="274">
        <v>6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209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201</v>
      </c>
    </row>
    <row r="281" s="14" customFormat="1">
      <c r="A281" s="14"/>
      <c r="B281" s="270"/>
      <c r="C281" s="271"/>
      <c r="D281" s="261" t="s">
        <v>209</v>
      </c>
      <c r="E281" s="272" t="s">
        <v>1</v>
      </c>
      <c r="F281" s="273" t="s">
        <v>226</v>
      </c>
      <c r="G281" s="271"/>
      <c r="H281" s="274">
        <v>7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209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201</v>
      </c>
    </row>
    <row r="282" s="2" customFormat="1" ht="21.75" customHeight="1">
      <c r="A282" s="37"/>
      <c r="B282" s="38"/>
      <c r="C282" s="245" t="s">
        <v>320</v>
      </c>
      <c r="D282" s="245" t="s">
        <v>203</v>
      </c>
      <c r="E282" s="246" t="s">
        <v>321</v>
      </c>
      <c r="F282" s="247" t="s">
        <v>322</v>
      </c>
      <c r="G282" s="248" t="s">
        <v>323</v>
      </c>
      <c r="H282" s="249">
        <v>40.600000000000001</v>
      </c>
      <c r="I282" s="250"/>
      <c r="J282" s="251">
        <f>ROUND(I282*H282,2)</f>
        <v>0</v>
      </c>
      <c r="K282" s="252"/>
      <c r="L282" s="43"/>
      <c r="M282" s="253" t="s">
        <v>1</v>
      </c>
      <c r="N282" s="254" t="s">
        <v>39</v>
      </c>
      <c r="O282" s="90"/>
      <c r="P282" s="255">
        <f>O282*H282</f>
        <v>0</v>
      </c>
      <c r="Q282" s="255">
        <v>0.00122</v>
      </c>
      <c r="R282" s="255">
        <f>Q282*H282</f>
        <v>0.049532</v>
      </c>
      <c r="S282" s="255">
        <v>0.070000000000000007</v>
      </c>
      <c r="T282" s="256">
        <f>S282*H282</f>
        <v>2.8420000000000005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7" t="s">
        <v>207</v>
      </c>
      <c r="AT282" s="257" t="s">
        <v>203</v>
      </c>
      <c r="AU282" s="257" t="s">
        <v>85</v>
      </c>
      <c r="AY282" s="16" t="s">
        <v>201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6" t="s">
        <v>85</v>
      </c>
      <c r="BK282" s="258">
        <f>ROUND(I282*H282,2)</f>
        <v>0</v>
      </c>
      <c r="BL282" s="16" t="s">
        <v>207</v>
      </c>
      <c r="BM282" s="257" t="s">
        <v>324</v>
      </c>
    </row>
    <row r="283" s="13" customFormat="1">
      <c r="A283" s="13"/>
      <c r="B283" s="259"/>
      <c r="C283" s="260"/>
      <c r="D283" s="261" t="s">
        <v>209</v>
      </c>
      <c r="E283" s="262" t="s">
        <v>1</v>
      </c>
      <c r="F283" s="263" t="s">
        <v>210</v>
      </c>
      <c r="G283" s="260"/>
      <c r="H283" s="262" t="s">
        <v>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209</v>
      </c>
      <c r="AU283" s="269" t="s">
        <v>85</v>
      </c>
      <c r="AV283" s="13" t="s">
        <v>80</v>
      </c>
      <c r="AW283" s="13" t="s">
        <v>30</v>
      </c>
      <c r="AX283" s="13" t="s">
        <v>73</v>
      </c>
      <c r="AY283" s="269" t="s">
        <v>201</v>
      </c>
    </row>
    <row r="284" s="14" customFormat="1">
      <c r="A284" s="14"/>
      <c r="B284" s="270"/>
      <c r="C284" s="271"/>
      <c r="D284" s="261" t="s">
        <v>209</v>
      </c>
      <c r="E284" s="272" t="s">
        <v>1</v>
      </c>
      <c r="F284" s="273" t="s">
        <v>325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209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201</v>
      </c>
    </row>
    <row r="285" s="14" customFormat="1">
      <c r="A285" s="14"/>
      <c r="B285" s="270"/>
      <c r="C285" s="271"/>
      <c r="D285" s="261" t="s">
        <v>209</v>
      </c>
      <c r="E285" s="272" t="s">
        <v>1</v>
      </c>
      <c r="F285" s="273" t="s">
        <v>326</v>
      </c>
      <c r="G285" s="271"/>
      <c r="H285" s="274">
        <v>2.3999999999999999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209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201</v>
      </c>
    </row>
    <row r="286" s="14" customFormat="1">
      <c r="A286" s="14"/>
      <c r="B286" s="270"/>
      <c r="C286" s="271"/>
      <c r="D286" s="261" t="s">
        <v>209</v>
      </c>
      <c r="E286" s="272" t="s">
        <v>1</v>
      </c>
      <c r="F286" s="273" t="s">
        <v>327</v>
      </c>
      <c r="G286" s="271"/>
      <c r="H286" s="274">
        <v>2.3999999999999999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209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201</v>
      </c>
    </row>
    <row r="287" s="14" customFormat="1">
      <c r="A287" s="14"/>
      <c r="B287" s="270"/>
      <c r="C287" s="271"/>
      <c r="D287" s="261" t="s">
        <v>209</v>
      </c>
      <c r="E287" s="272" t="s">
        <v>1</v>
      </c>
      <c r="F287" s="273" t="s">
        <v>328</v>
      </c>
      <c r="G287" s="271"/>
      <c r="H287" s="274">
        <v>2.6000000000000001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209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201</v>
      </c>
    </row>
    <row r="288" s="14" customFormat="1">
      <c r="A288" s="14"/>
      <c r="B288" s="270"/>
      <c r="C288" s="271"/>
      <c r="D288" s="261" t="s">
        <v>209</v>
      </c>
      <c r="E288" s="272" t="s">
        <v>1</v>
      </c>
      <c r="F288" s="273" t="s">
        <v>329</v>
      </c>
      <c r="G288" s="271"/>
      <c r="H288" s="274">
        <v>2.6000000000000001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209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201</v>
      </c>
    </row>
    <row r="289" s="14" customFormat="1">
      <c r="A289" s="14"/>
      <c r="B289" s="270"/>
      <c r="C289" s="271"/>
      <c r="D289" s="261" t="s">
        <v>209</v>
      </c>
      <c r="E289" s="272" t="s">
        <v>1</v>
      </c>
      <c r="F289" s="273" t="s">
        <v>330</v>
      </c>
      <c r="G289" s="271"/>
      <c r="H289" s="274">
        <v>2.6000000000000001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209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201</v>
      </c>
    </row>
    <row r="290" s="14" customFormat="1">
      <c r="A290" s="14"/>
      <c r="B290" s="270"/>
      <c r="C290" s="271"/>
      <c r="D290" s="261" t="s">
        <v>209</v>
      </c>
      <c r="E290" s="272" t="s">
        <v>1</v>
      </c>
      <c r="F290" s="273" t="s">
        <v>331</v>
      </c>
      <c r="G290" s="271"/>
      <c r="H290" s="274">
        <v>2.6000000000000001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209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201</v>
      </c>
    </row>
    <row r="291" s="14" customFormat="1">
      <c r="A291" s="14"/>
      <c r="B291" s="270"/>
      <c r="C291" s="271"/>
      <c r="D291" s="261" t="s">
        <v>209</v>
      </c>
      <c r="E291" s="272" t="s">
        <v>1</v>
      </c>
      <c r="F291" s="273" t="s">
        <v>332</v>
      </c>
      <c r="G291" s="271"/>
      <c r="H291" s="274">
        <v>2.6000000000000001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209</v>
      </c>
      <c r="AU291" s="280" t="s">
        <v>85</v>
      </c>
      <c r="AV291" s="14" t="s">
        <v>85</v>
      </c>
      <c r="AW291" s="14" t="s">
        <v>30</v>
      </c>
      <c r="AX291" s="14" t="s">
        <v>73</v>
      </c>
      <c r="AY291" s="280" t="s">
        <v>201</v>
      </c>
    </row>
    <row r="292" s="14" customFormat="1">
      <c r="A292" s="14"/>
      <c r="B292" s="270"/>
      <c r="C292" s="271"/>
      <c r="D292" s="261" t="s">
        <v>209</v>
      </c>
      <c r="E292" s="272" t="s">
        <v>1</v>
      </c>
      <c r="F292" s="273" t="s">
        <v>333</v>
      </c>
      <c r="G292" s="271"/>
      <c r="H292" s="274">
        <v>2.6000000000000001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209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201</v>
      </c>
    </row>
    <row r="293" s="14" customFormat="1">
      <c r="A293" s="14"/>
      <c r="B293" s="270"/>
      <c r="C293" s="271"/>
      <c r="D293" s="261" t="s">
        <v>209</v>
      </c>
      <c r="E293" s="272" t="s">
        <v>1</v>
      </c>
      <c r="F293" s="273" t="s">
        <v>334</v>
      </c>
      <c r="G293" s="271"/>
      <c r="H293" s="274">
        <v>2.6000000000000001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209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201</v>
      </c>
    </row>
    <row r="294" s="14" customFormat="1">
      <c r="A294" s="14"/>
      <c r="B294" s="270"/>
      <c r="C294" s="271"/>
      <c r="D294" s="261" t="s">
        <v>209</v>
      </c>
      <c r="E294" s="272" t="s">
        <v>1</v>
      </c>
      <c r="F294" s="273" t="s">
        <v>335</v>
      </c>
      <c r="G294" s="271"/>
      <c r="H294" s="274">
        <v>2.6000000000000001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209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201</v>
      </c>
    </row>
    <row r="295" s="14" customFormat="1">
      <c r="A295" s="14"/>
      <c r="B295" s="270"/>
      <c r="C295" s="271"/>
      <c r="D295" s="261" t="s">
        <v>209</v>
      </c>
      <c r="E295" s="272" t="s">
        <v>1</v>
      </c>
      <c r="F295" s="273" t="s">
        <v>336</v>
      </c>
      <c r="G295" s="271"/>
      <c r="H295" s="274">
        <v>2.3999999999999999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209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201</v>
      </c>
    </row>
    <row r="296" s="14" customFormat="1">
      <c r="A296" s="14"/>
      <c r="B296" s="270"/>
      <c r="C296" s="271"/>
      <c r="D296" s="261" t="s">
        <v>209</v>
      </c>
      <c r="E296" s="272" t="s">
        <v>1</v>
      </c>
      <c r="F296" s="273" t="s">
        <v>337</v>
      </c>
      <c r="G296" s="271"/>
      <c r="H296" s="274">
        <v>2.6000000000000001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209</v>
      </c>
      <c r="AU296" s="280" t="s">
        <v>85</v>
      </c>
      <c r="AV296" s="14" t="s">
        <v>85</v>
      </c>
      <c r="AW296" s="14" t="s">
        <v>30</v>
      </c>
      <c r="AX296" s="14" t="s">
        <v>73</v>
      </c>
      <c r="AY296" s="280" t="s">
        <v>201</v>
      </c>
    </row>
    <row r="297" s="14" customFormat="1">
      <c r="A297" s="14"/>
      <c r="B297" s="270"/>
      <c r="C297" s="271"/>
      <c r="D297" s="261" t="s">
        <v>209</v>
      </c>
      <c r="E297" s="272" t="s">
        <v>1</v>
      </c>
      <c r="F297" s="273" t="s">
        <v>338</v>
      </c>
      <c r="G297" s="271"/>
      <c r="H297" s="274">
        <v>2.3999999999999999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209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201</v>
      </c>
    </row>
    <row r="298" s="14" customFormat="1">
      <c r="A298" s="14"/>
      <c r="B298" s="270"/>
      <c r="C298" s="271"/>
      <c r="D298" s="261" t="s">
        <v>209</v>
      </c>
      <c r="E298" s="272" t="s">
        <v>1</v>
      </c>
      <c r="F298" s="273" t="s">
        <v>339</v>
      </c>
      <c r="G298" s="271"/>
      <c r="H298" s="274">
        <v>2.3999999999999999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209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201</v>
      </c>
    </row>
    <row r="299" s="14" customFormat="1">
      <c r="A299" s="14"/>
      <c r="B299" s="270"/>
      <c r="C299" s="271"/>
      <c r="D299" s="261" t="s">
        <v>209</v>
      </c>
      <c r="E299" s="272" t="s">
        <v>1</v>
      </c>
      <c r="F299" s="273" t="s">
        <v>340</v>
      </c>
      <c r="G299" s="271"/>
      <c r="H299" s="274">
        <v>2.6000000000000001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209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201</v>
      </c>
    </row>
    <row r="300" s="2" customFormat="1" ht="21.75" customHeight="1">
      <c r="A300" s="37"/>
      <c r="B300" s="38"/>
      <c r="C300" s="245" t="s">
        <v>341</v>
      </c>
      <c r="D300" s="245" t="s">
        <v>203</v>
      </c>
      <c r="E300" s="246" t="s">
        <v>342</v>
      </c>
      <c r="F300" s="247" t="s">
        <v>343</v>
      </c>
      <c r="G300" s="248" t="s">
        <v>323</v>
      </c>
      <c r="H300" s="249">
        <v>40.600000000000001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</v>
      </c>
      <c r="T300" s="25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207</v>
      </c>
      <c r="AT300" s="257" t="s">
        <v>203</v>
      </c>
      <c r="AU300" s="257" t="s">
        <v>85</v>
      </c>
      <c r="AY300" s="16" t="s">
        <v>201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207</v>
      </c>
      <c r="BM300" s="257" t="s">
        <v>344</v>
      </c>
    </row>
    <row r="301" s="13" customFormat="1">
      <c r="A301" s="13"/>
      <c r="B301" s="259"/>
      <c r="C301" s="260"/>
      <c r="D301" s="261" t="s">
        <v>209</v>
      </c>
      <c r="E301" s="262" t="s">
        <v>1</v>
      </c>
      <c r="F301" s="263" t="s">
        <v>210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209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201</v>
      </c>
    </row>
    <row r="302" s="14" customFormat="1">
      <c r="A302" s="14"/>
      <c r="B302" s="270"/>
      <c r="C302" s="271"/>
      <c r="D302" s="261" t="s">
        <v>209</v>
      </c>
      <c r="E302" s="272" t="s">
        <v>1</v>
      </c>
      <c r="F302" s="273" t="s">
        <v>325</v>
      </c>
      <c r="G302" s="271"/>
      <c r="H302" s="274">
        <v>2.6000000000000001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209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201</v>
      </c>
    </row>
    <row r="303" s="14" customFormat="1">
      <c r="A303" s="14"/>
      <c r="B303" s="270"/>
      <c r="C303" s="271"/>
      <c r="D303" s="261" t="s">
        <v>209</v>
      </c>
      <c r="E303" s="272" t="s">
        <v>1</v>
      </c>
      <c r="F303" s="273" t="s">
        <v>326</v>
      </c>
      <c r="G303" s="271"/>
      <c r="H303" s="274">
        <v>2.3999999999999999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209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201</v>
      </c>
    </row>
    <row r="304" s="14" customFormat="1">
      <c r="A304" s="14"/>
      <c r="B304" s="270"/>
      <c r="C304" s="271"/>
      <c r="D304" s="261" t="s">
        <v>209</v>
      </c>
      <c r="E304" s="272" t="s">
        <v>1</v>
      </c>
      <c r="F304" s="273" t="s">
        <v>327</v>
      </c>
      <c r="G304" s="271"/>
      <c r="H304" s="274">
        <v>2.3999999999999999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209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201</v>
      </c>
    </row>
    <row r="305" s="14" customFormat="1">
      <c r="A305" s="14"/>
      <c r="B305" s="270"/>
      <c r="C305" s="271"/>
      <c r="D305" s="261" t="s">
        <v>209</v>
      </c>
      <c r="E305" s="272" t="s">
        <v>1</v>
      </c>
      <c r="F305" s="273" t="s">
        <v>328</v>
      </c>
      <c r="G305" s="271"/>
      <c r="H305" s="274">
        <v>2.6000000000000001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209</v>
      </c>
      <c r="AU305" s="280" t="s">
        <v>85</v>
      </c>
      <c r="AV305" s="14" t="s">
        <v>85</v>
      </c>
      <c r="AW305" s="14" t="s">
        <v>30</v>
      </c>
      <c r="AX305" s="14" t="s">
        <v>73</v>
      </c>
      <c r="AY305" s="280" t="s">
        <v>201</v>
      </c>
    </row>
    <row r="306" s="14" customFormat="1">
      <c r="A306" s="14"/>
      <c r="B306" s="270"/>
      <c r="C306" s="271"/>
      <c r="D306" s="261" t="s">
        <v>209</v>
      </c>
      <c r="E306" s="272" t="s">
        <v>1</v>
      </c>
      <c r="F306" s="273" t="s">
        <v>329</v>
      </c>
      <c r="G306" s="271"/>
      <c r="H306" s="274">
        <v>2.6000000000000001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209</v>
      </c>
      <c r="AU306" s="280" t="s">
        <v>85</v>
      </c>
      <c r="AV306" s="14" t="s">
        <v>85</v>
      </c>
      <c r="AW306" s="14" t="s">
        <v>30</v>
      </c>
      <c r="AX306" s="14" t="s">
        <v>73</v>
      </c>
      <c r="AY306" s="280" t="s">
        <v>201</v>
      </c>
    </row>
    <row r="307" s="14" customFormat="1">
      <c r="A307" s="14"/>
      <c r="B307" s="270"/>
      <c r="C307" s="271"/>
      <c r="D307" s="261" t="s">
        <v>209</v>
      </c>
      <c r="E307" s="272" t="s">
        <v>1</v>
      </c>
      <c r="F307" s="273" t="s">
        <v>330</v>
      </c>
      <c r="G307" s="271"/>
      <c r="H307" s="274">
        <v>2.6000000000000001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209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201</v>
      </c>
    </row>
    <row r="308" s="14" customFormat="1">
      <c r="A308" s="14"/>
      <c r="B308" s="270"/>
      <c r="C308" s="271"/>
      <c r="D308" s="261" t="s">
        <v>209</v>
      </c>
      <c r="E308" s="272" t="s">
        <v>1</v>
      </c>
      <c r="F308" s="273" t="s">
        <v>331</v>
      </c>
      <c r="G308" s="271"/>
      <c r="H308" s="274">
        <v>2.6000000000000001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209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201</v>
      </c>
    </row>
    <row r="309" s="14" customFormat="1">
      <c r="A309" s="14"/>
      <c r="B309" s="270"/>
      <c r="C309" s="271"/>
      <c r="D309" s="261" t="s">
        <v>209</v>
      </c>
      <c r="E309" s="272" t="s">
        <v>1</v>
      </c>
      <c r="F309" s="273" t="s">
        <v>332</v>
      </c>
      <c r="G309" s="271"/>
      <c r="H309" s="274">
        <v>2.6000000000000001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209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201</v>
      </c>
    </row>
    <row r="310" s="14" customFormat="1">
      <c r="A310" s="14"/>
      <c r="B310" s="270"/>
      <c r="C310" s="271"/>
      <c r="D310" s="261" t="s">
        <v>209</v>
      </c>
      <c r="E310" s="272" t="s">
        <v>1</v>
      </c>
      <c r="F310" s="273" t="s">
        <v>333</v>
      </c>
      <c r="G310" s="271"/>
      <c r="H310" s="274">
        <v>2.6000000000000001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209</v>
      </c>
      <c r="AU310" s="280" t="s">
        <v>85</v>
      </c>
      <c r="AV310" s="14" t="s">
        <v>85</v>
      </c>
      <c r="AW310" s="14" t="s">
        <v>30</v>
      </c>
      <c r="AX310" s="14" t="s">
        <v>73</v>
      </c>
      <c r="AY310" s="280" t="s">
        <v>201</v>
      </c>
    </row>
    <row r="311" s="14" customFormat="1">
      <c r="A311" s="14"/>
      <c r="B311" s="270"/>
      <c r="C311" s="271"/>
      <c r="D311" s="261" t="s">
        <v>209</v>
      </c>
      <c r="E311" s="272" t="s">
        <v>1</v>
      </c>
      <c r="F311" s="273" t="s">
        <v>334</v>
      </c>
      <c r="G311" s="271"/>
      <c r="H311" s="274">
        <v>2.6000000000000001</v>
      </c>
      <c r="I311" s="275"/>
      <c r="J311" s="271"/>
      <c r="K311" s="271"/>
      <c r="L311" s="276"/>
      <c r="M311" s="277"/>
      <c r="N311" s="278"/>
      <c r="O311" s="278"/>
      <c r="P311" s="278"/>
      <c r="Q311" s="278"/>
      <c r="R311" s="278"/>
      <c r="S311" s="278"/>
      <c r="T311" s="27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0" t="s">
        <v>209</v>
      </c>
      <c r="AU311" s="280" t="s">
        <v>85</v>
      </c>
      <c r="AV311" s="14" t="s">
        <v>85</v>
      </c>
      <c r="AW311" s="14" t="s">
        <v>30</v>
      </c>
      <c r="AX311" s="14" t="s">
        <v>73</v>
      </c>
      <c r="AY311" s="280" t="s">
        <v>201</v>
      </c>
    </row>
    <row r="312" s="14" customFormat="1">
      <c r="A312" s="14"/>
      <c r="B312" s="270"/>
      <c r="C312" s="271"/>
      <c r="D312" s="261" t="s">
        <v>209</v>
      </c>
      <c r="E312" s="272" t="s">
        <v>1</v>
      </c>
      <c r="F312" s="273" t="s">
        <v>335</v>
      </c>
      <c r="G312" s="271"/>
      <c r="H312" s="274">
        <v>2.6000000000000001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209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201</v>
      </c>
    </row>
    <row r="313" s="14" customFormat="1">
      <c r="A313" s="14"/>
      <c r="B313" s="270"/>
      <c r="C313" s="271"/>
      <c r="D313" s="261" t="s">
        <v>209</v>
      </c>
      <c r="E313" s="272" t="s">
        <v>1</v>
      </c>
      <c r="F313" s="273" t="s">
        <v>336</v>
      </c>
      <c r="G313" s="271"/>
      <c r="H313" s="274">
        <v>2.3999999999999999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209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201</v>
      </c>
    </row>
    <row r="314" s="14" customFormat="1">
      <c r="A314" s="14"/>
      <c r="B314" s="270"/>
      <c r="C314" s="271"/>
      <c r="D314" s="261" t="s">
        <v>209</v>
      </c>
      <c r="E314" s="272" t="s">
        <v>1</v>
      </c>
      <c r="F314" s="273" t="s">
        <v>337</v>
      </c>
      <c r="G314" s="271"/>
      <c r="H314" s="274">
        <v>2.6000000000000001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209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201</v>
      </c>
    </row>
    <row r="315" s="14" customFormat="1">
      <c r="A315" s="14"/>
      <c r="B315" s="270"/>
      <c r="C315" s="271"/>
      <c r="D315" s="261" t="s">
        <v>209</v>
      </c>
      <c r="E315" s="272" t="s">
        <v>1</v>
      </c>
      <c r="F315" s="273" t="s">
        <v>338</v>
      </c>
      <c r="G315" s="271"/>
      <c r="H315" s="274">
        <v>2.3999999999999999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209</v>
      </c>
      <c r="AU315" s="280" t="s">
        <v>85</v>
      </c>
      <c r="AV315" s="14" t="s">
        <v>85</v>
      </c>
      <c r="AW315" s="14" t="s">
        <v>30</v>
      </c>
      <c r="AX315" s="14" t="s">
        <v>73</v>
      </c>
      <c r="AY315" s="280" t="s">
        <v>201</v>
      </c>
    </row>
    <row r="316" s="14" customFormat="1">
      <c r="A316" s="14"/>
      <c r="B316" s="270"/>
      <c r="C316" s="271"/>
      <c r="D316" s="261" t="s">
        <v>209</v>
      </c>
      <c r="E316" s="272" t="s">
        <v>1</v>
      </c>
      <c r="F316" s="273" t="s">
        <v>339</v>
      </c>
      <c r="G316" s="271"/>
      <c r="H316" s="274">
        <v>2.3999999999999999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209</v>
      </c>
      <c r="AU316" s="280" t="s">
        <v>85</v>
      </c>
      <c r="AV316" s="14" t="s">
        <v>85</v>
      </c>
      <c r="AW316" s="14" t="s">
        <v>30</v>
      </c>
      <c r="AX316" s="14" t="s">
        <v>73</v>
      </c>
      <c r="AY316" s="280" t="s">
        <v>201</v>
      </c>
    </row>
    <row r="317" s="14" customFormat="1">
      <c r="A317" s="14"/>
      <c r="B317" s="270"/>
      <c r="C317" s="271"/>
      <c r="D317" s="261" t="s">
        <v>209</v>
      </c>
      <c r="E317" s="272" t="s">
        <v>1</v>
      </c>
      <c r="F317" s="273" t="s">
        <v>340</v>
      </c>
      <c r="G317" s="271"/>
      <c r="H317" s="274">
        <v>2.6000000000000001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209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201</v>
      </c>
    </row>
    <row r="318" s="12" customFormat="1" ht="22.8" customHeight="1">
      <c r="A318" s="12"/>
      <c r="B318" s="229"/>
      <c r="C318" s="230"/>
      <c r="D318" s="231" t="s">
        <v>72</v>
      </c>
      <c r="E318" s="243" t="s">
        <v>345</v>
      </c>
      <c r="F318" s="243" t="s">
        <v>346</v>
      </c>
      <c r="G318" s="230"/>
      <c r="H318" s="230"/>
      <c r="I318" s="233"/>
      <c r="J318" s="244">
        <f>BK318</f>
        <v>0</v>
      </c>
      <c r="K318" s="230"/>
      <c r="L318" s="235"/>
      <c r="M318" s="236"/>
      <c r="N318" s="237"/>
      <c r="O318" s="237"/>
      <c r="P318" s="238">
        <f>SUM(P319:P361)</f>
        <v>0</v>
      </c>
      <c r="Q318" s="237"/>
      <c r="R318" s="238">
        <f>SUM(R319:R361)</f>
        <v>0</v>
      </c>
      <c r="S318" s="237"/>
      <c r="T318" s="239">
        <f>SUM(T319:T361)</f>
        <v>4.2875999999999994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40" t="s">
        <v>80</v>
      </c>
      <c r="AT318" s="241" t="s">
        <v>72</v>
      </c>
      <c r="AU318" s="241" t="s">
        <v>80</v>
      </c>
      <c r="AY318" s="240" t="s">
        <v>201</v>
      </c>
      <c r="BK318" s="242">
        <f>SUM(BK319:BK361)</f>
        <v>0</v>
      </c>
    </row>
    <row r="319" s="2" customFormat="1" ht="16.5" customHeight="1">
      <c r="A319" s="37"/>
      <c r="B319" s="38"/>
      <c r="C319" s="245" t="s">
        <v>347</v>
      </c>
      <c r="D319" s="245" t="s">
        <v>203</v>
      </c>
      <c r="E319" s="246" t="s">
        <v>348</v>
      </c>
      <c r="F319" s="247" t="s">
        <v>349</v>
      </c>
      <c r="G319" s="248" t="s">
        <v>318</v>
      </c>
      <c r="H319" s="249">
        <v>24</v>
      </c>
      <c r="I319" s="250"/>
      <c r="J319" s="251">
        <f>ROUND(I319*H319,2)</f>
        <v>0</v>
      </c>
      <c r="K319" s="252"/>
      <c r="L319" s="43"/>
      <c r="M319" s="253" t="s">
        <v>1</v>
      </c>
      <c r="N319" s="254" t="s">
        <v>39</v>
      </c>
      <c r="O319" s="90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7" t="s">
        <v>207</v>
      </c>
      <c r="AT319" s="257" t="s">
        <v>203</v>
      </c>
      <c r="AU319" s="257" t="s">
        <v>85</v>
      </c>
      <c r="AY319" s="16" t="s">
        <v>201</v>
      </c>
      <c r="BE319" s="258">
        <f>IF(N319="základní",J319,0)</f>
        <v>0</v>
      </c>
      <c r="BF319" s="258">
        <f>IF(N319="snížená",J319,0)</f>
        <v>0</v>
      </c>
      <c r="BG319" s="258">
        <f>IF(N319="zákl. přenesená",J319,0)</f>
        <v>0</v>
      </c>
      <c r="BH319" s="258">
        <f>IF(N319="sníž. přenesená",J319,0)</f>
        <v>0</v>
      </c>
      <c r="BI319" s="258">
        <f>IF(N319="nulová",J319,0)</f>
        <v>0</v>
      </c>
      <c r="BJ319" s="16" t="s">
        <v>85</v>
      </c>
      <c r="BK319" s="258">
        <f>ROUND(I319*H319,2)</f>
        <v>0</v>
      </c>
      <c r="BL319" s="16" t="s">
        <v>207</v>
      </c>
      <c r="BM319" s="257" t="s">
        <v>350</v>
      </c>
    </row>
    <row r="320" s="14" customFormat="1">
      <c r="A320" s="14"/>
      <c r="B320" s="270"/>
      <c r="C320" s="271"/>
      <c r="D320" s="261" t="s">
        <v>209</v>
      </c>
      <c r="E320" s="272" t="s">
        <v>1</v>
      </c>
      <c r="F320" s="273" t="s">
        <v>351</v>
      </c>
      <c r="G320" s="271"/>
      <c r="H320" s="274">
        <v>16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209</v>
      </c>
      <c r="AU320" s="280" t="s">
        <v>85</v>
      </c>
      <c r="AV320" s="14" t="s">
        <v>85</v>
      </c>
      <c r="AW320" s="14" t="s">
        <v>30</v>
      </c>
      <c r="AX320" s="14" t="s">
        <v>73</v>
      </c>
      <c r="AY320" s="280" t="s">
        <v>201</v>
      </c>
    </row>
    <row r="321" s="14" customFormat="1">
      <c r="A321" s="14"/>
      <c r="B321" s="270"/>
      <c r="C321" s="271"/>
      <c r="D321" s="261" t="s">
        <v>209</v>
      </c>
      <c r="E321" s="272" t="s">
        <v>1</v>
      </c>
      <c r="F321" s="273" t="s">
        <v>352</v>
      </c>
      <c r="G321" s="271"/>
      <c r="H321" s="274">
        <v>8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0" t="s">
        <v>209</v>
      </c>
      <c r="AU321" s="280" t="s">
        <v>85</v>
      </c>
      <c r="AV321" s="14" t="s">
        <v>85</v>
      </c>
      <c r="AW321" s="14" t="s">
        <v>30</v>
      </c>
      <c r="AX321" s="14" t="s">
        <v>73</v>
      </c>
      <c r="AY321" s="280" t="s">
        <v>201</v>
      </c>
    </row>
    <row r="322" s="2" customFormat="1" ht="33" customHeight="1">
      <c r="A322" s="37"/>
      <c r="B322" s="38"/>
      <c r="C322" s="245" t="s">
        <v>353</v>
      </c>
      <c r="D322" s="245" t="s">
        <v>203</v>
      </c>
      <c r="E322" s="246" t="s">
        <v>354</v>
      </c>
      <c r="F322" s="247" t="s">
        <v>355</v>
      </c>
      <c r="G322" s="248" t="s">
        <v>356</v>
      </c>
      <c r="H322" s="249">
        <v>0.218</v>
      </c>
      <c r="I322" s="250"/>
      <c r="J322" s="251">
        <f>ROUND(I322*H322,2)</f>
        <v>0</v>
      </c>
      <c r="K322" s="252"/>
      <c r="L322" s="43"/>
      <c r="M322" s="253" t="s">
        <v>1</v>
      </c>
      <c r="N322" s="254" t="s">
        <v>39</v>
      </c>
      <c r="O322" s="90"/>
      <c r="P322" s="255">
        <f>O322*H322</f>
        <v>0</v>
      </c>
      <c r="Q322" s="255">
        <v>0</v>
      </c>
      <c r="R322" s="255">
        <f>Q322*H322</f>
        <v>0</v>
      </c>
      <c r="S322" s="255">
        <v>2.2000000000000002</v>
      </c>
      <c r="T322" s="256">
        <f>S322*H322</f>
        <v>0.47960000000000003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7" t="s">
        <v>207</v>
      </c>
      <c r="AT322" s="257" t="s">
        <v>203</v>
      </c>
      <c r="AU322" s="257" t="s">
        <v>85</v>
      </c>
      <c r="AY322" s="16" t="s">
        <v>201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6" t="s">
        <v>85</v>
      </c>
      <c r="BK322" s="258">
        <f>ROUND(I322*H322,2)</f>
        <v>0</v>
      </c>
      <c r="BL322" s="16" t="s">
        <v>207</v>
      </c>
      <c r="BM322" s="257" t="s">
        <v>357</v>
      </c>
    </row>
    <row r="323" s="13" customFormat="1">
      <c r="A323" s="13"/>
      <c r="B323" s="259"/>
      <c r="C323" s="260"/>
      <c r="D323" s="261" t="s">
        <v>209</v>
      </c>
      <c r="E323" s="262" t="s">
        <v>1</v>
      </c>
      <c r="F323" s="263" t="s">
        <v>358</v>
      </c>
      <c r="G323" s="260"/>
      <c r="H323" s="262" t="s">
        <v>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209</v>
      </c>
      <c r="AU323" s="269" t="s">
        <v>85</v>
      </c>
      <c r="AV323" s="13" t="s">
        <v>80</v>
      </c>
      <c r="AW323" s="13" t="s">
        <v>30</v>
      </c>
      <c r="AX323" s="13" t="s">
        <v>73</v>
      </c>
      <c r="AY323" s="269" t="s">
        <v>201</v>
      </c>
    </row>
    <row r="324" s="14" customFormat="1">
      <c r="A324" s="14"/>
      <c r="B324" s="270"/>
      <c r="C324" s="271"/>
      <c r="D324" s="261" t="s">
        <v>209</v>
      </c>
      <c r="E324" s="272" t="s">
        <v>1</v>
      </c>
      <c r="F324" s="273" t="s">
        <v>359</v>
      </c>
      <c r="G324" s="271"/>
      <c r="H324" s="274">
        <v>0.017999999999999999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209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201</v>
      </c>
    </row>
    <row r="325" s="14" customFormat="1">
      <c r="A325" s="14"/>
      <c r="B325" s="270"/>
      <c r="C325" s="271"/>
      <c r="D325" s="261" t="s">
        <v>209</v>
      </c>
      <c r="E325" s="272" t="s">
        <v>1</v>
      </c>
      <c r="F325" s="273" t="s">
        <v>360</v>
      </c>
      <c r="G325" s="271"/>
      <c r="H325" s="274">
        <v>0.20000000000000001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209</v>
      </c>
      <c r="AU325" s="280" t="s">
        <v>85</v>
      </c>
      <c r="AV325" s="14" t="s">
        <v>85</v>
      </c>
      <c r="AW325" s="14" t="s">
        <v>30</v>
      </c>
      <c r="AX325" s="14" t="s">
        <v>73</v>
      </c>
      <c r="AY325" s="280" t="s">
        <v>201</v>
      </c>
    </row>
    <row r="326" s="2" customFormat="1" ht="21.75" customHeight="1">
      <c r="A326" s="37"/>
      <c r="B326" s="38"/>
      <c r="C326" s="245" t="s">
        <v>8</v>
      </c>
      <c r="D326" s="245" t="s">
        <v>203</v>
      </c>
      <c r="E326" s="246" t="s">
        <v>361</v>
      </c>
      <c r="F326" s="247" t="s">
        <v>362</v>
      </c>
      <c r="G326" s="248" t="s">
        <v>206</v>
      </c>
      <c r="H326" s="249">
        <v>160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207</v>
      </c>
      <c r="AT326" s="257" t="s">
        <v>203</v>
      </c>
      <c r="AU326" s="257" t="s">
        <v>85</v>
      </c>
      <c r="AY326" s="16" t="s">
        <v>201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207</v>
      </c>
      <c r="BM326" s="257" t="s">
        <v>363</v>
      </c>
    </row>
    <row r="327" s="14" customFormat="1">
      <c r="A327" s="14"/>
      <c r="B327" s="270"/>
      <c r="C327" s="271"/>
      <c r="D327" s="261" t="s">
        <v>209</v>
      </c>
      <c r="E327" s="272" t="s">
        <v>1</v>
      </c>
      <c r="F327" s="273" t="s">
        <v>364</v>
      </c>
      <c r="G327" s="271"/>
      <c r="H327" s="274">
        <v>160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209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201</v>
      </c>
    </row>
    <row r="328" s="2" customFormat="1" ht="21.75" customHeight="1">
      <c r="A328" s="37"/>
      <c r="B328" s="38"/>
      <c r="C328" s="245" t="s">
        <v>365</v>
      </c>
      <c r="D328" s="245" t="s">
        <v>203</v>
      </c>
      <c r="E328" s="246" t="s">
        <v>366</v>
      </c>
      <c r="F328" s="247" t="s">
        <v>367</v>
      </c>
      <c r="G328" s="248" t="s">
        <v>206</v>
      </c>
      <c r="H328" s="249">
        <v>48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207</v>
      </c>
      <c r="AT328" s="257" t="s">
        <v>203</v>
      </c>
      <c r="AU328" s="257" t="s">
        <v>85</v>
      </c>
      <c r="AY328" s="16" t="s">
        <v>201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207</v>
      </c>
      <c r="BM328" s="257" t="s">
        <v>368</v>
      </c>
    </row>
    <row r="329" s="14" customFormat="1">
      <c r="A329" s="14"/>
      <c r="B329" s="270"/>
      <c r="C329" s="271"/>
      <c r="D329" s="261" t="s">
        <v>209</v>
      </c>
      <c r="E329" s="272" t="s">
        <v>1</v>
      </c>
      <c r="F329" s="273" t="s">
        <v>369</v>
      </c>
      <c r="G329" s="271"/>
      <c r="H329" s="274">
        <v>48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209</v>
      </c>
      <c r="AU329" s="280" t="s">
        <v>85</v>
      </c>
      <c r="AV329" s="14" t="s">
        <v>85</v>
      </c>
      <c r="AW329" s="14" t="s">
        <v>30</v>
      </c>
      <c r="AX329" s="14" t="s">
        <v>73</v>
      </c>
      <c r="AY329" s="280" t="s">
        <v>201</v>
      </c>
    </row>
    <row r="330" s="2" customFormat="1" ht="21.75" customHeight="1">
      <c r="A330" s="37"/>
      <c r="B330" s="38"/>
      <c r="C330" s="245" t="s">
        <v>370</v>
      </c>
      <c r="D330" s="245" t="s">
        <v>203</v>
      </c>
      <c r="E330" s="246" t="s">
        <v>371</v>
      </c>
      <c r="F330" s="247" t="s">
        <v>372</v>
      </c>
      <c r="G330" s="248" t="s">
        <v>206</v>
      </c>
      <c r="H330" s="249">
        <v>48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</v>
      </c>
      <c r="R330" s="255">
        <f>Q330*H330</f>
        <v>0</v>
      </c>
      <c r="S330" s="255">
        <v>0</v>
      </c>
      <c r="T330" s="25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207</v>
      </c>
      <c r="AT330" s="257" t="s">
        <v>203</v>
      </c>
      <c r="AU330" s="257" t="s">
        <v>85</v>
      </c>
      <c r="AY330" s="16" t="s">
        <v>201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207</v>
      </c>
      <c r="BM330" s="257" t="s">
        <v>373</v>
      </c>
    </row>
    <row r="331" s="14" customFormat="1">
      <c r="A331" s="14"/>
      <c r="B331" s="270"/>
      <c r="C331" s="271"/>
      <c r="D331" s="261" t="s">
        <v>209</v>
      </c>
      <c r="E331" s="272" t="s">
        <v>1</v>
      </c>
      <c r="F331" s="273" t="s">
        <v>369</v>
      </c>
      <c r="G331" s="271"/>
      <c r="H331" s="274">
        <v>48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209</v>
      </c>
      <c r="AU331" s="280" t="s">
        <v>85</v>
      </c>
      <c r="AV331" s="14" t="s">
        <v>85</v>
      </c>
      <c r="AW331" s="14" t="s">
        <v>30</v>
      </c>
      <c r="AX331" s="14" t="s">
        <v>73</v>
      </c>
      <c r="AY331" s="280" t="s">
        <v>201</v>
      </c>
    </row>
    <row r="332" s="2" customFormat="1" ht="21.75" customHeight="1">
      <c r="A332" s="37"/>
      <c r="B332" s="38"/>
      <c r="C332" s="245" t="s">
        <v>374</v>
      </c>
      <c r="D332" s="245" t="s">
        <v>203</v>
      </c>
      <c r="E332" s="246" t="s">
        <v>375</v>
      </c>
      <c r="F332" s="247" t="s">
        <v>376</v>
      </c>
      <c r="G332" s="248" t="s">
        <v>206</v>
      </c>
      <c r="H332" s="249">
        <v>8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0.0080000000000000002</v>
      </c>
      <c r="T332" s="256">
        <f>S332*H332</f>
        <v>0.064000000000000001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207</v>
      </c>
      <c r="AT332" s="257" t="s">
        <v>203</v>
      </c>
      <c r="AU332" s="257" t="s">
        <v>85</v>
      </c>
      <c r="AY332" s="16" t="s">
        <v>201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207</v>
      </c>
      <c r="BM332" s="257" t="s">
        <v>377</v>
      </c>
    </row>
    <row r="333" s="13" customFormat="1">
      <c r="A333" s="13"/>
      <c r="B333" s="259"/>
      <c r="C333" s="260"/>
      <c r="D333" s="261" t="s">
        <v>209</v>
      </c>
      <c r="E333" s="262" t="s">
        <v>1</v>
      </c>
      <c r="F333" s="263" t="s">
        <v>232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209</v>
      </c>
      <c r="AU333" s="269" t="s">
        <v>85</v>
      </c>
      <c r="AV333" s="13" t="s">
        <v>80</v>
      </c>
      <c r="AW333" s="13" t="s">
        <v>30</v>
      </c>
      <c r="AX333" s="13" t="s">
        <v>73</v>
      </c>
      <c r="AY333" s="269" t="s">
        <v>201</v>
      </c>
    </row>
    <row r="334" s="14" customFormat="1">
      <c r="A334" s="14"/>
      <c r="B334" s="270"/>
      <c r="C334" s="271"/>
      <c r="D334" s="261" t="s">
        <v>209</v>
      </c>
      <c r="E334" s="272" t="s">
        <v>1</v>
      </c>
      <c r="F334" s="273" t="s">
        <v>378</v>
      </c>
      <c r="G334" s="271"/>
      <c r="H334" s="274">
        <v>2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209</v>
      </c>
      <c r="AU334" s="280" t="s">
        <v>85</v>
      </c>
      <c r="AV334" s="14" t="s">
        <v>85</v>
      </c>
      <c r="AW334" s="14" t="s">
        <v>30</v>
      </c>
      <c r="AX334" s="14" t="s">
        <v>73</v>
      </c>
      <c r="AY334" s="280" t="s">
        <v>201</v>
      </c>
    </row>
    <row r="335" s="14" customFormat="1">
      <c r="A335" s="14"/>
      <c r="B335" s="270"/>
      <c r="C335" s="271"/>
      <c r="D335" s="261" t="s">
        <v>209</v>
      </c>
      <c r="E335" s="272" t="s">
        <v>1</v>
      </c>
      <c r="F335" s="273" t="s">
        <v>379</v>
      </c>
      <c r="G335" s="271"/>
      <c r="H335" s="274">
        <v>2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209</v>
      </c>
      <c r="AU335" s="280" t="s">
        <v>85</v>
      </c>
      <c r="AV335" s="14" t="s">
        <v>85</v>
      </c>
      <c r="AW335" s="14" t="s">
        <v>30</v>
      </c>
      <c r="AX335" s="14" t="s">
        <v>73</v>
      </c>
      <c r="AY335" s="280" t="s">
        <v>201</v>
      </c>
    </row>
    <row r="336" s="14" customFormat="1">
      <c r="A336" s="14"/>
      <c r="B336" s="270"/>
      <c r="C336" s="271"/>
      <c r="D336" s="261" t="s">
        <v>209</v>
      </c>
      <c r="E336" s="272" t="s">
        <v>1</v>
      </c>
      <c r="F336" s="273" t="s">
        <v>380</v>
      </c>
      <c r="G336" s="271"/>
      <c r="H336" s="274">
        <v>2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209</v>
      </c>
      <c r="AU336" s="280" t="s">
        <v>85</v>
      </c>
      <c r="AV336" s="14" t="s">
        <v>85</v>
      </c>
      <c r="AW336" s="14" t="s">
        <v>30</v>
      </c>
      <c r="AX336" s="14" t="s">
        <v>73</v>
      </c>
      <c r="AY336" s="280" t="s">
        <v>201</v>
      </c>
    </row>
    <row r="337" s="14" customFormat="1">
      <c r="A337" s="14"/>
      <c r="B337" s="270"/>
      <c r="C337" s="271"/>
      <c r="D337" s="261" t="s">
        <v>209</v>
      </c>
      <c r="E337" s="272" t="s">
        <v>1</v>
      </c>
      <c r="F337" s="273" t="s">
        <v>381</v>
      </c>
      <c r="G337" s="271"/>
      <c r="H337" s="274">
        <v>2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0" t="s">
        <v>209</v>
      </c>
      <c r="AU337" s="280" t="s">
        <v>85</v>
      </c>
      <c r="AV337" s="14" t="s">
        <v>85</v>
      </c>
      <c r="AW337" s="14" t="s">
        <v>30</v>
      </c>
      <c r="AX337" s="14" t="s">
        <v>73</v>
      </c>
      <c r="AY337" s="280" t="s">
        <v>201</v>
      </c>
    </row>
    <row r="338" s="2" customFormat="1" ht="21.75" customHeight="1">
      <c r="A338" s="37"/>
      <c r="B338" s="38"/>
      <c r="C338" s="245" t="s">
        <v>382</v>
      </c>
      <c r="D338" s="245" t="s">
        <v>203</v>
      </c>
      <c r="E338" s="246" t="s">
        <v>383</v>
      </c>
      <c r="F338" s="247" t="s">
        <v>384</v>
      </c>
      <c r="G338" s="248" t="s">
        <v>206</v>
      </c>
      <c r="H338" s="249">
        <v>8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0.089999999999999997</v>
      </c>
      <c r="T338" s="256">
        <f>S338*H338</f>
        <v>0.71999999999999997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207</v>
      </c>
      <c r="AT338" s="257" t="s">
        <v>203</v>
      </c>
      <c r="AU338" s="257" t="s">
        <v>85</v>
      </c>
      <c r="AY338" s="16" t="s">
        <v>201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207</v>
      </c>
      <c r="BM338" s="257" t="s">
        <v>385</v>
      </c>
    </row>
    <row r="339" s="13" customFormat="1">
      <c r="A339" s="13"/>
      <c r="B339" s="259"/>
      <c r="C339" s="260"/>
      <c r="D339" s="261" t="s">
        <v>209</v>
      </c>
      <c r="E339" s="262" t="s">
        <v>1</v>
      </c>
      <c r="F339" s="263" t="s">
        <v>237</v>
      </c>
      <c r="G339" s="260"/>
      <c r="H339" s="262" t="s">
        <v>1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209</v>
      </c>
      <c r="AU339" s="269" t="s">
        <v>85</v>
      </c>
      <c r="AV339" s="13" t="s">
        <v>80</v>
      </c>
      <c r="AW339" s="13" t="s">
        <v>30</v>
      </c>
      <c r="AX339" s="13" t="s">
        <v>73</v>
      </c>
      <c r="AY339" s="269" t="s">
        <v>201</v>
      </c>
    </row>
    <row r="340" s="14" customFormat="1">
      <c r="A340" s="14"/>
      <c r="B340" s="270"/>
      <c r="C340" s="271"/>
      <c r="D340" s="261" t="s">
        <v>209</v>
      </c>
      <c r="E340" s="272" t="s">
        <v>1</v>
      </c>
      <c r="F340" s="273" t="s">
        <v>378</v>
      </c>
      <c r="G340" s="271"/>
      <c r="H340" s="274">
        <v>2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209</v>
      </c>
      <c r="AU340" s="280" t="s">
        <v>85</v>
      </c>
      <c r="AV340" s="14" t="s">
        <v>85</v>
      </c>
      <c r="AW340" s="14" t="s">
        <v>30</v>
      </c>
      <c r="AX340" s="14" t="s">
        <v>73</v>
      </c>
      <c r="AY340" s="280" t="s">
        <v>201</v>
      </c>
    </row>
    <row r="341" s="14" customFormat="1">
      <c r="A341" s="14"/>
      <c r="B341" s="270"/>
      <c r="C341" s="271"/>
      <c r="D341" s="261" t="s">
        <v>209</v>
      </c>
      <c r="E341" s="272" t="s">
        <v>1</v>
      </c>
      <c r="F341" s="273" t="s">
        <v>379</v>
      </c>
      <c r="G341" s="271"/>
      <c r="H341" s="274">
        <v>2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209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201</v>
      </c>
    </row>
    <row r="342" s="14" customFormat="1">
      <c r="A342" s="14"/>
      <c r="B342" s="270"/>
      <c r="C342" s="271"/>
      <c r="D342" s="261" t="s">
        <v>209</v>
      </c>
      <c r="E342" s="272" t="s">
        <v>1</v>
      </c>
      <c r="F342" s="273" t="s">
        <v>380</v>
      </c>
      <c r="G342" s="271"/>
      <c r="H342" s="274">
        <v>2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209</v>
      </c>
      <c r="AU342" s="280" t="s">
        <v>85</v>
      </c>
      <c r="AV342" s="14" t="s">
        <v>85</v>
      </c>
      <c r="AW342" s="14" t="s">
        <v>30</v>
      </c>
      <c r="AX342" s="14" t="s">
        <v>73</v>
      </c>
      <c r="AY342" s="280" t="s">
        <v>201</v>
      </c>
    </row>
    <row r="343" s="14" customFormat="1">
      <c r="A343" s="14"/>
      <c r="B343" s="270"/>
      <c r="C343" s="271"/>
      <c r="D343" s="261" t="s">
        <v>209</v>
      </c>
      <c r="E343" s="272" t="s">
        <v>1</v>
      </c>
      <c r="F343" s="273" t="s">
        <v>381</v>
      </c>
      <c r="G343" s="271"/>
      <c r="H343" s="274">
        <v>2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209</v>
      </c>
      <c r="AU343" s="280" t="s">
        <v>85</v>
      </c>
      <c r="AV343" s="14" t="s">
        <v>85</v>
      </c>
      <c r="AW343" s="14" t="s">
        <v>30</v>
      </c>
      <c r="AX343" s="14" t="s">
        <v>73</v>
      </c>
      <c r="AY343" s="280" t="s">
        <v>201</v>
      </c>
    </row>
    <row r="344" s="2" customFormat="1" ht="21.75" customHeight="1">
      <c r="A344" s="37"/>
      <c r="B344" s="38"/>
      <c r="C344" s="245" t="s">
        <v>386</v>
      </c>
      <c r="D344" s="245" t="s">
        <v>203</v>
      </c>
      <c r="E344" s="246" t="s">
        <v>387</v>
      </c>
      <c r="F344" s="247" t="s">
        <v>388</v>
      </c>
      <c r="G344" s="248" t="s">
        <v>323</v>
      </c>
      <c r="H344" s="249">
        <v>14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0.027</v>
      </c>
      <c r="T344" s="256">
        <f>S344*H344</f>
        <v>0.378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207</v>
      </c>
      <c r="AT344" s="257" t="s">
        <v>203</v>
      </c>
      <c r="AU344" s="257" t="s">
        <v>85</v>
      </c>
      <c r="AY344" s="16" t="s">
        <v>201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207</v>
      </c>
      <c r="BM344" s="257" t="s">
        <v>389</v>
      </c>
    </row>
    <row r="345" s="13" customFormat="1">
      <c r="A345" s="13"/>
      <c r="B345" s="259"/>
      <c r="C345" s="260"/>
      <c r="D345" s="261" t="s">
        <v>209</v>
      </c>
      <c r="E345" s="262" t="s">
        <v>1</v>
      </c>
      <c r="F345" s="263" t="s">
        <v>232</v>
      </c>
      <c r="G345" s="260"/>
      <c r="H345" s="262" t="s">
        <v>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209</v>
      </c>
      <c r="AU345" s="269" t="s">
        <v>85</v>
      </c>
      <c r="AV345" s="13" t="s">
        <v>80</v>
      </c>
      <c r="AW345" s="13" t="s">
        <v>30</v>
      </c>
      <c r="AX345" s="13" t="s">
        <v>73</v>
      </c>
      <c r="AY345" s="269" t="s">
        <v>201</v>
      </c>
    </row>
    <row r="346" s="14" customFormat="1">
      <c r="A346" s="14"/>
      <c r="B346" s="270"/>
      <c r="C346" s="271"/>
      <c r="D346" s="261" t="s">
        <v>209</v>
      </c>
      <c r="E346" s="272" t="s">
        <v>1</v>
      </c>
      <c r="F346" s="273" t="s">
        <v>390</v>
      </c>
      <c r="G346" s="271"/>
      <c r="H346" s="274">
        <v>3.5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209</v>
      </c>
      <c r="AU346" s="280" t="s">
        <v>85</v>
      </c>
      <c r="AV346" s="14" t="s">
        <v>85</v>
      </c>
      <c r="AW346" s="14" t="s">
        <v>30</v>
      </c>
      <c r="AX346" s="14" t="s">
        <v>73</v>
      </c>
      <c r="AY346" s="280" t="s">
        <v>201</v>
      </c>
    </row>
    <row r="347" s="14" customFormat="1">
      <c r="A347" s="14"/>
      <c r="B347" s="270"/>
      <c r="C347" s="271"/>
      <c r="D347" s="261" t="s">
        <v>209</v>
      </c>
      <c r="E347" s="272" t="s">
        <v>1</v>
      </c>
      <c r="F347" s="273" t="s">
        <v>391</v>
      </c>
      <c r="G347" s="271"/>
      <c r="H347" s="274">
        <v>3.5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209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201</v>
      </c>
    </row>
    <row r="348" s="14" customFormat="1">
      <c r="A348" s="14"/>
      <c r="B348" s="270"/>
      <c r="C348" s="271"/>
      <c r="D348" s="261" t="s">
        <v>209</v>
      </c>
      <c r="E348" s="272" t="s">
        <v>1</v>
      </c>
      <c r="F348" s="273" t="s">
        <v>392</v>
      </c>
      <c r="G348" s="271"/>
      <c r="H348" s="274">
        <v>3.5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209</v>
      </c>
      <c r="AU348" s="280" t="s">
        <v>85</v>
      </c>
      <c r="AV348" s="14" t="s">
        <v>85</v>
      </c>
      <c r="AW348" s="14" t="s">
        <v>30</v>
      </c>
      <c r="AX348" s="14" t="s">
        <v>73</v>
      </c>
      <c r="AY348" s="280" t="s">
        <v>201</v>
      </c>
    </row>
    <row r="349" s="14" customFormat="1">
      <c r="A349" s="14"/>
      <c r="B349" s="270"/>
      <c r="C349" s="271"/>
      <c r="D349" s="261" t="s">
        <v>209</v>
      </c>
      <c r="E349" s="272" t="s">
        <v>1</v>
      </c>
      <c r="F349" s="273" t="s">
        <v>393</v>
      </c>
      <c r="G349" s="271"/>
      <c r="H349" s="274">
        <v>3.5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209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201</v>
      </c>
    </row>
    <row r="350" s="2" customFormat="1" ht="21.75" customHeight="1">
      <c r="A350" s="37"/>
      <c r="B350" s="38"/>
      <c r="C350" s="245" t="s">
        <v>7</v>
      </c>
      <c r="D350" s="245" t="s">
        <v>203</v>
      </c>
      <c r="E350" s="246" t="s">
        <v>394</v>
      </c>
      <c r="F350" s="247" t="s">
        <v>395</v>
      </c>
      <c r="G350" s="248" t="s">
        <v>323</v>
      </c>
      <c r="H350" s="249">
        <v>14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</v>
      </c>
      <c r="R350" s="255">
        <f>Q350*H350</f>
        <v>0</v>
      </c>
      <c r="S350" s="255">
        <v>0.081000000000000003</v>
      </c>
      <c r="T350" s="256">
        <f>S350*H350</f>
        <v>1.1340000000000001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207</v>
      </c>
      <c r="AT350" s="257" t="s">
        <v>203</v>
      </c>
      <c r="AU350" s="257" t="s">
        <v>85</v>
      </c>
      <c r="AY350" s="16" t="s">
        <v>201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207</v>
      </c>
      <c r="BM350" s="257" t="s">
        <v>396</v>
      </c>
    </row>
    <row r="351" s="13" customFormat="1">
      <c r="A351" s="13"/>
      <c r="B351" s="259"/>
      <c r="C351" s="260"/>
      <c r="D351" s="261" t="s">
        <v>209</v>
      </c>
      <c r="E351" s="262" t="s">
        <v>1</v>
      </c>
      <c r="F351" s="263" t="s">
        <v>237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209</v>
      </c>
      <c r="AU351" s="269" t="s">
        <v>85</v>
      </c>
      <c r="AV351" s="13" t="s">
        <v>80</v>
      </c>
      <c r="AW351" s="13" t="s">
        <v>30</v>
      </c>
      <c r="AX351" s="13" t="s">
        <v>73</v>
      </c>
      <c r="AY351" s="269" t="s">
        <v>201</v>
      </c>
    </row>
    <row r="352" s="14" customFormat="1">
      <c r="A352" s="14"/>
      <c r="B352" s="270"/>
      <c r="C352" s="271"/>
      <c r="D352" s="261" t="s">
        <v>209</v>
      </c>
      <c r="E352" s="272" t="s">
        <v>1</v>
      </c>
      <c r="F352" s="273" t="s">
        <v>390</v>
      </c>
      <c r="G352" s="271"/>
      <c r="H352" s="274">
        <v>3.5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209</v>
      </c>
      <c r="AU352" s="280" t="s">
        <v>85</v>
      </c>
      <c r="AV352" s="14" t="s">
        <v>85</v>
      </c>
      <c r="AW352" s="14" t="s">
        <v>30</v>
      </c>
      <c r="AX352" s="14" t="s">
        <v>73</v>
      </c>
      <c r="AY352" s="280" t="s">
        <v>201</v>
      </c>
    </row>
    <row r="353" s="14" customFormat="1">
      <c r="A353" s="14"/>
      <c r="B353" s="270"/>
      <c r="C353" s="271"/>
      <c r="D353" s="261" t="s">
        <v>209</v>
      </c>
      <c r="E353" s="272" t="s">
        <v>1</v>
      </c>
      <c r="F353" s="273" t="s">
        <v>391</v>
      </c>
      <c r="G353" s="271"/>
      <c r="H353" s="274">
        <v>3.5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209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201</v>
      </c>
    </row>
    <row r="354" s="14" customFormat="1">
      <c r="A354" s="14"/>
      <c r="B354" s="270"/>
      <c r="C354" s="271"/>
      <c r="D354" s="261" t="s">
        <v>209</v>
      </c>
      <c r="E354" s="272" t="s">
        <v>1</v>
      </c>
      <c r="F354" s="273" t="s">
        <v>392</v>
      </c>
      <c r="G354" s="271"/>
      <c r="H354" s="274">
        <v>3.5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209</v>
      </c>
      <c r="AU354" s="280" t="s">
        <v>85</v>
      </c>
      <c r="AV354" s="14" t="s">
        <v>85</v>
      </c>
      <c r="AW354" s="14" t="s">
        <v>30</v>
      </c>
      <c r="AX354" s="14" t="s">
        <v>73</v>
      </c>
      <c r="AY354" s="280" t="s">
        <v>201</v>
      </c>
    </row>
    <row r="355" s="14" customFormat="1">
      <c r="A355" s="14"/>
      <c r="B355" s="270"/>
      <c r="C355" s="271"/>
      <c r="D355" s="261" t="s">
        <v>209</v>
      </c>
      <c r="E355" s="272" t="s">
        <v>1</v>
      </c>
      <c r="F355" s="273" t="s">
        <v>393</v>
      </c>
      <c r="G355" s="271"/>
      <c r="H355" s="274">
        <v>3.5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209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201</v>
      </c>
    </row>
    <row r="356" s="2" customFormat="1" ht="21.75" customHeight="1">
      <c r="A356" s="37"/>
      <c r="B356" s="38"/>
      <c r="C356" s="245" t="s">
        <v>397</v>
      </c>
      <c r="D356" s="245" t="s">
        <v>203</v>
      </c>
      <c r="E356" s="246" t="s">
        <v>398</v>
      </c>
      <c r="F356" s="247" t="s">
        <v>399</v>
      </c>
      <c r="G356" s="248" t="s">
        <v>323</v>
      </c>
      <c r="H356" s="249">
        <v>56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</v>
      </c>
      <c r="R356" s="255">
        <f>Q356*H356</f>
        <v>0</v>
      </c>
      <c r="S356" s="255">
        <v>0.027</v>
      </c>
      <c r="T356" s="256">
        <f>S356*H356</f>
        <v>1.512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207</v>
      </c>
      <c r="AT356" s="257" t="s">
        <v>203</v>
      </c>
      <c r="AU356" s="257" t="s">
        <v>85</v>
      </c>
      <c r="AY356" s="16" t="s">
        <v>201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207</v>
      </c>
      <c r="BM356" s="257" t="s">
        <v>400</v>
      </c>
    </row>
    <row r="357" s="13" customFormat="1">
      <c r="A357" s="13"/>
      <c r="B357" s="259"/>
      <c r="C357" s="260"/>
      <c r="D357" s="261" t="s">
        <v>209</v>
      </c>
      <c r="E357" s="262" t="s">
        <v>1</v>
      </c>
      <c r="F357" s="263" t="s">
        <v>237</v>
      </c>
      <c r="G357" s="260"/>
      <c r="H357" s="262" t="s">
        <v>1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209</v>
      </c>
      <c r="AU357" s="269" t="s">
        <v>85</v>
      </c>
      <c r="AV357" s="13" t="s">
        <v>80</v>
      </c>
      <c r="AW357" s="13" t="s">
        <v>30</v>
      </c>
      <c r="AX357" s="13" t="s">
        <v>73</v>
      </c>
      <c r="AY357" s="269" t="s">
        <v>201</v>
      </c>
    </row>
    <row r="358" s="14" customFormat="1">
      <c r="A358" s="14"/>
      <c r="B358" s="270"/>
      <c r="C358" s="271"/>
      <c r="D358" s="261" t="s">
        <v>209</v>
      </c>
      <c r="E358" s="272" t="s">
        <v>1</v>
      </c>
      <c r="F358" s="273" t="s">
        <v>401</v>
      </c>
      <c r="G358" s="271"/>
      <c r="H358" s="274">
        <v>14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209</v>
      </c>
      <c r="AU358" s="280" t="s">
        <v>85</v>
      </c>
      <c r="AV358" s="14" t="s">
        <v>85</v>
      </c>
      <c r="AW358" s="14" t="s">
        <v>30</v>
      </c>
      <c r="AX358" s="14" t="s">
        <v>73</v>
      </c>
      <c r="AY358" s="280" t="s">
        <v>201</v>
      </c>
    </row>
    <row r="359" s="14" customFormat="1">
      <c r="A359" s="14"/>
      <c r="B359" s="270"/>
      <c r="C359" s="271"/>
      <c r="D359" s="261" t="s">
        <v>209</v>
      </c>
      <c r="E359" s="272" t="s">
        <v>1</v>
      </c>
      <c r="F359" s="273" t="s">
        <v>402</v>
      </c>
      <c r="G359" s="271"/>
      <c r="H359" s="274">
        <v>14</v>
      </c>
      <c r="I359" s="275"/>
      <c r="J359" s="271"/>
      <c r="K359" s="271"/>
      <c r="L359" s="276"/>
      <c r="M359" s="277"/>
      <c r="N359" s="278"/>
      <c r="O359" s="278"/>
      <c r="P359" s="278"/>
      <c r="Q359" s="278"/>
      <c r="R359" s="278"/>
      <c r="S359" s="278"/>
      <c r="T359" s="27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0" t="s">
        <v>209</v>
      </c>
      <c r="AU359" s="280" t="s">
        <v>85</v>
      </c>
      <c r="AV359" s="14" t="s">
        <v>85</v>
      </c>
      <c r="AW359" s="14" t="s">
        <v>30</v>
      </c>
      <c r="AX359" s="14" t="s">
        <v>73</v>
      </c>
      <c r="AY359" s="280" t="s">
        <v>201</v>
      </c>
    </row>
    <row r="360" s="14" customFormat="1">
      <c r="A360" s="14"/>
      <c r="B360" s="270"/>
      <c r="C360" s="271"/>
      <c r="D360" s="261" t="s">
        <v>209</v>
      </c>
      <c r="E360" s="272" t="s">
        <v>1</v>
      </c>
      <c r="F360" s="273" t="s">
        <v>403</v>
      </c>
      <c r="G360" s="271"/>
      <c r="H360" s="274">
        <v>14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209</v>
      </c>
      <c r="AU360" s="280" t="s">
        <v>85</v>
      </c>
      <c r="AV360" s="14" t="s">
        <v>85</v>
      </c>
      <c r="AW360" s="14" t="s">
        <v>30</v>
      </c>
      <c r="AX360" s="14" t="s">
        <v>73</v>
      </c>
      <c r="AY360" s="280" t="s">
        <v>201</v>
      </c>
    </row>
    <row r="361" s="14" customFormat="1">
      <c r="A361" s="14"/>
      <c r="B361" s="270"/>
      <c r="C361" s="271"/>
      <c r="D361" s="261" t="s">
        <v>209</v>
      </c>
      <c r="E361" s="272" t="s">
        <v>1</v>
      </c>
      <c r="F361" s="273" t="s">
        <v>404</v>
      </c>
      <c r="G361" s="271"/>
      <c r="H361" s="274">
        <v>14</v>
      </c>
      <c r="I361" s="275"/>
      <c r="J361" s="271"/>
      <c r="K361" s="271"/>
      <c r="L361" s="276"/>
      <c r="M361" s="277"/>
      <c r="N361" s="278"/>
      <c r="O361" s="278"/>
      <c r="P361" s="278"/>
      <c r="Q361" s="278"/>
      <c r="R361" s="278"/>
      <c r="S361" s="278"/>
      <c r="T361" s="27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0" t="s">
        <v>209</v>
      </c>
      <c r="AU361" s="280" t="s">
        <v>85</v>
      </c>
      <c r="AV361" s="14" t="s">
        <v>85</v>
      </c>
      <c r="AW361" s="14" t="s">
        <v>30</v>
      </c>
      <c r="AX361" s="14" t="s">
        <v>73</v>
      </c>
      <c r="AY361" s="280" t="s">
        <v>201</v>
      </c>
    </row>
    <row r="362" s="12" customFormat="1" ht="22.8" customHeight="1">
      <c r="A362" s="12"/>
      <c r="B362" s="229"/>
      <c r="C362" s="230"/>
      <c r="D362" s="231" t="s">
        <v>72</v>
      </c>
      <c r="E362" s="243" t="s">
        <v>405</v>
      </c>
      <c r="F362" s="243" t="s">
        <v>406</v>
      </c>
      <c r="G362" s="230"/>
      <c r="H362" s="230"/>
      <c r="I362" s="233"/>
      <c r="J362" s="244">
        <f>BK362</f>
        <v>0</v>
      </c>
      <c r="K362" s="230"/>
      <c r="L362" s="235"/>
      <c r="M362" s="236"/>
      <c r="N362" s="237"/>
      <c r="O362" s="237"/>
      <c r="P362" s="238">
        <f>SUM(P363:P368)</f>
        <v>0</v>
      </c>
      <c r="Q362" s="237"/>
      <c r="R362" s="238">
        <f>SUM(R363:R368)</f>
        <v>0</v>
      </c>
      <c r="S362" s="237"/>
      <c r="T362" s="239">
        <f>SUM(T363:T368)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40" t="s">
        <v>80</v>
      </c>
      <c r="AT362" s="241" t="s">
        <v>72</v>
      </c>
      <c r="AU362" s="241" t="s">
        <v>80</v>
      </c>
      <c r="AY362" s="240" t="s">
        <v>201</v>
      </c>
      <c r="BK362" s="242">
        <f>SUM(BK363:BK368)</f>
        <v>0</v>
      </c>
    </row>
    <row r="363" s="2" customFormat="1" ht="16.5" customHeight="1">
      <c r="A363" s="37"/>
      <c r="B363" s="38"/>
      <c r="C363" s="245" t="s">
        <v>407</v>
      </c>
      <c r="D363" s="245" t="s">
        <v>203</v>
      </c>
      <c r="E363" s="246" t="s">
        <v>408</v>
      </c>
      <c r="F363" s="247" t="s">
        <v>409</v>
      </c>
      <c r="G363" s="248" t="s">
        <v>410</v>
      </c>
      <c r="H363" s="249">
        <v>7.1299999999999999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</v>
      </c>
      <c r="R363" s="255">
        <f>Q363*H363</f>
        <v>0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207</v>
      </c>
      <c r="AT363" s="257" t="s">
        <v>203</v>
      </c>
      <c r="AU363" s="257" t="s">
        <v>85</v>
      </c>
      <c r="AY363" s="16" t="s">
        <v>201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207</v>
      </c>
      <c r="BM363" s="257" t="s">
        <v>411</v>
      </c>
    </row>
    <row r="364" s="2" customFormat="1" ht="21.75" customHeight="1">
      <c r="A364" s="37"/>
      <c r="B364" s="38"/>
      <c r="C364" s="245" t="s">
        <v>412</v>
      </c>
      <c r="D364" s="245" t="s">
        <v>203</v>
      </c>
      <c r="E364" s="246" t="s">
        <v>413</v>
      </c>
      <c r="F364" s="247" t="s">
        <v>414</v>
      </c>
      <c r="G364" s="248" t="s">
        <v>410</v>
      </c>
      <c r="H364" s="249">
        <v>7.1299999999999999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207</v>
      </c>
      <c r="AT364" s="257" t="s">
        <v>203</v>
      </c>
      <c r="AU364" s="257" t="s">
        <v>85</v>
      </c>
      <c r="AY364" s="16" t="s">
        <v>201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207</v>
      </c>
      <c r="BM364" s="257" t="s">
        <v>415</v>
      </c>
    </row>
    <row r="365" s="2" customFormat="1" ht="21.75" customHeight="1">
      <c r="A365" s="37"/>
      <c r="B365" s="38"/>
      <c r="C365" s="245" t="s">
        <v>416</v>
      </c>
      <c r="D365" s="245" t="s">
        <v>203</v>
      </c>
      <c r="E365" s="246" t="s">
        <v>417</v>
      </c>
      <c r="F365" s="247" t="s">
        <v>418</v>
      </c>
      <c r="G365" s="248" t="s">
        <v>410</v>
      </c>
      <c r="H365" s="249">
        <v>7.1299999999999999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</v>
      </c>
      <c r="R365" s="255">
        <f>Q365*H365</f>
        <v>0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207</v>
      </c>
      <c r="AT365" s="257" t="s">
        <v>203</v>
      </c>
      <c r="AU365" s="257" t="s">
        <v>85</v>
      </c>
      <c r="AY365" s="16" t="s">
        <v>201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207</v>
      </c>
      <c r="BM365" s="257" t="s">
        <v>419</v>
      </c>
    </row>
    <row r="366" s="2" customFormat="1" ht="21.75" customHeight="1">
      <c r="A366" s="37"/>
      <c r="B366" s="38"/>
      <c r="C366" s="245" t="s">
        <v>420</v>
      </c>
      <c r="D366" s="245" t="s">
        <v>203</v>
      </c>
      <c r="E366" s="246" t="s">
        <v>421</v>
      </c>
      <c r="F366" s="247" t="s">
        <v>422</v>
      </c>
      <c r="G366" s="248" t="s">
        <v>410</v>
      </c>
      <c r="H366" s="249">
        <v>78.430000000000007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</v>
      </c>
      <c r="R366" s="255">
        <f>Q366*H366</f>
        <v>0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207</v>
      </c>
      <c r="AT366" s="257" t="s">
        <v>203</v>
      </c>
      <c r="AU366" s="257" t="s">
        <v>85</v>
      </c>
      <c r="AY366" s="16" t="s">
        <v>201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207</v>
      </c>
      <c r="BM366" s="257" t="s">
        <v>423</v>
      </c>
    </row>
    <row r="367" s="14" customFormat="1">
      <c r="A367" s="14"/>
      <c r="B367" s="270"/>
      <c r="C367" s="271"/>
      <c r="D367" s="261" t="s">
        <v>209</v>
      </c>
      <c r="E367" s="271"/>
      <c r="F367" s="273" t="s">
        <v>424</v>
      </c>
      <c r="G367" s="271"/>
      <c r="H367" s="274">
        <v>78.430000000000007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209</v>
      </c>
      <c r="AU367" s="280" t="s">
        <v>85</v>
      </c>
      <c r="AV367" s="14" t="s">
        <v>85</v>
      </c>
      <c r="AW367" s="14" t="s">
        <v>4</v>
      </c>
      <c r="AX367" s="14" t="s">
        <v>80</v>
      </c>
      <c r="AY367" s="280" t="s">
        <v>201</v>
      </c>
    </row>
    <row r="368" s="2" customFormat="1" ht="33" customHeight="1">
      <c r="A368" s="37"/>
      <c r="B368" s="38"/>
      <c r="C368" s="245" t="s">
        <v>425</v>
      </c>
      <c r="D368" s="245" t="s">
        <v>203</v>
      </c>
      <c r="E368" s="246" t="s">
        <v>426</v>
      </c>
      <c r="F368" s="247" t="s">
        <v>427</v>
      </c>
      <c r="G368" s="248" t="s">
        <v>410</v>
      </c>
      <c r="H368" s="249">
        <v>7.1299999999999999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</v>
      </c>
      <c r="R368" s="255">
        <f>Q368*H368</f>
        <v>0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207</v>
      </c>
      <c r="AT368" s="257" t="s">
        <v>203</v>
      </c>
      <c r="AU368" s="257" t="s">
        <v>85</v>
      </c>
      <c r="AY368" s="16" t="s">
        <v>201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207</v>
      </c>
      <c r="BM368" s="257" t="s">
        <v>428</v>
      </c>
    </row>
    <row r="369" s="12" customFormat="1" ht="22.8" customHeight="1">
      <c r="A369" s="12"/>
      <c r="B369" s="229"/>
      <c r="C369" s="230"/>
      <c r="D369" s="231" t="s">
        <v>72</v>
      </c>
      <c r="E369" s="243" t="s">
        <v>429</v>
      </c>
      <c r="F369" s="243" t="s">
        <v>430</v>
      </c>
      <c r="G369" s="230"/>
      <c r="H369" s="230"/>
      <c r="I369" s="233"/>
      <c r="J369" s="244">
        <f>BK369</f>
        <v>0</v>
      </c>
      <c r="K369" s="230"/>
      <c r="L369" s="235"/>
      <c r="M369" s="236"/>
      <c r="N369" s="237"/>
      <c r="O369" s="237"/>
      <c r="P369" s="238">
        <f>SUM(P370:P371)</f>
        <v>0</v>
      </c>
      <c r="Q369" s="237"/>
      <c r="R369" s="238">
        <f>SUM(R370:R371)</f>
        <v>0</v>
      </c>
      <c r="S369" s="237"/>
      <c r="T369" s="239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40" t="s">
        <v>80</v>
      </c>
      <c r="AT369" s="241" t="s">
        <v>72</v>
      </c>
      <c r="AU369" s="241" t="s">
        <v>80</v>
      </c>
      <c r="AY369" s="240" t="s">
        <v>201</v>
      </c>
      <c r="BK369" s="242">
        <f>SUM(BK370:BK371)</f>
        <v>0</v>
      </c>
    </row>
    <row r="370" s="2" customFormat="1" ht="21.75" customHeight="1">
      <c r="A370" s="37"/>
      <c r="B370" s="38"/>
      <c r="C370" s="245" t="s">
        <v>431</v>
      </c>
      <c r="D370" s="245" t="s">
        <v>203</v>
      </c>
      <c r="E370" s="246" t="s">
        <v>432</v>
      </c>
      <c r="F370" s="247" t="s">
        <v>433</v>
      </c>
      <c r="G370" s="248" t="s">
        <v>410</v>
      </c>
      <c r="H370" s="249">
        <v>18.565000000000001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207</v>
      </c>
      <c r="AT370" s="257" t="s">
        <v>203</v>
      </c>
      <c r="AU370" s="257" t="s">
        <v>85</v>
      </c>
      <c r="AY370" s="16" t="s">
        <v>201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207</v>
      </c>
      <c r="BM370" s="257" t="s">
        <v>434</v>
      </c>
    </row>
    <row r="371" s="2" customFormat="1" ht="21.75" customHeight="1">
      <c r="A371" s="37"/>
      <c r="B371" s="38"/>
      <c r="C371" s="245" t="s">
        <v>435</v>
      </c>
      <c r="D371" s="245" t="s">
        <v>203</v>
      </c>
      <c r="E371" s="246" t="s">
        <v>436</v>
      </c>
      <c r="F371" s="247" t="s">
        <v>437</v>
      </c>
      <c r="G371" s="248" t="s">
        <v>438</v>
      </c>
      <c r="H371" s="249">
        <v>1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</v>
      </c>
      <c r="R371" s="255">
        <f>Q371*H371</f>
        <v>0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207</v>
      </c>
      <c r="AT371" s="257" t="s">
        <v>203</v>
      </c>
      <c r="AU371" s="257" t="s">
        <v>85</v>
      </c>
      <c r="AY371" s="16" t="s">
        <v>201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207</v>
      </c>
      <c r="BM371" s="257" t="s">
        <v>439</v>
      </c>
    </row>
    <row r="372" s="12" customFormat="1" ht="25.92" customHeight="1">
      <c r="A372" s="12"/>
      <c r="B372" s="229"/>
      <c r="C372" s="230"/>
      <c r="D372" s="231" t="s">
        <v>72</v>
      </c>
      <c r="E372" s="232" t="s">
        <v>440</v>
      </c>
      <c r="F372" s="232" t="s">
        <v>441</v>
      </c>
      <c r="G372" s="230"/>
      <c r="H372" s="230"/>
      <c r="I372" s="233"/>
      <c r="J372" s="234">
        <f>BK372</f>
        <v>0</v>
      </c>
      <c r="K372" s="230"/>
      <c r="L372" s="235"/>
      <c r="M372" s="236"/>
      <c r="N372" s="237"/>
      <c r="O372" s="237"/>
      <c r="P372" s="238">
        <f>P373+P386+P397+P408+P411+P427</f>
        <v>0</v>
      </c>
      <c r="Q372" s="237"/>
      <c r="R372" s="238">
        <f>R373+R386+R397+R408+R411+R427</f>
        <v>3.9412832</v>
      </c>
      <c r="S372" s="237"/>
      <c r="T372" s="239">
        <f>T373+T386+T397+T408+T411+T427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40" t="s">
        <v>85</v>
      </c>
      <c r="AT372" s="241" t="s">
        <v>72</v>
      </c>
      <c r="AU372" s="241" t="s">
        <v>73</v>
      </c>
      <c r="AY372" s="240" t="s">
        <v>201</v>
      </c>
      <c r="BK372" s="242">
        <f>BK373+BK386+BK397+BK408+BK411+BK427</f>
        <v>0</v>
      </c>
    </row>
    <row r="373" s="12" customFormat="1" ht="22.8" customHeight="1">
      <c r="A373" s="12"/>
      <c r="B373" s="229"/>
      <c r="C373" s="230"/>
      <c r="D373" s="231" t="s">
        <v>72</v>
      </c>
      <c r="E373" s="243" t="s">
        <v>442</v>
      </c>
      <c r="F373" s="243" t="s">
        <v>443</v>
      </c>
      <c r="G373" s="230"/>
      <c r="H373" s="230"/>
      <c r="I373" s="233"/>
      <c r="J373" s="244">
        <f>BK373</f>
        <v>0</v>
      </c>
      <c r="K373" s="230"/>
      <c r="L373" s="235"/>
      <c r="M373" s="236"/>
      <c r="N373" s="237"/>
      <c r="O373" s="237"/>
      <c r="P373" s="238">
        <f>SUM(P374:P385)</f>
        <v>0</v>
      </c>
      <c r="Q373" s="237"/>
      <c r="R373" s="238">
        <f>SUM(R374:R385)</f>
        <v>0.027319999999999997</v>
      </c>
      <c r="S373" s="237"/>
      <c r="T373" s="239">
        <f>SUM(T374:T385)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40" t="s">
        <v>85</v>
      </c>
      <c r="AT373" s="241" t="s">
        <v>72</v>
      </c>
      <c r="AU373" s="241" t="s">
        <v>80</v>
      </c>
      <c r="AY373" s="240" t="s">
        <v>201</v>
      </c>
      <c r="BK373" s="242">
        <f>SUM(BK374:BK385)</f>
        <v>0</v>
      </c>
    </row>
    <row r="374" s="2" customFormat="1" ht="21.75" customHeight="1">
      <c r="A374" s="37"/>
      <c r="B374" s="38"/>
      <c r="C374" s="245" t="s">
        <v>444</v>
      </c>
      <c r="D374" s="245" t="s">
        <v>203</v>
      </c>
      <c r="E374" s="246" t="s">
        <v>445</v>
      </c>
      <c r="F374" s="247" t="s">
        <v>446</v>
      </c>
      <c r="G374" s="248" t="s">
        <v>206</v>
      </c>
      <c r="H374" s="249">
        <v>4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0.0018699999999999999</v>
      </c>
      <c r="R374" s="255">
        <f>Q374*H374</f>
        <v>0.0074799999999999997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365</v>
      </c>
      <c r="AT374" s="257" t="s">
        <v>203</v>
      </c>
      <c r="AU374" s="257" t="s">
        <v>85</v>
      </c>
      <c r="AY374" s="16" t="s">
        <v>201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365</v>
      </c>
      <c r="BM374" s="257" t="s">
        <v>447</v>
      </c>
    </row>
    <row r="375" s="2" customFormat="1" ht="16.5" customHeight="1">
      <c r="A375" s="37"/>
      <c r="B375" s="38"/>
      <c r="C375" s="245" t="s">
        <v>448</v>
      </c>
      <c r="D375" s="245" t="s">
        <v>203</v>
      </c>
      <c r="E375" s="246" t="s">
        <v>449</v>
      </c>
      <c r="F375" s="247" t="s">
        <v>450</v>
      </c>
      <c r="G375" s="248" t="s">
        <v>323</v>
      </c>
      <c r="H375" s="249">
        <v>16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0.00029</v>
      </c>
      <c r="R375" s="255">
        <f>Q375*H375</f>
        <v>0.00464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365</v>
      </c>
      <c r="AT375" s="257" t="s">
        <v>203</v>
      </c>
      <c r="AU375" s="257" t="s">
        <v>85</v>
      </c>
      <c r="AY375" s="16" t="s">
        <v>201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365</v>
      </c>
      <c r="BM375" s="257" t="s">
        <v>451</v>
      </c>
    </row>
    <row r="376" s="14" customFormat="1">
      <c r="A376" s="14"/>
      <c r="B376" s="270"/>
      <c r="C376" s="271"/>
      <c r="D376" s="261" t="s">
        <v>209</v>
      </c>
      <c r="E376" s="272" t="s">
        <v>1</v>
      </c>
      <c r="F376" s="273" t="s">
        <v>452</v>
      </c>
      <c r="G376" s="271"/>
      <c r="H376" s="274">
        <v>16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209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201</v>
      </c>
    </row>
    <row r="377" s="2" customFormat="1" ht="16.5" customHeight="1">
      <c r="A377" s="37"/>
      <c r="B377" s="38"/>
      <c r="C377" s="245" t="s">
        <v>453</v>
      </c>
      <c r="D377" s="245" t="s">
        <v>203</v>
      </c>
      <c r="E377" s="246" t="s">
        <v>454</v>
      </c>
      <c r="F377" s="247" t="s">
        <v>455</v>
      </c>
      <c r="G377" s="248" t="s">
        <v>323</v>
      </c>
      <c r="H377" s="249">
        <v>32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0.00035</v>
      </c>
      <c r="R377" s="255">
        <f>Q377*H377</f>
        <v>0.0112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365</v>
      </c>
      <c r="AT377" s="257" t="s">
        <v>203</v>
      </c>
      <c r="AU377" s="257" t="s">
        <v>85</v>
      </c>
      <c r="AY377" s="16" t="s">
        <v>201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365</v>
      </c>
      <c r="BM377" s="257" t="s">
        <v>456</v>
      </c>
    </row>
    <row r="378" s="14" customFormat="1">
      <c r="A378" s="14"/>
      <c r="B378" s="270"/>
      <c r="C378" s="271"/>
      <c r="D378" s="261" t="s">
        <v>209</v>
      </c>
      <c r="E378" s="272" t="s">
        <v>1</v>
      </c>
      <c r="F378" s="273" t="s">
        <v>457</v>
      </c>
      <c r="G378" s="271"/>
      <c r="H378" s="274">
        <v>32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0" t="s">
        <v>209</v>
      </c>
      <c r="AU378" s="280" t="s">
        <v>85</v>
      </c>
      <c r="AV378" s="14" t="s">
        <v>85</v>
      </c>
      <c r="AW378" s="14" t="s">
        <v>30</v>
      </c>
      <c r="AX378" s="14" t="s">
        <v>73</v>
      </c>
      <c r="AY378" s="280" t="s">
        <v>201</v>
      </c>
    </row>
    <row r="379" s="2" customFormat="1" ht="21.75" customHeight="1">
      <c r="A379" s="37"/>
      <c r="B379" s="38"/>
      <c r="C379" s="245" t="s">
        <v>458</v>
      </c>
      <c r="D379" s="245" t="s">
        <v>203</v>
      </c>
      <c r="E379" s="246" t="s">
        <v>459</v>
      </c>
      <c r="F379" s="247" t="s">
        <v>460</v>
      </c>
      <c r="G379" s="248" t="s">
        <v>206</v>
      </c>
      <c r="H379" s="249">
        <v>8</v>
      </c>
      <c r="I379" s="250"/>
      <c r="J379" s="251">
        <f>ROUND(I379*H379,2)</f>
        <v>0</v>
      </c>
      <c r="K379" s="252"/>
      <c r="L379" s="43"/>
      <c r="M379" s="253" t="s">
        <v>1</v>
      </c>
      <c r="N379" s="254" t="s">
        <v>39</v>
      </c>
      <c r="O379" s="90"/>
      <c r="P379" s="255">
        <f>O379*H379</f>
        <v>0</v>
      </c>
      <c r="Q379" s="255">
        <v>0.00050000000000000001</v>
      </c>
      <c r="R379" s="255">
        <f>Q379*H379</f>
        <v>0.0040000000000000001</v>
      </c>
      <c r="S379" s="255">
        <v>0</v>
      </c>
      <c r="T379" s="25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7" t="s">
        <v>365</v>
      </c>
      <c r="AT379" s="257" t="s">
        <v>203</v>
      </c>
      <c r="AU379" s="257" t="s">
        <v>85</v>
      </c>
      <c r="AY379" s="16" t="s">
        <v>201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6" t="s">
        <v>85</v>
      </c>
      <c r="BK379" s="258">
        <f>ROUND(I379*H379,2)</f>
        <v>0</v>
      </c>
      <c r="BL379" s="16" t="s">
        <v>365</v>
      </c>
      <c r="BM379" s="257" t="s">
        <v>461</v>
      </c>
    </row>
    <row r="380" s="14" customFormat="1">
      <c r="A380" s="14"/>
      <c r="B380" s="270"/>
      <c r="C380" s="271"/>
      <c r="D380" s="261" t="s">
        <v>209</v>
      </c>
      <c r="E380" s="272" t="s">
        <v>1</v>
      </c>
      <c r="F380" s="273" t="s">
        <v>462</v>
      </c>
      <c r="G380" s="271"/>
      <c r="H380" s="274">
        <v>8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209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201</v>
      </c>
    </row>
    <row r="381" s="2" customFormat="1" ht="16.5" customHeight="1">
      <c r="A381" s="37"/>
      <c r="B381" s="38"/>
      <c r="C381" s="245" t="s">
        <v>463</v>
      </c>
      <c r="D381" s="245" t="s">
        <v>203</v>
      </c>
      <c r="E381" s="246" t="s">
        <v>464</v>
      </c>
      <c r="F381" s="247" t="s">
        <v>465</v>
      </c>
      <c r="G381" s="248" t="s">
        <v>323</v>
      </c>
      <c r="H381" s="249">
        <v>48</v>
      </c>
      <c r="I381" s="250"/>
      <c r="J381" s="251">
        <f>ROUND(I381*H381,2)</f>
        <v>0</v>
      </c>
      <c r="K381" s="252"/>
      <c r="L381" s="43"/>
      <c r="M381" s="253" t="s">
        <v>1</v>
      </c>
      <c r="N381" s="254" t="s">
        <v>39</v>
      </c>
      <c r="O381" s="90"/>
      <c r="P381" s="255">
        <f>O381*H381</f>
        <v>0</v>
      </c>
      <c r="Q381" s="255">
        <v>0</v>
      </c>
      <c r="R381" s="255">
        <f>Q381*H381</f>
        <v>0</v>
      </c>
      <c r="S381" s="255">
        <v>0</v>
      </c>
      <c r="T381" s="25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57" t="s">
        <v>365</v>
      </c>
      <c r="AT381" s="257" t="s">
        <v>203</v>
      </c>
      <c r="AU381" s="257" t="s">
        <v>85</v>
      </c>
      <c r="AY381" s="16" t="s">
        <v>201</v>
      </c>
      <c r="BE381" s="258">
        <f>IF(N381="základní",J381,0)</f>
        <v>0</v>
      </c>
      <c r="BF381" s="258">
        <f>IF(N381="snížená",J381,0)</f>
        <v>0</v>
      </c>
      <c r="BG381" s="258">
        <f>IF(N381="zákl. přenesená",J381,0)</f>
        <v>0</v>
      </c>
      <c r="BH381" s="258">
        <f>IF(N381="sníž. přenesená",J381,0)</f>
        <v>0</v>
      </c>
      <c r="BI381" s="258">
        <f>IF(N381="nulová",J381,0)</f>
        <v>0</v>
      </c>
      <c r="BJ381" s="16" t="s">
        <v>85</v>
      </c>
      <c r="BK381" s="258">
        <f>ROUND(I381*H381,2)</f>
        <v>0</v>
      </c>
      <c r="BL381" s="16" t="s">
        <v>365</v>
      </c>
      <c r="BM381" s="257" t="s">
        <v>466</v>
      </c>
    </row>
    <row r="382" s="14" customFormat="1">
      <c r="A382" s="14"/>
      <c r="B382" s="270"/>
      <c r="C382" s="271"/>
      <c r="D382" s="261" t="s">
        <v>209</v>
      </c>
      <c r="E382" s="272" t="s">
        <v>1</v>
      </c>
      <c r="F382" s="273" t="s">
        <v>467</v>
      </c>
      <c r="G382" s="271"/>
      <c r="H382" s="274">
        <v>48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209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201</v>
      </c>
    </row>
    <row r="383" s="2" customFormat="1" ht="16.5" customHeight="1">
      <c r="A383" s="37"/>
      <c r="B383" s="38"/>
      <c r="C383" s="245" t="s">
        <v>468</v>
      </c>
      <c r="D383" s="245" t="s">
        <v>203</v>
      </c>
      <c r="E383" s="246" t="s">
        <v>469</v>
      </c>
      <c r="F383" s="247" t="s">
        <v>470</v>
      </c>
      <c r="G383" s="248" t="s">
        <v>323</v>
      </c>
      <c r="H383" s="249">
        <v>48</v>
      </c>
      <c r="I383" s="250"/>
      <c r="J383" s="251">
        <f>ROUND(I383*H383,2)</f>
        <v>0</v>
      </c>
      <c r="K383" s="252"/>
      <c r="L383" s="43"/>
      <c r="M383" s="253" t="s">
        <v>1</v>
      </c>
      <c r="N383" s="254" t="s">
        <v>39</v>
      </c>
      <c r="O383" s="90"/>
      <c r="P383" s="255">
        <f>O383*H383</f>
        <v>0</v>
      </c>
      <c r="Q383" s="255">
        <v>0</v>
      </c>
      <c r="R383" s="255">
        <f>Q383*H383</f>
        <v>0</v>
      </c>
      <c r="S383" s="255">
        <v>0</v>
      </c>
      <c r="T383" s="25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57" t="s">
        <v>365</v>
      </c>
      <c r="AT383" s="257" t="s">
        <v>203</v>
      </c>
      <c r="AU383" s="257" t="s">
        <v>85</v>
      </c>
      <c r="AY383" s="16" t="s">
        <v>201</v>
      </c>
      <c r="BE383" s="258">
        <f>IF(N383="základní",J383,0)</f>
        <v>0</v>
      </c>
      <c r="BF383" s="258">
        <f>IF(N383="snížená",J383,0)</f>
        <v>0</v>
      </c>
      <c r="BG383" s="258">
        <f>IF(N383="zákl. přenesená",J383,0)</f>
        <v>0</v>
      </c>
      <c r="BH383" s="258">
        <f>IF(N383="sníž. přenesená",J383,0)</f>
        <v>0</v>
      </c>
      <c r="BI383" s="258">
        <f>IF(N383="nulová",J383,0)</f>
        <v>0</v>
      </c>
      <c r="BJ383" s="16" t="s">
        <v>85</v>
      </c>
      <c r="BK383" s="258">
        <f>ROUND(I383*H383,2)</f>
        <v>0</v>
      </c>
      <c r="BL383" s="16" t="s">
        <v>365</v>
      </c>
      <c r="BM383" s="257" t="s">
        <v>471</v>
      </c>
    </row>
    <row r="384" s="14" customFormat="1">
      <c r="A384" s="14"/>
      <c r="B384" s="270"/>
      <c r="C384" s="271"/>
      <c r="D384" s="261" t="s">
        <v>209</v>
      </c>
      <c r="E384" s="272" t="s">
        <v>1</v>
      </c>
      <c r="F384" s="273" t="s">
        <v>467</v>
      </c>
      <c r="G384" s="271"/>
      <c r="H384" s="274">
        <v>48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0" t="s">
        <v>209</v>
      </c>
      <c r="AU384" s="280" t="s">
        <v>85</v>
      </c>
      <c r="AV384" s="14" t="s">
        <v>85</v>
      </c>
      <c r="AW384" s="14" t="s">
        <v>30</v>
      </c>
      <c r="AX384" s="14" t="s">
        <v>73</v>
      </c>
      <c r="AY384" s="280" t="s">
        <v>201</v>
      </c>
    </row>
    <row r="385" s="2" customFormat="1" ht="21.75" customHeight="1">
      <c r="A385" s="37"/>
      <c r="B385" s="38"/>
      <c r="C385" s="245" t="s">
        <v>472</v>
      </c>
      <c r="D385" s="245" t="s">
        <v>203</v>
      </c>
      <c r="E385" s="246" t="s">
        <v>473</v>
      </c>
      <c r="F385" s="247" t="s">
        <v>474</v>
      </c>
      <c r="G385" s="248" t="s">
        <v>410</v>
      </c>
      <c r="H385" s="249">
        <v>0.027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</v>
      </c>
      <c r="R385" s="255">
        <f>Q385*H385</f>
        <v>0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207</v>
      </c>
      <c r="AT385" s="257" t="s">
        <v>203</v>
      </c>
      <c r="AU385" s="257" t="s">
        <v>85</v>
      </c>
      <c r="AY385" s="16" t="s">
        <v>201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207</v>
      </c>
      <c r="BM385" s="257" t="s">
        <v>475</v>
      </c>
    </row>
    <row r="386" s="12" customFormat="1" ht="22.8" customHeight="1">
      <c r="A386" s="12"/>
      <c r="B386" s="229"/>
      <c r="C386" s="230"/>
      <c r="D386" s="231" t="s">
        <v>72</v>
      </c>
      <c r="E386" s="243" t="s">
        <v>476</v>
      </c>
      <c r="F386" s="243" t="s">
        <v>477</v>
      </c>
      <c r="G386" s="230"/>
      <c r="H386" s="230"/>
      <c r="I386" s="233"/>
      <c r="J386" s="244">
        <f>BK386</f>
        <v>0</v>
      </c>
      <c r="K386" s="230"/>
      <c r="L386" s="235"/>
      <c r="M386" s="236"/>
      <c r="N386" s="237"/>
      <c r="O386" s="237"/>
      <c r="P386" s="238">
        <f>SUM(P387:P396)</f>
        <v>0</v>
      </c>
      <c r="Q386" s="237"/>
      <c r="R386" s="238">
        <f>SUM(R387:R396)</f>
        <v>0.058799999999999998</v>
      </c>
      <c r="S386" s="237"/>
      <c r="T386" s="239">
        <f>SUM(T387:T396)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40" t="s">
        <v>85</v>
      </c>
      <c r="AT386" s="241" t="s">
        <v>72</v>
      </c>
      <c r="AU386" s="241" t="s">
        <v>80</v>
      </c>
      <c r="AY386" s="240" t="s">
        <v>201</v>
      </c>
      <c r="BK386" s="242">
        <f>SUM(BK387:BK396)</f>
        <v>0</v>
      </c>
    </row>
    <row r="387" s="2" customFormat="1" ht="16.5" customHeight="1">
      <c r="A387" s="37"/>
      <c r="B387" s="38"/>
      <c r="C387" s="245" t="s">
        <v>478</v>
      </c>
      <c r="D387" s="245" t="s">
        <v>203</v>
      </c>
      <c r="E387" s="246" t="s">
        <v>479</v>
      </c>
      <c r="F387" s="247" t="s">
        <v>480</v>
      </c>
      <c r="G387" s="248" t="s">
        <v>206</v>
      </c>
      <c r="H387" s="249">
        <v>1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0.0024499999999999999</v>
      </c>
      <c r="R387" s="255">
        <f>Q387*H387</f>
        <v>0.0024499999999999999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365</v>
      </c>
      <c r="AT387" s="257" t="s">
        <v>203</v>
      </c>
      <c r="AU387" s="257" t="s">
        <v>85</v>
      </c>
      <c r="AY387" s="16" t="s">
        <v>201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365</v>
      </c>
      <c r="BM387" s="257" t="s">
        <v>481</v>
      </c>
    </row>
    <row r="388" s="2" customFormat="1" ht="16.5" customHeight="1">
      <c r="A388" s="37"/>
      <c r="B388" s="38"/>
      <c r="C388" s="245" t="s">
        <v>482</v>
      </c>
      <c r="D388" s="245" t="s">
        <v>203</v>
      </c>
      <c r="E388" s="246" t="s">
        <v>483</v>
      </c>
      <c r="F388" s="247" t="s">
        <v>484</v>
      </c>
      <c r="G388" s="248" t="s">
        <v>323</v>
      </c>
      <c r="H388" s="249">
        <v>7</v>
      </c>
      <c r="I388" s="250"/>
      <c r="J388" s="251">
        <f>ROUND(I388*H388,2)</f>
        <v>0</v>
      </c>
      <c r="K388" s="252"/>
      <c r="L388" s="43"/>
      <c r="M388" s="253" t="s">
        <v>1</v>
      </c>
      <c r="N388" s="254" t="s">
        <v>39</v>
      </c>
      <c r="O388" s="90"/>
      <c r="P388" s="255">
        <f>O388*H388</f>
        <v>0</v>
      </c>
      <c r="Q388" s="255">
        <v>0.0024499999999999999</v>
      </c>
      <c r="R388" s="255">
        <f>Q388*H388</f>
        <v>0.017149999999999999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365</v>
      </c>
      <c r="AT388" s="257" t="s">
        <v>203</v>
      </c>
      <c r="AU388" s="257" t="s">
        <v>85</v>
      </c>
      <c r="AY388" s="16" t="s">
        <v>201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365</v>
      </c>
      <c r="BM388" s="257" t="s">
        <v>485</v>
      </c>
    </row>
    <row r="389" s="2" customFormat="1" ht="16.5" customHeight="1">
      <c r="A389" s="37"/>
      <c r="B389" s="38"/>
      <c r="C389" s="245" t="s">
        <v>486</v>
      </c>
      <c r="D389" s="245" t="s">
        <v>203</v>
      </c>
      <c r="E389" s="246" t="s">
        <v>487</v>
      </c>
      <c r="F389" s="247" t="s">
        <v>488</v>
      </c>
      <c r="G389" s="248" t="s">
        <v>323</v>
      </c>
      <c r="H389" s="249">
        <v>7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0.0024499999999999999</v>
      </c>
      <c r="R389" s="255">
        <f>Q389*H389</f>
        <v>0.017149999999999999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365</v>
      </c>
      <c r="AT389" s="257" t="s">
        <v>203</v>
      </c>
      <c r="AU389" s="257" t="s">
        <v>85</v>
      </c>
      <c r="AY389" s="16" t="s">
        <v>201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365</v>
      </c>
      <c r="BM389" s="257" t="s">
        <v>489</v>
      </c>
    </row>
    <row r="390" s="2" customFormat="1" ht="16.5" customHeight="1">
      <c r="A390" s="37"/>
      <c r="B390" s="38"/>
      <c r="C390" s="245" t="s">
        <v>490</v>
      </c>
      <c r="D390" s="245" t="s">
        <v>203</v>
      </c>
      <c r="E390" s="246" t="s">
        <v>491</v>
      </c>
      <c r="F390" s="247" t="s">
        <v>492</v>
      </c>
      <c r="G390" s="248" t="s">
        <v>206</v>
      </c>
      <c r="H390" s="249">
        <v>4</v>
      </c>
      <c r="I390" s="250"/>
      <c r="J390" s="251">
        <f>ROUND(I390*H390,2)</f>
        <v>0</v>
      </c>
      <c r="K390" s="252"/>
      <c r="L390" s="43"/>
      <c r="M390" s="253" t="s">
        <v>1</v>
      </c>
      <c r="N390" s="254" t="s">
        <v>39</v>
      </c>
      <c r="O390" s="90"/>
      <c r="P390" s="255">
        <f>O390*H390</f>
        <v>0</v>
      </c>
      <c r="Q390" s="255">
        <v>0.0024499999999999999</v>
      </c>
      <c r="R390" s="255">
        <f>Q390*H390</f>
        <v>0.0097999999999999997</v>
      </c>
      <c r="S390" s="255">
        <v>0</v>
      </c>
      <c r="T390" s="25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57" t="s">
        <v>365</v>
      </c>
      <c r="AT390" s="257" t="s">
        <v>203</v>
      </c>
      <c r="AU390" s="257" t="s">
        <v>85</v>
      </c>
      <c r="AY390" s="16" t="s">
        <v>201</v>
      </c>
      <c r="BE390" s="258">
        <f>IF(N390="základní",J390,0)</f>
        <v>0</v>
      </c>
      <c r="BF390" s="258">
        <f>IF(N390="snížená",J390,0)</f>
        <v>0</v>
      </c>
      <c r="BG390" s="258">
        <f>IF(N390="zákl. přenesená",J390,0)</f>
        <v>0</v>
      </c>
      <c r="BH390" s="258">
        <f>IF(N390="sníž. přenesená",J390,0)</f>
        <v>0</v>
      </c>
      <c r="BI390" s="258">
        <f>IF(N390="nulová",J390,0)</f>
        <v>0</v>
      </c>
      <c r="BJ390" s="16" t="s">
        <v>85</v>
      </c>
      <c r="BK390" s="258">
        <f>ROUND(I390*H390,2)</f>
        <v>0</v>
      </c>
      <c r="BL390" s="16" t="s">
        <v>365</v>
      </c>
      <c r="BM390" s="257" t="s">
        <v>493</v>
      </c>
    </row>
    <row r="391" s="2" customFormat="1" ht="16.5" customHeight="1">
      <c r="A391" s="37"/>
      <c r="B391" s="38"/>
      <c r="C391" s="245" t="s">
        <v>494</v>
      </c>
      <c r="D391" s="245" t="s">
        <v>203</v>
      </c>
      <c r="E391" s="246" t="s">
        <v>495</v>
      </c>
      <c r="F391" s="247" t="s">
        <v>496</v>
      </c>
      <c r="G391" s="248" t="s">
        <v>206</v>
      </c>
      <c r="H391" s="249">
        <v>1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0.0024499999999999999</v>
      </c>
      <c r="R391" s="255">
        <f>Q391*H391</f>
        <v>0.0024499999999999999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365</v>
      </c>
      <c r="AT391" s="257" t="s">
        <v>203</v>
      </c>
      <c r="AU391" s="257" t="s">
        <v>85</v>
      </c>
      <c r="AY391" s="16" t="s">
        <v>201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365</v>
      </c>
      <c r="BM391" s="257" t="s">
        <v>497</v>
      </c>
    </row>
    <row r="392" s="2" customFormat="1" ht="16.5" customHeight="1">
      <c r="A392" s="37"/>
      <c r="B392" s="38"/>
      <c r="C392" s="245" t="s">
        <v>498</v>
      </c>
      <c r="D392" s="245" t="s">
        <v>203</v>
      </c>
      <c r="E392" s="246" t="s">
        <v>499</v>
      </c>
      <c r="F392" s="247" t="s">
        <v>500</v>
      </c>
      <c r="G392" s="248" t="s">
        <v>206</v>
      </c>
      <c r="H392" s="249">
        <v>1</v>
      </c>
      <c r="I392" s="250"/>
      <c r="J392" s="251">
        <f>ROUND(I392*H392,2)</f>
        <v>0</v>
      </c>
      <c r="K392" s="252"/>
      <c r="L392" s="43"/>
      <c r="M392" s="253" t="s">
        <v>1</v>
      </c>
      <c r="N392" s="254" t="s">
        <v>39</v>
      </c>
      <c r="O392" s="90"/>
      <c r="P392" s="255">
        <f>O392*H392</f>
        <v>0</v>
      </c>
      <c r="Q392" s="255">
        <v>0.0024499999999999999</v>
      </c>
      <c r="R392" s="255">
        <f>Q392*H392</f>
        <v>0.0024499999999999999</v>
      </c>
      <c r="S392" s="255">
        <v>0</v>
      </c>
      <c r="T392" s="256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57" t="s">
        <v>365</v>
      </c>
      <c r="AT392" s="257" t="s">
        <v>203</v>
      </c>
      <c r="AU392" s="257" t="s">
        <v>85</v>
      </c>
      <c r="AY392" s="16" t="s">
        <v>201</v>
      </c>
      <c r="BE392" s="258">
        <f>IF(N392="základní",J392,0)</f>
        <v>0</v>
      </c>
      <c r="BF392" s="258">
        <f>IF(N392="snížená",J392,0)</f>
        <v>0</v>
      </c>
      <c r="BG392" s="258">
        <f>IF(N392="zákl. přenesená",J392,0)</f>
        <v>0</v>
      </c>
      <c r="BH392" s="258">
        <f>IF(N392="sníž. přenesená",J392,0)</f>
        <v>0</v>
      </c>
      <c r="BI392" s="258">
        <f>IF(N392="nulová",J392,0)</f>
        <v>0</v>
      </c>
      <c r="BJ392" s="16" t="s">
        <v>85</v>
      </c>
      <c r="BK392" s="258">
        <f>ROUND(I392*H392,2)</f>
        <v>0</v>
      </c>
      <c r="BL392" s="16" t="s">
        <v>365</v>
      </c>
      <c r="BM392" s="257" t="s">
        <v>501</v>
      </c>
    </row>
    <row r="393" s="2" customFormat="1" ht="16.5" customHeight="1">
      <c r="A393" s="37"/>
      <c r="B393" s="38"/>
      <c r="C393" s="245" t="s">
        <v>502</v>
      </c>
      <c r="D393" s="245" t="s">
        <v>203</v>
      </c>
      <c r="E393" s="246" t="s">
        <v>503</v>
      </c>
      <c r="F393" s="247" t="s">
        <v>504</v>
      </c>
      <c r="G393" s="248" t="s">
        <v>206</v>
      </c>
      <c r="H393" s="249">
        <v>1</v>
      </c>
      <c r="I393" s="250"/>
      <c r="J393" s="251">
        <f>ROUND(I393*H393,2)</f>
        <v>0</v>
      </c>
      <c r="K393" s="252"/>
      <c r="L393" s="43"/>
      <c r="M393" s="253" t="s">
        <v>1</v>
      </c>
      <c r="N393" s="254" t="s">
        <v>39</v>
      </c>
      <c r="O393" s="90"/>
      <c r="P393" s="255">
        <f>O393*H393</f>
        <v>0</v>
      </c>
      <c r="Q393" s="255">
        <v>0.0024499999999999999</v>
      </c>
      <c r="R393" s="255">
        <f>Q393*H393</f>
        <v>0.0024499999999999999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365</v>
      </c>
      <c r="AT393" s="257" t="s">
        <v>203</v>
      </c>
      <c r="AU393" s="257" t="s">
        <v>85</v>
      </c>
      <c r="AY393" s="16" t="s">
        <v>201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365</v>
      </c>
      <c r="BM393" s="257" t="s">
        <v>505</v>
      </c>
    </row>
    <row r="394" s="2" customFormat="1" ht="16.5" customHeight="1">
      <c r="A394" s="37"/>
      <c r="B394" s="38"/>
      <c r="C394" s="245" t="s">
        <v>506</v>
      </c>
      <c r="D394" s="245" t="s">
        <v>203</v>
      </c>
      <c r="E394" s="246" t="s">
        <v>507</v>
      </c>
      <c r="F394" s="247" t="s">
        <v>508</v>
      </c>
      <c r="G394" s="248" t="s">
        <v>206</v>
      </c>
      <c r="H394" s="249">
        <v>1</v>
      </c>
      <c r="I394" s="250"/>
      <c r="J394" s="251">
        <f>ROUND(I394*H394,2)</f>
        <v>0</v>
      </c>
      <c r="K394" s="252"/>
      <c r="L394" s="43"/>
      <c r="M394" s="253" t="s">
        <v>1</v>
      </c>
      <c r="N394" s="254" t="s">
        <v>39</v>
      </c>
      <c r="O394" s="90"/>
      <c r="P394" s="255">
        <f>O394*H394</f>
        <v>0</v>
      </c>
      <c r="Q394" s="255">
        <v>0.0024499999999999999</v>
      </c>
      <c r="R394" s="255">
        <f>Q394*H394</f>
        <v>0.0024499999999999999</v>
      </c>
      <c r="S394" s="255">
        <v>0</v>
      </c>
      <c r="T394" s="25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7" t="s">
        <v>365</v>
      </c>
      <c r="AT394" s="257" t="s">
        <v>203</v>
      </c>
      <c r="AU394" s="257" t="s">
        <v>85</v>
      </c>
      <c r="AY394" s="16" t="s">
        <v>201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6" t="s">
        <v>85</v>
      </c>
      <c r="BK394" s="258">
        <f>ROUND(I394*H394,2)</f>
        <v>0</v>
      </c>
      <c r="BL394" s="16" t="s">
        <v>365</v>
      </c>
      <c r="BM394" s="257" t="s">
        <v>509</v>
      </c>
    </row>
    <row r="395" s="2" customFormat="1" ht="16.5" customHeight="1">
      <c r="A395" s="37"/>
      <c r="B395" s="38"/>
      <c r="C395" s="245" t="s">
        <v>510</v>
      </c>
      <c r="D395" s="245" t="s">
        <v>203</v>
      </c>
      <c r="E395" s="246" t="s">
        <v>511</v>
      </c>
      <c r="F395" s="247" t="s">
        <v>512</v>
      </c>
      <c r="G395" s="248" t="s">
        <v>206</v>
      </c>
      <c r="H395" s="249">
        <v>1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0.0024499999999999999</v>
      </c>
      <c r="R395" s="255">
        <f>Q395*H395</f>
        <v>0.0024499999999999999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365</v>
      </c>
      <c r="AT395" s="257" t="s">
        <v>203</v>
      </c>
      <c r="AU395" s="257" t="s">
        <v>85</v>
      </c>
      <c r="AY395" s="16" t="s">
        <v>201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365</v>
      </c>
      <c r="BM395" s="257" t="s">
        <v>513</v>
      </c>
    </row>
    <row r="396" s="2" customFormat="1" ht="21.75" customHeight="1">
      <c r="A396" s="37"/>
      <c r="B396" s="38"/>
      <c r="C396" s="245" t="s">
        <v>514</v>
      </c>
      <c r="D396" s="245" t="s">
        <v>203</v>
      </c>
      <c r="E396" s="246" t="s">
        <v>515</v>
      </c>
      <c r="F396" s="247" t="s">
        <v>516</v>
      </c>
      <c r="G396" s="248" t="s">
        <v>410</v>
      </c>
      <c r="H396" s="249">
        <v>0.058999999999999997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365</v>
      </c>
      <c r="AT396" s="257" t="s">
        <v>203</v>
      </c>
      <c r="AU396" s="257" t="s">
        <v>85</v>
      </c>
      <c r="AY396" s="16" t="s">
        <v>201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365</v>
      </c>
      <c r="BM396" s="257" t="s">
        <v>517</v>
      </c>
    </row>
    <row r="397" s="12" customFormat="1" ht="22.8" customHeight="1">
      <c r="A397" s="12"/>
      <c r="B397" s="229"/>
      <c r="C397" s="230"/>
      <c r="D397" s="231" t="s">
        <v>72</v>
      </c>
      <c r="E397" s="243" t="s">
        <v>518</v>
      </c>
      <c r="F397" s="243" t="s">
        <v>519</v>
      </c>
      <c r="G397" s="230"/>
      <c r="H397" s="230"/>
      <c r="I397" s="233"/>
      <c r="J397" s="244">
        <f>BK397</f>
        <v>0</v>
      </c>
      <c r="K397" s="230"/>
      <c r="L397" s="235"/>
      <c r="M397" s="236"/>
      <c r="N397" s="237"/>
      <c r="O397" s="237"/>
      <c r="P397" s="238">
        <f>SUM(P398:P407)</f>
        <v>0</v>
      </c>
      <c r="Q397" s="237"/>
      <c r="R397" s="238">
        <f>SUM(R398:R407)</f>
        <v>0.079199999999999965</v>
      </c>
      <c r="S397" s="237"/>
      <c r="T397" s="239">
        <f>SUM(T398:T407)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40" t="s">
        <v>85</v>
      </c>
      <c r="AT397" s="241" t="s">
        <v>72</v>
      </c>
      <c r="AU397" s="241" t="s">
        <v>80</v>
      </c>
      <c r="AY397" s="240" t="s">
        <v>201</v>
      </c>
      <c r="BK397" s="242">
        <f>SUM(BK398:BK407)</f>
        <v>0</v>
      </c>
    </row>
    <row r="398" s="2" customFormat="1" ht="16.5" customHeight="1">
      <c r="A398" s="37"/>
      <c r="B398" s="38"/>
      <c r="C398" s="245" t="s">
        <v>520</v>
      </c>
      <c r="D398" s="245" t="s">
        <v>203</v>
      </c>
      <c r="E398" s="246" t="s">
        <v>521</v>
      </c>
      <c r="F398" s="247" t="s">
        <v>522</v>
      </c>
      <c r="G398" s="248" t="s">
        <v>206</v>
      </c>
      <c r="H398" s="249">
        <v>1</v>
      </c>
      <c r="I398" s="250"/>
      <c r="J398" s="251">
        <f>ROUND(I398*H398,2)</f>
        <v>0</v>
      </c>
      <c r="K398" s="252"/>
      <c r="L398" s="43"/>
      <c r="M398" s="253" t="s">
        <v>1</v>
      </c>
      <c r="N398" s="254" t="s">
        <v>39</v>
      </c>
      <c r="O398" s="90"/>
      <c r="P398" s="255">
        <f>O398*H398</f>
        <v>0</v>
      </c>
      <c r="Q398" s="255">
        <v>0.0022000000000000001</v>
      </c>
      <c r="R398" s="255">
        <f>Q398*H398</f>
        <v>0.0022000000000000001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365</v>
      </c>
      <c r="AT398" s="257" t="s">
        <v>203</v>
      </c>
      <c r="AU398" s="257" t="s">
        <v>85</v>
      </c>
      <c r="AY398" s="16" t="s">
        <v>201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365</v>
      </c>
      <c r="BM398" s="257" t="s">
        <v>523</v>
      </c>
    </row>
    <row r="399" s="2" customFormat="1" ht="21.75" customHeight="1">
      <c r="A399" s="37"/>
      <c r="B399" s="38"/>
      <c r="C399" s="245" t="s">
        <v>524</v>
      </c>
      <c r="D399" s="245" t="s">
        <v>203</v>
      </c>
      <c r="E399" s="246" t="s">
        <v>525</v>
      </c>
      <c r="F399" s="247" t="s">
        <v>526</v>
      </c>
      <c r="G399" s="248" t="s">
        <v>323</v>
      </c>
      <c r="H399" s="249">
        <v>14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0.0022000000000000001</v>
      </c>
      <c r="R399" s="255">
        <f>Q399*H399</f>
        <v>0.030800000000000001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365</v>
      </c>
      <c r="AT399" s="257" t="s">
        <v>203</v>
      </c>
      <c r="AU399" s="257" t="s">
        <v>85</v>
      </c>
      <c r="AY399" s="16" t="s">
        <v>201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365</v>
      </c>
      <c r="BM399" s="257" t="s">
        <v>527</v>
      </c>
    </row>
    <row r="400" s="2" customFormat="1" ht="21.75" customHeight="1">
      <c r="A400" s="37"/>
      <c r="B400" s="38"/>
      <c r="C400" s="245" t="s">
        <v>528</v>
      </c>
      <c r="D400" s="245" t="s">
        <v>203</v>
      </c>
      <c r="E400" s="246" t="s">
        <v>529</v>
      </c>
      <c r="F400" s="247" t="s">
        <v>530</v>
      </c>
      <c r="G400" s="248" t="s">
        <v>323</v>
      </c>
      <c r="H400" s="249">
        <v>14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39</v>
      </c>
      <c r="O400" s="90"/>
      <c r="P400" s="255">
        <f>O400*H400</f>
        <v>0</v>
      </c>
      <c r="Q400" s="255">
        <v>0.0022000000000000001</v>
      </c>
      <c r="R400" s="255">
        <f>Q400*H400</f>
        <v>0.030800000000000001</v>
      </c>
      <c r="S400" s="255">
        <v>0</v>
      </c>
      <c r="T400" s="25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7" t="s">
        <v>365</v>
      </c>
      <c r="AT400" s="257" t="s">
        <v>203</v>
      </c>
      <c r="AU400" s="257" t="s">
        <v>85</v>
      </c>
      <c r="AY400" s="16" t="s">
        <v>201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6" t="s">
        <v>85</v>
      </c>
      <c r="BK400" s="258">
        <f>ROUND(I400*H400,2)</f>
        <v>0</v>
      </c>
      <c r="BL400" s="16" t="s">
        <v>365</v>
      </c>
      <c r="BM400" s="257" t="s">
        <v>531</v>
      </c>
    </row>
    <row r="401" s="2" customFormat="1" ht="16.5" customHeight="1">
      <c r="A401" s="37"/>
      <c r="B401" s="38"/>
      <c r="C401" s="245" t="s">
        <v>532</v>
      </c>
      <c r="D401" s="245" t="s">
        <v>203</v>
      </c>
      <c r="E401" s="246" t="s">
        <v>533</v>
      </c>
      <c r="F401" s="247" t="s">
        <v>534</v>
      </c>
      <c r="G401" s="248" t="s">
        <v>206</v>
      </c>
      <c r="H401" s="249">
        <v>2</v>
      </c>
      <c r="I401" s="250"/>
      <c r="J401" s="251">
        <f>ROUND(I401*H401,2)</f>
        <v>0</v>
      </c>
      <c r="K401" s="252"/>
      <c r="L401" s="43"/>
      <c r="M401" s="253" t="s">
        <v>1</v>
      </c>
      <c r="N401" s="254" t="s">
        <v>39</v>
      </c>
      <c r="O401" s="90"/>
      <c r="P401" s="255">
        <f>O401*H401</f>
        <v>0</v>
      </c>
      <c r="Q401" s="255">
        <v>0.0022000000000000001</v>
      </c>
      <c r="R401" s="255">
        <f>Q401*H401</f>
        <v>0.0044000000000000003</v>
      </c>
      <c r="S401" s="255">
        <v>0</v>
      </c>
      <c r="T401" s="25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7" t="s">
        <v>365</v>
      </c>
      <c r="AT401" s="257" t="s">
        <v>203</v>
      </c>
      <c r="AU401" s="257" t="s">
        <v>85</v>
      </c>
      <c r="AY401" s="16" t="s">
        <v>201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6" t="s">
        <v>85</v>
      </c>
      <c r="BK401" s="258">
        <f>ROUND(I401*H401,2)</f>
        <v>0</v>
      </c>
      <c r="BL401" s="16" t="s">
        <v>365</v>
      </c>
      <c r="BM401" s="257" t="s">
        <v>535</v>
      </c>
    </row>
    <row r="402" s="2" customFormat="1" ht="16.5" customHeight="1">
      <c r="A402" s="37"/>
      <c r="B402" s="38"/>
      <c r="C402" s="245" t="s">
        <v>536</v>
      </c>
      <c r="D402" s="245" t="s">
        <v>203</v>
      </c>
      <c r="E402" s="246" t="s">
        <v>537</v>
      </c>
      <c r="F402" s="247" t="s">
        <v>538</v>
      </c>
      <c r="G402" s="248" t="s">
        <v>206</v>
      </c>
      <c r="H402" s="249">
        <v>1</v>
      </c>
      <c r="I402" s="250"/>
      <c r="J402" s="251">
        <f>ROUND(I402*H402,2)</f>
        <v>0</v>
      </c>
      <c r="K402" s="252"/>
      <c r="L402" s="43"/>
      <c r="M402" s="253" t="s">
        <v>1</v>
      </c>
      <c r="N402" s="254" t="s">
        <v>39</v>
      </c>
      <c r="O402" s="90"/>
      <c r="P402" s="255">
        <f>O402*H402</f>
        <v>0</v>
      </c>
      <c r="Q402" s="255">
        <v>0.0022000000000000001</v>
      </c>
      <c r="R402" s="255">
        <f>Q402*H402</f>
        <v>0.0022000000000000001</v>
      </c>
      <c r="S402" s="255">
        <v>0</v>
      </c>
      <c r="T402" s="25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7" t="s">
        <v>365</v>
      </c>
      <c r="AT402" s="257" t="s">
        <v>203</v>
      </c>
      <c r="AU402" s="257" t="s">
        <v>85</v>
      </c>
      <c r="AY402" s="16" t="s">
        <v>201</v>
      </c>
      <c r="BE402" s="258">
        <f>IF(N402="základní",J402,0)</f>
        <v>0</v>
      </c>
      <c r="BF402" s="258">
        <f>IF(N402="snížená",J402,0)</f>
        <v>0</v>
      </c>
      <c r="BG402" s="258">
        <f>IF(N402="zákl. přenesená",J402,0)</f>
        <v>0</v>
      </c>
      <c r="BH402" s="258">
        <f>IF(N402="sníž. přenesená",J402,0)</f>
        <v>0</v>
      </c>
      <c r="BI402" s="258">
        <f>IF(N402="nulová",J402,0)</f>
        <v>0</v>
      </c>
      <c r="BJ402" s="16" t="s">
        <v>85</v>
      </c>
      <c r="BK402" s="258">
        <f>ROUND(I402*H402,2)</f>
        <v>0</v>
      </c>
      <c r="BL402" s="16" t="s">
        <v>365</v>
      </c>
      <c r="BM402" s="257" t="s">
        <v>539</v>
      </c>
    </row>
    <row r="403" s="2" customFormat="1" ht="16.5" customHeight="1">
      <c r="A403" s="37"/>
      <c r="B403" s="38"/>
      <c r="C403" s="245" t="s">
        <v>540</v>
      </c>
      <c r="D403" s="245" t="s">
        <v>203</v>
      </c>
      <c r="E403" s="246" t="s">
        <v>541</v>
      </c>
      <c r="F403" s="247" t="s">
        <v>542</v>
      </c>
      <c r="G403" s="248" t="s">
        <v>206</v>
      </c>
      <c r="H403" s="249">
        <v>1</v>
      </c>
      <c r="I403" s="250"/>
      <c r="J403" s="251">
        <f>ROUND(I403*H403,2)</f>
        <v>0</v>
      </c>
      <c r="K403" s="252"/>
      <c r="L403" s="43"/>
      <c r="M403" s="253" t="s">
        <v>1</v>
      </c>
      <c r="N403" s="254" t="s">
        <v>39</v>
      </c>
      <c r="O403" s="90"/>
      <c r="P403" s="255">
        <f>O403*H403</f>
        <v>0</v>
      </c>
      <c r="Q403" s="255">
        <v>0.0022000000000000001</v>
      </c>
      <c r="R403" s="255">
        <f>Q403*H403</f>
        <v>0.0022000000000000001</v>
      </c>
      <c r="S403" s="255">
        <v>0</v>
      </c>
      <c r="T403" s="25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7" t="s">
        <v>365</v>
      </c>
      <c r="AT403" s="257" t="s">
        <v>203</v>
      </c>
      <c r="AU403" s="257" t="s">
        <v>85</v>
      </c>
      <c r="AY403" s="16" t="s">
        <v>201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6" t="s">
        <v>85</v>
      </c>
      <c r="BK403" s="258">
        <f>ROUND(I403*H403,2)</f>
        <v>0</v>
      </c>
      <c r="BL403" s="16" t="s">
        <v>365</v>
      </c>
      <c r="BM403" s="257" t="s">
        <v>543</v>
      </c>
    </row>
    <row r="404" s="2" customFormat="1" ht="16.5" customHeight="1">
      <c r="A404" s="37"/>
      <c r="B404" s="38"/>
      <c r="C404" s="245" t="s">
        <v>544</v>
      </c>
      <c r="D404" s="245" t="s">
        <v>203</v>
      </c>
      <c r="E404" s="246" t="s">
        <v>545</v>
      </c>
      <c r="F404" s="247" t="s">
        <v>546</v>
      </c>
      <c r="G404" s="248" t="s">
        <v>206</v>
      </c>
      <c r="H404" s="249">
        <v>1</v>
      </c>
      <c r="I404" s="250"/>
      <c r="J404" s="251">
        <f>ROUND(I404*H404,2)</f>
        <v>0</v>
      </c>
      <c r="K404" s="252"/>
      <c r="L404" s="43"/>
      <c r="M404" s="253" t="s">
        <v>1</v>
      </c>
      <c r="N404" s="254" t="s">
        <v>39</v>
      </c>
      <c r="O404" s="90"/>
      <c r="P404" s="255">
        <f>O404*H404</f>
        <v>0</v>
      </c>
      <c r="Q404" s="255">
        <v>0.0022000000000000001</v>
      </c>
      <c r="R404" s="255">
        <f>Q404*H404</f>
        <v>0.0022000000000000001</v>
      </c>
      <c r="S404" s="255">
        <v>0</v>
      </c>
      <c r="T404" s="25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7" t="s">
        <v>365</v>
      </c>
      <c r="AT404" s="257" t="s">
        <v>203</v>
      </c>
      <c r="AU404" s="257" t="s">
        <v>85</v>
      </c>
      <c r="AY404" s="16" t="s">
        <v>201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6" t="s">
        <v>85</v>
      </c>
      <c r="BK404" s="258">
        <f>ROUND(I404*H404,2)</f>
        <v>0</v>
      </c>
      <c r="BL404" s="16" t="s">
        <v>365</v>
      </c>
      <c r="BM404" s="257" t="s">
        <v>547</v>
      </c>
    </row>
    <row r="405" s="2" customFormat="1" ht="33" customHeight="1">
      <c r="A405" s="37"/>
      <c r="B405" s="38"/>
      <c r="C405" s="245" t="s">
        <v>548</v>
      </c>
      <c r="D405" s="245" t="s">
        <v>203</v>
      </c>
      <c r="E405" s="246" t="s">
        <v>549</v>
      </c>
      <c r="F405" s="247" t="s">
        <v>550</v>
      </c>
      <c r="G405" s="248" t="s">
        <v>206</v>
      </c>
      <c r="H405" s="249">
        <v>1</v>
      </c>
      <c r="I405" s="250"/>
      <c r="J405" s="251">
        <f>ROUND(I405*H405,2)</f>
        <v>0</v>
      </c>
      <c r="K405" s="252"/>
      <c r="L405" s="43"/>
      <c r="M405" s="253" t="s">
        <v>1</v>
      </c>
      <c r="N405" s="254" t="s">
        <v>39</v>
      </c>
      <c r="O405" s="90"/>
      <c r="P405" s="255">
        <f>O405*H405</f>
        <v>0</v>
      </c>
      <c r="Q405" s="255">
        <v>0.0022000000000000001</v>
      </c>
      <c r="R405" s="255">
        <f>Q405*H405</f>
        <v>0.0022000000000000001</v>
      </c>
      <c r="S405" s="255">
        <v>0</v>
      </c>
      <c r="T405" s="25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7" t="s">
        <v>365</v>
      </c>
      <c r="AT405" s="257" t="s">
        <v>203</v>
      </c>
      <c r="AU405" s="257" t="s">
        <v>85</v>
      </c>
      <c r="AY405" s="16" t="s">
        <v>201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6" t="s">
        <v>85</v>
      </c>
      <c r="BK405" s="258">
        <f>ROUND(I405*H405,2)</f>
        <v>0</v>
      </c>
      <c r="BL405" s="16" t="s">
        <v>365</v>
      </c>
      <c r="BM405" s="257" t="s">
        <v>551</v>
      </c>
    </row>
    <row r="406" s="2" customFormat="1" ht="21.75" customHeight="1">
      <c r="A406" s="37"/>
      <c r="B406" s="38"/>
      <c r="C406" s="245" t="s">
        <v>552</v>
      </c>
      <c r="D406" s="245" t="s">
        <v>203</v>
      </c>
      <c r="E406" s="246" t="s">
        <v>553</v>
      </c>
      <c r="F406" s="247" t="s">
        <v>554</v>
      </c>
      <c r="G406" s="248" t="s">
        <v>206</v>
      </c>
      <c r="H406" s="249">
        <v>1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39</v>
      </c>
      <c r="O406" s="90"/>
      <c r="P406" s="255">
        <f>O406*H406</f>
        <v>0</v>
      </c>
      <c r="Q406" s="255">
        <v>0.0022000000000000001</v>
      </c>
      <c r="R406" s="255">
        <f>Q406*H406</f>
        <v>0.0022000000000000001</v>
      </c>
      <c r="S406" s="255">
        <v>0</v>
      </c>
      <c r="T406" s="25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7" t="s">
        <v>365</v>
      </c>
      <c r="AT406" s="257" t="s">
        <v>203</v>
      </c>
      <c r="AU406" s="257" t="s">
        <v>85</v>
      </c>
      <c r="AY406" s="16" t="s">
        <v>201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6" t="s">
        <v>85</v>
      </c>
      <c r="BK406" s="258">
        <f>ROUND(I406*H406,2)</f>
        <v>0</v>
      </c>
      <c r="BL406" s="16" t="s">
        <v>365</v>
      </c>
      <c r="BM406" s="257" t="s">
        <v>555</v>
      </c>
    </row>
    <row r="407" s="2" customFormat="1" ht="21.75" customHeight="1">
      <c r="A407" s="37"/>
      <c r="B407" s="38"/>
      <c r="C407" s="245" t="s">
        <v>556</v>
      </c>
      <c r="D407" s="245" t="s">
        <v>203</v>
      </c>
      <c r="E407" s="246" t="s">
        <v>557</v>
      </c>
      <c r="F407" s="247" t="s">
        <v>558</v>
      </c>
      <c r="G407" s="248" t="s">
        <v>410</v>
      </c>
      <c r="H407" s="249">
        <v>0.079000000000000001</v>
      </c>
      <c r="I407" s="250"/>
      <c r="J407" s="251">
        <f>ROUND(I407*H407,2)</f>
        <v>0</v>
      </c>
      <c r="K407" s="252"/>
      <c r="L407" s="43"/>
      <c r="M407" s="253" t="s">
        <v>1</v>
      </c>
      <c r="N407" s="254" t="s">
        <v>39</v>
      </c>
      <c r="O407" s="90"/>
      <c r="P407" s="255">
        <f>O407*H407</f>
        <v>0</v>
      </c>
      <c r="Q407" s="255">
        <v>0</v>
      </c>
      <c r="R407" s="255">
        <f>Q407*H407</f>
        <v>0</v>
      </c>
      <c r="S407" s="255">
        <v>0</v>
      </c>
      <c r="T407" s="25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57" t="s">
        <v>365</v>
      </c>
      <c r="AT407" s="257" t="s">
        <v>203</v>
      </c>
      <c r="AU407" s="257" t="s">
        <v>85</v>
      </c>
      <c r="AY407" s="16" t="s">
        <v>201</v>
      </c>
      <c r="BE407" s="258">
        <f>IF(N407="základní",J407,0)</f>
        <v>0</v>
      </c>
      <c r="BF407" s="258">
        <f>IF(N407="snížená",J407,0)</f>
        <v>0</v>
      </c>
      <c r="BG407" s="258">
        <f>IF(N407="zákl. přenesená",J407,0)</f>
        <v>0</v>
      </c>
      <c r="BH407" s="258">
        <f>IF(N407="sníž. přenesená",J407,0)</f>
        <v>0</v>
      </c>
      <c r="BI407" s="258">
        <f>IF(N407="nulová",J407,0)</f>
        <v>0</v>
      </c>
      <c r="BJ407" s="16" t="s">
        <v>85</v>
      </c>
      <c r="BK407" s="258">
        <f>ROUND(I407*H407,2)</f>
        <v>0</v>
      </c>
      <c r="BL407" s="16" t="s">
        <v>365</v>
      </c>
      <c r="BM407" s="257" t="s">
        <v>559</v>
      </c>
    </row>
    <row r="408" s="12" customFormat="1" ht="22.8" customHeight="1">
      <c r="A408" s="12"/>
      <c r="B408" s="229"/>
      <c r="C408" s="230"/>
      <c r="D408" s="231" t="s">
        <v>72</v>
      </c>
      <c r="E408" s="243" t="s">
        <v>560</v>
      </c>
      <c r="F408" s="243" t="s">
        <v>561</v>
      </c>
      <c r="G408" s="230"/>
      <c r="H408" s="230"/>
      <c r="I408" s="233"/>
      <c r="J408" s="244">
        <f>BK408</f>
        <v>0</v>
      </c>
      <c r="K408" s="230"/>
      <c r="L408" s="235"/>
      <c r="M408" s="236"/>
      <c r="N408" s="237"/>
      <c r="O408" s="237"/>
      <c r="P408" s="238">
        <f>SUM(P409:P410)</f>
        <v>0</v>
      </c>
      <c r="Q408" s="237"/>
      <c r="R408" s="238">
        <f>SUM(R409:R410)</f>
        <v>0.053760000000000002</v>
      </c>
      <c r="S408" s="237"/>
      <c r="T408" s="239">
        <f>SUM(T409:T410)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40" t="s">
        <v>85</v>
      </c>
      <c r="AT408" s="241" t="s">
        <v>72</v>
      </c>
      <c r="AU408" s="241" t="s">
        <v>80</v>
      </c>
      <c r="AY408" s="240" t="s">
        <v>201</v>
      </c>
      <c r="BK408" s="242">
        <f>SUM(BK409:BK410)</f>
        <v>0</v>
      </c>
    </row>
    <row r="409" s="2" customFormat="1" ht="21.75" customHeight="1">
      <c r="A409" s="37"/>
      <c r="B409" s="38"/>
      <c r="C409" s="245" t="s">
        <v>562</v>
      </c>
      <c r="D409" s="245" t="s">
        <v>203</v>
      </c>
      <c r="E409" s="246" t="s">
        <v>563</v>
      </c>
      <c r="F409" s="247" t="s">
        <v>564</v>
      </c>
      <c r="G409" s="248" t="s">
        <v>206</v>
      </c>
      <c r="H409" s="249">
        <v>32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39</v>
      </c>
      <c r="O409" s="90"/>
      <c r="P409" s="255">
        <f>O409*H409</f>
        <v>0</v>
      </c>
      <c r="Q409" s="255">
        <v>0.0016800000000000001</v>
      </c>
      <c r="R409" s="255">
        <f>Q409*H409</f>
        <v>0.053760000000000002</v>
      </c>
      <c r="S409" s="255">
        <v>0</v>
      </c>
      <c r="T409" s="25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7" t="s">
        <v>365</v>
      </c>
      <c r="AT409" s="257" t="s">
        <v>203</v>
      </c>
      <c r="AU409" s="257" t="s">
        <v>85</v>
      </c>
      <c r="AY409" s="16" t="s">
        <v>201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6" t="s">
        <v>85</v>
      </c>
      <c r="BK409" s="258">
        <f>ROUND(I409*H409,2)</f>
        <v>0</v>
      </c>
      <c r="BL409" s="16" t="s">
        <v>365</v>
      </c>
      <c r="BM409" s="257" t="s">
        <v>565</v>
      </c>
    </row>
    <row r="410" s="14" customFormat="1">
      <c r="A410" s="14"/>
      <c r="B410" s="270"/>
      <c r="C410" s="271"/>
      <c r="D410" s="261" t="s">
        <v>209</v>
      </c>
      <c r="E410" s="272" t="s">
        <v>1</v>
      </c>
      <c r="F410" s="273" t="s">
        <v>566</v>
      </c>
      <c r="G410" s="271"/>
      <c r="H410" s="274">
        <v>32</v>
      </c>
      <c r="I410" s="275"/>
      <c r="J410" s="271"/>
      <c r="K410" s="271"/>
      <c r="L410" s="276"/>
      <c r="M410" s="277"/>
      <c r="N410" s="278"/>
      <c r="O410" s="278"/>
      <c r="P410" s="278"/>
      <c r="Q410" s="278"/>
      <c r="R410" s="278"/>
      <c r="S410" s="278"/>
      <c r="T410" s="27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0" t="s">
        <v>209</v>
      </c>
      <c r="AU410" s="280" t="s">
        <v>85</v>
      </c>
      <c r="AV410" s="14" t="s">
        <v>85</v>
      </c>
      <c r="AW410" s="14" t="s">
        <v>30</v>
      </c>
      <c r="AX410" s="14" t="s">
        <v>73</v>
      </c>
      <c r="AY410" s="280" t="s">
        <v>201</v>
      </c>
    </row>
    <row r="411" s="12" customFormat="1" ht="22.8" customHeight="1">
      <c r="A411" s="12"/>
      <c r="B411" s="229"/>
      <c r="C411" s="230"/>
      <c r="D411" s="231" t="s">
        <v>72</v>
      </c>
      <c r="E411" s="243" t="s">
        <v>567</v>
      </c>
      <c r="F411" s="243" t="s">
        <v>568</v>
      </c>
      <c r="G411" s="230"/>
      <c r="H411" s="230"/>
      <c r="I411" s="233"/>
      <c r="J411" s="244">
        <f>BK411</f>
        <v>0</v>
      </c>
      <c r="K411" s="230"/>
      <c r="L411" s="235"/>
      <c r="M411" s="236"/>
      <c r="N411" s="237"/>
      <c r="O411" s="237"/>
      <c r="P411" s="238">
        <f>SUM(P412:P426)</f>
        <v>0</v>
      </c>
      <c r="Q411" s="237"/>
      <c r="R411" s="238">
        <f>SUM(R412:R426)</f>
        <v>3.2112018</v>
      </c>
      <c r="S411" s="237"/>
      <c r="T411" s="239">
        <f>SUM(T412:T426)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40" t="s">
        <v>85</v>
      </c>
      <c r="AT411" s="241" t="s">
        <v>72</v>
      </c>
      <c r="AU411" s="241" t="s">
        <v>80</v>
      </c>
      <c r="AY411" s="240" t="s">
        <v>201</v>
      </c>
      <c r="BK411" s="242">
        <f>SUM(BK412:BK426)</f>
        <v>0</v>
      </c>
    </row>
    <row r="412" s="2" customFormat="1" ht="21.75" customHeight="1">
      <c r="A412" s="37"/>
      <c r="B412" s="38"/>
      <c r="C412" s="245" t="s">
        <v>569</v>
      </c>
      <c r="D412" s="245" t="s">
        <v>203</v>
      </c>
      <c r="E412" s="246" t="s">
        <v>570</v>
      </c>
      <c r="F412" s="247" t="s">
        <v>571</v>
      </c>
      <c r="G412" s="248" t="s">
        <v>230</v>
      </c>
      <c r="H412" s="249">
        <v>32</v>
      </c>
      <c r="I412" s="250"/>
      <c r="J412" s="251">
        <f>ROUND(I412*H412,2)</f>
        <v>0</v>
      </c>
      <c r="K412" s="252"/>
      <c r="L412" s="43"/>
      <c r="M412" s="253" t="s">
        <v>1</v>
      </c>
      <c r="N412" s="254" t="s">
        <v>39</v>
      </c>
      <c r="O412" s="90"/>
      <c r="P412" s="255">
        <f>O412*H412</f>
        <v>0</v>
      </c>
      <c r="Q412" s="255">
        <v>0.01644</v>
      </c>
      <c r="R412" s="255">
        <f>Q412*H412</f>
        <v>0.52607999999999999</v>
      </c>
      <c r="S412" s="255">
        <v>0</v>
      </c>
      <c r="T412" s="25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57" t="s">
        <v>365</v>
      </c>
      <c r="AT412" s="257" t="s">
        <v>203</v>
      </c>
      <c r="AU412" s="257" t="s">
        <v>85</v>
      </c>
      <c r="AY412" s="16" t="s">
        <v>201</v>
      </c>
      <c r="BE412" s="258">
        <f>IF(N412="základní",J412,0)</f>
        <v>0</v>
      </c>
      <c r="BF412" s="258">
        <f>IF(N412="snížená",J412,0)</f>
        <v>0</v>
      </c>
      <c r="BG412" s="258">
        <f>IF(N412="zákl. přenesená",J412,0)</f>
        <v>0</v>
      </c>
      <c r="BH412" s="258">
        <f>IF(N412="sníž. přenesená",J412,0)</f>
        <v>0</v>
      </c>
      <c r="BI412" s="258">
        <f>IF(N412="nulová",J412,0)</f>
        <v>0</v>
      </c>
      <c r="BJ412" s="16" t="s">
        <v>85</v>
      </c>
      <c r="BK412" s="258">
        <f>ROUND(I412*H412,2)</f>
        <v>0</v>
      </c>
      <c r="BL412" s="16" t="s">
        <v>365</v>
      </c>
      <c r="BM412" s="257" t="s">
        <v>572</v>
      </c>
    </row>
    <row r="413" s="14" customFormat="1">
      <c r="A413" s="14"/>
      <c r="B413" s="270"/>
      <c r="C413" s="271"/>
      <c r="D413" s="261" t="s">
        <v>209</v>
      </c>
      <c r="E413" s="272" t="s">
        <v>1</v>
      </c>
      <c r="F413" s="273" t="s">
        <v>573</v>
      </c>
      <c r="G413" s="271"/>
      <c r="H413" s="274">
        <v>32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209</v>
      </c>
      <c r="AU413" s="280" t="s">
        <v>85</v>
      </c>
      <c r="AV413" s="14" t="s">
        <v>85</v>
      </c>
      <c r="AW413" s="14" t="s">
        <v>30</v>
      </c>
      <c r="AX413" s="14" t="s">
        <v>73</v>
      </c>
      <c r="AY413" s="280" t="s">
        <v>201</v>
      </c>
    </row>
    <row r="414" s="2" customFormat="1" ht="21.75" customHeight="1">
      <c r="A414" s="37"/>
      <c r="B414" s="38"/>
      <c r="C414" s="245" t="s">
        <v>574</v>
      </c>
      <c r="D414" s="245" t="s">
        <v>203</v>
      </c>
      <c r="E414" s="246" t="s">
        <v>575</v>
      </c>
      <c r="F414" s="247" t="s">
        <v>576</v>
      </c>
      <c r="G414" s="248" t="s">
        <v>230</v>
      </c>
      <c r="H414" s="249">
        <v>210.86000000000001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39</v>
      </c>
      <c r="O414" s="90"/>
      <c r="P414" s="255">
        <f>O414*H414</f>
        <v>0</v>
      </c>
      <c r="Q414" s="255">
        <v>0.01223</v>
      </c>
      <c r="R414" s="255">
        <f>Q414*H414</f>
        <v>2.5788177999999999</v>
      </c>
      <c r="S414" s="255">
        <v>0</v>
      </c>
      <c r="T414" s="25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57" t="s">
        <v>365</v>
      </c>
      <c r="AT414" s="257" t="s">
        <v>203</v>
      </c>
      <c r="AU414" s="257" t="s">
        <v>85</v>
      </c>
      <c r="AY414" s="16" t="s">
        <v>201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6" t="s">
        <v>85</v>
      </c>
      <c r="BK414" s="258">
        <f>ROUND(I414*H414,2)</f>
        <v>0</v>
      </c>
      <c r="BL414" s="16" t="s">
        <v>365</v>
      </c>
      <c r="BM414" s="257" t="s">
        <v>577</v>
      </c>
    </row>
    <row r="415" s="13" customFormat="1">
      <c r="A415" s="13"/>
      <c r="B415" s="259"/>
      <c r="C415" s="260"/>
      <c r="D415" s="261" t="s">
        <v>209</v>
      </c>
      <c r="E415" s="262" t="s">
        <v>1</v>
      </c>
      <c r="F415" s="263" t="s">
        <v>578</v>
      </c>
      <c r="G415" s="260"/>
      <c r="H415" s="262" t="s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209</v>
      </c>
      <c r="AU415" s="269" t="s">
        <v>85</v>
      </c>
      <c r="AV415" s="13" t="s">
        <v>80</v>
      </c>
      <c r="AW415" s="13" t="s">
        <v>30</v>
      </c>
      <c r="AX415" s="13" t="s">
        <v>73</v>
      </c>
      <c r="AY415" s="269" t="s">
        <v>201</v>
      </c>
    </row>
    <row r="416" s="14" customFormat="1">
      <c r="A416" s="14"/>
      <c r="B416" s="270"/>
      <c r="C416" s="271"/>
      <c r="D416" s="261" t="s">
        <v>209</v>
      </c>
      <c r="E416" s="272" t="s">
        <v>1</v>
      </c>
      <c r="F416" s="273" t="s">
        <v>579</v>
      </c>
      <c r="G416" s="271"/>
      <c r="H416" s="274">
        <v>90.120000000000005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0" t="s">
        <v>209</v>
      </c>
      <c r="AU416" s="280" t="s">
        <v>85</v>
      </c>
      <c r="AV416" s="14" t="s">
        <v>85</v>
      </c>
      <c r="AW416" s="14" t="s">
        <v>30</v>
      </c>
      <c r="AX416" s="14" t="s">
        <v>73</v>
      </c>
      <c r="AY416" s="280" t="s">
        <v>201</v>
      </c>
    </row>
    <row r="417" s="14" customFormat="1">
      <c r="A417" s="14"/>
      <c r="B417" s="270"/>
      <c r="C417" s="271"/>
      <c r="D417" s="261" t="s">
        <v>209</v>
      </c>
      <c r="E417" s="272" t="s">
        <v>1</v>
      </c>
      <c r="F417" s="273" t="s">
        <v>580</v>
      </c>
      <c r="G417" s="271"/>
      <c r="H417" s="274">
        <v>91.620000000000005</v>
      </c>
      <c r="I417" s="275"/>
      <c r="J417" s="271"/>
      <c r="K417" s="271"/>
      <c r="L417" s="276"/>
      <c r="M417" s="277"/>
      <c r="N417" s="278"/>
      <c r="O417" s="278"/>
      <c r="P417" s="278"/>
      <c r="Q417" s="278"/>
      <c r="R417" s="278"/>
      <c r="S417" s="278"/>
      <c r="T417" s="27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0" t="s">
        <v>209</v>
      </c>
      <c r="AU417" s="280" t="s">
        <v>85</v>
      </c>
      <c r="AV417" s="14" t="s">
        <v>85</v>
      </c>
      <c r="AW417" s="14" t="s">
        <v>30</v>
      </c>
      <c r="AX417" s="14" t="s">
        <v>73</v>
      </c>
      <c r="AY417" s="280" t="s">
        <v>201</v>
      </c>
    </row>
    <row r="418" s="13" customFormat="1">
      <c r="A418" s="13"/>
      <c r="B418" s="259"/>
      <c r="C418" s="260"/>
      <c r="D418" s="261" t="s">
        <v>209</v>
      </c>
      <c r="E418" s="262" t="s">
        <v>1</v>
      </c>
      <c r="F418" s="263" t="s">
        <v>581</v>
      </c>
      <c r="G418" s="260"/>
      <c r="H418" s="262" t="s">
        <v>1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209</v>
      </c>
      <c r="AU418" s="269" t="s">
        <v>85</v>
      </c>
      <c r="AV418" s="13" t="s">
        <v>80</v>
      </c>
      <c r="AW418" s="13" t="s">
        <v>30</v>
      </c>
      <c r="AX418" s="13" t="s">
        <v>73</v>
      </c>
      <c r="AY418" s="269" t="s">
        <v>201</v>
      </c>
    </row>
    <row r="419" s="14" customFormat="1">
      <c r="A419" s="14"/>
      <c r="B419" s="270"/>
      <c r="C419" s="271"/>
      <c r="D419" s="261" t="s">
        <v>209</v>
      </c>
      <c r="E419" s="272" t="s">
        <v>1</v>
      </c>
      <c r="F419" s="273" t="s">
        <v>582</v>
      </c>
      <c r="G419" s="271"/>
      <c r="H419" s="274">
        <v>14.560000000000001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0" t="s">
        <v>209</v>
      </c>
      <c r="AU419" s="280" t="s">
        <v>85</v>
      </c>
      <c r="AV419" s="14" t="s">
        <v>85</v>
      </c>
      <c r="AW419" s="14" t="s">
        <v>30</v>
      </c>
      <c r="AX419" s="14" t="s">
        <v>73</v>
      </c>
      <c r="AY419" s="280" t="s">
        <v>201</v>
      </c>
    </row>
    <row r="420" s="14" customFormat="1">
      <c r="A420" s="14"/>
      <c r="B420" s="270"/>
      <c r="C420" s="271"/>
      <c r="D420" s="261" t="s">
        <v>209</v>
      </c>
      <c r="E420" s="272" t="s">
        <v>1</v>
      </c>
      <c r="F420" s="273" t="s">
        <v>583</v>
      </c>
      <c r="G420" s="271"/>
      <c r="H420" s="274">
        <v>14.560000000000001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209</v>
      </c>
      <c r="AU420" s="280" t="s">
        <v>85</v>
      </c>
      <c r="AV420" s="14" t="s">
        <v>85</v>
      </c>
      <c r="AW420" s="14" t="s">
        <v>30</v>
      </c>
      <c r="AX420" s="14" t="s">
        <v>73</v>
      </c>
      <c r="AY420" s="280" t="s">
        <v>201</v>
      </c>
    </row>
    <row r="421" s="2" customFormat="1" ht="16.5" customHeight="1">
      <c r="A421" s="37"/>
      <c r="B421" s="38"/>
      <c r="C421" s="245" t="s">
        <v>584</v>
      </c>
      <c r="D421" s="245" t="s">
        <v>203</v>
      </c>
      <c r="E421" s="246" t="s">
        <v>585</v>
      </c>
      <c r="F421" s="247" t="s">
        <v>586</v>
      </c>
      <c r="G421" s="248" t="s">
        <v>323</v>
      </c>
      <c r="H421" s="249">
        <v>20.800000000000001</v>
      </c>
      <c r="I421" s="250"/>
      <c r="J421" s="251">
        <f>ROUND(I421*H421,2)</f>
        <v>0</v>
      </c>
      <c r="K421" s="252"/>
      <c r="L421" s="43"/>
      <c r="M421" s="253" t="s">
        <v>1</v>
      </c>
      <c r="N421" s="254" t="s">
        <v>39</v>
      </c>
      <c r="O421" s="90"/>
      <c r="P421" s="255">
        <f>O421*H421</f>
        <v>0</v>
      </c>
      <c r="Q421" s="255">
        <v>0.0043800000000000002</v>
      </c>
      <c r="R421" s="255">
        <f>Q421*H421</f>
        <v>0.091104000000000004</v>
      </c>
      <c r="S421" s="255">
        <v>0</v>
      </c>
      <c r="T421" s="25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57" t="s">
        <v>365</v>
      </c>
      <c r="AT421" s="257" t="s">
        <v>203</v>
      </c>
      <c r="AU421" s="257" t="s">
        <v>85</v>
      </c>
      <c r="AY421" s="16" t="s">
        <v>201</v>
      </c>
      <c r="BE421" s="258">
        <f>IF(N421="základní",J421,0)</f>
        <v>0</v>
      </c>
      <c r="BF421" s="258">
        <f>IF(N421="snížená",J421,0)</f>
        <v>0</v>
      </c>
      <c r="BG421" s="258">
        <f>IF(N421="zákl. přenesená",J421,0)</f>
        <v>0</v>
      </c>
      <c r="BH421" s="258">
        <f>IF(N421="sníž. přenesená",J421,0)</f>
        <v>0</v>
      </c>
      <c r="BI421" s="258">
        <f>IF(N421="nulová",J421,0)</f>
        <v>0</v>
      </c>
      <c r="BJ421" s="16" t="s">
        <v>85</v>
      </c>
      <c r="BK421" s="258">
        <f>ROUND(I421*H421,2)</f>
        <v>0</v>
      </c>
      <c r="BL421" s="16" t="s">
        <v>365</v>
      </c>
      <c r="BM421" s="257" t="s">
        <v>587</v>
      </c>
    </row>
    <row r="422" s="14" customFormat="1">
      <c r="A422" s="14"/>
      <c r="B422" s="270"/>
      <c r="C422" s="271"/>
      <c r="D422" s="261" t="s">
        <v>209</v>
      </c>
      <c r="E422" s="272" t="s">
        <v>1</v>
      </c>
      <c r="F422" s="273" t="s">
        <v>588</v>
      </c>
      <c r="G422" s="271"/>
      <c r="H422" s="274">
        <v>20.800000000000001</v>
      </c>
      <c r="I422" s="275"/>
      <c r="J422" s="271"/>
      <c r="K422" s="271"/>
      <c r="L422" s="276"/>
      <c r="M422" s="277"/>
      <c r="N422" s="278"/>
      <c r="O422" s="278"/>
      <c r="P422" s="278"/>
      <c r="Q422" s="278"/>
      <c r="R422" s="278"/>
      <c r="S422" s="278"/>
      <c r="T422" s="27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0" t="s">
        <v>209</v>
      </c>
      <c r="AU422" s="280" t="s">
        <v>85</v>
      </c>
      <c r="AV422" s="14" t="s">
        <v>85</v>
      </c>
      <c r="AW422" s="14" t="s">
        <v>30</v>
      </c>
      <c r="AX422" s="14" t="s">
        <v>73</v>
      </c>
      <c r="AY422" s="280" t="s">
        <v>201</v>
      </c>
    </row>
    <row r="423" s="2" customFormat="1" ht="21.75" customHeight="1">
      <c r="A423" s="37"/>
      <c r="B423" s="38"/>
      <c r="C423" s="245" t="s">
        <v>589</v>
      </c>
      <c r="D423" s="245" t="s">
        <v>203</v>
      </c>
      <c r="E423" s="246" t="s">
        <v>590</v>
      </c>
      <c r="F423" s="247" t="s">
        <v>591</v>
      </c>
      <c r="G423" s="248" t="s">
        <v>206</v>
      </c>
      <c r="H423" s="249">
        <v>16</v>
      </c>
      <c r="I423" s="250"/>
      <c r="J423" s="251">
        <f>ROUND(I423*H423,2)</f>
        <v>0</v>
      </c>
      <c r="K423" s="252"/>
      <c r="L423" s="43"/>
      <c r="M423" s="253" t="s">
        <v>1</v>
      </c>
      <c r="N423" s="254" t="s">
        <v>39</v>
      </c>
      <c r="O423" s="90"/>
      <c r="P423" s="255">
        <f>O423*H423</f>
        <v>0</v>
      </c>
      <c r="Q423" s="255">
        <v>3.0000000000000001E-05</v>
      </c>
      <c r="R423" s="255">
        <f>Q423*H423</f>
        <v>0.00048000000000000001</v>
      </c>
      <c r="S423" s="255">
        <v>0</v>
      </c>
      <c r="T423" s="25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57" t="s">
        <v>365</v>
      </c>
      <c r="AT423" s="257" t="s">
        <v>203</v>
      </c>
      <c r="AU423" s="257" t="s">
        <v>85</v>
      </c>
      <c r="AY423" s="16" t="s">
        <v>201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6" t="s">
        <v>85</v>
      </c>
      <c r="BK423" s="258">
        <f>ROUND(I423*H423,2)</f>
        <v>0</v>
      </c>
      <c r="BL423" s="16" t="s">
        <v>365</v>
      </c>
      <c r="BM423" s="257" t="s">
        <v>592</v>
      </c>
    </row>
    <row r="424" s="14" customFormat="1">
      <c r="A424" s="14"/>
      <c r="B424" s="270"/>
      <c r="C424" s="271"/>
      <c r="D424" s="261" t="s">
        <v>209</v>
      </c>
      <c r="E424" s="272" t="s">
        <v>1</v>
      </c>
      <c r="F424" s="273" t="s">
        <v>365</v>
      </c>
      <c r="G424" s="271"/>
      <c r="H424" s="274">
        <v>16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0" t="s">
        <v>209</v>
      </c>
      <c r="AU424" s="280" t="s">
        <v>85</v>
      </c>
      <c r="AV424" s="14" t="s">
        <v>85</v>
      </c>
      <c r="AW424" s="14" t="s">
        <v>30</v>
      </c>
      <c r="AX424" s="14" t="s">
        <v>73</v>
      </c>
      <c r="AY424" s="280" t="s">
        <v>201</v>
      </c>
    </row>
    <row r="425" s="2" customFormat="1" ht="16.5" customHeight="1">
      <c r="A425" s="37"/>
      <c r="B425" s="38"/>
      <c r="C425" s="281" t="s">
        <v>286</v>
      </c>
      <c r="D425" s="281" t="s">
        <v>116</v>
      </c>
      <c r="E425" s="282" t="s">
        <v>593</v>
      </c>
      <c r="F425" s="283" t="s">
        <v>594</v>
      </c>
      <c r="G425" s="284" t="s">
        <v>206</v>
      </c>
      <c r="H425" s="285">
        <v>16</v>
      </c>
      <c r="I425" s="286"/>
      <c r="J425" s="287">
        <f>ROUND(I425*H425,2)</f>
        <v>0</v>
      </c>
      <c r="K425" s="288"/>
      <c r="L425" s="289"/>
      <c r="M425" s="290" t="s">
        <v>1</v>
      </c>
      <c r="N425" s="291" t="s">
        <v>39</v>
      </c>
      <c r="O425" s="90"/>
      <c r="P425" s="255">
        <f>O425*H425</f>
        <v>0</v>
      </c>
      <c r="Q425" s="255">
        <v>0.00092000000000000003</v>
      </c>
      <c r="R425" s="255">
        <f>Q425*H425</f>
        <v>0.01472</v>
      </c>
      <c r="S425" s="255">
        <v>0</v>
      </c>
      <c r="T425" s="25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57" t="s">
        <v>458</v>
      </c>
      <c r="AT425" s="257" t="s">
        <v>116</v>
      </c>
      <c r="AU425" s="257" t="s">
        <v>85</v>
      </c>
      <c r="AY425" s="16" t="s">
        <v>201</v>
      </c>
      <c r="BE425" s="258">
        <f>IF(N425="základní",J425,0)</f>
        <v>0</v>
      </c>
      <c r="BF425" s="258">
        <f>IF(N425="snížená",J425,0)</f>
        <v>0</v>
      </c>
      <c r="BG425" s="258">
        <f>IF(N425="zákl. přenesená",J425,0)</f>
        <v>0</v>
      </c>
      <c r="BH425" s="258">
        <f>IF(N425="sníž. přenesená",J425,0)</f>
        <v>0</v>
      </c>
      <c r="BI425" s="258">
        <f>IF(N425="nulová",J425,0)</f>
        <v>0</v>
      </c>
      <c r="BJ425" s="16" t="s">
        <v>85</v>
      </c>
      <c r="BK425" s="258">
        <f>ROUND(I425*H425,2)</f>
        <v>0</v>
      </c>
      <c r="BL425" s="16" t="s">
        <v>365</v>
      </c>
      <c r="BM425" s="257" t="s">
        <v>595</v>
      </c>
    </row>
    <row r="426" s="2" customFormat="1" ht="21.75" customHeight="1">
      <c r="A426" s="37"/>
      <c r="B426" s="38"/>
      <c r="C426" s="245" t="s">
        <v>596</v>
      </c>
      <c r="D426" s="245" t="s">
        <v>203</v>
      </c>
      <c r="E426" s="246" t="s">
        <v>597</v>
      </c>
      <c r="F426" s="247" t="s">
        <v>598</v>
      </c>
      <c r="G426" s="248" t="s">
        <v>410</v>
      </c>
      <c r="H426" s="249">
        <v>3.2109999999999999</v>
      </c>
      <c r="I426" s="250"/>
      <c r="J426" s="251">
        <f>ROUND(I426*H426,2)</f>
        <v>0</v>
      </c>
      <c r="K426" s="252"/>
      <c r="L426" s="43"/>
      <c r="M426" s="253" t="s">
        <v>1</v>
      </c>
      <c r="N426" s="254" t="s">
        <v>39</v>
      </c>
      <c r="O426" s="90"/>
      <c r="P426" s="255">
        <f>O426*H426</f>
        <v>0</v>
      </c>
      <c r="Q426" s="255">
        <v>0</v>
      </c>
      <c r="R426" s="255">
        <f>Q426*H426</f>
        <v>0</v>
      </c>
      <c r="S426" s="255">
        <v>0</v>
      </c>
      <c r="T426" s="25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7" t="s">
        <v>365</v>
      </c>
      <c r="AT426" s="257" t="s">
        <v>203</v>
      </c>
      <c r="AU426" s="257" t="s">
        <v>85</v>
      </c>
      <c r="AY426" s="16" t="s">
        <v>201</v>
      </c>
      <c r="BE426" s="258">
        <f>IF(N426="základní",J426,0)</f>
        <v>0</v>
      </c>
      <c r="BF426" s="258">
        <f>IF(N426="snížená",J426,0)</f>
        <v>0</v>
      </c>
      <c r="BG426" s="258">
        <f>IF(N426="zákl. přenesená",J426,0)</f>
        <v>0</v>
      </c>
      <c r="BH426" s="258">
        <f>IF(N426="sníž. přenesená",J426,0)</f>
        <v>0</v>
      </c>
      <c r="BI426" s="258">
        <f>IF(N426="nulová",J426,0)</f>
        <v>0</v>
      </c>
      <c r="BJ426" s="16" t="s">
        <v>85</v>
      </c>
      <c r="BK426" s="258">
        <f>ROUND(I426*H426,2)</f>
        <v>0</v>
      </c>
      <c r="BL426" s="16" t="s">
        <v>365</v>
      </c>
      <c r="BM426" s="257" t="s">
        <v>599</v>
      </c>
    </row>
    <row r="427" s="12" customFormat="1" ht="22.8" customHeight="1">
      <c r="A427" s="12"/>
      <c r="B427" s="229"/>
      <c r="C427" s="230"/>
      <c r="D427" s="231" t="s">
        <v>72</v>
      </c>
      <c r="E427" s="243" t="s">
        <v>600</v>
      </c>
      <c r="F427" s="243" t="s">
        <v>601</v>
      </c>
      <c r="G427" s="230"/>
      <c r="H427" s="230"/>
      <c r="I427" s="233"/>
      <c r="J427" s="244">
        <f>BK427</f>
        <v>0</v>
      </c>
      <c r="K427" s="230"/>
      <c r="L427" s="235"/>
      <c r="M427" s="236"/>
      <c r="N427" s="237"/>
      <c r="O427" s="237"/>
      <c r="P427" s="238">
        <f>SUM(P428:P439)</f>
        <v>0</v>
      </c>
      <c r="Q427" s="237"/>
      <c r="R427" s="238">
        <f>SUM(R428:R439)</f>
        <v>0.51100139999999994</v>
      </c>
      <c r="S427" s="237"/>
      <c r="T427" s="239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40" t="s">
        <v>85</v>
      </c>
      <c r="AT427" s="241" t="s">
        <v>72</v>
      </c>
      <c r="AU427" s="241" t="s">
        <v>80</v>
      </c>
      <c r="AY427" s="240" t="s">
        <v>201</v>
      </c>
      <c r="BK427" s="242">
        <f>SUM(BK428:BK439)</f>
        <v>0</v>
      </c>
    </row>
    <row r="428" s="2" customFormat="1" ht="16.5" customHeight="1">
      <c r="A428" s="37"/>
      <c r="B428" s="38"/>
      <c r="C428" s="245" t="s">
        <v>308</v>
      </c>
      <c r="D428" s="245" t="s">
        <v>203</v>
      </c>
      <c r="E428" s="246" t="s">
        <v>602</v>
      </c>
      <c r="F428" s="247" t="s">
        <v>603</v>
      </c>
      <c r="G428" s="248" t="s">
        <v>230</v>
      </c>
      <c r="H428" s="249">
        <v>480</v>
      </c>
      <c r="I428" s="250"/>
      <c r="J428" s="251">
        <f>ROUND(I428*H428,2)</f>
        <v>0</v>
      </c>
      <c r="K428" s="252"/>
      <c r="L428" s="43"/>
      <c r="M428" s="253" t="s">
        <v>1</v>
      </c>
      <c r="N428" s="254" t="s">
        <v>39</v>
      </c>
      <c r="O428" s="90"/>
      <c r="P428" s="255">
        <f>O428*H428</f>
        <v>0</v>
      </c>
      <c r="Q428" s="255">
        <v>0</v>
      </c>
      <c r="R428" s="255">
        <f>Q428*H428</f>
        <v>0</v>
      </c>
      <c r="S428" s="255">
        <v>0</v>
      </c>
      <c r="T428" s="25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7" t="s">
        <v>365</v>
      </c>
      <c r="AT428" s="257" t="s">
        <v>203</v>
      </c>
      <c r="AU428" s="257" t="s">
        <v>85</v>
      </c>
      <c r="AY428" s="16" t="s">
        <v>201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6" t="s">
        <v>85</v>
      </c>
      <c r="BK428" s="258">
        <f>ROUND(I428*H428,2)</f>
        <v>0</v>
      </c>
      <c r="BL428" s="16" t="s">
        <v>365</v>
      </c>
      <c r="BM428" s="257" t="s">
        <v>604</v>
      </c>
    </row>
    <row r="429" s="14" customFormat="1">
      <c r="A429" s="14"/>
      <c r="B429" s="270"/>
      <c r="C429" s="271"/>
      <c r="D429" s="261" t="s">
        <v>209</v>
      </c>
      <c r="E429" s="272" t="s">
        <v>1</v>
      </c>
      <c r="F429" s="273" t="s">
        <v>605</v>
      </c>
      <c r="G429" s="271"/>
      <c r="H429" s="274">
        <v>480</v>
      </c>
      <c r="I429" s="275"/>
      <c r="J429" s="271"/>
      <c r="K429" s="271"/>
      <c r="L429" s="276"/>
      <c r="M429" s="277"/>
      <c r="N429" s="278"/>
      <c r="O429" s="278"/>
      <c r="P429" s="278"/>
      <c r="Q429" s="278"/>
      <c r="R429" s="278"/>
      <c r="S429" s="278"/>
      <c r="T429" s="27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80" t="s">
        <v>209</v>
      </c>
      <c r="AU429" s="280" t="s">
        <v>85</v>
      </c>
      <c r="AV429" s="14" t="s">
        <v>85</v>
      </c>
      <c r="AW429" s="14" t="s">
        <v>30</v>
      </c>
      <c r="AX429" s="14" t="s">
        <v>73</v>
      </c>
      <c r="AY429" s="280" t="s">
        <v>201</v>
      </c>
    </row>
    <row r="430" s="2" customFormat="1" ht="16.5" customHeight="1">
      <c r="A430" s="37"/>
      <c r="B430" s="38"/>
      <c r="C430" s="281" t="s">
        <v>606</v>
      </c>
      <c r="D430" s="281" t="s">
        <v>116</v>
      </c>
      <c r="E430" s="282" t="s">
        <v>607</v>
      </c>
      <c r="F430" s="283" t="s">
        <v>608</v>
      </c>
      <c r="G430" s="284" t="s">
        <v>230</v>
      </c>
      <c r="H430" s="285">
        <v>504</v>
      </c>
      <c r="I430" s="286"/>
      <c r="J430" s="287">
        <f>ROUND(I430*H430,2)</f>
        <v>0</v>
      </c>
      <c r="K430" s="288"/>
      <c r="L430" s="289"/>
      <c r="M430" s="290" t="s">
        <v>1</v>
      </c>
      <c r="N430" s="291" t="s">
        <v>39</v>
      </c>
      <c r="O430" s="90"/>
      <c r="P430" s="255">
        <f>O430*H430</f>
        <v>0</v>
      </c>
      <c r="Q430" s="255">
        <v>0</v>
      </c>
      <c r="R430" s="255">
        <f>Q430*H430</f>
        <v>0</v>
      </c>
      <c r="S430" s="255">
        <v>0</v>
      </c>
      <c r="T430" s="25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57" t="s">
        <v>458</v>
      </c>
      <c r="AT430" s="257" t="s">
        <v>116</v>
      </c>
      <c r="AU430" s="257" t="s">
        <v>85</v>
      </c>
      <c r="AY430" s="16" t="s">
        <v>201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6" t="s">
        <v>85</v>
      </c>
      <c r="BK430" s="258">
        <f>ROUND(I430*H430,2)</f>
        <v>0</v>
      </c>
      <c r="BL430" s="16" t="s">
        <v>365</v>
      </c>
      <c r="BM430" s="257" t="s">
        <v>609</v>
      </c>
    </row>
    <row r="431" s="14" customFormat="1">
      <c r="A431" s="14"/>
      <c r="B431" s="270"/>
      <c r="C431" s="271"/>
      <c r="D431" s="261" t="s">
        <v>209</v>
      </c>
      <c r="E431" s="271"/>
      <c r="F431" s="273" t="s">
        <v>610</v>
      </c>
      <c r="G431" s="271"/>
      <c r="H431" s="274">
        <v>504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0" t="s">
        <v>209</v>
      </c>
      <c r="AU431" s="280" t="s">
        <v>85</v>
      </c>
      <c r="AV431" s="14" t="s">
        <v>85</v>
      </c>
      <c r="AW431" s="14" t="s">
        <v>4</v>
      </c>
      <c r="AX431" s="14" t="s">
        <v>80</v>
      </c>
      <c r="AY431" s="280" t="s">
        <v>201</v>
      </c>
    </row>
    <row r="432" s="2" customFormat="1" ht="21.75" customHeight="1">
      <c r="A432" s="37"/>
      <c r="B432" s="38"/>
      <c r="C432" s="245" t="s">
        <v>611</v>
      </c>
      <c r="D432" s="245" t="s">
        <v>203</v>
      </c>
      <c r="E432" s="246" t="s">
        <v>612</v>
      </c>
      <c r="F432" s="247" t="s">
        <v>613</v>
      </c>
      <c r="G432" s="248" t="s">
        <v>230</v>
      </c>
      <c r="H432" s="249">
        <v>1042.8599999999999</v>
      </c>
      <c r="I432" s="250"/>
      <c r="J432" s="251">
        <f>ROUND(I432*H432,2)</f>
        <v>0</v>
      </c>
      <c r="K432" s="252"/>
      <c r="L432" s="43"/>
      <c r="M432" s="253" t="s">
        <v>1</v>
      </c>
      <c r="N432" s="254" t="s">
        <v>39</v>
      </c>
      <c r="O432" s="90"/>
      <c r="P432" s="255">
        <f>O432*H432</f>
        <v>0</v>
      </c>
      <c r="Q432" s="255">
        <v>0.00020000000000000001</v>
      </c>
      <c r="R432" s="255">
        <f>Q432*H432</f>
        <v>0.20857199999999998</v>
      </c>
      <c r="S432" s="255">
        <v>0</v>
      </c>
      <c r="T432" s="25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57" t="s">
        <v>365</v>
      </c>
      <c r="AT432" s="257" t="s">
        <v>203</v>
      </c>
      <c r="AU432" s="257" t="s">
        <v>85</v>
      </c>
      <c r="AY432" s="16" t="s">
        <v>201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6" t="s">
        <v>85</v>
      </c>
      <c r="BK432" s="258">
        <f>ROUND(I432*H432,2)</f>
        <v>0</v>
      </c>
      <c r="BL432" s="16" t="s">
        <v>365</v>
      </c>
      <c r="BM432" s="257" t="s">
        <v>614</v>
      </c>
    </row>
    <row r="433" s="14" customFormat="1">
      <c r="A433" s="14"/>
      <c r="B433" s="270"/>
      <c r="C433" s="271"/>
      <c r="D433" s="261" t="s">
        <v>209</v>
      </c>
      <c r="E433" s="272" t="s">
        <v>1</v>
      </c>
      <c r="F433" s="273" t="s">
        <v>615</v>
      </c>
      <c r="G433" s="271"/>
      <c r="H433" s="274">
        <v>32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80" t="s">
        <v>209</v>
      </c>
      <c r="AU433" s="280" t="s">
        <v>85</v>
      </c>
      <c r="AV433" s="14" t="s">
        <v>85</v>
      </c>
      <c r="AW433" s="14" t="s">
        <v>30</v>
      </c>
      <c r="AX433" s="14" t="s">
        <v>73</v>
      </c>
      <c r="AY433" s="280" t="s">
        <v>201</v>
      </c>
    </row>
    <row r="434" s="14" customFormat="1">
      <c r="A434" s="14"/>
      <c r="B434" s="270"/>
      <c r="C434" s="271"/>
      <c r="D434" s="261" t="s">
        <v>209</v>
      </c>
      <c r="E434" s="272" t="s">
        <v>1</v>
      </c>
      <c r="F434" s="273" t="s">
        <v>616</v>
      </c>
      <c r="G434" s="271"/>
      <c r="H434" s="274">
        <v>210.86000000000001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209</v>
      </c>
      <c r="AU434" s="280" t="s">
        <v>85</v>
      </c>
      <c r="AV434" s="14" t="s">
        <v>85</v>
      </c>
      <c r="AW434" s="14" t="s">
        <v>30</v>
      </c>
      <c r="AX434" s="14" t="s">
        <v>73</v>
      </c>
      <c r="AY434" s="280" t="s">
        <v>201</v>
      </c>
    </row>
    <row r="435" s="14" customFormat="1">
      <c r="A435" s="14"/>
      <c r="B435" s="270"/>
      <c r="C435" s="271"/>
      <c r="D435" s="261" t="s">
        <v>209</v>
      </c>
      <c r="E435" s="272" t="s">
        <v>1</v>
      </c>
      <c r="F435" s="273" t="s">
        <v>617</v>
      </c>
      <c r="G435" s="271"/>
      <c r="H435" s="274">
        <v>800</v>
      </c>
      <c r="I435" s="275"/>
      <c r="J435" s="271"/>
      <c r="K435" s="271"/>
      <c r="L435" s="276"/>
      <c r="M435" s="277"/>
      <c r="N435" s="278"/>
      <c r="O435" s="278"/>
      <c r="P435" s="278"/>
      <c r="Q435" s="278"/>
      <c r="R435" s="278"/>
      <c r="S435" s="278"/>
      <c r="T435" s="27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0" t="s">
        <v>209</v>
      </c>
      <c r="AU435" s="280" t="s">
        <v>85</v>
      </c>
      <c r="AV435" s="14" t="s">
        <v>85</v>
      </c>
      <c r="AW435" s="14" t="s">
        <v>30</v>
      </c>
      <c r="AX435" s="14" t="s">
        <v>73</v>
      </c>
      <c r="AY435" s="280" t="s">
        <v>201</v>
      </c>
    </row>
    <row r="436" s="2" customFormat="1" ht="21.75" customHeight="1">
      <c r="A436" s="37"/>
      <c r="B436" s="38"/>
      <c r="C436" s="245" t="s">
        <v>618</v>
      </c>
      <c r="D436" s="245" t="s">
        <v>203</v>
      </c>
      <c r="E436" s="246" t="s">
        <v>619</v>
      </c>
      <c r="F436" s="247" t="s">
        <v>620</v>
      </c>
      <c r="G436" s="248" t="s">
        <v>230</v>
      </c>
      <c r="H436" s="249">
        <v>1042.8599999999999</v>
      </c>
      <c r="I436" s="250"/>
      <c r="J436" s="251">
        <f>ROUND(I436*H436,2)</f>
        <v>0</v>
      </c>
      <c r="K436" s="252"/>
      <c r="L436" s="43"/>
      <c r="M436" s="253" t="s">
        <v>1</v>
      </c>
      <c r="N436" s="254" t="s">
        <v>39</v>
      </c>
      <c r="O436" s="90"/>
      <c r="P436" s="255">
        <f>O436*H436</f>
        <v>0</v>
      </c>
      <c r="Q436" s="255">
        <v>0.00029</v>
      </c>
      <c r="R436" s="255">
        <f>Q436*H436</f>
        <v>0.30242939999999996</v>
      </c>
      <c r="S436" s="255">
        <v>0</v>
      </c>
      <c r="T436" s="25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7" t="s">
        <v>365</v>
      </c>
      <c r="AT436" s="257" t="s">
        <v>203</v>
      </c>
      <c r="AU436" s="257" t="s">
        <v>85</v>
      </c>
      <c r="AY436" s="16" t="s">
        <v>201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6" t="s">
        <v>85</v>
      </c>
      <c r="BK436" s="258">
        <f>ROUND(I436*H436,2)</f>
        <v>0</v>
      </c>
      <c r="BL436" s="16" t="s">
        <v>365</v>
      </c>
      <c r="BM436" s="257" t="s">
        <v>621</v>
      </c>
    </row>
    <row r="437" s="14" customFormat="1">
      <c r="A437" s="14"/>
      <c r="B437" s="270"/>
      <c r="C437" s="271"/>
      <c r="D437" s="261" t="s">
        <v>209</v>
      </c>
      <c r="E437" s="272" t="s">
        <v>1</v>
      </c>
      <c r="F437" s="273" t="s">
        <v>615</v>
      </c>
      <c r="G437" s="271"/>
      <c r="H437" s="274">
        <v>32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209</v>
      </c>
      <c r="AU437" s="280" t="s">
        <v>85</v>
      </c>
      <c r="AV437" s="14" t="s">
        <v>85</v>
      </c>
      <c r="AW437" s="14" t="s">
        <v>30</v>
      </c>
      <c r="AX437" s="14" t="s">
        <v>73</v>
      </c>
      <c r="AY437" s="280" t="s">
        <v>201</v>
      </c>
    </row>
    <row r="438" s="14" customFormat="1">
      <c r="A438" s="14"/>
      <c r="B438" s="270"/>
      <c r="C438" s="271"/>
      <c r="D438" s="261" t="s">
        <v>209</v>
      </c>
      <c r="E438" s="272" t="s">
        <v>1</v>
      </c>
      <c r="F438" s="273" t="s">
        <v>616</v>
      </c>
      <c r="G438" s="271"/>
      <c r="H438" s="274">
        <v>210.86000000000001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209</v>
      </c>
      <c r="AU438" s="280" t="s">
        <v>85</v>
      </c>
      <c r="AV438" s="14" t="s">
        <v>85</v>
      </c>
      <c r="AW438" s="14" t="s">
        <v>30</v>
      </c>
      <c r="AX438" s="14" t="s">
        <v>73</v>
      </c>
      <c r="AY438" s="280" t="s">
        <v>201</v>
      </c>
    </row>
    <row r="439" s="14" customFormat="1">
      <c r="A439" s="14"/>
      <c r="B439" s="270"/>
      <c r="C439" s="271"/>
      <c r="D439" s="261" t="s">
        <v>209</v>
      </c>
      <c r="E439" s="272" t="s">
        <v>1</v>
      </c>
      <c r="F439" s="273" t="s">
        <v>617</v>
      </c>
      <c r="G439" s="271"/>
      <c r="H439" s="274">
        <v>800</v>
      </c>
      <c r="I439" s="275"/>
      <c r="J439" s="271"/>
      <c r="K439" s="271"/>
      <c r="L439" s="276"/>
      <c r="M439" s="292"/>
      <c r="N439" s="293"/>
      <c r="O439" s="293"/>
      <c r="P439" s="293"/>
      <c r="Q439" s="293"/>
      <c r="R439" s="293"/>
      <c r="S439" s="293"/>
      <c r="T439" s="29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0" t="s">
        <v>209</v>
      </c>
      <c r="AU439" s="280" t="s">
        <v>85</v>
      </c>
      <c r="AV439" s="14" t="s">
        <v>85</v>
      </c>
      <c r="AW439" s="14" t="s">
        <v>30</v>
      </c>
      <c r="AX439" s="14" t="s">
        <v>73</v>
      </c>
      <c r="AY439" s="280" t="s">
        <v>201</v>
      </c>
    </row>
    <row r="440" s="2" customFormat="1" ht="6.96" customHeight="1">
      <c r="A440" s="37"/>
      <c r="B440" s="65"/>
      <c r="C440" s="66"/>
      <c r="D440" s="66"/>
      <c r="E440" s="66"/>
      <c r="F440" s="66"/>
      <c r="G440" s="66"/>
      <c r="H440" s="66"/>
      <c r="I440" s="192"/>
      <c r="J440" s="66"/>
      <c r="K440" s="66"/>
      <c r="L440" s="43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</row>
  </sheetData>
  <sheetProtection sheet="1" autoFilter="0" formatColumns="0" formatRows="0" objects="1" scenarios="1" spinCount="100000" saltValue="kmTS4+qGK3DSgRhxR/Ct6sSbsKMPXkUFzGy13T/i5d2JgCn5ldY3cGF/9aSOCyFxbNLPHsgXqOf2+YRc/As/ZQ==" hashValue="quNTnb0WEsVarVCALvmp5jDjaiWPlDWa84Mwm22JOzGv2FshTrp0gLkuGgB2PGnqVQaOr3+Vl63tIg+FdU+tPA==" algorithmName="SHA-512" password="CC35"/>
  <autoFilter ref="C139:K4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622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623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624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625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626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A, M, O - III.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159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160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161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162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163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A.b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187</v>
      </c>
      <c r="D127" s="219" t="s">
        <v>58</v>
      </c>
      <c r="E127" s="219" t="s">
        <v>54</v>
      </c>
      <c r="F127" s="219" t="s">
        <v>55</v>
      </c>
      <c r="G127" s="219" t="s">
        <v>188</v>
      </c>
      <c r="H127" s="219" t="s">
        <v>189</v>
      </c>
      <c r="I127" s="220" t="s">
        <v>190</v>
      </c>
      <c r="J127" s="221" t="s">
        <v>167</v>
      </c>
      <c r="K127" s="222" t="s">
        <v>191</v>
      </c>
      <c r="L127" s="223"/>
      <c r="M127" s="99" t="s">
        <v>1</v>
      </c>
      <c r="N127" s="100" t="s">
        <v>37</v>
      </c>
      <c r="O127" s="100" t="s">
        <v>192</v>
      </c>
      <c r="P127" s="100" t="s">
        <v>193</v>
      </c>
      <c r="Q127" s="100" t="s">
        <v>194</v>
      </c>
      <c r="R127" s="100" t="s">
        <v>195</v>
      </c>
      <c r="S127" s="100" t="s">
        <v>196</v>
      </c>
      <c r="T127" s="101" t="s">
        <v>197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198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169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627</v>
      </c>
      <c r="F129" s="232" t="s">
        <v>628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201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203</v>
      </c>
      <c r="E130" s="246" t="s">
        <v>629</v>
      </c>
      <c r="F130" s="247" t="s">
        <v>630</v>
      </c>
      <c r="G130" s="248" t="s">
        <v>323</v>
      </c>
      <c r="H130" s="249">
        <v>80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365</v>
      </c>
      <c r="AT130" s="257" t="s">
        <v>203</v>
      </c>
      <c r="AU130" s="257" t="s">
        <v>80</v>
      </c>
      <c r="AY130" s="16" t="s">
        <v>201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365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203</v>
      </c>
      <c r="E131" s="246" t="s">
        <v>631</v>
      </c>
      <c r="F131" s="247" t="s">
        <v>632</v>
      </c>
      <c r="G131" s="248" t="s">
        <v>323</v>
      </c>
      <c r="H131" s="249">
        <v>60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365</v>
      </c>
      <c r="AT131" s="257" t="s">
        <v>203</v>
      </c>
      <c r="AU131" s="257" t="s">
        <v>80</v>
      </c>
      <c r="AY131" s="16" t="s">
        <v>201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365</v>
      </c>
      <c r="BM131" s="257" t="s">
        <v>207</v>
      </c>
    </row>
    <row r="132" s="2" customFormat="1" ht="16.5" customHeight="1">
      <c r="A132" s="37"/>
      <c r="B132" s="38"/>
      <c r="C132" s="245" t="s">
        <v>73</v>
      </c>
      <c r="D132" s="245" t="s">
        <v>203</v>
      </c>
      <c r="E132" s="246" t="s">
        <v>633</v>
      </c>
      <c r="F132" s="247" t="s">
        <v>634</v>
      </c>
      <c r="G132" s="248" t="s">
        <v>318</v>
      </c>
      <c r="H132" s="249">
        <v>32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365</v>
      </c>
      <c r="AT132" s="257" t="s">
        <v>203</v>
      </c>
      <c r="AU132" s="257" t="s">
        <v>80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365</v>
      </c>
      <c r="BM132" s="257" t="s">
        <v>245</v>
      </c>
    </row>
    <row r="133" s="2" customFormat="1" ht="16.5" customHeight="1">
      <c r="A133" s="37"/>
      <c r="B133" s="38"/>
      <c r="C133" s="245" t="s">
        <v>73</v>
      </c>
      <c r="D133" s="245" t="s">
        <v>203</v>
      </c>
      <c r="E133" s="246" t="s">
        <v>635</v>
      </c>
      <c r="F133" s="247" t="s">
        <v>636</v>
      </c>
      <c r="G133" s="248" t="s">
        <v>318</v>
      </c>
      <c r="H133" s="249">
        <v>15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365</v>
      </c>
      <c r="AT133" s="257" t="s">
        <v>203</v>
      </c>
      <c r="AU133" s="257" t="s">
        <v>80</v>
      </c>
      <c r="AY133" s="16" t="s">
        <v>201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365</v>
      </c>
      <c r="BM133" s="257" t="s">
        <v>284</v>
      </c>
    </row>
    <row r="134" s="2" customFormat="1" ht="16.5" customHeight="1">
      <c r="A134" s="37"/>
      <c r="B134" s="38"/>
      <c r="C134" s="245" t="s">
        <v>73</v>
      </c>
      <c r="D134" s="245" t="s">
        <v>203</v>
      </c>
      <c r="E134" s="246" t="s">
        <v>637</v>
      </c>
      <c r="F134" s="247" t="s">
        <v>638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315</v>
      </c>
    </row>
    <row r="135" s="2" customFormat="1" ht="16.5" customHeight="1">
      <c r="A135" s="37"/>
      <c r="B135" s="38"/>
      <c r="C135" s="245" t="s">
        <v>73</v>
      </c>
      <c r="D135" s="245" t="s">
        <v>203</v>
      </c>
      <c r="E135" s="246" t="s">
        <v>639</v>
      </c>
      <c r="F135" s="247" t="s">
        <v>640</v>
      </c>
      <c r="G135" s="248" t="s">
        <v>323</v>
      </c>
      <c r="H135" s="249">
        <v>860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365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365</v>
      </c>
      <c r="BM135" s="257" t="s">
        <v>341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641</v>
      </c>
      <c r="F136" s="247" t="s">
        <v>642</v>
      </c>
      <c r="G136" s="248" t="s">
        <v>323</v>
      </c>
      <c r="H136" s="249">
        <v>140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353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643</v>
      </c>
      <c r="F137" s="247" t="s">
        <v>644</v>
      </c>
      <c r="G137" s="248" t="s">
        <v>323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365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365</v>
      </c>
      <c r="BM137" s="257" t="s">
        <v>365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645</v>
      </c>
      <c r="F138" s="247" t="s">
        <v>646</v>
      </c>
      <c r="G138" s="248" t="s">
        <v>323</v>
      </c>
      <c r="H138" s="249">
        <v>480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374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647</v>
      </c>
      <c r="F139" s="247" t="s">
        <v>648</v>
      </c>
      <c r="G139" s="248" t="s">
        <v>323</v>
      </c>
      <c r="H139" s="249">
        <v>260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386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649</v>
      </c>
      <c r="F140" s="247" t="s">
        <v>650</v>
      </c>
      <c r="G140" s="248" t="s">
        <v>318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397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651</v>
      </c>
      <c r="F141" s="247" t="s">
        <v>652</v>
      </c>
      <c r="G141" s="248" t="s">
        <v>318</v>
      </c>
      <c r="H141" s="249">
        <v>38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412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653</v>
      </c>
      <c r="F142" s="247" t="s">
        <v>654</v>
      </c>
      <c r="G142" s="248" t="s">
        <v>318</v>
      </c>
      <c r="H142" s="249">
        <v>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365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365</v>
      </c>
      <c r="BM142" s="257" t="s">
        <v>420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655</v>
      </c>
      <c r="F143" s="247" t="s">
        <v>656</v>
      </c>
      <c r="G143" s="248" t="s">
        <v>318</v>
      </c>
      <c r="H143" s="249">
        <v>10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431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657</v>
      </c>
      <c r="F144" s="232" t="s">
        <v>658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201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659</v>
      </c>
      <c r="F145" s="247" t="s">
        <v>660</v>
      </c>
      <c r="G145" s="248" t="s">
        <v>323</v>
      </c>
      <c r="H145" s="249">
        <v>80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448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661</v>
      </c>
      <c r="F146" s="247" t="s">
        <v>662</v>
      </c>
      <c r="G146" s="248" t="s">
        <v>323</v>
      </c>
      <c r="H146" s="249">
        <v>60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365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365</v>
      </c>
      <c r="BM146" s="257" t="s">
        <v>458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663</v>
      </c>
      <c r="F147" s="247" t="s">
        <v>664</v>
      </c>
      <c r="G147" s="248" t="s">
        <v>206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468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665</v>
      </c>
      <c r="F148" s="247" t="s">
        <v>666</v>
      </c>
      <c r="G148" s="248" t="s">
        <v>206</v>
      </c>
      <c r="H148" s="249">
        <v>8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478</v>
      </c>
    </row>
    <row r="149" s="2" customFormat="1" ht="16.5" customHeight="1">
      <c r="A149" s="37"/>
      <c r="B149" s="38"/>
      <c r="C149" s="245" t="s">
        <v>73</v>
      </c>
      <c r="D149" s="245" t="s">
        <v>203</v>
      </c>
      <c r="E149" s="246" t="s">
        <v>667</v>
      </c>
      <c r="F149" s="247" t="s">
        <v>668</v>
      </c>
      <c r="G149" s="248" t="s">
        <v>206</v>
      </c>
      <c r="H149" s="249">
        <v>15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365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365</v>
      </c>
      <c r="BM149" s="257" t="s">
        <v>486</v>
      </c>
    </row>
    <row r="150" s="2" customFormat="1" ht="16.5" customHeight="1">
      <c r="A150" s="37"/>
      <c r="B150" s="38"/>
      <c r="C150" s="245" t="s">
        <v>73</v>
      </c>
      <c r="D150" s="245" t="s">
        <v>203</v>
      </c>
      <c r="E150" s="246" t="s">
        <v>669</v>
      </c>
      <c r="F150" s="247" t="s">
        <v>670</v>
      </c>
      <c r="G150" s="248" t="s">
        <v>323</v>
      </c>
      <c r="H150" s="249">
        <v>860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494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671</v>
      </c>
      <c r="F151" s="247" t="s">
        <v>672</v>
      </c>
      <c r="G151" s="248" t="s">
        <v>323</v>
      </c>
      <c r="H151" s="249">
        <v>140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502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673</v>
      </c>
      <c r="F152" s="247" t="s">
        <v>674</v>
      </c>
      <c r="G152" s="248" t="s">
        <v>323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510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675</v>
      </c>
      <c r="F153" s="247" t="s">
        <v>676</v>
      </c>
      <c r="G153" s="248" t="s">
        <v>323</v>
      </c>
      <c r="H153" s="249">
        <v>480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520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677</v>
      </c>
      <c r="F154" s="247" t="s">
        <v>678</v>
      </c>
      <c r="G154" s="248" t="s">
        <v>323</v>
      </c>
      <c r="H154" s="249">
        <v>260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528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679</v>
      </c>
      <c r="F155" s="247" t="s">
        <v>680</v>
      </c>
      <c r="G155" s="248" t="s">
        <v>206</v>
      </c>
      <c r="H155" s="249">
        <v>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536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681</v>
      </c>
      <c r="F156" s="247" t="s">
        <v>682</v>
      </c>
      <c r="G156" s="248" t="s">
        <v>206</v>
      </c>
      <c r="H156" s="249">
        <v>38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544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683</v>
      </c>
      <c r="F157" s="247" t="s">
        <v>684</v>
      </c>
      <c r="G157" s="248" t="s">
        <v>206</v>
      </c>
      <c r="H157" s="249">
        <v>5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552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685</v>
      </c>
      <c r="F158" s="247" t="s">
        <v>686</v>
      </c>
      <c r="G158" s="248" t="s">
        <v>206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562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687</v>
      </c>
      <c r="F159" s="247" t="s">
        <v>688</v>
      </c>
      <c r="G159" s="248" t="s">
        <v>206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574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689</v>
      </c>
      <c r="F160" s="247" t="s">
        <v>690</v>
      </c>
      <c r="G160" s="248" t="s">
        <v>206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589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691</v>
      </c>
      <c r="F161" s="232" t="s">
        <v>692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201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693</v>
      </c>
      <c r="F162" s="247" t="s">
        <v>694</v>
      </c>
      <c r="G162" s="248" t="s">
        <v>323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596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695</v>
      </c>
      <c r="F163" s="247" t="s">
        <v>696</v>
      </c>
      <c r="G163" s="248" t="s">
        <v>323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606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697</v>
      </c>
      <c r="F164" s="247" t="s">
        <v>698</v>
      </c>
      <c r="G164" s="248" t="s">
        <v>206</v>
      </c>
      <c r="H164" s="249">
        <v>16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618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699</v>
      </c>
      <c r="F165" s="247" t="s">
        <v>700</v>
      </c>
      <c r="G165" s="248" t="s">
        <v>206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265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701</v>
      </c>
      <c r="F166" s="247" t="s">
        <v>702</v>
      </c>
      <c r="G166" s="248" t="s">
        <v>206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247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703</v>
      </c>
      <c r="F167" s="247" t="s">
        <v>704</v>
      </c>
      <c r="G167" s="248" t="s">
        <v>206</v>
      </c>
      <c r="H167" s="249">
        <v>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276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705</v>
      </c>
      <c r="F168" s="247" t="s">
        <v>706</v>
      </c>
      <c r="G168" s="248" t="s">
        <v>323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707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708</v>
      </c>
      <c r="F169" s="247" t="s">
        <v>709</v>
      </c>
      <c r="G169" s="248" t="s">
        <v>323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710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711</v>
      </c>
      <c r="F170" s="247" t="s">
        <v>712</v>
      </c>
      <c r="G170" s="248" t="s">
        <v>323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713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714</v>
      </c>
      <c r="F171" s="247" t="s">
        <v>715</v>
      </c>
      <c r="G171" s="248" t="s">
        <v>323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716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717</v>
      </c>
      <c r="F172" s="232" t="s">
        <v>718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201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719</v>
      </c>
      <c r="F173" s="247" t="s">
        <v>720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721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722</v>
      </c>
      <c r="F174" s="247" t="s">
        <v>723</v>
      </c>
      <c r="G174" s="248" t="s">
        <v>724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365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365</v>
      </c>
      <c r="BM174" s="257" t="s">
        <v>725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726</v>
      </c>
      <c r="F175" s="247" t="s">
        <v>727</v>
      </c>
      <c r="G175" s="248" t="s">
        <v>318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728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4WOeGlVvheIFBJWS6JZA3KS6+RERD7nu3KX3r9R8dokEU6iX0WqGVak1vG/FRMTnWokQjodkeTXGLqBm9Cwx7g==" hashValue="zP2m50pHPkymuSYG6odLdWF8/MNpVwZjCYZLIUesXXn39Nkv3lLRGYx3DWIXjshKnn9ymEV2aEoz8EQ4f0Ov/g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729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ROUND((SUM(BE133:BE191)),  2)</f>
        <v>0</v>
      </c>
      <c r="G37" s="37"/>
      <c r="H37" s="37"/>
      <c r="I37" s="171">
        <v>0.20999999999999999</v>
      </c>
      <c r="J37" s="170">
        <f>ROUND(((SUM(BE133:BE191))*I37),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ROUND((SUM(BF133:BF191)),  2)</f>
        <v>0</v>
      </c>
      <c r="G38" s="37"/>
      <c r="H38" s="37"/>
      <c r="I38" s="171">
        <v>0.14999999999999999</v>
      </c>
      <c r="J38" s="170">
        <f>ROUND(((SUM(BF133:BF191))*I38),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730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731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732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733</v>
      </c>
      <c r="E104" s="206"/>
      <c r="F104" s="206"/>
      <c r="G104" s="206"/>
      <c r="H104" s="206"/>
      <c r="I104" s="207"/>
      <c r="J104" s="208">
        <f>J149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734</v>
      </c>
      <c r="E105" s="206"/>
      <c r="F105" s="206"/>
      <c r="G105" s="206"/>
      <c r="H105" s="206"/>
      <c r="I105" s="207"/>
      <c r="J105" s="208">
        <f>J161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735</v>
      </c>
      <c r="E106" s="206"/>
      <c r="F106" s="206"/>
      <c r="G106" s="206"/>
      <c r="H106" s="206"/>
      <c r="I106" s="207"/>
      <c r="J106" s="208">
        <f>J163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736</v>
      </c>
      <c r="E107" s="206"/>
      <c r="F107" s="206"/>
      <c r="G107" s="206"/>
      <c r="H107" s="206"/>
      <c r="I107" s="207"/>
      <c r="J107" s="208">
        <f>J170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737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738</v>
      </c>
      <c r="E109" s="206"/>
      <c r="F109" s="206"/>
      <c r="G109" s="206"/>
      <c r="H109" s="206"/>
      <c r="I109" s="207"/>
      <c r="J109" s="208">
        <f>J178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186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A, M, O - III.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159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160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161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162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163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A.c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187</v>
      </c>
      <c r="D132" s="219" t="s">
        <v>58</v>
      </c>
      <c r="E132" s="219" t="s">
        <v>54</v>
      </c>
      <c r="F132" s="219" t="s">
        <v>55</v>
      </c>
      <c r="G132" s="219" t="s">
        <v>188</v>
      </c>
      <c r="H132" s="219" t="s">
        <v>189</v>
      </c>
      <c r="I132" s="220" t="s">
        <v>190</v>
      </c>
      <c r="J132" s="221" t="s">
        <v>167</v>
      </c>
      <c r="K132" s="222" t="s">
        <v>191</v>
      </c>
      <c r="L132" s="223"/>
      <c r="M132" s="99" t="s">
        <v>1</v>
      </c>
      <c r="N132" s="100" t="s">
        <v>37</v>
      </c>
      <c r="O132" s="100" t="s">
        <v>192</v>
      </c>
      <c r="P132" s="100" t="s">
        <v>193</v>
      </c>
      <c r="Q132" s="100" t="s">
        <v>194</v>
      </c>
      <c r="R132" s="100" t="s">
        <v>195</v>
      </c>
      <c r="S132" s="100" t="s">
        <v>196</v>
      </c>
      <c r="T132" s="101" t="s">
        <v>197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198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P134+P138+P146+P149+P161+P163+P170+P176+P178</f>
        <v>0</v>
      </c>
      <c r="Q133" s="103"/>
      <c r="R133" s="226">
        <f>R134+R138+R146+R149+R161+R163+R170+R176+R178</f>
        <v>0</v>
      </c>
      <c r="S133" s="103"/>
      <c r="T133" s="227">
        <f>T134+T138+T146+T149+T161+T163+T170+T176+T178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169</v>
      </c>
      <c r="BK133" s="228">
        <f>BK134+BK138+BK146+BK149+BK161+BK163+BK170+BK176+BK178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739</v>
      </c>
      <c r="F134" s="232" t="s">
        <v>739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201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203</v>
      </c>
      <c r="E135" s="246" t="s">
        <v>740</v>
      </c>
      <c r="F135" s="247" t="s">
        <v>741</v>
      </c>
      <c r="G135" s="248" t="s">
        <v>318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365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365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742</v>
      </c>
      <c r="F136" s="247" t="s">
        <v>743</v>
      </c>
      <c r="G136" s="248" t="s">
        <v>318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207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744</v>
      </c>
      <c r="F137" s="247" t="s">
        <v>745</v>
      </c>
      <c r="G137" s="248" t="s">
        <v>724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365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365</v>
      </c>
      <c r="BM137" s="257" t="s">
        <v>245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746</v>
      </c>
      <c r="F138" s="232" t="s">
        <v>746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SUM(P139:P145)</f>
        <v>0</v>
      </c>
      <c r="Q138" s="237"/>
      <c r="R138" s="238">
        <f>SUM(R139:R145)</f>
        <v>0</v>
      </c>
      <c r="S138" s="237"/>
      <c r="T138" s="23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201</v>
      </c>
      <c r="BK138" s="242">
        <f>SUM(BK139:BK145)</f>
        <v>0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747</v>
      </c>
      <c r="F139" s="247" t="s">
        <v>748</v>
      </c>
      <c r="G139" s="248" t="s">
        <v>318</v>
      </c>
      <c r="H139" s="249">
        <v>16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284</v>
      </c>
    </row>
    <row r="140" s="2" customFormat="1" ht="55.5" customHeight="1">
      <c r="A140" s="37"/>
      <c r="B140" s="38"/>
      <c r="C140" s="245" t="s">
        <v>73</v>
      </c>
      <c r="D140" s="245" t="s">
        <v>203</v>
      </c>
      <c r="E140" s="246" t="s">
        <v>749</v>
      </c>
      <c r="F140" s="247" t="s">
        <v>750</v>
      </c>
      <c r="G140" s="248" t="s">
        <v>318</v>
      </c>
      <c r="H140" s="249">
        <v>16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315</v>
      </c>
    </row>
    <row r="141" s="2" customFormat="1" ht="55.5" customHeight="1">
      <c r="A141" s="37"/>
      <c r="B141" s="38"/>
      <c r="C141" s="245" t="s">
        <v>73</v>
      </c>
      <c r="D141" s="245" t="s">
        <v>203</v>
      </c>
      <c r="E141" s="246" t="s">
        <v>751</v>
      </c>
      <c r="F141" s="247" t="s">
        <v>752</v>
      </c>
      <c r="G141" s="248" t="s">
        <v>318</v>
      </c>
      <c r="H141" s="249">
        <v>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341</v>
      </c>
    </row>
    <row r="142" s="2" customFormat="1" ht="55.5" customHeight="1">
      <c r="A142" s="37"/>
      <c r="B142" s="38"/>
      <c r="C142" s="245" t="s">
        <v>73</v>
      </c>
      <c r="D142" s="245" t="s">
        <v>203</v>
      </c>
      <c r="E142" s="246" t="s">
        <v>753</v>
      </c>
      <c r="F142" s="247" t="s">
        <v>754</v>
      </c>
      <c r="G142" s="248" t="s">
        <v>318</v>
      </c>
      <c r="H142" s="249">
        <v>22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365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365</v>
      </c>
      <c r="BM142" s="257" t="s">
        <v>353</v>
      </c>
    </row>
    <row r="143" s="2" customFormat="1" ht="55.5" customHeight="1">
      <c r="A143" s="37"/>
      <c r="B143" s="38"/>
      <c r="C143" s="245" t="s">
        <v>73</v>
      </c>
      <c r="D143" s="245" t="s">
        <v>203</v>
      </c>
      <c r="E143" s="246" t="s">
        <v>755</v>
      </c>
      <c r="F143" s="247" t="s">
        <v>756</v>
      </c>
      <c r="G143" s="248" t="s">
        <v>318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365</v>
      </c>
    </row>
    <row r="144" s="2" customFormat="1" ht="55.5" customHeight="1">
      <c r="A144" s="37"/>
      <c r="B144" s="38"/>
      <c r="C144" s="245" t="s">
        <v>73</v>
      </c>
      <c r="D144" s="245" t="s">
        <v>203</v>
      </c>
      <c r="E144" s="246" t="s">
        <v>757</v>
      </c>
      <c r="F144" s="247" t="s">
        <v>758</v>
      </c>
      <c r="G144" s="248" t="s">
        <v>318</v>
      </c>
      <c r="H144" s="249">
        <v>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365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365</v>
      </c>
      <c r="BM144" s="257" t="s">
        <v>374</v>
      </c>
    </row>
    <row r="145" s="2" customFormat="1" ht="55.5" customHeight="1">
      <c r="A145" s="37"/>
      <c r="B145" s="38"/>
      <c r="C145" s="245" t="s">
        <v>73</v>
      </c>
      <c r="D145" s="245" t="s">
        <v>203</v>
      </c>
      <c r="E145" s="246" t="s">
        <v>753</v>
      </c>
      <c r="F145" s="247" t="s">
        <v>754</v>
      </c>
      <c r="G145" s="248" t="s">
        <v>318</v>
      </c>
      <c r="H145" s="249">
        <v>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386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759</v>
      </c>
      <c r="F146" s="232" t="s">
        <v>759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760</v>
      </c>
      <c r="F147" s="247" t="s">
        <v>761</v>
      </c>
      <c r="G147" s="248" t="s">
        <v>318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397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762</v>
      </c>
      <c r="F148" s="247" t="s">
        <v>763</v>
      </c>
      <c r="G148" s="248" t="s">
        <v>318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412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764</v>
      </c>
      <c r="F149" s="232" t="s">
        <v>764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SUM(P150:P160)</f>
        <v>0</v>
      </c>
      <c r="Q149" s="237"/>
      <c r="R149" s="238">
        <f>SUM(R150:R160)</f>
        <v>0</v>
      </c>
      <c r="S149" s="237"/>
      <c r="T149" s="239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SUM(BK150:BK160)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765</v>
      </c>
      <c r="F150" s="247" t="s">
        <v>766</v>
      </c>
      <c r="G150" s="248" t="s">
        <v>318</v>
      </c>
      <c r="H150" s="249">
        <v>80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420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767</v>
      </c>
      <c r="F151" s="247" t="s">
        <v>768</v>
      </c>
      <c r="G151" s="248" t="s">
        <v>318</v>
      </c>
      <c r="H151" s="249">
        <v>32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431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769</v>
      </c>
      <c r="F152" s="247" t="s">
        <v>770</v>
      </c>
      <c r="G152" s="248" t="s">
        <v>318</v>
      </c>
      <c r="H152" s="249">
        <v>16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448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771</v>
      </c>
      <c r="F153" s="247" t="s">
        <v>772</v>
      </c>
      <c r="G153" s="248" t="s">
        <v>318</v>
      </c>
      <c r="H153" s="249">
        <v>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458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773</v>
      </c>
      <c r="F154" s="247" t="s">
        <v>774</v>
      </c>
      <c r="G154" s="248" t="s">
        <v>724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468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775</v>
      </c>
      <c r="F155" s="247" t="s">
        <v>776</v>
      </c>
      <c r="G155" s="248" t="s">
        <v>318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478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777</v>
      </c>
      <c r="F156" s="247" t="s">
        <v>778</v>
      </c>
      <c r="G156" s="248" t="s">
        <v>724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486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779</v>
      </c>
      <c r="F157" s="247" t="s">
        <v>780</v>
      </c>
      <c r="G157" s="248" t="s">
        <v>724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494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781</v>
      </c>
      <c r="F158" s="247" t="s">
        <v>782</v>
      </c>
      <c r="G158" s="248" t="s">
        <v>318</v>
      </c>
      <c r="H158" s="249">
        <v>16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502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783</v>
      </c>
      <c r="F159" s="247" t="s">
        <v>784</v>
      </c>
      <c r="G159" s="248" t="s">
        <v>318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510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785</v>
      </c>
      <c r="F160" s="247" t="s">
        <v>786</v>
      </c>
      <c r="G160" s="248" t="s">
        <v>318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520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787</v>
      </c>
      <c r="F161" s="232" t="s">
        <v>787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P162</f>
        <v>0</v>
      </c>
      <c r="Q161" s="237"/>
      <c r="R161" s="238">
        <f>R162</f>
        <v>0</v>
      </c>
      <c r="S161" s="237"/>
      <c r="T161" s="23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80</v>
      </c>
      <c r="AT161" s="241" t="s">
        <v>72</v>
      </c>
      <c r="AU161" s="241" t="s">
        <v>73</v>
      </c>
      <c r="AY161" s="240" t="s">
        <v>201</v>
      </c>
      <c r="BK161" s="242">
        <f>BK162</f>
        <v>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788</v>
      </c>
      <c r="F162" s="247" t="s">
        <v>789</v>
      </c>
      <c r="G162" s="248" t="s">
        <v>318</v>
      </c>
      <c r="H162" s="249">
        <v>16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528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790</v>
      </c>
      <c r="F163" s="232" t="s">
        <v>790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SUM(P164:P169)</f>
        <v>0</v>
      </c>
      <c r="Q163" s="237"/>
      <c r="R163" s="238">
        <f>SUM(R164:R169)</f>
        <v>0</v>
      </c>
      <c r="S163" s="237"/>
      <c r="T163" s="23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201</v>
      </c>
      <c r="BK163" s="242">
        <f>SUM(BK164:BK169)</f>
        <v>0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791</v>
      </c>
      <c r="F164" s="247" t="s">
        <v>792</v>
      </c>
      <c r="G164" s="248" t="s">
        <v>793</v>
      </c>
      <c r="H164" s="249">
        <v>1010.1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536</v>
      </c>
    </row>
    <row r="165" s="2" customFormat="1" ht="21.75" customHeight="1">
      <c r="A165" s="37"/>
      <c r="B165" s="38"/>
      <c r="C165" s="245" t="s">
        <v>73</v>
      </c>
      <c r="D165" s="245" t="s">
        <v>203</v>
      </c>
      <c r="E165" s="246" t="s">
        <v>794</v>
      </c>
      <c r="F165" s="247" t="s">
        <v>795</v>
      </c>
      <c r="G165" s="248" t="s">
        <v>793</v>
      </c>
      <c r="H165" s="249">
        <v>182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544</v>
      </c>
    </row>
    <row r="166" s="2" customFormat="1" ht="21.75" customHeight="1">
      <c r="A166" s="37"/>
      <c r="B166" s="38"/>
      <c r="C166" s="245" t="s">
        <v>73</v>
      </c>
      <c r="D166" s="245" t="s">
        <v>203</v>
      </c>
      <c r="E166" s="246" t="s">
        <v>796</v>
      </c>
      <c r="F166" s="247" t="s">
        <v>797</v>
      </c>
      <c r="G166" s="248" t="s">
        <v>793</v>
      </c>
      <c r="H166" s="249">
        <v>143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552</v>
      </c>
    </row>
    <row r="167" s="2" customFormat="1" ht="21.75" customHeight="1">
      <c r="A167" s="37"/>
      <c r="B167" s="38"/>
      <c r="C167" s="245" t="s">
        <v>73</v>
      </c>
      <c r="D167" s="245" t="s">
        <v>203</v>
      </c>
      <c r="E167" s="246" t="s">
        <v>798</v>
      </c>
      <c r="F167" s="247" t="s">
        <v>799</v>
      </c>
      <c r="G167" s="248" t="s">
        <v>793</v>
      </c>
      <c r="H167" s="249">
        <v>52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562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800</v>
      </c>
      <c r="F168" s="247" t="s">
        <v>801</v>
      </c>
      <c r="G168" s="248" t="s">
        <v>793</v>
      </c>
      <c r="H168" s="249">
        <v>24.699999999999999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574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802</v>
      </c>
      <c r="F169" s="247" t="s">
        <v>803</v>
      </c>
      <c r="G169" s="248" t="s">
        <v>724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589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804</v>
      </c>
      <c r="F170" s="232" t="s">
        <v>804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SUM(P171:P175)</f>
        <v>0</v>
      </c>
      <c r="Q170" s="237"/>
      <c r="R170" s="238">
        <f>SUM(R171:R175)</f>
        <v>0</v>
      </c>
      <c r="S170" s="237"/>
      <c r="T170" s="239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201</v>
      </c>
      <c r="BK170" s="242">
        <f>SUM(BK171:BK175)</f>
        <v>0</v>
      </c>
    </row>
    <row r="171" s="2" customFormat="1" ht="21.75" customHeight="1">
      <c r="A171" s="37"/>
      <c r="B171" s="38"/>
      <c r="C171" s="245" t="s">
        <v>73</v>
      </c>
      <c r="D171" s="245" t="s">
        <v>203</v>
      </c>
      <c r="E171" s="246" t="s">
        <v>805</v>
      </c>
      <c r="F171" s="247" t="s">
        <v>806</v>
      </c>
      <c r="G171" s="248" t="s">
        <v>793</v>
      </c>
      <c r="H171" s="249">
        <v>35.100000000000001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596</v>
      </c>
    </row>
    <row r="172" s="2" customFormat="1" ht="21.75" customHeight="1">
      <c r="A172" s="37"/>
      <c r="B172" s="38"/>
      <c r="C172" s="245" t="s">
        <v>73</v>
      </c>
      <c r="D172" s="245" t="s">
        <v>203</v>
      </c>
      <c r="E172" s="246" t="s">
        <v>807</v>
      </c>
      <c r="F172" s="247" t="s">
        <v>808</v>
      </c>
      <c r="G172" s="248" t="s">
        <v>793</v>
      </c>
      <c r="H172" s="249">
        <v>58.5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365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365</v>
      </c>
      <c r="BM172" s="257" t="s">
        <v>606</v>
      </c>
    </row>
    <row r="173" s="2" customFormat="1" ht="21.75" customHeight="1">
      <c r="A173" s="37"/>
      <c r="B173" s="38"/>
      <c r="C173" s="245" t="s">
        <v>73</v>
      </c>
      <c r="D173" s="245" t="s">
        <v>203</v>
      </c>
      <c r="E173" s="246" t="s">
        <v>809</v>
      </c>
      <c r="F173" s="247" t="s">
        <v>810</v>
      </c>
      <c r="G173" s="248" t="s">
        <v>793</v>
      </c>
      <c r="H173" s="249">
        <v>143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618</v>
      </c>
    </row>
    <row r="174" s="2" customFormat="1" ht="21.75" customHeight="1">
      <c r="A174" s="37"/>
      <c r="B174" s="38"/>
      <c r="C174" s="245" t="s">
        <v>73</v>
      </c>
      <c r="D174" s="245" t="s">
        <v>203</v>
      </c>
      <c r="E174" s="246" t="s">
        <v>811</v>
      </c>
      <c r="F174" s="247" t="s">
        <v>812</v>
      </c>
      <c r="G174" s="248" t="s">
        <v>793</v>
      </c>
      <c r="H174" s="249">
        <v>50.700000000000003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365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365</v>
      </c>
      <c r="BM174" s="257" t="s">
        <v>265</v>
      </c>
    </row>
    <row r="175" s="2" customFormat="1" ht="21.75" customHeight="1">
      <c r="A175" s="37"/>
      <c r="B175" s="38"/>
      <c r="C175" s="245" t="s">
        <v>73</v>
      </c>
      <c r="D175" s="245" t="s">
        <v>203</v>
      </c>
      <c r="E175" s="246" t="s">
        <v>813</v>
      </c>
      <c r="F175" s="247" t="s">
        <v>814</v>
      </c>
      <c r="G175" s="248" t="s">
        <v>793</v>
      </c>
      <c r="H175" s="249">
        <v>24.699999999999999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247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815</v>
      </c>
      <c r="F176" s="232" t="s">
        <v>815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BK177</f>
        <v>0</v>
      </c>
    </row>
    <row r="177" s="2" customFormat="1" ht="16.5" customHeight="1">
      <c r="A177" s="37"/>
      <c r="B177" s="38"/>
      <c r="C177" s="245" t="s">
        <v>73</v>
      </c>
      <c r="D177" s="245" t="s">
        <v>203</v>
      </c>
      <c r="E177" s="246" t="s">
        <v>816</v>
      </c>
      <c r="F177" s="247" t="s">
        <v>817</v>
      </c>
      <c r="G177" s="248" t="s">
        <v>318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365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365</v>
      </c>
      <c r="BM177" s="257" t="s">
        <v>276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818</v>
      </c>
      <c r="F178" s="232" t="s">
        <v>818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SUM(P179:P191)</f>
        <v>0</v>
      </c>
      <c r="Q178" s="237"/>
      <c r="R178" s="238">
        <f>SUM(R179:R191)</f>
        <v>0</v>
      </c>
      <c r="S178" s="237"/>
      <c r="T178" s="239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201</v>
      </c>
      <c r="BK178" s="242">
        <f>SUM(BK179:BK191)</f>
        <v>0</v>
      </c>
    </row>
    <row r="179" s="2" customFormat="1" ht="16.5" customHeight="1">
      <c r="A179" s="37"/>
      <c r="B179" s="38"/>
      <c r="C179" s="245" t="s">
        <v>73</v>
      </c>
      <c r="D179" s="245" t="s">
        <v>203</v>
      </c>
      <c r="E179" s="246" t="s">
        <v>819</v>
      </c>
      <c r="F179" s="247" t="s">
        <v>820</v>
      </c>
      <c r="G179" s="248" t="s">
        <v>323</v>
      </c>
      <c r="H179" s="249">
        <v>1411.8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365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365</v>
      </c>
      <c r="BM179" s="257" t="s">
        <v>707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821</v>
      </c>
      <c r="G180" s="271"/>
      <c r="H180" s="274">
        <v>1411.8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80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822</v>
      </c>
      <c r="F181" s="247" t="s">
        <v>823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365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365</v>
      </c>
      <c r="BM181" s="257" t="s">
        <v>710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824</v>
      </c>
      <c r="F182" s="247" t="s">
        <v>825</v>
      </c>
      <c r="G182" s="248" t="s">
        <v>793</v>
      </c>
      <c r="H182" s="249">
        <v>7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365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365</v>
      </c>
      <c r="BM182" s="257" t="s">
        <v>713</v>
      </c>
    </row>
    <row r="183" s="2" customFormat="1" ht="21.75" customHeight="1">
      <c r="A183" s="37"/>
      <c r="B183" s="38"/>
      <c r="C183" s="245" t="s">
        <v>73</v>
      </c>
      <c r="D183" s="245" t="s">
        <v>203</v>
      </c>
      <c r="E183" s="246" t="s">
        <v>826</v>
      </c>
      <c r="F183" s="247" t="s">
        <v>827</v>
      </c>
      <c r="G183" s="248" t="s">
        <v>206</v>
      </c>
      <c r="H183" s="249">
        <v>64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365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365</v>
      </c>
      <c r="BM183" s="257" t="s">
        <v>716</v>
      </c>
    </row>
    <row r="184" s="2" customFormat="1" ht="21.75" customHeight="1">
      <c r="A184" s="37"/>
      <c r="B184" s="38"/>
      <c r="C184" s="245" t="s">
        <v>73</v>
      </c>
      <c r="D184" s="245" t="s">
        <v>203</v>
      </c>
      <c r="E184" s="246" t="s">
        <v>828</v>
      </c>
      <c r="F184" s="247" t="s">
        <v>829</v>
      </c>
      <c r="G184" s="248" t="s">
        <v>206</v>
      </c>
      <c r="H184" s="249">
        <v>16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365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365</v>
      </c>
      <c r="BM184" s="257" t="s">
        <v>721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830</v>
      </c>
      <c r="F185" s="247" t="s">
        <v>831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365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365</v>
      </c>
      <c r="BM185" s="257" t="s">
        <v>725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832</v>
      </c>
      <c r="F186" s="247" t="s">
        <v>833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365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365</v>
      </c>
      <c r="BM186" s="257" t="s">
        <v>728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834</v>
      </c>
      <c r="F187" s="247" t="s">
        <v>835</v>
      </c>
      <c r="G187" s="248" t="s">
        <v>206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365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365</v>
      </c>
      <c r="BM187" s="257" t="s">
        <v>836</v>
      </c>
    </row>
    <row r="188" s="2" customFormat="1" ht="16.5" customHeight="1">
      <c r="A188" s="37"/>
      <c r="B188" s="38"/>
      <c r="C188" s="245" t="s">
        <v>73</v>
      </c>
      <c r="D188" s="245" t="s">
        <v>203</v>
      </c>
      <c r="E188" s="246" t="s">
        <v>837</v>
      </c>
      <c r="F188" s="247" t="s">
        <v>838</v>
      </c>
      <c r="G188" s="248" t="s">
        <v>206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365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365</v>
      </c>
      <c r="BM188" s="257" t="s">
        <v>839</v>
      </c>
    </row>
    <row r="189" s="2" customFormat="1" ht="16.5" customHeight="1">
      <c r="A189" s="37"/>
      <c r="B189" s="38"/>
      <c r="C189" s="245" t="s">
        <v>73</v>
      </c>
      <c r="D189" s="245" t="s">
        <v>203</v>
      </c>
      <c r="E189" s="246" t="s">
        <v>840</v>
      </c>
      <c r="F189" s="247" t="s">
        <v>841</v>
      </c>
      <c r="G189" s="248" t="s">
        <v>206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365</v>
      </c>
      <c r="AT189" s="257" t="s">
        <v>203</v>
      </c>
      <c r="AU189" s="257" t="s">
        <v>80</v>
      </c>
      <c r="AY189" s="16" t="s">
        <v>201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365</v>
      </c>
      <c r="BM189" s="257" t="s">
        <v>842</v>
      </c>
    </row>
    <row r="190" s="2" customFormat="1" ht="16.5" customHeight="1">
      <c r="A190" s="37"/>
      <c r="B190" s="38"/>
      <c r="C190" s="245" t="s">
        <v>73</v>
      </c>
      <c r="D190" s="245" t="s">
        <v>203</v>
      </c>
      <c r="E190" s="246" t="s">
        <v>843</v>
      </c>
      <c r="F190" s="247" t="s">
        <v>430</v>
      </c>
      <c r="G190" s="248" t="s">
        <v>206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365</v>
      </c>
      <c r="AT190" s="257" t="s">
        <v>203</v>
      </c>
      <c r="AU190" s="257" t="s">
        <v>80</v>
      </c>
      <c r="AY190" s="16" t="s">
        <v>201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365</v>
      </c>
      <c r="BM190" s="257" t="s">
        <v>844</v>
      </c>
    </row>
    <row r="191" s="2" customFormat="1" ht="16.5" customHeight="1">
      <c r="A191" s="37"/>
      <c r="B191" s="38"/>
      <c r="C191" s="245" t="s">
        <v>73</v>
      </c>
      <c r="D191" s="245" t="s">
        <v>203</v>
      </c>
      <c r="E191" s="246" t="s">
        <v>845</v>
      </c>
      <c r="F191" s="247" t="s">
        <v>846</v>
      </c>
      <c r="G191" s="248" t="s">
        <v>206</v>
      </c>
      <c r="H191" s="249">
        <v>1</v>
      </c>
      <c r="I191" s="250"/>
      <c r="J191" s="251">
        <f>ROUND(I191*H191,2)</f>
        <v>0</v>
      </c>
      <c r="K191" s="252"/>
      <c r="L191" s="43"/>
      <c r="M191" s="295" t="s">
        <v>1</v>
      </c>
      <c r="N191" s="296" t="s">
        <v>39</v>
      </c>
      <c r="O191" s="297"/>
      <c r="P191" s="298">
        <f>O191*H191</f>
        <v>0</v>
      </c>
      <c r="Q191" s="298">
        <v>0</v>
      </c>
      <c r="R191" s="298">
        <f>Q191*H191</f>
        <v>0</v>
      </c>
      <c r="S191" s="298">
        <v>0</v>
      </c>
      <c r="T191" s="29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365</v>
      </c>
      <c r="AT191" s="257" t="s">
        <v>203</v>
      </c>
      <c r="AU191" s="257" t="s">
        <v>80</v>
      </c>
      <c r="AY191" s="16" t="s">
        <v>201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365</v>
      </c>
      <c r="BM191" s="257" t="s">
        <v>345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192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gz5mMLbXiKRkyVG0bVLESdJkTz7hq0omYO9yz58MaQNmD95fggikoY9CnSD4GrghkhOF+UGQPeU2nozk20+bfw==" hashValue="3P2+n9eUnnBePLBBF7c7cXbfxsw0Vg355NGwkdSCW0PjV9o4H0m7MT4eVoFJi90TpRBsoWGGFkkxN8Q6XsSORA==" algorithmName="SHA-512" password="CC35"/>
  <autoFilter ref="C132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847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848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849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850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851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854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738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855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740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857</v>
      </c>
      <c r="F135" s="232" t="s">
        <v>857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742</v>
      </c>
      <c r="F136" s="247" t="s">
        <v>858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859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744</v>
      </c>
      <c r="F138" s="247" t="s">
        <v>860</v>
      </c>
      <c r="G138" s="248" t="s">
        <v>318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747</v>
      </c>
      <c r="F139" s="247" t="s">
        <v>861</v>
      </c>
      <c r="G139" s="248" t="s">
        <v>318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749</v>
      </c>
      <c r="F140" s="247" t="s">
        <v>862</v>
      </c>
      <c r="G140" s="248" t="s">
        <v>318</v>
      </c>
      <c r="H140" s="249">
        <v>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751</v>
      </c>
      <c r="F141" s="247" t="s">
        <v>863</v>
      </c>
      <c r="G141" s="248" t="s">
        <v>318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864</v>
      </c>
      <c r="F142" s="232" t="s">
        <v>864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753</v>
      </c>
      <c r="F143" s="247" t="s">
        <v>865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353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755</v>
      </c>
      <c r="F144" s="247" t="s">
        <v>866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365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365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757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868</v>
      </c>
      <c r="F146" s="232" t="s">
        <v>868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760</v>
      </c>
      <c r="F147" s="247" t="s">
        <v>869</v>
      </c>
      <c r="G147" s="248" t="s">
        <v>318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386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762</v>
      </c>
      <c r="F148" s="247" t="s">
        <v>870</v>
      </c>
      <c r="G148" s="248" t="s">
        <v>318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871</v>
      </c>
      <c r="F149" s="232" t="s">
        <v>871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765</v>
      </c>
      <c r="F150" s="247" t="s">
        <v>872</v>
      </c>
      <c r="G150" s="248" t="s">
        <v>793</v>
      </c>
      <c r="H150" s="249">
        <v>13.956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767</v>
      </c>
      <c r="F151" s="247" t="s">
        <v>873</v>
      </c>
      <c r="G151" s="248" t="s">
        <v>793</v>
      </c>
      <c r="H151" s="249">
        <v>68.219999999999999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769</v>
      </c>
      <c r="F152" s="247" t="s">
        <v>874</v>
      </c>
      <c r="G152" s="248" t="s">
        <v>793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771</v>
      </c>
      <c r="F153" s="247" t="s">
        <v>875</v>
      </c>
      <c r="G153" s="248" t="s">
        <v>793</v>
      </c>
      <c r="H153" s="249">
        <v>16.079999999999998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773</v>
      </c>
      <c r="F154" s="247" t="s">
        <v>876</v>
      </c>
      <c r="G154" s="248" t="s">
        <v>318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775</v>
      </c>
      <c r="F155" s="247" t="s">
        <v>877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777</v>
      </c>
      <c r="F156" s="247" t="s">
        <v>878</v>
      </c>
      <c r="G156" s="248" t="s">
        <v>318</v>
      </c>
      <c r="H156" s="249">
        <v>9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779</v>
      </c>
      <c r="F157" s="247" t="s">
        <v>879</v>
      </c>
      <c r="G157" s="248" t="s">
        <v>318</v>
      </c>
      <c r="H157" s="249">
        <v>18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781</v>
      </c>
      <c r="F158" s="247" t="s">
        <v>880</v>
      </c>
      <c r="G158" s="248" t="s">
        <v>318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783</v>
      </c>
      <c r="F159" s="247" t="s">
        <v>881</v>
      </c>
      <c r="G159" s="248" t="s">
        <v>318</v>
      </c>
      <c r="H159" s="249">
        <v>14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502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785</v>
      </c>
      <c r="F160" s="247" t="s">
        <v>882</v>
      </c>
      <c r="G160" s="248" t="s">
        <v>318</v>
      </c>
      <c r="H160" s="249">
        <v>12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510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788</v>
      </c>
      <c r="F161" s="247" t="s">
        <v>883</v>
      </c>
      <c r="G161" s="248" t="s">
        <v>318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365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365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791</v>
      </c>
      <c r="F162" s="247" t="s">
        <v>884</v>
      </c>
      <c r="G162" s="248" t="s">
        <v>318</v>
      </c>
      <c r="H162" s="249">
        <v>8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528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794</v>
      </c>
      <c r="F163" s="247" t="s">
        <v>885</v>
      </c>
      <c r="G163" s="248" t="s">
        <v>318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796</v>
      </c>
      <c r="F164" s="247" t="s">
        <v>886</v>
      </c>
      <c r="G164" s="248" t="s">
        <v>318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798</v>
      </c>
      <c r="F165" s="247" t="s">
        <v>887</v>
      </c>
      <c r="G165" s="248" t="s">
        <v>318</v>
      </c>
      <c r="H165" s="249">
        <v>8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800</v>
      </c>
      <c r="F166" s="247" t="s">
        <v>888</v>
      </c>
      <c r="G166" s="248" t="s">
        <v>318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802</v>
      </c>
      <c r="F167" s="247" t="s">
        <v>889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805</v>
      </c>
      <c r="F168" s="247" t="s">
        <v>890</v>
      </c>
      <c r="G168" s="248" t="s">
        <v>318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807</v>
      </c>
      <c r="F169" s="247" t="s">
        <v>891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809</v>
      </c>
      <c r="F170" s="247" t="s">
        <v>892</v>
      </c>
      <c r="G170" s="248" t="s">
        <v>318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811</v>
      </c>
      <c r="F171" s="247" t="s">
        <v>893</v>
      </c>
      <c r="G171" s="248" t="s">
        <v>318</v>
      </c>
      <c r="H171" s="249">
        <v>6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813</v>
      </c>
      <c r="F172" s="247" t="s">
        <v>894</v>
      </c>
      <c r="G172" s="248" t="s">
        <v>318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365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365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816</v>
      </c>
      <c r="F173" s="247" t="s">
        <v>895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819</v>
      </c>
      <c r="F174" s="247" t="s">
        <v>896</v>
      </c>
      <c r="G174" s="248" t="s">
        <v>318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365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365</v>
      </c>
      <c r="BM174" s="257" t="s">
        <v>276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897</v>
      </c>
      <c r="F175" s="232" t="s">
        <v>897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201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822</v>
      </c>
      <c r="F176" s="247" t="s">
        <v>898</v>
      </c>
      <c r="G176" s="248" t="s">
        <v>230</v>
      </c>
      <c r="H176" s="249">
        <v>2.8319999999999999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365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365</v>
      </c>
      <c r="BM176" s="257" t="s">
        <v>707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824</v>
      </c>
      <c r="F177" s="247" t="s">
        <v>899</v>
      </c>
      <c r="G177" s="248" t="s">
        <v>230</v>
      </c>
      <c r="H177" s="249">
        <v>5.46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365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365</v>
      </c>
      <c r="BM177" s="257" t="s">
        <v>710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826</v>
      </c>
      <c r="F178" s="247" t="s">
        <v>900</v>
      </c>
      <c r="G178" s="248" t="s">
        <v>230</v>
      </c>
      <c r="H178" s="249">
        <v>3.3839999999999999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365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365</v>
      </c>
      <c r="BM178" s="257" t="s">
        <v>713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828</v>
      </c>
      <c r="F179" s="247" t="s">
        <v>901</v>
      </c>
      <c r="G179" s="248" t="s">
        <v>230</v>
      </c>
      <c r="H179" s="249">
        <v>5.2560000000000002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365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365</v>
      </c>
      <c r="BM179" s="257" t="s">
        <v>716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818</v>
      </c>
      <c r="F180" s="232" t="s">
        <v>818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201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203</v>
      </c>
      <c r="E181" s="246" t="s">
        <v>830</v>
      </c>
      <c r="F181" s="247" t="s">
        <v>902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365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365</v>
      </c>
      <c r="BM181" s="257" t="s">
        <v>721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832</v>
      </c>
      <c r="F182" s="247" t="s">
        <v>903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365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365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834</v>
      </c>
      <c r="F183" s="247" t="s">
        <v>904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365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365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837</v>
      </c>
      <c r="F184" s="247" t="s">
        <v>430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365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365</v>
      </c>
      <c r="BM184" s="257" t="s">
        <v>836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G/MZzCNayaEHfKgsf5P4Wrm96PLL7qrGQqFaQ4aT/7bu6hgCmHMfEIf9kbDRI34OiwHmI2fhsjqiMbKDu0rrxw==" hashValue="J1tiJFyUJB2J+GzbZdHdKy95TJUSY6j2jslm59VcZ61C0HsYcmEgxB2ld3WCpaeb8YPhnd+DV3Y+2NJ7ax423A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905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848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849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850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906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852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853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854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738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P133+P135+P137+P141+P145+P148+P174+P179</f>
        <v>0</v>
      </c>
      <c r="Q132" s="103"/>
      <c r="R132" s="226">
        <f>R133+R135+R137+R141+R145+R148+R174+R179</f>
        <v>0</v>
      </c>
      <c r="S132" s="103"/>
      <c r="T132" s="227">
        <f>T133+T135+T137+T141+T145+T148+T174+T179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BK133+BK135+BK137+BK141+BK145+BK148+BK174+BK179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855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740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857</v>
      </c>
      <c r="F135" s="232" t="s">
        <v>857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742</v>
      </c>
      <c r="F136" s="247" t="s">
        <v>858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859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744</v>
      </c>
      <c r="F138" s="247" t="s">
        <v>860</v>
      </c>
      <c r="G138" s="248" t="s">
        <v>318</v>
      </c>
      <c r="H138" s="249">
        <v>12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747</v>
      </c>
      <c r="F139" s="247" t="s">
        <v>862</v>
      </c>
      <c r="G139" s="248" t="s">
        <v>318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749</v>
      </c>
      <c r="F140" s="247" t="s">
        <v>863</v>
      </c>
      <c r="G140" s="248" t="s">
        <v>318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315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907</v>
      </c>
      <c r="F141" s="232" t="s">
        <v>907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SUM(BK142:BK144)</f>
        <v>0</v>
      </c>
    </row>
    <row r="142" s="2" customFormat="1" ht="21.75" customHeight="1">
      <c r="A142" s="37"/>
      <c r="B142" s="38"/>
      <c r="C142" s="245" t="s">
        <v>73</v>
      </c>
      <c r="D142" s="245" t="s">
        <v>203</v>
      </c>
      <c r="E142" s="246" t="s">
        <v>751</v>
      </c>
      <c r="F142" s="247" t="s">
        <v>865</v>
      </c>
      <c r="G142" s="248" t="s">
        <v>318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365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365</v>
      </c>
      <c r="BM142" s="257" t="s">
        <v>341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753</v>
      </c>
      <c r="F143" s="247" t="s">
        <v>866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353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755</v>
      </c>
      <c r="F144" s="247" t="s">
        <v>867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365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365</v>
      </c>
      <c r="BM144" s="257" t="s">
        <v>365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868</v>
      </c>
      <c r="F145" s="232" t="s">
        <v>868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201</v>
      </c>
      <c r="BK145" s="242">
        <f>SUM(BK146:BK147)</f>
        <v>0</v>
      </c>
    </row>
    <row r="146" s="2" customFormat="1" ht="21.75" customHeight="1">
      <c r="A146" s="37"/>
      <c r="B146" s="38"/>
      <c r="C146" s="245" t="s">
        <v>73</v>
      </c>
      <c r="D146" s="245" t="s">
        <v>203</v>
      </c>
      <c r="E146" s="246" t="s">
        <v>757</v>
      </c>
      <c r="F146" s="247" t="s">
        <v>869</v>
      </c>
      <c r="G146" s="248" t="s">
        <v>318</v>
      </c>
      <c r="H146" s="249">
        <v>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365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365</v>
      </c>
      <c r="BM146" s="257" t="s">
        <v>374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760</v>
      </c>
      <c r="F147" s="247" t="s">
        <v>870</v>
      </c>
      <c r="G147" s="248" t="s">
        <v>318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386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871</v>
      </c>
      <c r="F148" s="232" t="s">
        <v>871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SUM(P149:P173)</f>
        <v>0</v>
      </c>
      <c r="Q148" s="237"/>
      <c r="R148" s="238">
        <f>SUM(R149:R173)</f>
        <v>0</v>
      </c>
      <c r="S148" s="237"/>
      <c r="T148" s="239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201</v>
      </c>
      <c r="BK148" s="242">
        <f>SUM(BK149:BK173)</f>
        <v>0</v>
      </c>
    </row>
    <row r="149" s="2" customFormat="1" ht="21.75" customHeight="1">
      <c r="A149" s="37"/>
      <c r="B149" s="38"/>
      <c r="C149" s="245" t="s">
        <v>73</v>
      </c>
      <c r="D149" s="245" t="s">
        <v>203</v>
      </c>
      <c r="E149" s="246" t="s">
        <v>762</v>
      </c>
      <c r="F149" s="247" t="s">
        <v>872</v>
      </c>
      <c r="G149" s="248" t="s">
        <v>793</v>
      </c>
      <c r="H149" s="249">
        <v>21.684000000000001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365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365</v>
      </c>
      <c r="BM149" s="257" t="s">
        <v>397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765</v>
      </c>
      <c r="F150" s="247" t="s">
        <v>873</v>
      </c>
      <c r="G150" s="248" t="s">
        <v>793</v>
      </c>
      <c r="H150" s="249">
        <v>48.804000000000002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767</v>
      </c>
      <c r="F151" s="247" t="s">
        <v>874</v>
      </c>
      <c r="G151" s="248" t="s">
        <v>793</v>
      </c>
      <c r="H151" s="249">
        <v>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769</v>
      </c>
      <c r="F152" s="247" t="s">
        <v>875</v>
      </c>
      <c r="G152" s="248" t="s">
        <v>793</v>
      </c>
      <c r="H152" s="249">
        <v>14.375999999999999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771</v>
      </c>
      <c r="F153" s="247" t="s">
        <v>876</v>
      </c>
      <c r="G153" s="248" t="s">
        <v>318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773</v>
      </c>
      <c r="F154" s="247" t="s">
        <v>877</v>
      </c>
      <c r="G154" s="248" t="s">
        <v>318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775</v>
      </c>
      <c r="F155" s="247" t="s">
        <v>908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777</v>
      </c>
      <c r="F156" s="247" t="s">
        <v>878</v>
      </c>
      <c r="G156" s="248" t="s">
        <v>318</v>
      </c>
      <c r="H156" s="249">
        <v>16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779</v>
      </c>
      <c r="F157" s="247" t="s">
        <v>879</v>
      </c>
      <c r="G157" s="248" t="s">
        <v>318</v>
      </c>
      <c r="H157" s="249">
        <v>8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781</v>
      </c>
      <c r="F158" s="247" t="s">
        <v>880</v>
      </c>
      <c r="G158" s="248" t="s">
        <v>318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783</v>
      </c>
      <c r="F159" s="247" t="s">
        <v>881</v>
      </c>
      <c r="G159" s="248" t="s">
        <v>318</v>
      </c>
      <c r="H159" s="249">
        <v>12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502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785</v>
      </c>
      <c r="F160" s="247" t="s">
        <v>882</v>
      </c>
      <c r="G160" s="248" t="s">
        <v>318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510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788</v>
      </c>
      <c r="F161" s="247" t="s">
        <v>883</v>
      </c>
      <c r="G161" s="248" t="s">
        <v>318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365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365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791</v>
      </c>
      <c r="F162" s="247" t="s">
        <v>884</v>
      </c>
      <c r="G162" s="248" t="s">
        <v>318</v>
      </c>
      <c r="H162" s="249">
        <v>8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528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794</v>
      </c>
      <c r="F163" s="247" t="s">
        <v>885</v>
      </c>
      <c r="G163" s="248" t="s">
        <v>318</v>
      </c>
      <c r="H163" s="249">
        <v>4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796</v>
      </c>
      <c r="F164" s="247" t="s">
        <v>886</v>
      </c>
      <c r="G164" s="248" t="s">
        <v>318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798</v>
      </c>
      <c r="F165" s="247" t="s">
        <v>887</v>
      </c>
      <c r="G165" s="248" t="s">
        <v>318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800</v>
      </c>
      <c r="F166" s="247" t="s">
        <v>888</v>
      </c>
      <c r="G166" s="248" t="s">
        <v>318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802</v>
      </c>
      <c r="F167" s="247" t="s">
        <v>889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805</v>
      </c>
      <c r="F168" s="247" t="s">
        <v>890</v>
      </c>
      <c r="G168" s="248" t="s">
        <v>318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807</v>
      </c>
      <c r="F169" s="247" t="s">
        <v>891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809</v>
      </c>
      <c r="F170" s="247" t="s">
        <v>892</v>
      </c>
      <c r="G170" s="248" t="s">
        <v>318</v>
      </c>
      <c r="H170" s="249">
        <v>8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811</v>
      </c>
      <c r="F171" s="247" t="s">
        <v>893</v>
      </c>
      <c r="G171" s="248" t="s">
        <v>318</v>
      </c>
      <c r="H171" s="249">
        <v>4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813</v>
      </c>
      <c r="F172" s="247" t="s">
        <v>894</v>
      </c>
      <c r="G172" s="248" t="s">
        <v>318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365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365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816</v>
      </c>
      <c r="F173" s="247" t="s">
        <v>896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247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897</v>
      </c>
      <c r="F174" s="232" t="s">
        <v>897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201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203</v>
      </c>
      <c r="E175" s="246" t="s">
        <v>819</v>
      </c>
      <c r="F175" s="247" t="s">
        <v>898</v>
      </c>
      <c r="G175" s="248" t="s">
        <v>230</v>
      </c>
      <c r="H175" s="249">
        <v>2.7120000000000002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276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822</v>
      </c>
      <c r="F176" s="247" t="s">
        <v>899</v>
      </c>
      <c r="G176" s="248" t="s">
        <v>230</v>
      </c>
      <c r="H176" s="249">
        <v>4.9800000000000004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365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365</v>
      </c>
      <c r="BM176" s="257" t="s">
        <v>707</v>
      </c>
    </row>
    <row r="177" s="2" customFormat="1" ht="44.25" customHeight="1">
      <c r="A177" s="37"/>
      <c r="B177" s="38"/>
      <c r="C177" s="245" t="s">
        <v>73</v>
      </c>
      <c r="D177" s="245" t="s">
        <v>203</v>
      </c>
      <c r="E177" s="246" t="s">
        <v>824</v>
      </c>
      <c r="F177" s="247" t="s">
        <v>900</v>
      </c>
      <c r="G177" s="248" t="s">
        <v>230</v>
      </c>
      <c r="H177" s="249">
        <v>4.1399999999999997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365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365</v>
      </c>
      <c r="BM177" s="257" t="s">
        <v>710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826</v>
      </c>
      <c r="F178" s="247" t="s">
        <v>901</v>
      </c>
      <c r="G178" s="248" t="s">
        <v>230</v>
      </c>
      <c r="H178" s="249">
        <v>3.9239999999999999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365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365</v>
      </c>
      <c r="BM178" s="257" t="s">
        <v>713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818</v>
      </c>
      <c r="F179" s="232" t="s">
        <v>818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201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203</v>
      </c>
      <c r="E180" s="246" t="s">
        <v>828</v>
      </c>
      <c r="F180" s="247" t="s">
        <v>902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365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365</v>
      </c>
      <c r="BM180" s="257" t="s">
        <v>716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830</v>
      </c>
      <c r="F181" s="247" t="s">
        <v>903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365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365</v>
      </c>
      <c r="BM181" s="257" t="s">
        <v>721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832</v>
      </c>
      <c r="F182" s="247" t="s">
        <v>904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365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365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834</v>
      </c>
      <c r="F183" s="247" t="s">
        <v>430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365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365</v>
      </c>
      <c r="BM183" s="257" t="s">
        <v>728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4GA48x4c4bvhl5TJr0GeQQrqGeqnq1wqnW3uaLi2UB4f5WCMiJIs5LvXvNGUinzBXDX9OykH/y15mZ7q+GNoVw==" hashValue="r8Wa6r4lZgs++T1HbT72wqhfC/3ttJigABoPOBeAFxrvd2JxTrdetukqjh2en3uzAZHy7/7DCnEsUgGycaixGQ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909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848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849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850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906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854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738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855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740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857</v>
      </c>
      <c r="F135" s="232" t="s">
        <v>857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742</v>
      </c>
      <c r="F136" s="247" t="s">
        <v>858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859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744</v>
      </c>
      <c r="F138" s="247" t="s">
        <v>860</v>
      </c>
      <c r="G138" s="248" t="s">
        <v>318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747</v>
      </c>
      <c r="F139" s="247" t="s">
        <v>861</v>
      </c>
      <c r="G139" s="248" t="s">
        <v>318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749</v>
      </c>
      <c r="F140" s="247" t="s">
        <v>862</v>
      </c>
      <c r="G140" s="248" t="s">
        <v>318</v>
      </c>
      <c r="H140" s="249">
        <v>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751</v>
      </c>
      <c r="F141" s="247" t="s">
        <v>863</v>
      </c>
      <c r="G141" s="248" t="s">
        <v>318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907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753</v>
      </c>
      <c r="F143" s="247" t="s">
        <v>865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353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755</v>
      </c>
      <c r="F144" s="247" t="s">
        <v>866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365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365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757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868</v>
      </c>
      <c r="F146" s="232" t="s">
        <v>868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760</v>
      </c>
      <c r="F147" s="247" t="s">
        <v>869</v>
      </c>
      <c r="G147" s="248" t="s">
        <v>318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386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762</v>
      </c>
      <c r="F148" s="247" t="s">
        <v>870</v>
      </c>
      <c r="G148" s="248" t="s">
        <v>318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871</v>
      </c>
      <c r="F149" s="232" t="s">
        <v>871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765</v>
      </c>
      <c r="F150" s="247" t="s">
        <v>872</v>
      </c>
      <c r="G150" s="248" t="s">
        <v>793</v>
      </c>
      <c r="H150" s="249">
        <v>10.800000000000001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767</v>
      </c>
      <c r="F151" s="247" t="s">
        <v>873</v>
      </c>
      <c r="G151" s="248" t="s">
        <v>793</v>
      </c>
      <c r="H151" s="249">
        <v>77.147999999999996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769</v>
      </c>
      <c r="F152" s="247" t="s">
        <v>874</v>
      </c>
      <c r="G152" s="248" t="s">
        <v>793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771</v>
      </c>
      <c r="F153" s="247" t="s">
        <v>875</v>
      </c>
      <c r="G153" s="248" t="s">
        <v>793</v>
      </c>
      <c r="H153" s="249">
        <v>16.704000000000001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773</v>
      </c>
      <c r="F154" s="247" t="s">
        <v>876</v>
      </c>
      <c r="G154" s="248" t="s">
        <v>318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775</v>
      </c>
      <c r="F155" s="247" t="s">
        <v>877</v>
      </c>
      <c r="G155" s="248" t="s">
        <v>318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777</v>
      </c>
      <c r="F156" s="247" t="s">
        <v>908</v>
      </c>
      <c r="G156" s="248" t="s">
        <v>318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779</v>
      </c>
      <c r="F157" s="247" t="s">
        <v>878</v>
      </c>
      <c r="G157" s="248" t="s">
        <v>318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781</v>
      </c>
      <c r="F158" s="247" t="s">
        <v>879</v>
      </c>
      <c r="G158" s="248" t="s">
        <v>318</v>
      </c>
      <c r="H158" s="249">
        <v>29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783</v>
      </c>
      <c r="F159" s="247" t="s">
        <v>880</v>
      </c>
      <c r="G159" s="248" t="s">
        <v>318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785</v>
      </c>
      <c r="F160" s="247" t="s">
        <v>881</v>
      </c>
      <c r="G160" s="248" t="s">
        <v>318</v>
      </c>
      <c r="H160" s="249">
        <v>9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510</v>
      </c>
    </row>
    <row r="161" s="2" customFormat="1" ht="33" customHeight="1">
      <c r="A161" s="37"/>
      <c r="B161" s="38"/>
      <c r="C161" s="245" t="s">
        <v>73</v>
      </c>
      <c r="D161" s="245" t="s">
        <v>203</v>
      </c>
      <c r="E161" s="246" t="s">
        <v>788</v>
      </c>
      <c r="F161" s="247" t="s">
        <v>882</v>
      </c>
      <c r="G161" s="248" t="s">
        <v>318</v>
      </c>
      <c r="H161" s="249">
        <v>11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365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365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791</v>
      </c>
      <c r="F162" s="247" t="s">
        <v>883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528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794</v>
      </c>
      <c r="F163" s="247" t="s">
        <v>910</v>
      </c>
      <c r="G163" s="248" t="s">
        <v>318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536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796</v>
      </c>
      <c r="F164" s="247" t="s">
        <v>884</v>
      </c>
      <c r="G164" s="248" t="s">
        <v>318</v>
      </c>
      <c r="H164" s="249">
        <v>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798</v>
      </c>
      <c r="F165" s="247" t="s">
        <v>885</v>
      </c>
      <c r="G165" s="248" t="s">
        <v>318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800</v>
      </c>
      <c r="F166" s="247" t="s">
        <v>886</v>
      </c>
      <c r="G166" s="248" t="s">
        <v>318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802</v>
      </c>
      <c r="F167" s="247" t="s">
        <v>887</v>
      </c>
      <c r="G167" s="248" t="s">
        <v>318</v>
      </c>
      <c r="H167" s="249">
        <v>6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805</v>
      </c>
      <c r="F168" s="247" t="s">
        <v>888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807</v>
      </c>
      <c r="F169" s="247" t="s">
        <v>889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809</v>
      </c>
      <c r="F170" s="247" t="s">
        <v>911</v>
      </c>
      <c r="G170" s="248" t="s">
        <v>318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811</v>
      </c>
      <c r="F171" s="247" t="s">
        <v>891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813</v>
      </c>
      <c r="F172" s="247" t="s">
        <v>892</v>
      </c>
      <c r="G172" s="248" t="s">
        <v>318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365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365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816</v>
      </c>
      <c r="F173" s="247" t="s">
        <v>893</v>
      </c>
      <c r="G173" s="248" t="s">
        <v>318</v>
      </c>
      <c r="H173" s="249">
        <v>7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819</v>
      </c>
      <c r="F174" s="247" t="s">
        <v>894</v>
      </c>
      <c r="G174" s="248" t="s">
        <v>318</v>
      </c>
      <c r="H174" s="249">
        <v>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365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365</v>
      </c>
      <c r="BM174" s="257" t="s">
        <v>276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822</v>
      </c>
      <c r="F175" s="247" t="s">
        <v>896</v>
      </c>
      <c r="G175" s="248" t="s">
        <v>318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707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897</v>
      </c>
      <c r="F176" s="232" t="s">
        <v>897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824</v>
      </c>
      <c r="F177" s="247" t="s">
        <v>898</v>
      </c>
      <c r="G177" s="248" t="s">
        <v>230</v>
      </c>
      <c r="H177" s="249">
        <v>2.6640000000000001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365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365</v>
      </c>
      <c r="BM177" s="257" t="s">
        <v>710</v>
      </c>
    </row>
    <row r="178" s="2" customFormat="1" ht="33" customHeight="1">
      <c r="A178" s="37"/>
      <c r="B178" s="38"/>
      <c r="C178" s="245" t="s">
        <v>73</v>
      </c>
      <c r="D178" s="245" t="s">
        <v>203</v>
      </c>
      <c r="E178" s="246" t="s">
        <v>826</v>
      </c>
      <c r="F178" s="247" t="s">
        <v>899</v>
      </c>
      <c r="G178" s="248" t="s">
        <v>230</v>
      </c>
      <c r="H178" s="249">
        <v>5.6879999999999997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365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365</v>
      </c>
      <c r="BM178" s="257" t="s">
        <v>713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828</v>
      </c>
      <c r="F179" s="247" t="s">
        <v>900</v>
      </c>
      <c r="G179" s="248" t="s">
        <v>230</v>
      </c>
      <c r="H179" s="249">
        <v>4.008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365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365</v>
      </c>
      <c r="BM179" s="257" t="s">
        <v>716</v>
      </c>
    </row>
    <row r="180" s="2" customFormat="1" ht="44.25" customHeight="1">
      <c r="A180" s="37"/>
      <c r="B180" s="38"/>
      <c r="C180" s="245" t="s">
        <v>73</v>
      </c>
      <c r="D180" s="245" t="s">
        <v>203</v>
      </c>
      <c r="E180" s="246" t="s">
        <v>830</v>
      </c>
      <c r="F180" s="247" t="s">
        <v>901</v>
      </c>
      <c r="G180" s="248" t="s">
        <v>230</v>
      </c>
      <c r="H180" s="249">
        <v>5.016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365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365</v>
      </c>
      <c r="BM180" s="257" t="s">
        <v>721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818</v>
      </c>
      <c r="F181" s="232" t="s">
        <v>818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201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203</v>
      </c>
      <c r="E182" s="246" t="s">
        <v>832</v>
      </c>
      <c r="F182" s="247" t="s">
        <v>902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365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365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834</v>
      </c>
      <c r="F183" s="247" t="s">
        <v>903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365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365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837</v>
      </c>
      <c r="F184" s="247" t="s">
        <v>904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365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365</v>
      </c>
      <c r="BM184" s="257" t="s">
        <v>836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840</v>
      </c>
      <c r="F185" s="247" t="s">
        <v>430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365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365</v>
      </c>
      <c r="BM185" s="257" t="s">
        <v>839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GSTNONOL0+BxH3nKEqt8PN3KdIt3tulij1HudZ9kaschmJ53W7bhoAIvw6ZcUvvUoR8YeCT1sIoJW4Io3UfPmw==" hashValue="tBqeNY4roC63SQ+cEMtB4PcWnODOw/XJPFyKziEhqWx0wdT0TRyo4UYB22jDhljfHYYwMkdQIvStfXpFw6b1mQ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160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912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A.d.d - Vzduchotechnika 4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848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849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850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906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854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738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A.d.d - Vzduchotechnika 4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P133+P135+P137+P142+P146+P149+P174+P179</f>
        <v>0</v>
      </c>
      <c r="Q132" s="103"/>
      <c r="R132" s="226">
        <f>R133+R135+R137+R142+R146+R149+R174+R179</f>
        <v>0</v>
      </c>
      <c r="S132" s="103"/>
      <c r="T132" s="227">
        <f>T133+T135+T137+T142+T146+T149+T174+T179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855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740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857</v>
      </c>
      <c r="F135" s="232" t="s">
        <v>857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742</v>
      </c>
      <c r="F136" s="247" t="s">
        <v>858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859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744</v>
      </c>
      <c r="F138" s="247" t="s">
        <v>860</v>
      </c>
      <c r="G138" s="248" t="s">
        <v>318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747</v>
      </c>
      <c r="F139" s="247" t="s">
        <v>861</v>
      </c>
      <c r="G139" s="248" t="s">
        <v>318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749</v>
      </c>
      <c r="F140" s="247" t="s">
        <v>862</v>
      </c>
      <c r="G140" s="248" t="s">
        <v>318</v>
      </c>
      <c r="H140" s="249">
        <v>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751</v>
      </c>
      <c r="F141" s="247" t="s">
        <v>863</v>
      </c>
      <c r="G141" s="248" t="s">
        <v>318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907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753</v>
      </c>
      <c r="F143" s="247" t="s">
        <v>865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353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755</v>
      </c>
      <c r="F144" s="247" t="s">
        <v>866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365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365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757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868</v>
      </c>
      <c r="F146" s="232" t="s">
        <v>868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203</v>
      </c>
      <c r="E147" s="246" t="s">
        <v>760</v>
      </c>
      <c r="F147" s="247" t="s">
        <v>869</v>
      </c>
      <c r="G147" s="248" t="s">
        <v>318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386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762</v>
      </c>
      <c r="F148" s="247" t="s">
        <v>870</v>
      </c>
      <c r="G148" s="248" t="s">
        <v>318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871</v>
      </c>
      <c r="F149" s="232" t="s">
        <v>871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SUM(P150:P173)</f>
        <v>0</v>
      </c>
      <c r="Q149" s="237"/>
      <c r="R149" s="238">
        <f>SUM(R150:R173)</f>
        <v>0</v>
      </c>
      <c r="S149" s="237"/>
      <c r="T149" s="239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SUM(BK150:BK173)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765</v>
      </c>
      <c r="F150" s="247" t="s">
        <v>872</v>
      </c>
      <c r="G150" s="248" t="s">
        <v>793</v>
      </c>
      <c r="H150" s="249">
        <v>17.856000000000002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767</v>
      </c>
      <c r="F151" s="247" t="s">
        <v>873</v>
      </c>
      <c r="G151" s="248" t="s">
        <v>793</v>
      </c>
      <c r="H151" s="249">
        <v>57.299999999999997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769</v>
      </c>
      <c r="F152" s="247" t="s">
        <v>874</v>
      </c>
      <c r="G152" s="248" t="s">
        <v>793</v>
      </c>
      <c r="H152" s="249">
        <v>1.8120000000000001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771</v>
      </c>
      <c r="F153" s="247" t="s">
        <v>875</v>
      </c>
      <c r="G153" s="248" t="s">
        <v>793</v>
      </c>
      <c r="H153" s="249">
        <v>17.064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773</v>
      </c>
      <c r="F154" s="247" t="s">
        <v>876</v>
      </c>
      <c r="G154" s="248" t="s">
        <v>318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775</v>
      </c>
      <c r="F155" s="247" t="s">
        <v>878</v>
      </c>
      <c r="G155" s="248" t="s">
        <v>318</v>
      </c>
      <c r="H155" s="249">
        <v>13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777</v>
      </c>
      <c r="F156" s="247" t="s">
        <v>879</v>
      </c>
      <c r="G156" s="248" t="s">
        <v>318</v>
      </c>
      <c r="H156" s="249">
        <v>12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779</v>
      </c>
      <c r="F157" s="247" t="s">
        <v>880</v>
      </c>
      <c r="G157" s="248" t="s">
        <v>318</v>
      </c>
      <c r="H157" s="249">
        <v>6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781</v>
      </c>
      <c r="F158" s="247" t="s">
        <v>881</v>
      </c>
      <c r="G158" s="248" t="s">
        <v>318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494</v>
      </c>
    </row>
    <row r="159" s="2" customFormat="1" ht="33" customHeight="1">
      <c r="A159" s="37"/>
      <c r="B159" s="38"/>
      <c r="C159" s="245" t="s">
        <v>73</v>
      </c>
      <c r="D159" s="245" t="s">
        <v>203</v>
      </c>
      <c r="E159" s="246" t="s">
        <v>783</v>
      </c>
      <c r="F159" s="247" t="s">
        <v>882</v>
      </c>
      <c r="G159" s="248" t="s">
        <v>318</v>
      </c>
      <c r="H159" s="249">
        <v>15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785</v>
      </c>
      <c r="F160" s="247" t="s">
        <v>883</v>
      </c>
      <c r="G160" s="248" t="s">
        <v>318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510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788</v>
      </c>
      <c r="F161" s="247" t="s">
        <v>884</v>
      </c>
      <c r="G161" s="248" t="s">
        <v>318</v>
      </c>
      <c r="H161" s="249">
        <v>8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365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365</v>
      </c>
      <c r="BM161" s="257" t="s">
        <v>520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791</v>
      </c>
      <c r="F162" s="247" t="s">
        <v>885</v>
      </c>
      <c r="G162" s="248" t="s">
        <v>318</v>
      </c>
      <c r="H162" s="249">
        <v>3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528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794</v>
      </c>
      <c r="F163" s="247" t="s">
        <v>886</v>
      </c>
      <c r="G163" s="248" t="s">
        <v>318</v>
      </c>
      <c r="H163" s="249">
        <v>5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796</v>
      </c>
      <c r="F164" s="247" t="s">
        <v>887</v>
      </c>
      <c r="G164" s="248" t="s">
        <v>318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798</v>
      </c>
      <c r="F165" s="247" t="s">
        <v>888</v>
      </c>
      <c r="G165" s="248" t="s">
        <v>318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800</v>
      </c>
      <c r="F166" s="247" t="s">
        <v>889</v>
      </c>
      <c r="G166" s="248" t="s">
        <v>318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802</v>
      </c>
      <c r="F167" s="247" t="s">
        <v>913</v>
      </c>
      <c r="G167" s="248" t="s">
        <v>318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805</v>
      </c>
      <c r="F168" s="247" t="s">
        <v>891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807</v>
      </c>
      <c r="F169" s="247" t="s">
        <v>892</v>
      </c>
      <c r="G169" s="248" t="s">
        <v>318</v>
      </c>
      <c r="H169" s="249">
        <v>6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809</v>
      </c>
      <c r="F170" s="247" t="s">
        <v>893</v>
      </c>
      <c r="G170" s="248" t="s">
        <v>318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811</v>
      </c>
      <c r="F171" s="247" t="s">
        <v>894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813</v>
      </c>
      <c r="F172" s="247" t="s">
        <v>895</v>
      </c>
      <c r="G172" s="248" t="s">
        <v>318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365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365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816</v>
      </c>
      <c r="F173" s="247" t="s">
        <v>896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247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897</v>
      </c>
      <c r="F174" s="232" t="s">
        <v>897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201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203</v>
      </c>
      <c r="E175" s="246" t="s">
        <v>819</v>
      </c>
      <c r="F175" s="247" t="s">
        <v>898</v>
      </c>
      <c r="G175" s="248" t="s">
        <v>230</v>
      </c>
      <c r="H175" s="249">
        <v>2.6760000000000002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276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822</v>
      </c>
      <c r="F176" s="247" t="s">
        <v>899</v>
      </c>
      <c r="G176" s="248" t="s">
        <v>230</v>
      </c>
      <c r="H176" s="249">
        <v>7.3200000000000003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365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365</v>
      </c>
      <c r="BM176" s="257" t="s">
        <v>707</v>
      </c>
    </row>
    <row r="177" s="2" customFormat="1" ht="44.25" customHeight="1">
      <c r="A177" s="37"/>
      <c r="B177" s="38"/>
      <c r="C177" s="245" t="s">
        <v>73</v>
      </c>
      <c r="D177" s="245" t="s">
        <v>203</v>
      </c>
      <c r="E177" s="246" t="s">
        <v>824</v>
      </c>
      <c r="F177" s="247" t="s">
        <v>900</v>
      </c>
      <c r="G177" s="248" t="s">
        <v>230</v>
      </c>
      <c r="H177" s="249">
        <v>3.3479999999999999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365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365</v>
      </c>
      <c r="BM177" s="257" t="s">
        <v>710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826</v>
      </c>
      <c r="F178" s="247" t="s">
        <v>901</v>
      </c>
      <c r="G178" s="248" t="s">
        <v>230</v>
      </c>
      <c r="H178" s="249">
        <v>4.9560000000000004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365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365</v>
      </c>
      <c r="BM178" s="257" t="s">
        <v>713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818</v>
      </c>
      <c r="F179" s="232" t="s">
        <v>818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201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203</v>
      </c>
      <c r="E180" s="246" t="s">
        <v>828</v>
      </c>
      <c r="F180" s="247" t="s">
        <v>902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365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365</v>
      </c>
      <c r="BM180" s="257" t="s">
        <v>716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830</v>
      </c>
      <c r="F181" s="247" t="s">
        <v>903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365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365</v>
      </c>
      <c r="BM181" s="257" t="s">
        <v>721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832</v>
      </c>
      <c r="F182" s="247" t="s">
        <v>904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365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365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834</v>
      </c>
      <c r="F183" s="247" t="s">
        <v>430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365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365</v>
      </c>
      <c r="BM183" s="257" t="s">
        <v>728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EaOej5Q/Kgby3G6yWxJ/FDhsHazCdlm+eunanF/jcbm7iKdDzOycwXA4LqdPTlxRWCwH9AhQvJp2FUkTiHsirA==" hashValue="NgbjIPsTSn4qNedOW+d+0f3NP7736N2Fxx+R3Leihl60sQXo9nx5KxtOJ3KKuGn0pkQCXujV9TqhMHqUTOkoHQ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914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915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916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917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918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186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A, M, O - III.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159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160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161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A..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187</v>
      </c>
      <c r="D123" s="219" t="s">
        <v>58</v>
      </c>
      <c r="E123" s="219" t="s">
        <v>54</v>
      </c>
      <c r="F123" s="219" t="s">
        <v>55</v>
      </c>
      <c r="G123" s="219" t="s">
        <v>188</v>
      </c>
      <c r="H123" s="219" t="s">
        <v>189</v>
      </c>
      <c r="I123" s="220" t="s">
        <v>190</v>
      </c>
      <c r="J123" s="221" t="s">
        <v>167</v>
      </c>
      <c r="K123" s="222" t="s">
        <v>191</v>
      </c>
      <c r="L123" s="223"/>
      <c r="M123" s="99" t="s">
        <v>1</v>
      </c>
      <c r="N123" s="100" t="s">
        <v>37</v>
      </c>
      <c r="O123" s="100" t="s">
        <v>192</v>
      </c>
      <c r="P123" s="100" t="s">
        <v>193</v>
      </c>
      <c r="Q123" s="100" t="s">
        <v>194</v>
      </c>
      <c r="R123" s="100" t="s">
        <v>195</v>
      </c>
      <c r="S123" s="100" t="s">
        <v>196</v>
      </c>
      <c r="T123" s="101" t="s">
        <v>197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198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169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919</v>
      </c>
      <c r="F125" s="232" t="s">
        <v>920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207</v>
      </c>
      <c r="AT125" s="241" t="s">
        <v>72</v>
      </c>
      <c r="AU125" s="241" t="s">
        <v>73</v>
      </c>
      <c r="AY125" s="240" t="s">
        <v>201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203</v>
      </c>
      <c r="E126" s="246" t="s">
        <v>921</v>
      </c>
      <c r="F126" s="247" t="s">
        <v>922</v>
      </c>
      <c r="G126" s="248" t="s">
        <v>923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924</v>
      </c>
      <c r="AT126" s="257" t="s">
        <v>203</v>
      </c>
      <c r="AU126" s="257" t="s">
        <v>80</v>
      </c>
      <c r="AY126" s="16" t="s">
        <v>201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924</v>
      </c>
      <c r="BM126" s="257" t="s">
        <v>925</v>
      </c>
    </row>
    <row r="127" s="14" customFormat="1">
      <c r="A127" s="14"/>
      <c r="B127" s="270"/>
      <c r="C127" s="271"/>
      <c r="D127" s="261" t="s">
        <v>209</v>
      </c>
      <c r="E127" s="272" t="s">
        <v>1</v>
      </c>
      <c r="F127" s="273" t="s">
        <v>926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209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201</v>
      </c>
    </row>
    <row r="128" s="14" customFormat="1">
      <c r="A128" s="14"/>
      <c r="B128" s="270"/>
      <c r="C128" s="271"/>
      <c r="D128" s="261" t="s">
        <v>209</v>
      </c>
      <c r="E128" s="272" t="s">
        <v>1</v>
      </c>
      <c r="F128" s="273" t="s">
        <v>927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209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928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929</v>
      </c>
      <c r="F130" s="232" t="s">
        <v>930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292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931</v>
      </c>
      <c r="F131" s="243" t="s">
        <v>932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292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203</v>
      </c>
      <c r="E132" s="246" t="s">
        <v>933</v>
      </c>
      <c r="F132" s="247" t="s">
        <v>934</v>
      </c>
      <c r="G132" s="248" t="s">
        <v>438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935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935</v>
      </c>
      <c r="BM132" s="257" t="s">
        <v>936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937</v>
      </c>
      <c r="F133" s="243" t="s">
        <v>938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292</v>
      </c>
      <c r="AT133" s="241" t="s">
        <v>72</v>
      </c>
      <c r="AU133" s="241" t="s">
        <v>80</v>
      </c>
      <c r="AY133" s="240" t="s">
        <v>201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203</v>
      </c>
      <c r="E134" s="246" t="s">
        <v>939</v>
      </c>
      <c r="F134" s="247" t="s">
        <v>940</v>
      </c>
      <c r="G134" s="248" t="s">
        <v>438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935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935</v>
      </c>
      <c r="BM134" s="257" t="s">
        <v>941</v>
      </c>
    </row>
    <row r="135" s="2" customFormat="1" ht="21.75" customHeight="1">
      <c r="A135" s="37"/>
      <c r="B135" s="38"/>
      <c r="C135" s="245" t="s">
        <v>207</v>
      </c>
      <c r="D135" s="245" t="s">
        <v>203</v>
      </c>
      <c r="E135" s="246" t="s">
        <v>942</v>
      </c>
      <c r="F135" s="247" t="s">
        <v>943</v>
      </c>
      <c r="G135" s="248" t="s">
        <v>438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935</v>
      </c>
      <c r="AT135" s="257" t="s">
        <v>203</v>
      </c>
      <c r="AU135" s="257" t="s">
        <v>85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935</v>
      </c>
      <c r="BM135" s="257" t="s">
        <v>944</v>
      </c>
    </row>
    <row r="136" s="2" customFormat="1" ht="16.5" customHeight="1">
      <c r="A136" s="37"/>
      <c r="B136" s="38"/>
      <c r="C136" s="245" t="s">
        <v>292</v>
      </c>
      <c r="D136" s="245" t="s">
        <v>203</v>
      </c>
      <c r="E136" s="246" t="s">
        <v>945</v>
      </c>
      <c r="F136" s="247" t="s">
        <v>946</v>
      </c>
      <c r="G136" s="248" t="s">
        <v>438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935</v>
      </c>
      <c r="AT136" s="257" t="s">
        <v>203</v>
      </c>
      <c r="AU136" s="257" t="s">
        <v>85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935</v>
      </c>
      <c r="BM136" s="257" t="s">
        <v>947</v>
      </c>
    </row>
    <row r="137" s="2" customFormat="1" ht="16.5" customHeight="1">
      <c r="A137" s="37"/>
      <c r="B137" s="38"/>
      <c r="C137" s="245" t="s">
        <v>245</v>
      </c>
      <c r="D137" s="245" t="s">
        <v>203</v>
      </c>
      <c r="E137" s="246" t="s">
        <v>948</v>
      </c>
      <c r="F137" s="247" t="s">
        <v>949</v>
      </c>
      <c r="G137" s="248" t="s">
        <v>438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935</v>
      </c>
      <c r="AT137" s="257" t="s">
        <v>203</v>
      </c>
      <c r="AU137" s="257" t="s">
        <v>85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935</v>
      </c>
      <c r="BM137" s="257" t="s">
        <v>950</v>
      </c>
    </row>
    <row r="138" s="2" customFormat="1" ht="21.75" customHeight="1">
      <c r="A138" s="37"/>
      <c r="B138" s="38"/>
      <c r="C138" s="245" t="s">
        <v>301</v>
      </c>
      <c r="D138" s="245" t="s">
        <v>203</v>
      </c>
      <c r="E138" s="246" t="s">
        <v>951</v>
      </c>
      <c r="F138" s="247" t="s">
        <v>952</v>
      </c>
      <c r="G138" s="248" t="s">
        <v>438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935</v>
      </c>
      <c r="AT138" s="257" t="s">
        <v>203</v>
      </c>
      <c r="AU138" s="257" t="s">
        <v>85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935</v>
      </c>
      <c r="BM138" s="257" t="s">
        <v>953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sqFwJzdpD8WaK4G3kE6Lu+R58qsBXrdjHoA/Xd8iJEA0PXh3lZGe1i0zYYu3NHY+05JQWV7CSkp/L0S3fb0ItQ==" hashValue="Q9SDoFVKT3ks3fWCKRfAKmpXrtcZR66/rEg0qFL5zGxi/1P9vNsKaDE2aT8hYRE44ZKRSNurylJjQtmSoQJa3A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954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170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175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916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955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956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186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A, M, O - III.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159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160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161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A...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187</v>
      </c>
      <c r="D124" s="219" t="s">
        <v>58</v>
      </c>
      <c r="E124" s="219" t="s">
        <v>54</v>
      </c>
      <c r="F124" s="219" t="s">
        <v>55</v>
      </c>
      <c r="G124" s="219" t="s">
        <v>188</v>
      </c>
      <c r="H124" s="219" t="s">
        <v>189</v>
      </c>
      <c r="I124" s="220" t="s">
        <v>190</v>
      </c>
      <c r="J124" s="221" t="s">
        <v>167</v>
      </c>
      <c r="K124" s="222" t="s">
        <v>191</v>
      </c>
      <c r="L124" s="223"/>
      <c r="M124" s="99" t="s">
        <v>1</v>
      </c>
      <c r="N124" s="100" t="s">
        <v>37</v>
      </c>
      <c r="O124" s="100" t="s">
        <v>192</v>
      </c>
      <c r="P124" s="100" t="s">
        <v>193</v>
      </c>
      <c r="Q124" s="100" t="s">
        <v>194</v>
      </c>
      <c r="R124" s="100" t="s">
        <v>195</v>
      </c>
      <c r="S124" s="100" t="s">
        <v>196</v>
      </c>
      <c r="T124" s="101" t="s">
        <v>197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198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0.051200000000000002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169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199</v>
      </c>
      <c r="F126" s="232" t="s">
        <v>200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0.051200000000000002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201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310</v>
      </c>
      <c r="F127" s="243" t="s">
        <v>314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0.051200000000000002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201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203</v>
      </c>
      <c r="E128" s="246" t="s">
        <v>957</v>
      </c>
      <c r="F128" s="247" t="s">
        <v>958</v>
      </c>
      <c r="G128" s="248" t="s">
        <v>230</v>
      </c>
      <c r="H128" s="249">
        <v>1280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0.051200000000000002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207</v>
      </c>
      <c r="AT128" s="257" t="s">
        <v>203</v>
      </c>
      <c r="AU128" s="257" t="s">
        <v>85</v>
      </c>
      <c r="AY128" s="16" t="s">
        <v>201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207</v>
      </c>
      <c r="BM128" s="257" t="s">
        <v>959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960</v>
      </c>
      <c r="G129" s="271"/>
      <c r="H129" s="274">
        <v>1280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929</v>
      </c>
      <c r="F130" s="232" t="s">
        <v>930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292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961</v>
      </c>
      <c r="F131" s="243" t="s">
        <v>962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292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203</v>
      </c>
      <c r="E132" s="246" t="s">
        <v>963</v>
      </c>
      <c r="F132" s="247" t="s">
        <v>962</v>
      </c>
      <c r="G132" s="248" t="s">
        <v>438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935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935</v>
      </c>
      <c r="BM132" s="257" t="s">
        <v>964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965</v>
      </c>
      <c r="F133" s="243" t="s">
        <v>966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292</v>
      </c>
      <c r="AT133" s="241" t="s">
        <v>72</v>
      </c>
      <c r="AU133" s="241" t="s">
        <v>80</v>
      </c>
      <c r="AY133" s="240" t="s">
        <v>201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203</v>
      </c>
      <c r="E134" s="246" t="s">
        <v>967</v>
      </c>
      <c r="F134" s="247" t="s">
        <v>968</v>
      </c>
      <c r="G134" s="248" t="s">
        <v>438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935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935</v>
      </c>
      <c r="BM134" s="257" t="s">
        <v>969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z78VZm5aaoyqzSD7huDNq8aCaCwbMklkg94FHgcSqfq7wow8EbBY1YsM6LKvtvsJJ+ZktFZ1Z7V6IfeqX+TK1w==" hashValue="Ip1QvUBIKYDFtTMlEX8sUwX+V0z6v191Gzd4rsFj0yLtEHIVDs3eUiT5invogANVZ/owprAr0ji5cqczdetREg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970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971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972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ROUND((SUM(BE140:BE402)),  2)</f>
        <v>0</v>
      </c>
      <c r="G37" s="37"/>
      <c r="H37" s="37"/>
      <c r="I37" s="171">
        <v>0.20999999999999999</v>
      </c>
      <c r="J37" s="170">
        <f>ROUND(((SUM(BE140:BE402))*I37),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ROUND((SUM(BF140:BF402)),  2)</f>
        <v>0</v>
      </c>
      <c r="G38" s="37"/>
      <c r="H38" s="37"/>
      <c r="I38" s="171">
        <v>0.14999999999999999</v>
      </c>
      <c r="J38" s="170">
        <f>ROUND(((SUM(BF140:BF402))*I38),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ROUND((SUM(BG140:BG402)),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ROUND((SUM(BH140:BH402)),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ROUND((SUM(BI140:BI402)),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971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170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171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J175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173</v>
      </c>
      <c r="E104" s="212"/>
      <c r="F104" s="212"/>
      <c r="G104" s="212"/>
      <c r="H104" s="212"/>
      <c r="I104" s="213"/>
      <c r="J104" s="214">
        <f>J218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174</v>
      </c>
      <c r="E105" s="212"/>
      <c r="F105" s="212"/>
      <c r="G105" s="212"/>
      <c r="H105" s="212"/>
      <c r="I105" s="213"/>
      <c r="J105" s="214">
        <f>J240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175</v>
      </c>
      <c r="E106" s="212"/>
      <c r="F106" s="212"/>
      <c r="G106" s="212"/>
      <c r="H106" s="212"/>
      <c r="I106" s="213"/>
      <c r="J106" s="214">
        <f>J243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176</v>
      </c>
      <c r="E107" s="212"/>
      <c r="F107" s="212"/>
      <c r="G107" s="212"/>
      <c r="H107" s="212"/>
      <c r="I107" s="213"/>
      <c r="J107" s="214">
        <f>J286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177</v>
      </c>
      <c r="E108" s="212"/>
      <c r="F108" s="212"/>
      <c r="G108" s="212"/>
      <c r="H108" s="212"/>
      <c r="I108" s="213"/>
      <c r="J108" s="214">
        <f>J325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178</v>
      </c>
      <c r="E109" s="212"/>
      <c r="F109" s="212"/>
      <c r="G109" s="212"/>
      <c r="H109" s="212"/>
      <c r="I109" s="213"/>
      <c r="J109" s="214">
        <f>J332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179</v>
      </c>
      <c r="E110" s="206"/>
      <c r="F110" s="206"/>
      <c r="G110" s="206"/>
      <c r="H110" s="206"/>
      <c r="I110" s="207"/>
      <c r="J110" s="208">
        <f>J335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180</v>
      </c>
      <c r="E111" s="212"/>
      <c r="F111" s="212"/>
      <c r="G111" s="212"/>
      <c r="H111" s="212"/>
      <c r="I111" s="213"/>
      <c r="J111" s="214">
        <f>J336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181</v>
      </c>
      <c r="E112" s="212"/>
      <c r="F112" s="212"/>
      <c r="G112" s="212"/>
      <c r="H112" s="212"/>
      <c r="I112" s="213"/>
      <c r="J112" s="214">
        <f>J349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182</v>
      </c>
      <c r="E113" s="212"/>
      <c r="F113" s="212"/>
      <c r="G113" s="212"/>
      <c r="H113" s="212"/>
      <c r="I113" s="213"/>
      <c r="J113" s="214">
        <f>J360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183</v>
      </c>
      <c r="E114" s="212"/>
      <c r="F114" s="212"/>
      <c r="G114" s="212"/>
      <c r="H114" s="212"/>
      <c r="I114" s="213"/>
      <c r="J114" s="214">
        <f>J371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184</v>
      </c>
      <c r="E115" s="212"/>
      <c r="F115" s="212"/>
      <c r="G115" s="212"/>
      <c r="H115" s="212"/>
      <c r="I115" s="213"/>
      <c r="J115" s="214">
        <f>J374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185</v>
      </c>
      <c r="E116" s="212"/>
      <c r="F116" s="212"/>
      <c r="G116" s="212"/>
      <c r="H116" s="212"/>
      <c r="I116" s="213"/>
      <c r="J116" s="214">
        <f>J390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A, M, O - III.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159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970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161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971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163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M.a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187</v>
      </c>
      <c r="D139" s="219" t="s">
        <v>58</v>
      </c>
      <c r="E139" s="219" t="s">
        <v>54</v>
      </c>
      <c r="F139" s="219" t="s">
        <v>55</v>
      </c>
      <c r="G139" s="219" t="s">
        <v>188</v>
      </c>
      <c r="H139" s="219" t="s">
        <v>189</v>
      </c>
      <c r="I139" s="220" t="s">
        <v>190</v>
      </c>
      <c r="J139" s="221" t="s">
        <v>167</v>
      </c>
      <c r="K139" s="222" t="s">
        <v>191</v>
      </c>
      <c r="L139" s="223"/>
      <c r="M139" s="99" t="s">
        <v>1</v>
      </c>
      <c r="N139" s="100" t="s">
        <v>37</v>
      </c>
      <c r="O139" s="100" t="s">
        <v>192</v>
      </c>
      <c r="P139" s="100" t="s">
        <v>193</v>
      </c>
      <c r="Q139" s="100" t="s">
        <v>194</v>
      </c>
      <c r="R139" s="100" t="s">
        <v>195</v>
      </c>
      <c r="S139" s="100" t="s">
        <v>196</v>
      </c>
      <c r="T139" s="101" t="s">
        <v>197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198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P141+P335</f>
        <v>0</v>
      </c>
      <c r="Q140" s="103"/>
      <c r="R140" s="226">
        <f>R141+R335</f>
        <v>16.2821544</v>
      </c>
      <c r="S140" s="103"/>
      <c r="T140" s="227">
        <f>T141+T335</f>
        <v>5.2258000000000004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169</v>
      </c>
      <c r="BK140" s="228">
        <f>BK141+BK335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199</v>
      </c>
      <c r="F141" s="232" t="s">
        <v>200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P142+P175+P218+P240+P243+P286+P325+P332</f>
        <v>0</v>
      </c>
      <c r="Q141" s="237"/>
      <c r="R141" s="238">
        <f>R142+R175+R218+R240+R243+R286+R325+R332</f>
        <v>13.324114</v>
      </c>
      <c r="S141" s="237"/>
      <c r="T141" s="239">
        <f>T142+T175+T218+T240+T243+T286+T325+T332</f>
        <v>5.2258000000000004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BK142+BK175+BK218+BK240+BK243+BK286+BK325+BK332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202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SUM(P143:P174)</f>
        <v>0</v>
      </c>
      <c r="Q142" s="237"/>
      <c r="R142" s="238">
        <f>SUM(R143:R174)</f>
        <v>10.555475999999999</v>
      </c>
      <c r="S142" s="237"/>
      <c r="T142" s="239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201</v>
      </c>
      <c r="BK142" s="242">
        <f>SUM(BK143:BK174)</f>
        <v>0</v>
      </c>
    </row>
    <row r="143" s="2" customFormat="1" ht="21.75" customHeight="1">
      <c r="A143" s="37"/>
      <c r="B143" s="38"/>
      <c r="C143" s="245" t="s">
        <v>80</v>
      </c>
      <c r="D143" s="245" t="s">
        <v>203</v>
      </c>
      <c r="E143" s="246" t="s">
        <v>204</v>
      </c>
      <c r="F143" s="247" t="s">
        <v>205</v>
      </c>
      <c r="G143" s="248" t="s">
        <v>206</v>
      </c>
      <c r="H143" s="249">
        <v>76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9.135959999999999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85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973</v>
      </c>
    </row>
    <row r="144" s="13" customFormat="1">
      <c r="A144" s="13"/>
      <c r="B144" s="259"/>
      <c r="C144" s="260"/>
      <c r="D144" s="261" t="s">
        <v>209</v>
      </c>
      <c r="E144" s="262" t="s">
        <v>1</v>
      </c>
      <c r="F144" s="263" t="s">
        <v>210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209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201</v>
      </c>
    </row>
    <row r="145" s="14" customFormat="1">
      <c r="A145" s="14"/>
      <c r="B145" s="270"/>
      <c r="C145" s="271"/>
      <c r="D145" s="261" t="s">
        <v>209</v>
      </c>
      <c r="E145" s="272" t="s">
        <v>1</v>
      </c>
      <c r="F145" s="273" t="s">
        <v>974</v>
      </c>
      <c r="G145" s="271"/>
      <c r="H145" s="274">
        <v>6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209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201</v>
      </c>
    </row>
    <row r="146" s="14" customFormat="1">
      <c r="A146" s="14"/>
      <c r="B146" s="270"/>
      <c r="C146" s="271"/>
      <c r="D146" s="261" t="s">
        <v>209</v>
      </c>
      <c r="E146" s="272" t="s">
        <v>1</v>
      </c>
      <c r="F146" s="273" t="s">
        <v>975</v>
      </c>
      <c r="G146" s="271"/>
      <c r="H146" s="274">
        <v>5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209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201</v>
      </c>
    </row>
    <row r="147" s="14" customFormat="1">
      <c r="A147" s="14"/>
      <c r="B147" s="270"/>
      <c r="C147" s="271"/>
      <c r="D147" s="261" t="s">
        <v>209</v>
      </c>
      <c r="E147" s="272" t="s">
        <v>1</v>
      </c>
      <c r="F147" s="273" t="s">
        <v>213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209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201</v>
      </c>
    </row>
    <row r="148" s="14" customFormat="1">
      <c r="A148" s="14"/>
      <c r="B148" s="270"/>
      <c r="C148" s="271"/>
      <c r="D148" s="261" t="s">
        <v>209</v>
      </c>
      <c r="E148" s="272" t="s">
        <v>1</v>
      </c>
      <c r="F148" s="273" t="s">
        <v>976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209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201</v>
      </c>
    </row>
    <row r="149" s="14" customFormat="1">
      <c r="A149" s="14"/>
      <c r="B149" s="270"/>
      <c r="C149" s="271"/>
      <c r="D149" s="261" t="s">
        <v>209</v>
      </c>
      <c r="E149" s="272" t="s">
        <v>1</v>
      </c>
      <c r="F149" s="273" t="s">
        <v>977</v>
      </c>
      <c r="G149" s="271"/>
      <c r="H149" s="274">
        <v>6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209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201</v>
      </c>
    </row>
    <row r="150" s="14" customFormat="1">
      <c r="A150" s="14"/>
      <c r="B150" s="270"/>
      <c r="C150" s="271"/>
      <c r="D150" s="261" t="s">
        <v>209</v>
      </c>
      <c r="E150" s="272" t="s">
        <v>1</v>
      </c>
      <c r="F150" s="273" t="s">
        <v>978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209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201</v>
      </c>
    </row>
    <row r="151" s="14" customFormat="1">
      <c r="A151" s="14"/>
      <c r="B151" s="270"/>
      <c r="C151" s="271"/>
      <c r="D151" s="261" t="s">
        <v>209</v>
      </c>
      <c r="E151" s="272" t="s">
        <v>1</v>
      </c>
      <c r="F151" s="273" t="s">
        <v>219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209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201</v>
      </c>
    </row>
    <row r="152" s="14" customFormat="1">
      <c r="A152" s="14"/>
      <c r="B152" s="270"/>
      <c r="C152" s="271"/>
      <c r="D152" s="261" t="s">
        <v>209</v>
      </c>
      <c r="E152" s="272" t="s">
        <v>1</v>
      </c>
      <c r="F152" s="273" t="s">
        <v>220</v>
      </c>
      <c r="G152" s="271"/>
      <c r="H152" s="274">
        <v>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209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201</v>
      </c>
    </row>
    <row r="153" s="14" customFormat="1">
      <c r="A153" s="14"/>
      <c r="B153" s="270"/>
      <c r="C153" s="271"/>
      <c r="D153" s="261" t="s">
        <v>209</v>
      </c>
      <c r="E153" s="272" t="s">
        <v>1</v>
      </c>
      <c r="F153" s="273" t="s">
        <v>979</v>
      </c>
      <c r="G153" s="271"/>
      <c r="H153" s="274">
        <v>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209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201</v>
      </c>
    </row>
    <row r="154" s="14" customFormat="1">
      <c r="A154" s="14"/>
      <c r="B154" s="270"/>
      <c r="C154" s="271"/>
      <c r="D154" s="261" t="s">
        <v>209</v>
      </c>
      <c r="E154" s="272" t="s">
        <v>1</v>
      </c>
      <c r="F154" s="273" t="s">
        <v>980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209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201</v>
      </c>
    </row>
    <row r="155" s="14" customFormat="1">
      <c r="A155" s="14"/>
      <c r="B155" s="270"/>
      <c r="C155" s="271"/>
      <c r="D155" s="261" t="s">
        <v>209</v>
      </c>
      <c r="E155" s="272" t="s">
        <v>1</v>
      </c>
      <c r="F155" s="273" t="s">
        <v>223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209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201</v>
      </c>
    </row>
    <row r="156" s="14" customFormat="1">
      <c r="A156" s="14"/>
      <c r="B156" s="270"/>
      <c r="C156" s="271"/>
      <c r="D156" s="261" t="s">
        <v>209</v>
      </c>
      <c r="E156" s="272" t="s">
        <v>1</v>
      </c>
      <c r="F156" s="273" t="s">
        <v>224</v>
      </c>
      <c r="G156" s="271"/>
      <c r="H156" s="274">
        <v>6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209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201</v>
      </c>
    </row>
    <row r="157" s="2" customFormat="1" ht="21.75" customHeight="1">
      <c r="A157" s="37"/>
      <c r="B157" s="38"/>
      <c r="C157" s="245" t="s">
        <v>260</v>
      </c>
      <c r="D157" s="245" t="s">
        <v>203</v>
      </c>
      <c r="E157" s="246" t="s">
        <v>228</v>
      </c>
      <c r="F157" s="247" t="s">
        <v>229</v>
      </c>
      <c r="G157" s="248" t="s">
        <v>230</v>
      </c>
      <c r="H157" s="249">
        <v>8.4000000000000004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0.04564</v>
      </c>
      <c r="R157" s="255">
        <f>Q157*H157</f>
        <v>0.38337599999999999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85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981</v>
      </c>
    </row>
    <row r="158" s="13" customFormat="1">
      <c r="A158" s="13"/>
      <c r="B158" s="259"/>
      <c r="C158" s="260"/>
      <c r="D158" s="261" t="s">
        <v>209</v>
      </c>
      <c r="E158" s="262" t="s">
        <v>1</v>
      </c>
      <c r="F158" s="263" t="s">
        <v>232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209</v>
      </c>
      <c r="AU158" s="269" t="s">
        <v>85</v>
      </c>
      <c r="AV158" s="13" t="s">
        <v>80</v>
      </c>
      <c r="AW158" s="13" t="s">
        <v>30</v>
      </c>
      <c r="AX158" s="13" t="s">
        <v>73</v>
      </c>
      <c r="AY158" s="269" t="s">
        <v>201</v>
      </c>
    </row>
    <row r="159" s="14" customFormat="1">
      <c r="A159" s="14"/>
      <c r="B159" s="270"/>
      <c r="C159" s="271"/>
      <c r="D159" s="261" t="s">
        <v>209</v>
      </c>
      <c r="E159" s="272" t="s">
        <v>1</v>
      </c>
      <c r="F159" s="273" t="s">
        <v>982</v>
      </c>
      <c r="G159" s="271"/>
      <c r="H159" s="274">
        <v>0.52500000000000002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209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201</v>
      </c>
    </row>
    <row r="160" s="14" customFormat="1">
      <c r="A160" s="14"/>
      <c r="B160" s="270"/>
      <c r="C160" s="271"/>
      <c r="D160" s="261" t="s">
        <v>209</v>
      </c>
      <c r="E160" s="272" t="s">
        <v>1</v>
      </c>
      <c r="F160" s="273" t="s">
        <v>983</v>
      </c>
      <c r="G160" s="271"/>
      <c r="H160" s="274">
        <v>0.52500000000000002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209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201</v>
      </c>
    </row>
    <row r="161" s="14" customFormat="1">
      <c r="A161" s="14"/>
      <c r="B161" s="270"/>
      <c r="C161" s="271"/>
      <c r="D161" s="261" t="s">
        <v>209</v>
      </c>
      <c r="E161" s="272" t="s">
        <v>1</v>
      </c>
      <c r="F161" s="273" t="s">
        <v>984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209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201</v>
      </c>
    </row>
    <row r="162" s="13" customFormat="1">
      <c r="A162" s="13"/>
      <c r="B162" s="259"/>
      <c r="C162" s="260"/>
      <c r="D162" s="261" t="s">
        <v>209</v>
      </c>
      <c r="E162" s="262" t="s">
        <v>1</v>
      </c>
      <c r="F162" s="263" t="s">
        <v>237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209</v>
      </c>
      <c r="AU162" s="269" t="s">
        <v>85</v>
      </c>
      <c r="AV162" s="13" t="s">
        <v>80</v>
      </c>
      <c r="AW162" s="13" t="s">
        <v>30</v>
      </c>
      <c r="AX162" s="13" t="s">
        <v>73</v>
      </c>
      <c r="AY162" s="269" t="s">
        <v>201</v>
      </c>
    </row>
    <row r="163" s="14" customFormat="1">
      <c r="A163" s="14"/>
      <c r="B163" s="270"/>
      <c r="C163" s="271"/>
      <c r="D163" s="261" t="s">
        <v>209</v>
      </c>
      <c r="E163" s="272" t="s">
        <v>1</v>
      </c>
      <c r="F163" s="273" t="s">
        <v>985</v>
      </c>
      <c r="G163" s="271"/>
      <c r="H163" s="274">
        <v>2.2749999999999999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209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201</v>
      </c>
    </row>
    <row r="164" s="14" customFormat="1">
      <c r="A164" s="14"/>
      <c r="B164" s="270"/>
      <c r="C164" s="271"/>
      <c r="D164" s="261" t="s">
        <v>209</v>
      </c>
      <c r="E164" s="272" t="s">
        <v>1</v>
      </c>
      <c r="F164" s="273" t="s">
        <v>986</v>
      </c>
      <c r="G164" s="271"/>
      <c r="H164" s="274">
        <v>2.2749999999999999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209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201</v>
      </c>
    </row>
    <row r="165" s="14" customFormat="1">
      <c r="A165" s="14"/>
      <c r="B165" s="270"/>
      <c r="C165" s="271"/>
      <c r="D165" s="261" t="s">
        <v>209</v>
      </c>
      <c r="E165" s="272" t="s">
        <v>1</v>
      </c>
      <c r="F165" s="273" t="s">
        <v>987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209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201</v>
      </c>
    </row>
    <row r="166" s="2" customFormat="1" ht="21.75" customHeight="1">
      <c r="A166" s="37"/>
      <c r="B166" s="38"/>
      <c r="C166" s="245" t="s">
        <v>85</v>
      </c>
      <c r="D166" s="245" t="s">
        <v>203</v>
      </c>
      <c r="E166" s="246" t="s">
        <v>242</v>
      </c>
      <c r="F166" s="247" t="s">
        <v>243</v>
      </c>
      <c r="G166" s="248" t="s">
        <v>230</v>
      </c>
      <c r="H166" s="249">
        <v>8.4000000000000004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0.12335</v>
      </c>
      <c r="R166" s="255">
        <f>Q166*H166</f>
        <v>1.0361400000000001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85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988</v>
      </c>
    </row>
    <row r="167" s="13" customFormat="1">
      <c r="A167" s="13"/>
      <c r="B167" s="259"/>
      <c r="C167" s="260"/>
      <c r="D167" s="261" t="s">
        <v>209</v>
      </c>
      <c r="E167" s="262" t="s">
        <v>1</v>
      </c>
      <c r="F167" s="263" t="s">
        <v>232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209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201</v>
      </c>
    </row>
    <row r="168" s="14" customFormat="1">
      <c r="A168" s="14"/>
      <c r="B168" s="270"/>
      <c r="C168" s="271"/>
      <c r="D168" s="261" t="s">
        <v>209</v>
      </c>
      <c r="E168" s="272" t="s">
        <v>1</v>
      </c>
      <c r="F168" s="273" t="s">
        <v>982</v>
      </c>
      <c r="G168" s="271"/>
      <c r="H168" s="274">
        <v>0.52500000000000002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209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201</v>
      </c>
    </row>
    <row r="169" s="14" customFormat="1">
      <c r="A169" s="14"/>
      <c r="B169" s="270"/>
      <c r="C169" s="271"/>
      <c r="D169" s="261" t="s">
        <v>209</v>
      </c>
      <c r="E169" s="272" t="s">
        <v>1</v>
      </c>
      <c r="F169" s="273" t="s">
        <v>983</v>
      </c>
      <c r="G169" s="271"/>
      <c r="H169" s="274">
        <v>0.52500000000000002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209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201</v>
      </c>
    </row>
    <row r="170" s="14" customFormat="1">
      <c r="A170" s="14"/>
      <c r="B170" s="270"/>
      <c r="C170" s="271"/>
      <c r="D170" s="261" t="s">
        <v>209</v>
      </c>
      <c r="E170" s="272" t="s">
        <v>1</v>
      </c>
      <c r="F170" s="273" t="s">
        <v>984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209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201</v>
      </c>
    </row>
    <row r="171" s="13" customFormat="1">
      <c r="A171" s="13"/>
      <c r="B171" s="259"/>
      <c r="C171" s="260"/>
      <c r="D171" s="261" t="s">
        <v>209</v>
      </c>
      <c r="E171" s="262" t="s">
        <v>1</v>
      </c>
      <c r="F171" s="263" t="s">
        <v>237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209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201</v>
      </c>
    </row>
    <row r="172" s="14" customFormat="1">
      <c r="A172" s="14"/>
      <c r="B172" s="270"/>
      <c r="C172" s="271"/>
      <c r="D172" s="261" t="s">
        <v>209</v>
      </c>
      <c r="E172" s="272" t="s">
        <v>1</v>
      </c>
      <c r="F172" s="273" t="s">
        <v>985</v>
      </c>
      <c r="G172" s="271"/>
      <c r="H172" s="274">
        <v>2.2749999999999999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209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201</v>
      </c>
    </row>
    <row r="173" s="14" customFormat="1">
      <c r="A173" s="14"/>
      <c r="B173" s="270"/>
      <c r="C173" s="271"/>
      <c r="D173" s="261" t="s">
        <v>209</v>
      </c>
      <c r="E173" s="272" t="s">
        <v>1</v>
      </c>
      <c r="F173" s="273" t="s">
        <v>986</v>
      </c>
      <c r="G173" s="271"/>
      <c r="H173" s="274">
        <v>2.2749999999999999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209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201</v>
      </c>
    </row>
    <row r="174" s="14" customFormat="1">
      <c r="A174" s="14"/>
      <c r="B174" s="270"/>
      <c r="C174" s="271"/>
      <c r="D174" s="261" t="s">
        <v>209</v>
      </c>
      <c r="E174" s="272" t="s">
        <v>1</v>
      </c>
      <c r="F174" s="273" t="s">
        <v>987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209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201</v>
      </c>
    </row>
    <row r="175" s="12" customFormat="1" ht="22.8" customHeight="1">
      <c r="A175" s="12"/>
      <c r="B175" s="229"/>
      <c r="C175" s="230"/>
      <c r="D175" s="231" t="s">
        <v>72</v>
      </c>
      <c r="E175" s="243" t="s">
        <v>245</v>
      </c>
      <c r="F175" s="243" t="s">
        <v>246</v>
      </c>
      <c r="G175" s="230"/>
      <c r="H175" s="230"/>
      <c r="I175" s="233"/>
      <c r="J175" s="244">
        <f>BK175</f>
        <v>0</v>
      </c>
      <c r="K175" s="230"/>
      <c r="L175" s="235"/>
      <c r="M175" s="236"/>
      <c r="N175" s="237"/>
      <c r="O175" s="237"/>
      <c r="P175" s="238">
        <f>SUM(P176:P217)</f>
        <v>0</v>
      </c>
      <c r="Q175" s="237"/>
      <c r="R175" s="238">
        <f>SUM(R176:R217)</f>
        <v>1.0382640000000001</v>
      </c>
      <c r="S175" s="237"/>
      <c r="T175" s="239">
        <f>SUM(T176:T217)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80</v>
      </c>
      <c r="AY175" s="240" t="s">
        <v>201</v>
      </c>
      <c r="BK175" s="242">
        <f>SUM(BK176:BK217)</f>
        <v>0</v>
      </c>
    </row>
    <row r="176" s="2" customFormat="1" ht="21.75" customHeight="1">
      <c r="A176" s="37"/>
      <c r="B176" s="38"/>
      <c r="C176" s="245" t="s">
        <v>265</v>
      </c>
      <c r="D176" s="245" t="s">
        <v>203</v>
      </c>
      <c r="E176" s="246" t="s">
        <v>248</v>
      </c>
      <c r="F176" s="247" t="s">
        <v>249</v>
      </c>
      <c r="G176" s="248" t="s">
        <v>230</v>
      </c>
      <c r="H176" s="249">
        <v>23.52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0.00025999999999999998</v>
      </c>
      <c r="R176" s="255">
        <f>Q176*H176</f>
        <v>0.0061151999999999995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85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989</v>
      </c>
    </row>
    <row r="177" s="13" customFormat="1">
      <c r="A177" s="13"/>
      <c r="B177" s="259"/>
      <c r="C177" s="260"/>
      <c r="D177" s="261" t="s">
        <v>209</v>
      </c>
      <c r="E177" s="262" t="s">
        <v>1</v>
      </c>
      <c r="F177" s="263" t="s">
        <v>232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209</v>
      </c>
      <c r="AU177" s="269" t="s">
        <v>85</v>
      </c>
      <c r="AV177" s="13" t="s">
        <v>80</v>
      </c>
      <c r="AW177" s="13" t="s">
        <v>30</v>
      </c>
      <c r="AX177" s="13" t="s">
        <v>73</v>
      </c>
      <c r="AY177" s="269" t="s">
        <v>201</v>
      </c>
    </row>
    <row r="178" s="14" customFormat="1">
      <c r="A178" s="14"/>
      <c r="B178" s="270"/>
      <c r="C178" s="271"/>
      <c r="D178" s="261" t="s">
        <v>209</v>
      </c>
      <c r="E178" s="272" t="s">
        <v>1</v>
      </c>
      <c r="F178" s="273" t="s">
        <v>990</v>
      </c>
      <c r="G178" s="271"/>
      <c r="H178" s="274">
        <v>1.05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209</v>
      </c>
      <c r="AU178" s="280" t="s">
        <v>85</v>
      </c>
      <c r="AV178" s="14" t="s">
        <v>85</v>
      </c>
      <c r="AW178" s="14" t="s">
        <v>30</v>
      </c>
      <c r="AX178" s="14" t="s">
        <v>73</v>
      </c>
      <c r="AY178" s="280" t="s">
        <v>201</v>
      </c>
    </row>
    <row r="179" s="14" customFormat="1">
      <c r="A179" s="14"/>
      <c r="B179" s="270"/>
      <c r="C179" s="271"/>
      <c r="D179" s="261" t="s">
        <v>209</v>
      </c>
      <c r="E179" s="272" t="s">
        <v>1</v>
      </c>
      <c r="F179" s="273" t="s">
        <v>991</v>
      </c>
      <c r="G179" s="271"/>
      <c r="H179" s="274">
        <v>1.05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209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201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992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13" customFormat="1">
      <c r="A181" s="13"/>
      <c r="B181" s="259"/>
      <c r="C181" s="260"/>
      <c r="D181" s="261" t="s">
        <v>209</v>
      </c>
      <c r="E181" s="262" t="s">
        <v>1</v>
      </c>
      <c r="F181" s="263" t="s">
        <v>237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209</v>
      </c>
      <c r="AU181" s="269" t="s">
        <v>85</v>
      </c>
      <c r="AV181" s="13" t="s">
        <v>80</v>
      </c>
      <c r="AW181" s="13" t="s">
        <v>30</v>
      </c>
      <c r="AX181" s="13" t="s">
        <v>73</v>
      </c>
      <c r="AY181" s="269" t="s">
        <v>201</v>
      </c>
    </row>
    <row r="182" s="14" customFormat="1">
      <c r="A182" s="14"/>
      <c r="B182" s="270"/>
      <c r="C182" s="271"/>
      <c r="D182" s="261" t="s">
        <v>209</v>
      </c>
      <c r="E182" s="272" t="s">
        <v>1</v>
      </c>
      <c r="F182" s="273" t="s">
        <v>993</v>
      </c>
      <c r="G182" s="271"/>
      <c r="H182" s="274">
        <v>4.5499999999999998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209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201</v>
      </c>
    </row>
    <row r="183" s="14" customFormat="1">
      <c r="A183" s="14"/>
      <c r="B183" s="270"/>
      <c r="C183" s="271"/>
      <c r="D183" s="261" t="s">
        <v>209</v>
      </c>
      <c r="E183" s="272" t="s">
        <v>1</v>
      </c>
      <c r="F183" s="273" t="s">
        <v>994</v>
      </c>
      <c r="G183" s="271"/>
      <c r="H183" s="274">
        <v>4.5499999999999998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209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201</v>
      </c>
    </row>
    <row r="184" s="14" customFormat="1">
      <c r="A184" s="14"/>
      <c r="B184" s="270"/>
      <c r="C184" s="271"/>
      <c r="D184" s="261" t="s">
        <v>209</v>
      </c>
      <c r="E184" s="272" t="s">
        <v>1</v>
      </c>
      <c r="F184" s="273" t="s">
        <v>995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209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201</v>
      </c>
    </row>
    <row r="185" s="14" customFormat="1">
      <c r="A185" s="14"/>
      <c r="B185" s="270"/>
      <c r="C185" s="271"/>
      <c r="D185" s="261" t="s">
        <v>209</v>
      </c>
      <c r="E185" s="271"/>
      <c r="F185" s="273" t="s">
        <v>996</v>
      </c>
      <c r="G185" s="271"/>
      <c r="H185" s="274">
        <v>23.52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209</v>
      </c>
      <c r="AU185" s="280" t="s">
        <v>85</v>
      </c>
      <c r="AV185" s="14" t="s">
        <v>85</v>
      </c>
      <c r="AW185" s="14" t="s">
        <v>4</v>
      </c>
      <c r="AX185" s="14" t="s">
        <v>80</v>
      </c>
      <c r="AY185" s="280" t="s">
        <v>201</v>
      </c>
    </row>
    <row r="186" s="2" customFormat="1" ht="21.75" customHeight="1">
      <c r="A186" s="37"/>
      <c r="B186" s="38"/>
      <c r="C186" s="245" t="s">
        <v>227</v>
      </c>
      <c r="D186" s="245" t="s">
        <v>203</v>
      </c>
      <c r="E186" s="246" t="s">
        <v>261</v>
      </c>
      <c r="F186" s="247" t="s">
        <v>262</v>
      </c>
      <c r="G186" s="248" t="s">
        <v>230</v>
      </c>
      <c r="H186" s="249">
        <v>11.76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0.0043800000000000002</v>
      </c>
      <c r="R186" s="255">
        <f>Q186*H186</f>
        <v>0.0515088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85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997</v>
      </c>
    </row>
    <row r="187" s="13" customFormat="1">
      <c r="A187" s="13"/>
      <c r="B187" s="259"/>
      <c r="C187" s="260"/>
      <c r="D187" s="261" t="s">
        <v>209</v>
      </c>
      <c r="E187" s="262" t="s">
        <v>1</v>
      </c>
      <c r="F187" s="263" t="s">
        <v>232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209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201</v>
      </c>
    </row>
    <row r="188" s="14" customFormat="1">
      <c r="A188" s="14"/>
      <c r="B188" s="270"/>
      <c r="C188" s="271"/>
      <c r="D188" s="261" t="s">
        <v>209</v>
      </c>
      <c r="E188" s="272" t="s">
        <v>1</v>
      </c>
      <c r="F188" s="273" t="s">
        <v>982</v>
      </c>
      <c r="G188" s="271"/>
      <c r="H188" s="274">
        <v>0.52500000000000002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209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201</v>
      </c>
    </row>
    <row r="189" s="14" customFormat="1">
      <c r="A189" s="14"/>
      <c r="B189" s="270"/>
      <c r="C189" s="271"/>
      <c r="D189" s="261" t="s">
        <v>209</v>
      </c>
      <c r="E189" s="272" t="s">
        <v>1</v>
      </c>
      <c r="F189" s="273" t="s">
        <v>983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209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201</v>
      </c>
    </row>
    <row r="190" s="14" customFormat="1">
      <c r="A190" s="14"/>
      <c r="B190" s="270"/>
      <c r="C190" s="271"/>
      <c r="D190" s="261" t="s">
        <v>209</v>
      </c>
      <c r="E190" s="272" t="s">
        <v>1</v>
      </c>
      <c r="F190" s="273" t="s">
        <v>984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209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201</v>
      </c>
    </row>
    <row r="191" s="13" customFormat="1">
      <c r="A191" s="13"/>
      <c r="B191" s="259"/>
      <c r="C191" s="260"/>
      <c r="D191" s="261" t="s">
        <v>209</v>
      </c>
      <c r="E191" s="262" t="s">
        <v>1</v>
      </c>
      <c r="F191" s="263" t="s">
        <v>237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209</v>
      </c>
      <c r="AU191" s="269" t="s">
        <v>85</v>
      </c>
      <c r="AV191" s="13" t="s">
        <v>80</v>
      </c>
      <c r="AW191" s="13" t="s">
        <v>30</v>
      </c>
      <c r="AX191" s="13" t="s">
        <v>73</v>
      </c>
      <c r="AY191" s="269" t="s">
        <v>201</v>
      </c>
    </row>
    <row r="192" s="14" customFormat="1">
      <c r="A192" s="14"/>
      <c r="B192" s="270"/>
      <c r="C192" s="271"/>
      <c r="D192" s="261" t="s">
        <v>209</v>
      </c>
      <c r="E192" s="272" t="s">
        <v>1</v>
      </c>
      <c r="F192" s="273" t="s">
        <v>985</v>
      </c>
      <c r="G192" s="271"/>
      <c r="H192" s="274">
        <v>2.2749999999999999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209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201</v>
      </c>
    </row>
    <row r="193" s="14" customFormat="1">
      <c r="A193" s="14"/>
      <c r="B193" s="270"/>
      <c r="C193" s="271"/>
      <c r="D193" s="261" t="s">
        <v>209</v>
      </c>
      <c r="E193" s="272" t="s">
        <v>1</v>
      </c>
      <c r="F193" s="273" t="s">
        <v>986</v>
      </c>
      <c r="G193" s="271"/>
      <c r="H193" s="274">
        <v>2.2749999999999999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209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201</v>
      </c>
    </row>
    <row r="194" s="14" customFormat="1">
      <c r="A194" s="14"/>
      <c r="B194" s="270"/>
      <c r="C194" s="271"/>
      <c r="D194" s="261" t="s">
        <v>209</v>
      </c>
      <c r="E194" s="272" t="s">
        <v>1</v>
      </c>
      <c r="F194" s="273" t="s">
        <v>987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209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201</v>
      </c>
    </row>
    <row r="195" s="14" customFormat="1">
      <c r="A195" s="14"/>
      <c r="B195" s="270"/>
      <c r="C195" s="271"/>
      <c r="D195" s="261" t="s">
        <v>209</v>
      </c>
      <c r="E195" s="271"/>
      <c r="F195" s="273" t="s">
        <v>998</v>
      </c>
      <c r="G195" s="271"/>
      <c r="H195" s="274">
        <v>11.76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209</v>
      </c>
      <c r="AU195" s="280" t="s">
        <v>85</v>
      </c>
      <c r="AV195" s="14" t="s">
        <v>85</v>
      </c>
      <c r="AW195" s="14" t="s">
        <v>4</v>
      </c>
      <c r="AX195" s="14" t="s">
        <v>80</v>
      </c>
      <c r="AY195" s="280" t="s">
        <v>201</v>
      </c>
    </row>
    <row r="196" s="2" customFormat="1" ht="21.75" customHeight="1">
      <c r="A196" s="37"/>
      <c r="B196" s="38"/>
      <c r="C196" s="245" t="s">
        <v>247</v>
      </c>
      <c r="D196" s="245" t="s">
        <v>203</v>
      </c>
      <c r="E196" s="246" t="s">
        <v>266</v>
      </c>
      <c r="F196" s="247" t="s">
        <v>267</v>
      </c>
      <c r="G196" s="248" t="s">
        <v>230</v>
      </c>
      <c r="H196" s="249">
        <v>11.76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0.0030000000000000001</v>
      </c>
      <c r="R196" s="255">
        <f>Q196*H196</f>
        <v>0.035279999999999999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207</v>
      </c>
      <c r="AT196" s="257" t="s">
        <v>203</v>
      </c>
      <c r="AU196" s="257" t="s">
        <v>85</v>
      </c>
      <c r="AY196" s="16" t="s">
        <v>201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207</v>
      </c>
      <c r="BM196" s="257" t="s">
        <v>999</v>
      </c>
    </row>
    <row r="197" s="13" customFormat="1">
      <c r="A197" s="13"/>
      <c r="B197" s="259"/>
      <c r="C197" s="260"/>
      <c r="D197" s="261" t="s">
        <v>209</v>
      </c>
      <c r="E197" s="262" t="s">
        <v>1</v>
      </c>
      <c r="F197" s="263" t="s">
        <v>232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209</v>
      </c>
      <c r="AU197" s="269" t="s">
        <v>85</v>
      </c>
      <c r="AV197" s="13" t="s">
        <v>80</v>
      </c>
      <c r="AW197" s="13" t="s">
        <v>30</v>
      </c>
      <c r="AX197" s="13" t="s">
        <v>73</v>
      </c>
      <c r="AY197" s="269" t="s">
        <v>201</v>
      </c>
    </row>
    <row r="198" s="14" customFormat="1">
      <c r="A198" s="14"/>
      <c r="B198" s="270"/>
      <c r="C198" s="271"/>
      <c r="D198" s="261" t="s">
        <v>209</v>
      </c>
      <c r="E198" s="272" t="s">
        <v>1</v>
      </c>
      <c r="F198" s="273" t="s">
        <v>982</v>
      </c>
      <c r="G198" s="271"/>
      <c r="H198" s="274">
        <v>0.52500000000000002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209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201</v>
      </c>
    </row>
    <row r="199" s="14" customFormat="1">
      <c r="A199" s="14"/>
      <c r="B199" s="270"/>
      <c r="C199" s="271"/>
      <c r="D199" s="261" t="s">
        <v>209</v>
      </c>
      <c r="E199" s="272" t="s">
        <v>1</v>
      </c>
      <c r="F199" s="273" t="s">
        <v>983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209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201</v>
      </c>
    </row>
    <row r="200" s="14" customFormat="1">
      <c r="A200" s="14"/>
      <c r="B200" s="270"/>
      <c r="C200" s="271"/>
      <c r="D200" s="261" t="s">
        <v>209</v>
      </c>
      <c r="E200" s="272" t="s">
        <v>1</v>
      </c>
      <c r="F200" s="273" t="s">
        <v>984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209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201</v>
      </c>
    </row>
    <row r="201" s="13" customFormat="1">
      <c r="A201" s="13"/>
      <c r="B201" s="259"/>
      <c r="C201" s="260"/>
      <c r="D201" s="261" t="s">
        <v>209</v>
      </c>
      <c r="E201" s="262" t="s">
        <v>1</v>
      </c>
      <c r="F201" s="263" t="s">
        <v>237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209</v>
      </c>
      <c r="AU201" s="269" t="s">
        <v>85</v>
      </c>
      <c r="AV201" s="13" t="s">
        <v>80</v>
      </c>
      <c r="AW201" s="13" t="s">
        <v>30</v>
      </c>
      <c r="AX201" s="13" t="s">
        <v>73</v>
      </c>
      <c r="AY201" s="269" t="s">
        <v>201</v>
      </c>
    </row>
    <row r="202" s="14" customFormat="1">
      <c r="A202" s="14"/>
      <c r="B202" s="270"/>
      <c r="C202" s="271"/>
      <c r="D202" s="261" t="s">
        <v>209</v>
      </c>
      <c r="E202" s="272" t="s">
        <v>1</v>
      </c>
      <c r="F202" s="273" t="s">
        <v>985</v>
      </c>
      <c r="G202" s="271"/>
      <c r="H202" s="274">
        <v>2.2749999999999999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209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201</v>
      </c>
    </row>
    <row r="203" s="14" customFormat="1">
      <c r="A203" s="14"/>
      <c r="B203" s="270"/>
      <c r="C203" s="271"/>
      <c r="D203" s="261" t="s">
        <v>209</v>
      </c>
      <c r="E203" s="272" t="s">
        <v>1</v>
      </c>
      <c r="F203" s="273" t="s">
        <v>986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209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201</v>
      </c>
    </row>
    <row r="204" s="14" customFormat="1">
      <c r="A204" s="14"/>
      <c r="B204" s="270"/>
      <c r="C204" s="271"/>
      <c r="D204" s="261" t="s">
        <v>209</v>
      </c>
      <c r="E204" s="272" t="s">
        <v>1</v>
      </c>
      <c r="F204" s="273" t="s">
        <v>987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209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201</v>
      </c>
    </row>
    <row r="205" s="14" customFormat="1">
      <c r="A205" s="14"/>
      <c r="B205" s="270"/>
      <c r="C205" s="271"/>
      <c r="D205" s="261" t="s">
        <v>209</v>
      </c>
      <c r="E205" s="271"/>
      <c r="F205" s="273" t="s">
        <v>998</v>
      </c>
      <c r="G205" s="271"/>
      <c r="H205" s="274">
        <v>11.76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209</v>
      </c>
      <c r="AU205" s="280" t="s">
        <v>85</v>
      </c>
      <c r="AV205" s="14" t="s">
        <v>85</v>
      </c>
      <c r="AW205" s="14" t="s">
        <v>4</v>
      </c>
      <c r="AX205" s="14" t="s">
        <v>80</v>
      </c>
      <c r="AY205" s="280" t="s">
        <v>201</v>
      </c>
    </row>
    <row r="206" s="2" customFormat="1" ht="21.75" customHeight="1">
      <c r="A206" s="37"/>
      <c r="B206" s="38"/>
      <c r="C206" s="245" t="s">
        <v>90</v>
      </c>
      <c r="D206" s="245" t="s">
        <v>203</v>
      </c>
      <c r="E206" s="246" t="s">
        <v>269</v>
      </c>
      <c r="F206" s="247" t="s">
        <v>270</v>
      </c>
      <c r="G206" s="248" t="s">
        <v>206</v>
      </c>
      <c r="H206" s="249">
        <v>6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39</v>
      </c>
      <c r="O206" s="90"/>
      <c r="P206" s="255">
        <f>O206*H206</f>
        <v>0</v>
      </c>
      <c r="Q206" s="255">
        <v>0.1575</v>
      </c>
      <c r="R206" s="255">
        <f>Q206*H206</f>
        <v>0.94500000000000006</v>
      </c>
      <c r="S206" s="255">
        <v>0</v>
      </c>
      <c r="T206" s="25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7" t="s">
        <v>207</v>
      </c>
      <c r="AT206" s="257" t="s">
        <v>203</v>
      </c>
      <c r="AU206" s="257" t="s">
        <v>85</v>
      </c>
      <c r="AY206" s="16" t="s">
        <v>201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6" t="s">
        <v>85</v>
      </c>
      <c r="BK206" s="258">
        <f>ROUND(I206*H206,2)</f>
        <v>0</v>
      </c>
      <c r="BL206" s="16" t="s">
        <v>207</v>
      </c>
      <c r="BM206" s="257" t="s">
        <v>1000</v>
      </c>
    </row>
    <row r="207" s="13" customFormat="1">
      <c r="A207" s="13"/>
      <c r="B207" s="259"/>
      <c r="C207" s="260"/>
      <c r="D207" s="261" t="s">
        <v>209</v>
      </c>
      <c r="E207" s="262" t="s">
        <v>1</v>
      </c>
      <c r="F207" s="263" t="s">
        <v>232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209</v>
      </c>
      <c r="AU207" s="269" t="s">
        <v>85</v>
      </c>
      <c r="AV207" s="13" t="s">
        <v>80</v>
      </c>
      <c r="AW207" s="13" t="s">
        <v>30</v>
      </c>
      <c r="AX207" s="13" t="s">
        <v>73</v>
      </c>
      <c r="AY207" s="269" t="s">
        <v>201</v>
      </c>
    </row>
    <row r="208" s="14" customFormat="1">
      <c r="A208" s="14"/>
      <c r="B208" s="270"/>
      <c r="C208" s="271"/>
      <c r="D208" s="261" t="s">
        <v>209</v>
      </c>
      <c r="E208" s="272" t="s">
        <v>1</v>
      </c>
      <c r="F208" s="273" t="s">
        <v>1001</v>
      </c>
      <c r="G208" s="271"/>
      <c r="H208" s="274">
        <v>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209</v>
      </c>
      <c r="AU208" s="280" t="s">
        <v>85</v>
      </c>
      <c r="AV208" s="14" t="s">
        <v>85</v>
      </c>
      <c r="AW208" s="14" t="s">
        <v>30</v>
      </c>
      <c r="AX208" s="14" t="s">
        <v>73</v>
      </c>
      <c r="AY208" s="280" t="s">
        <v>201</v>
      </c>
    </row>
    <row r="209" s="14" customFormat="1">
      <c r="A209" s="14"/>
      <c r="B209" s="270"/>
      <c r="C209" s="271"/>
      <c r="D209" s="261" t="s">
        <v>209</v>
      </c>
      <c r="E209" s="272" t="s">
        <v>1</v>
      </c>
      <c r="F209" s="273" t="s">
        <v>1002</v>
      </c>
      <c r="G209" s="271"/>
      <c r="H209" s="274">
        <v>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209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201</v>
      </c>
    </row>
    <row r="210" s="14" customFormat="1">
      <c r="A210" s="14"/>
      <c r="B210" s="270"/>
      <c r="C210" s="271"/>
      <c r="D210" s="261" t="s">
        <v>209</v>
      </c>
      <c r="E210" s="272" t="s">
        <v>1</v>
      </c>
      <c r="F210" s="273" t="s">
        <v>1003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209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201</v>
      </c>
    </row>
    <row r="211" s="13" customFormat="1">
      <c r="A211" s="13"/>
      <c r="B211" s="259"/>
      <c r="C211" s="260"/>
      <c r="D211" s="261" t="s">
        <v>209</v>
      </c>
      <c r="E211" s="262" t="s">
        <v>1</v>
      </c>
      <c r="F211" s="263" t="s">
        <v>237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209</v>
      </c>
      <c r="AU211" s="269" t="s">
        <v>85</v>
      </c>
      <c r="AV211" s="13" t="s">
        <v>80</v>
      </c>
      <c r="AW211" s="13" t="s">
        <v>30</v>
      </c>
      <c r="AX211" s="13" t="s">
        <v>73</v>
      </c>
      <c r="AY211" s="269" t="s">
        <v>201</v>
      </c>
    </row>
    <row r="212" s="14" customFormat="1">
      <c r="A212" s="14"/>
      <c r="B212" s="270"/>
      <c r="C212" s="271"/>
      <c r="D212" s="261" t="s">
        <v>209</v>
      </c>
      <c r="E212" s="272" t="s">
        <v>1</v>
      </c>
      <c r="F212" s="273" t="s">
        <v>1001</v>
      </c>
      <c r="G212" s="271"/>
      <c r="H212" s="274">
        <v>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209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201</v>
      </c>
    </row>
    <row r="213" s="14" customFormat="1">
      <c r="A213" s="14"/>
      <c r="B213" s="270"/>
      <c r="C213" s="271"/>
      <c r="D213" s="261" t="s">
        <v>209</v>
      </c>
      <c r="E213" s="272" t="s">
        <v>1</v>
      </c>
      <c r="F213" s="273" t="s">
        <v>1002</v>
      </c>
      <c r="G213" s="271"/>
      <c r="H213" s="274">
        <v>1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209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201</v>
      </c>
    </row>
    <row r="214" s="14" customFormat="1">
      <c r="A214" s="14"/>
      <c r="B214" s="270"/>
      <c r="C214" s="271"/>
      <c r="D214" s="261" t="s">
        <v>209</v>
      </c>
      <c r="E214" s="272" t="s">
        <v>1</v>
      </c>
      <c r="F214" s="273" t="s">
        <v>1003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209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201</v>
      </c>
    </row>
    <row r="215" s="2" customFormat="1" ht="21.75" customHeight="1">
      <c r="A215" s="37"/>
      <c r="B215" s="38"/>
      <c r="C215" s="245" t="s">
        <v>276</v>
      </c>
      <c r="D215" s="245" t="s">
        <v>203</v>
      </c>
      <c r="E215" s="246" t="s">
        <v>277</v>
      </c>
      <c r="F215" s="247" t="s">
        <v>278</v>
      </c>
      <c r="G215" s="248" t="s">
        <v>206</v>
      </c>
      <c r="H215" s="249">
        <v>12</v>
      </c>
      <c r="I215" s="250"/>
      <c r="J215" s="251">
        <f>ROUND(I215*H215,2)</f>
        <v>0</v>
      </c>
      <c r="K215" s="252"/>
      <c r="L215" s="43"/>
      <c r="M215" s="253" t="s">
        <v>1</v>
      </c>
      <c r="N215" s="254" t="s">
        <v>39</v>
      </c>
      <c r="O215" s="90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7" t="s">
        <v>207</v>
      </c>
      <c r="AT215" s="257" t="s">
        <v>203</v>
      </c>
      <c r="AU215" s="257" t="s">
        <v>85</v>
      </c>
      <c r="AY215" s="16" t="s">
        <v>201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6" t="s">
        <v>85</v>
      </c>
      <c r="BK215" s="258">
        <f>ROUND(I215*H215,2)</f>
        <v>0</v>
      </c>
      <c r="BL215" s="16" t="s">
        <v>207</v>
      </c>
      <c r="BM215" s="257" t="s">
        <v>1004</v>
      </c>
    </row>
    <row r="216" s="14" customFormat="1">
      <c r="A216" s="14"/>
      <c r="B216" s="270"/>
      <c r="C216" s="271"/>
      <c r="D216" s="261" t="s">
        <v>209</v>
      </c>
      <c r="E216" s="272" t="s">
        <v>1</v>
      </c>
      <c r="F216" s="273" t="s">
        <v>1005</v>
      </c>
      <c r="G216" s="271"/>
      <c r="H216" s="274">
        <v>12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209</v>
      </c>
      <c r="AU216" s="280" t="s">
        <v>85</v>
      </c>
      <c r="AV216" s="14" t="s">
        <v>85</v>
      </c>
      <c r="AW216" s="14" t="s">
        <v>30</v>
      </c>
      <c r="AX216" s="14" t="s">
        <v>80</v>
      </c>
      <c r="AY216" s="280" t="s">
        <v>201</v>
      </c>
    </row>
    <row r="217" s="2" customFormat="1" ht="16.5" customHeight="1">
      <c r="A217" s="37"/>
      <c r="B217" s="38"/>
      <c r="C217" s="281" t="s">
        <v>281</v>
      </c>
      <c r="D217" s="281" t="s">
        <v>116</v>
      </c>
      <c r="E217" s="282" t="s">
        <v>282</v>
      </c>
      <c r="F217" s="283" t="s">
        <v>283</v>
      </c>
      <c r="G217" s="284" t="s">
        <v>206</v>
      </c>
      <c r="H217" s="285">
        <v>12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39</v>
      </c>
      <c r="O217" s="90"/>
      <c r="P217" s="255">
        <f>O217*H217</f>
        <v>0</v>
      </c>
      <c r="Q217" s="255">
        <v>3.0000000000000001E-05</v>
      </c>
      <c r="R217" s="255">
        <f>Q217*H217</f>
        <v>0.00036000000000000002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284</v>
      </c>
      <c r="AT217" s="257" t="s">
        <v>116</v>
      </c>
      <c r="AU217" s="257" t="s">
        <v>85</v>
      </c>
      <c r="AY217" s="16" t="s">
        <v>201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207</v>
      </c>
      <c r="BM217" s="257" t="s">
        <v>1006</v>
      </c>
    </row>
    <row r="218" s="12" customFormat="1" ht="22.8" customHeight="1">
      <c r="A218" s="12"/>
      <c r="B218" s="229"/>
      <c r="C218" s="230"/>
      <c r="D218" s="231" t="s">
        <v>72</v>
      </c>
      <c r="E218" s="243" t="s">
        <v>286</v>
      </c>
      <c r="F218" s="243" t="s">
        <v>287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f>SUM(P219:P239)</f>
        <v>0</v>
      </c>
      <c r="Q218" s="237"/>
      <c r="R218" s="238">
        <f>SUM(R219:R239)</f>
        <v>1.6728000000000003</v>
      </c>
      <c r="S218" s="237"/>
      <c r="T218" s="239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80</v>
      </c>
      <c r="AT218" s="241" t="s">
        <v>72</v>
      </c>
      <c r="AU218" s="241" t="s">
        <v>80</v>
      </c>
      <c r="AY218" s="240" t="s">
        <v>201</v>
      </c>
      <c r="BK218" s="242">
        <f>SUM(BK219:BK239)</f>
        <v>0</v>
      </c>
    </row>
    <row r="219" s="2" customFormat="1" ht="21.75" customHeight="1">
      <c r="A219" s="37"/>
      <c r="B219" s="38"/>
      <c r="C219" s="245" t="s">
        <v>207</v>
      </c>
      <c r="D219" s="245" t="s">
        <v>203</v>
      </c>
      <c r="E219" s="246" t="s">
        <v>288</v>
      </c>
      <c r="F219" s="247" t="s">
        <v>289</v>
      </c>
      <c r="G219" s="248" t="s">
        <v>206</v>
      </c>
      <c r="H219" s="249">
        <v>12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39</v>
      </c>
      <c r="O219" s="90"/>
      <c r="P219" s="255">
        <f>O219*H219</f>
        <v>0</v>
      </c>
      <c r="Q219" s="255">
        <v>0.010200000000000001</v>
      </c>
      <c r="R219" s="255">
        <f>Q219*H219</f>
        <v>0.12240000000000001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207</v>
      </c>
      <c r="AT219" s="257" t="s">
        <v>203</v>
      </c>
      <c r="AU219" s="257" t="s">
        <v>85</v>
      </c>
      <c r="AY219" s="16" t="s">
        <v>201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207</v>
      </c>
      <c r="BM219" s="257" t="s">
        <v>1007</v>
      </c>
    </row>
    <row r="220" s="14" customFormat="1">
      <c r="A220" s="14"/>
      <c r="B220" s="270"/>
      <c r="C220" s="271"/>
      <c r="D220" s="261" t="s">
        <v>209</v>
      </c>
      <c r="E220" s="272" t="s">
        <v>1</v>
      </c>
      <c r="F220" s="273" t="s">
        <v>1008</v>
      </c>
      <c r="G220" s="271"/>
      <c r="H220" s="274">
        <v>12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209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201</v>
      </c>
    </row>
    <row r="221" s="2" customFormat="1" ht="21.75" customHeight="1">
      <c r="A221" s="37"/>
      <c r="B221" s="38"/>
      <c r="C221" s="245" t="s">
        <v>292</v>
      </c>
      <c r="D221" s="245" t="s">
        <v>203</v>
      </c>
      <c r="E221" s="246" t="s">
        <v>293</v>
      </c>
      <c r="F221" s="247" t="s">
        <v>294</v>
      </c>
      <c r="G221" s="248" t="s">
        <v>206</v>
      </c>
      <c r="H221" s="249">
        <v>152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0.010200000000000001</v>
      </c>
      <c r="R221" s="255">
        <f>Q221*H221</f>
        <v>1.5504000000000002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207</v>
      </c>
      <c r="AT221" s="257" t="s">
        <v>203</v>
      </c>
      <c r="AU221" s="257" t="s">
        <v>85</v>
      </c>
      <c r="AY221" s="16" t="s">
        <v>201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207</v>
      </c>
      <c r="BM221" s="257" t="s">
        <v>1009</v>
      </c>
    </row>
    <row r="222" s="13" customFormat="1">
      <c r="A222" s="13"/>
      <c r="B222" s="259"/>
      <c r="C222" s="260"/>
      <c r="D222" s="261" t="s">
        <v>209</v>
      </c>
      <c r="E222" s="262" t="s">
        <v>1</v>
      </c>
      <c r="F222" s="263" t="s">
        <v>210</v>
      </c>
      <c r="G222" s="260"/>
      <c r="H222" s="262" t="s">
        <v>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209</v>
      </c>
      <c r="AU222" s="269" t="s">
        <v>85</v>
      </c>
      <c r="AV222" s="13" t="s">
        <v>80</v>
      </c>
      <c r="AW222" s="13" t="s">
        <v>30</v>
      </c>
      <c r="AX222" s="13" t="s">
        <v>73</v>
      </c>
      <c r="AY222" s="269" t="s">
        <v>201</v>
      </c>
    </row>
    <row r="223" s="14" customFormat="1">
      <c r="A223" s="14"/>
      <c r="B223" s="270"/>
      <c r="C223" s="271"/>
      <c r="D223" s="261" t="s">
        <v>209</v>
      </c>
      <c r="E223" s="272" t="s">
        <v>1</v>
      </c>
      <c r="F223" s="273" t="s">
        <v>974</v>
      </c>
      <c r="G223" s="271"/>
      <c r="H223" s="274">
        <v>6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209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201</v>
      </c>
    </row>
    <row r="224" s="14" customFormat="1">
      <c r="A224" s="14"/>
      <c r="B224" s="270"/>
      <c r="C224" s="271"/>
      <c r="D224" s="261" t="s">
        <v>209</v>
      </c>
      <c r="E224" s="272" t="s">
        <v>1</v>
      </c>
      <c r="F224" s="273" t="s">
        <v>975</v>
      </c>
      <c r="G224" s="271"/>
      <c r="H224" s="274">
        <v>5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209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201</v>
      </c>
    </row>
    <row r="225" s="14" customFormat="1">
      <c r="A225" s="14"/>
      <c r="B225" s="270"/>
      <c r="C225" s="271"/>
      <c r="D225" s="261" t="s">
        <v>209</v>
      </c>
      <c r="E225" s="272" t="s">
        <v>1</v>
      </c>
      <c r="F225" s="273" t="s">
        <v>213</v>
      </c>
      <c r="G225" s="271"/>
      <c r="H225" s="274">
        <v>6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209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201</v>
      </c>
    </row>
    <row r="226" s="14" customFormat="1">
      <c r="A226" s="14"/>
      <c r="B226" s="270"/>
      <c r="C226" s="271"/>
      <c r="D226" s="261" t="s">
        <v>209</v>
      </c>
      <c r="E226" s="272" t="s">
        <v>1</v>
      </c>
      <c r="F226" s="273" t="s">
        <v>976</v>
      </c>
      <c r="G226" s="271"/>
      <c r="H226" s="274">
        <v>6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209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201</v>
      </c>
    </row>
    <row r="227" s="14" customFormat="1">
      <c r="A227" s="14"/>
      <c r="B227" s="270"/>
      <c r="C227" s="271"/>
      <c r="D227" s="261" t="s">
        <v>209</v>
      </c>
      <c r="E227" s="272" t="s">
        <v>1</v>
      </c>
      <c r="F227" s="273" t="s">
        <v>977</v>
      </c>
      <c r="G227" s="271"/>
      <c r="H227" s="274">
        <v>6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209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201</v>
      </c>
    </row>
    <row r="228" s="14" customFormat="1">
      <c r="A228" s="14"/>
      <c r="B228" s="270"/>
      <c r="C228" s="271"/>
      <c r="D228" s="261" t="s">
        <v>209</v>
      </c>
      <c r="E228" s="272" t="s">
        <v>1</v>
      </c>
      <c r="F228" s="273" t="s">
        <v>978</v>
      </c>
      <c r="G228" s="271"/>
      <c r="H228" s="274">
        <v>7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209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201</v>
      </c>
    </row>
    <row r="229" s="14" customFormat="1">
      <c r="A229" s="14"/>
      <c r="B229" s="270"/>
      <c r="C229" s="271"/>
      <c r="D229" s="261" t="s">
        <v>209</v>
      </c>
      <c r="E229" s="272" t="s">
        <v>1</v>
      </c>
      <c r="F229" s="273" t="s">
        <v>219</v>
      </c>
      <c r="G229" s="271"/>
      <c r="H229" s="274">
        <v>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209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201</v>
      </c>
    </row>
    <row r="230" s="14" customFormat="1">
      <c r="A230" s="14"/>
      <c r="B230" s="270"/>
      <c r="C230" s="271"/>
      <c r="D230" s="261" t="s">
        <v>209</v>
      </c>
      <c r="E230" s="272" t="s">
        <v>1</v>
      </c>
      <c r="F230" s="273" t="s">
        <v>220</v>
      </c>
      <c r="G230" s="271"/>
      <c r="H230" s="274">
        <v>7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209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201</v>
      </c>
    </row>
    <row r="231" s="14" customFormat="1">
      <c r="A231" s="14"/>
      <c r="B231" s="270"/>
      <c r="C231" s="271"/>
      <c r="D231" s="261" t="s">
        <v>209</v>
      </c>
      <c r="E231" s="272" t="s">
        <v>1</v>
      </c>
      <c r="F231" s="273" t="s">
        <v>979</v>
      </c>
      <c r="G231" s="271"/>
      <c r="H231" s="274">
        <v>6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209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201</v>
      </c>
    </row>
    <row r="232" s="14" customFormat="1">
      <c r="A232" s="14"/>
      <c r="B232" s="270"/>
      <c r="C232" s="271"/>
      <c r="D232" s="261" t="s">
        <v>209</v>
      </c>
      <c r="E232" s="272" t="s">
        <v>1</v>
      </c>
      <c r="F232" s="273" t="s">
        <v>980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209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201</v>
      </c>
    </row>
    <row r="233" s="14" customFormat="1">
      <c r="A233" s="14"/>
      <c r="B233" s="270"/>
      <c r="C233" s="271"/>
      <c r="D233" s="261" t="s">
        <v>209</v>
      </c>
      <c r="E233" s="272" t="s">
        <v>1</v>
      </c>
      <c r="F233" s="273" t="s">
        <v>223</v>
      </c>
      <c r="G233" s="271"/>
      <c r="H233" s="274">
        <v>7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209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201</v>
      </c>
    </row>
    <row r="234" s="14" customFormat="1">
      <c r="A234" s="14"/>
      <c r="B234" s="270"/>
      <c r="C234" s="271"/>
      <c r="D234" s="261" t="s">
        <v>209</v>
      </c>
      <c r="E234" s="272" t="s">
        <v>1</v>
      </c>
      <c r="F234" s="273" t="s">
        <v>224</v>
      </c>
      <c r="G234" s="271"/>
      <c r="H234" s="274">
        <v>6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209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201</v>
      </c>
    </row>
    <row r="235" s="14" customFormat="1">
      <c r="A235" s="14"/>
      <c r="B235" s="270"/>
      <c r="C235" s="271"/>
      <c r="D235" s="261" t="s">
        <v>209</v>
      </c>
      <c r="E235" s="271"/>
      <c r="F235" s="273" t="s">
        <v>1010</v>
      </c>
      <c r="G235" s="271"/>
      <c r="H235" s="274">
        <v>152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209</v>
      </c>
      <c r="AU235" s="280" t="s">
        <v>85</v>
      </c>
      <c r="AV235" s="14" t="s">
        <v>85</v>
      </c>
      <c r="AW235" s="14" t="s">
        <v>4</v>
      </c>
      <c r="AX235" s="14" t="s">
        <v>80</v>
      </c>
      <c r="AY235" s="280" t="s">
        <v>201</v>
      </c>
    </row>
    <row r="236" s="2" customFormat="1" ht="21.75" customHeight="1">
      <c r="A236" s="37"/>
      <c r="B236" s="38"/>
      <c r="C236" s="245" t="s">
        <v>245</v>
      </c>
      <c r="D236" s="245" t="s">
        <v>203</v>
      </c>
      <c r="E236" s="246" t="s">
        <v>297</v>
      </c>
      <c r="F236" s="247" t="s">
        <v>298</v>
      </c>
      <c r="G236" s="248" t="s">
        <v>206</v>
      </c>
      <c r="H236" s="249">
        <v>192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39</v>
      </c>
      <c r="O236" s="90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7" t="s">
        <v>207</v>
      </c>
      <c r="AT236" s="257" t="s">
        <v>203</v>
      </c>
      <c r="AU236" s="257" t="s">
        <v>85</v>
      </c>
      <c r="AY236" s="16" t="s">
        <v>201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6" t="s">
        <v>85</v>
      </c>
      <c r="BK236" s="258">
        <f>ROUND(I236*H236,2)</f>
        <v>0</v>
      </c>
      <c r="BL236" s="16" t="s">
        <v>207</v>
      </c>
      <c r="BM236" s="257" t="s">
        <v>1011</v>
      </c>
    </row>
    <row r="237" s="14" customFormat="1">
      <c r="A237" s="14"/>
      <c r="B237" s="270"/>
      <c r="C237" s="271"/>
      <c r="D237" s="261" t="s">
        <v>209</v>
      </c>
      <c r="E237" s="272" t="s">
        <v>1</v>
      </c>
      <c r="F237" s="273" t="s">
        <v>1012</v>
      </c>
      <c r="G237" s="271"/>
      <c r="H237" s="274">
        <v>192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209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201</v>
      </c>
    </row>
    <row r="238" s="2" customFormat="1" ht="21.75" customHeight="1">
      <c r="A238" s="37"/>
      <c r="B238" s="38"/>
      <c r="C238" s="245" t="s">
        <v>301</v>
      </c>
      <c r="D238" s="245" t="s">
        <v>203</v>
      </c>
      <c r="E238" s="246" t="s">
        <v>302</v>
      </c>
      <c r="F238" s="247" t="s">
        <v>303</v>
      </c>
      <c r="G238" s="248" t="s">
        <v>206</v>
      </c>
      <c r="H238" s="249">
        <v>6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39</v>
      </c>
      <c r="O238" s="90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7" t="s">
        <v>207</v>
      </c>
      <c r="AT238" s="257" t="s">
        <v>203</v>
      </c>
      <c r="AU238" s="257" t="s">
        <v>85</v>
      </c>
      <c r="AY238" s="16" t="s">
        <v>201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6" t="s">
        <v>85</v>
      </c>
      <c r="BK238" s="258">
        <f>ROUND(I238*H238,2)</f>
        <v>0</v>
      </c>
      <c r="BL238" s="16" t="s">
        <v>207</v>
      </c>
      <c r="BM238" s="257" t="s">
        <v>1013</v>
      </c>
    </row>
    <row r="239" s="2" customFormat="1" ht="21.75" customHeight="1">
      <c r="A239" s="37"/>
      <c r="B239" s="38"/>
      <c r="C239" s="245" t="s">
        <v>284</v>
      </c>
      <c r="D239" s="245" t="s">
        <v>203</v>
      </c>
      <c r="E239" s="246" t="s">
        <v>305</v>
      </c>
      <c r="F239" s="247" t="s">
        <v>306</v>
      </c>
      <c r="G239" s="248" t="s">
        <v>206</v>
      </c>
      <c r="H239" s="249">
        <v>12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39</v>
      </c>
      <c r="O239" s="90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7" t="s">
        <v>207</v>
      </c>
      <c r="AT239" s="257" t="s">
        <v>203</v>
      </c>
      <c r="AU239" s="257" t="s">
        <v>85</v>
      </c>
      <c r="AY239" s="16" t="s">
        <v>201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6" t="s">
        <v>85</v>
      </c>
      <c r="BK239" s="258">
        <f>ROUND(I239*H239,2)</f>
        <v>0</v>
      </c>
      <c r="BL239" s="16" t="s">
        <v>207</v>
      </c>
      <c r="BM239" s="257" t="s">
        <v>1014</v>
      </c>
    </row>
    <row r="240" s="12" customFormat="1" ht="22.8" customHeight="1">
      <c r="A240" s="12"/>
      <c r="B240" s="229"/>
      <c r="C240" s="230"/>
      <c r="D240" s="231" t="s">
        <v>72</v>
      </c>
      <c r="E240" s="243" t="s">
        <v>308</v>
      </c>
      <c r="F240" s="243" t="s">
        <v>309</v>
      </c>
      <c r="G240" s="230"/>
      <c r="H240" s="230"/>
      <c r="I240" s="233"/>
      <c r="J240" s="244">
        <f>BK240</f>
        <v>0</v>
      </c>
      <c r="K240" s="230"/>
      <c r="L240" s="235"/>
      <c r="M240" s="236"/>
      <c r="N240" s="237"/>
      <c r="O240" s="237"/>
      <c r="P240" s="238">
        <f>SUM(P241:P242)</f>
        <v>0</v>
      </c>
      <c r="Q240" s="237"/>
      <c r="R240" s="238">
        <f>SUM(R241:R242)</f>
        <v>0.02256</v>
      </c>
      <c r="S240" s="237"/>
      <c r="T240" s="23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0" t="s">
        <v>80</v>
      </c>
      <c r="AT240" s="241" t="s">
        <v>72</v>
      </c>
      <c r="AU240" s="241" t="s">
        <v>80</v>
      </c>
      <c r="AY240" s="240" t="s">
        <v>201</v>
      </c>
      <c r="BK240" s="242">
        <f>SUM(BK241:BK242)</f>
        <v>0</v>
      </c>
    </row>
    <row r="241" s="2" customFormat="1" ht="21.75" customHeight="1">
      <c r="A241" s="37"/>
      <c r="B241" s="38"/>
      <c r="C241" s="245" t="s">
        <v>310</v>
      </c>
      <c r="D241" s="245" t="s">
        <v>203</v>
      </c>
      <c r="E241" s="246" t="s">
        <v>311</v>
      </c>
      <c r="F241" s="247" t="s">
        <v>312</v>
      </c>
      <c r="G241" s="248" t="s">
        <v>206</v>
      </c>
      <c r="H241" s="249">
        <v>12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0.0018799999999999999</v>
      </c>
      <c r="R241" s="255">
        <f>Q241*H241</f>
        <v>0.02256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207</v>
      </c>
      <c r="AT241" s="257" t="s">
        <v>203</v>
      </c>
      <c r="AU241" s="257" t="s">
        <v>85</v>
      </c>
      <c r="AY241" s="16" t="s">
        <v>201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207</v>
      </c>
      <c r="BM241" s="257" t="s">
        <v>1015</v>
      </c>
    </row>
    <row r="242" s="14" customFormat="1">
      <c r="A242" s="14"/>
      <c r="B242" s="270"/>
      <c r="C242" s="271"/>
      <c r="D242" s="261" t="s">
        <v>209</v>
      </c>
      <c r="E242" s="272" t="s">
        <v>1</v>
      </c>
      <c r="F242" s="273" t="s">
        <v>1008</v>
      </c>
      <c r="G242" s="271"/>
      <c r="H242" s="274">
        <v>12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209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201</v>
      </c>
    </row>
    <row r="243" s="12" customFormat="1" ht="22.8" customHeight="1">
      <c r="A243" s="12"/>
      <c r="B243" s="229"/>
      <c r="C243" s="230"/>
      <c r="D243" s="231" t="s">
        <v>72</v>
      </c>
      <c r="E243" s="243" t="s">
        <v>310</v>
      </c>
      <c r="F243" s="243" t="s">
        <v>314</v>
      </c>
      <c r="G243" s="230"/>
      <c r="H243" s="230"/>
      <c r="I243" s="233"/>
      <c r="J243" s="244">
        <f>BK243</f>
        <v>0</v>
      </c>
      <c r="K243" s="230"/>
      <c r="L243" s="235"/>
      <c r="M243" s="236"/>
      <c r="N243" s="237"/>
      <c r="O243" s="237"/>
      <c r="P243" s="238">
        <f>SUM(P244:P285)</f>
        <v>0</v>
      </c>
      <c r="Q243" s="237"/>
      <c r="R243" s="238">
        <f>SUM(R244:R285)</f>
        <v>0.035013999999999997</v>
      </c>
      <c r="S243" s="237"/>
      <c r="T243" s="239">
        <f>SUM(T244:T285)</f>
        <v>2.0090000000000003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0" t="s">
        <v>80</v>
      </c>
      <c r="AT243" s="241" t="s">
        <v>72</v>
      </c>
      <c r="AU243" s="241" t="s">
        <v>80</v>
      </c>
      <c r="AY243" s="240" t="s">
        <v>201</v>
      </c>
      <c r="BK243" s="242">
        <f>SUM(BK244:BK285)</f>
        <v>0</v>
      </c>
    </row>
    <row r="244" s="2" customFormat="1" ht="44.25" customHeight="1">
      <c r="A244" s="37"/>
      <c r="B244" s="38"/>
      <c r="C244" s="245" t="s">
        <v>315</v>
      </c>
      <c r="D244" s="245" t="s">
        <v>203</v>
      </c>
      <c r="E244" s="246" t="s">
        <v>316</v>
      </c>
      <c r="F244" s="247" t="s">
        <v>317</v>
      </c>
      <c r="G244" s="248" t="s">
        <v>318</v>
      </c>
      <c r="H244" s="249">
        <v>76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39</v>
      </c>
      <c r="O244" s="90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7" t="s">
        <v>207</v>
      </c>
      <c r="AT244" s="257" t="s">
        <v>203</v>
      </c>
      <c r="AU244" s="257" t="s">
        <v>85</v>
      </c>
      <c r="AY244" s="16" t="s">
        <v>201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6" t="s">
        <v>85</v>
      </c>
      <c r="BK244" s="258">
        <f>ROUND(I244*H244,2)</f>
        <v>0</v>
      </c>
      <c r="BL244" s="16" t="s">
        <v>207</v>
      </c>
      <c r="BM244" s="257" t="s">
        <v>1016</v>
      </c>
    </row>
    <row r="245" s="13" customFormat="1">
      <c r="A245" s="13"/>
      <c r="B245" s="259"/>
      <c r="C245" s="260"/>
      <c r="D245" s="261" t="s">
        <v>209</v>
      </c>
      <c r="E245" s="262" t="s">
        <v>1</v>
      </c>
      <c r="F245" s="263" t="s">
        <v>210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209</v>
      </c>
      <c r="AU245" s="269" t="s">
        <v>85</v>
      </c>
      <c r="AV245" s="13" t="s">
        <v>80</v>
      </c>
      <c r="AW245" s="13" t="s">
        <v>30</v>
      </c>
      <c r="AX245" s="13" t="s">
        <v>73</v>
      </c>
      <c r="AY245" s="269" t="s">
        <v>201</v>
      </c>
    </row>
    <row r="246" s="14" customFormat="1">
      <c r="A246" s="14"/>
      <c r="B246" s="270"/>
      <c r="C246" s="271"/>
      <c r="D246" s="261" t="s">
        <v>209</v>
      </c>
      <c r="E246" s="272" t="s">
        <v>1</v>
      </c>
      <c r="F246" s="273" t="s">
        <v>974</v>
      </c>
      <c r="G246" s="271"/>
      <c r="H246" s="274">
        <v>6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209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201</v>
      </c>
    </row>
    <row r="247" s="14" customFormat="1">
      <c r="A247" s="14"/>
      <c r="B247" s="270"/>
      <c r="C247" s="271"/>
      <c r="D247" s="261" t="s">
        <v>209</v>
      </c>
      <c r="E247" s="272" t="s">
        <v>1</v>
      </c>
      <c r="F247" s="273" t="s">
        <v>975</v>
      </c>
      <c r="G247" s="271"/>
      <c r="H247" s="274">
        <v>5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209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201</v>
      </c>
    </row>
    <row r="248" s="14" customFormat="1">
      <c r="A248" s="14"/>
      <c r="B248" s="270"/>
      <c r="C248" s="271"/>
      <c r="D248" s="261" t="s">
        <v>209</v>
      </c>
      <c r="E248" s="272" t="s">
        <v>1</v>
      </c>
      <c r="F248" s="273" t="s">
        <v>213</v>
      </c>
      <c r="G248" s="271"/>
      <c r="H248" s="274">
        <v>6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209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201</v>
      </c>
    </row>
    <row r="249" s="14" customFormat="1">
      <c r="A249" s="14"/>
      <c r="B249" s="270"/>
      <c r="C249" s="271"/>
      <c r="D249" s="261" t="s">
        <v>209</v>
      </c>
      <c r="E249" s="272" t="s">
        <v>1</v>
      </c>
      <c r="F249" s="273" t="s">
        <v>976</v>
      </c>
      <c r="G249" s="271"/>
      <c r="H249" s="274">
        <v>6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209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201</v>
      </c>
    </row>
    <row r="250" s="14" customFormat="1">
      <c r="A250" s="14"/>
      <c r="B250" s="270"/>
      <c r="C250" s="271"/>
      <c r="D250" s="261" t="s">
        <v>209</v>
      </c>
      <c r="E250" s="272" t="s">
        <v>1</v>
      </c>
      <c r="F250" s="273" t="s">
        <v>977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209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201</v>
      </c>
    </row>
    <row r="251" s="14" customFormat="1">
      <c r="A251" s="14"/>
      <c r="B251" s="270"/>
      <c r="C251" s="271"/>
      <c r="D251" s="261" t="s">
        <v>209</v>
      </c>
      <c r="E251" s="272" t="s">
        <v>1</v>
      </c>
      <c r="F251" s="273" t="s">
        <v>978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209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201</v>
      </c>
    </row>
    <row r="252" s="14" customFormat="1">
      <c r="A252" s="14"/>
      <c r="B252" s="270"/>
      <c r="C252" s="271"/>
      <c r="D252" s="261" t="s">
        <v>209</v>
      </c>
      <c r="E252" s="272" t="s">
        <v>1</v>
      </c>
      <c r="F252" s="273" t="s">
        <v>219</v>
      </c>
      <c r="G252" s="271"/>
      <c r="H252" s="274">
        <v>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209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201</v>
      </c>
    </row>
    <row r="253" s="14" customFormat="1">
      <c r="A253" s="14"/>
      <c r="B253" s="270"/>
      <c r="C253" s="271"/>
      <c r="D253" s="261" t="s">
        <v>209</v>
      </c>
      <c r="E253" s="272" t="s">
        <v>1</v>
      </c>
      <c r="F253" s="273" t="s">
        <v>220</v>
      </c>
      <c r="G253" s="271"/>
      <c r="H253" s="274">
        <v>7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209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201</v>
      </c>
    </row>
    <row r="254" s="14" customFormat="1">
      <c r="A254" s="14"/>
      <c r="B254" s="270"/>
      <c r="C254" s="271"/>
      <c r="D254" s="261" t="s">
        <v>209</v>
      </c>
      <c r="E254" s="272" t="s">
        <v>1</v>
      </c>
      <c r="F254" s="273" t="s">
        <v>979</v>
      </c>
      <c r="G254" s="271"/>
      <c r="H254" s="274">
        <v>6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209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201</v>
      </c>
    </row>
    <row r="255" s="14" customFormat="1">
      <c r="A255" s="14"/>
      <c r="B255" s="270"/>
      <c r="C255" s="271"/>
      <c r="D255" s="261" t="s">
        <v>209</v>
      </c>
      <c r="E255" s="272" t="s">
        <v>1</v>
      </c>
      <c r="F255" s="273" t="s">
        <v>980</v>
      </c>
      <c r="G255" s="271"/>
      <c r="H255" s="274">
        <v>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209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201</v>
      </c>
    </row>
    <row r="256" s="14" customFormat="1">
      <c r="A256" s="14"/>
      <c r="B256" s="270"/>
      <c r="C256" s="271"/>
      <c r="D256" s="261" t="s">
        <v>209</v>
      </c>
      <c r="E256" s="272" t="s">
        <v>1</v>
      </c>
      <c r="F256" s="273" t="s">
        <v>223</v>
      </c>
      <c r="G256" s="271"/>
      <c r="H256" s="274">
        <v>7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209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201</v>
      </c>
    </row>
    <row r="257" s="14" customFormat="1">
      <c r="A257" s="14"/>
      <c r="B257" s="270"/>
      <c r="C257" s="271"/>
      <c r="D257" s="261" t="s">
        <v>209</v>
      </c>
      <c r="E257" s="272" t="s">
        <v>1</v>
      </c>
      <c r="F257" s="273" t="s">
        <v>224</v>
      </c>
      <c r="G257" s="271"/>
      <c r="H257" s="274">
        <v>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209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201</v>
      </c>
    </row>
    <row r="258" s="2" customFormat="1" ht="21.75" customHeight="1">
      <c r="A258" s="37"/>
      <c r="B258" s="38"/>
      <c r="C258" s="245" t="s">
        <v>320</v>
      </c>
      <c r="D258" s="245" t="s">
        <v>203</v>
      </c>
      <c r="E258" s="246" t="s">
        <v>321</v>
      </c>
      <c r="F258" s="247" t="s">
        <v>322</v>
      </c>
      <c r="G258" s="248" t="s">
        <v>323</v>
      </c>
      <c r="H258" s="249">
        <v>28.699999999999999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0.00122</v>
      </c>
      <c r="R258" s="255">
        <f>Q258*H258</f>
        <v>0.035013999999999997</v>
      </c>
      <c r="S258" s="255">
        <v>0.070000000000000007</v>
      </c>
      <c r="T258" s="256">
        <f>S258*H258</f>
        <v>2.0090000000000003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207</v>
      </c>
      <c r="AT258" s="257" t="s">
        <v>203</v>
      </c>
      <c r="AU258" s="257" t="s">
        <v>85</v>
      </c>
      <c r="AY258" s="16" t="s">
        <v>201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207</v>
      </c>
      <c r="BM258" s="257" t="s">
        <v>1017</v>
      </c>
    </row>
    <row r="259" s="13" customFormat="1">
      <c r="A259" s="13"/>
      <c r="B259" s="259"/>
      <c r="C259" s="260"/>
      <c r="D259" s="261" t="s">
        <v>209</v>
      </c>
      <c r="E259" s="262" t="s">
        <v>1</v>
      </c>
      <c r="F259" s="263" t="s">
        <v>210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209</v>
      </c>
      <c r="AU259" s="269" t="s">
        <v>85</v>
      </c>
      <c r="AV259" s="13" t="s">
        <v>80</v>
      </c>
      <c r="AW259" s="13" t="s">
        <v>30</v>
      </c>
      <c r="AX259" s="13" t="s">
        <v>73</v>
      </c>
      <c r="AY259" s="269" t="s">
        <v>201</v>
      </c>
    </row>
    <row r="260" s="14" customFormat="1">
      <c r="A260" s="14"/>
      <c r="B260" s="270"/>
      <c r="C260" s="271"/>
      <c r="D260" s="261" t="s">
        <v>209</v>
      </c>
      <c r="E260" s="272" t="s">
        <v>1</v>
      </c>
      <c r="F260" s="273" t="s">
        <v>1018</v>
      </c>
      <c r="G260" s="271"/>
      <c r="H260" s="274">
        <v>2.3999999999999999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209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201</v>
      </c>
    </row>
    <row r="261" s="14" customFormat="1">
      <c r="A261" s="14"/>
      <c r="B261" s="270"/>
      <c r="C261" s="271"/>
      <c r="D261" s="261" t="s">
        <v>209</v>
      </c>
      <c r="E261" s="272" t="s">
        <v>1</v>
      </c>
      <c r="F261" s="273" t="s">
        <v>1019</v>
      </c>
      <c r="G261" s="271"/>
      <c r="H261" s="274">
        <v>1.8999999999999999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209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201</v>
      </c>
    </row>
    <row r="262" s="14" customFormat="1">
      <c r="A262" s="14"/>
      <c r="B262" s="270"/>
      <c r="C262" s="271"/>
      <c r="D262" s="261" t="s">
        <v>209</v>
      </c>
      <c r="E262" s="272" t="s">
        <v>1</v>
      </c>
      <c r="F262" s="273" t="s">
        <v>327</v>
      </c>
      <c r="G262" s="271"/>
      <c r="H262" s="274">
        <v>2.3999999999999999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209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201</v>
      </c>
    </row>
    <row r="263" s="14" customFormat="1">
      <c r="A263" s="14"/>
      <c r="B263" s="270"/>
      <c r="C263" s="271"/>
      <c r="D263" s="261" t="s">
        <v>209</v>
      </c>
      <c r="E263" s="272" t="s">
        <v>1</v>
      </c>
      <c r="F263" s="273" t="s">
        <v>1020</v>
      </c>
      <c r="G263" s="271"/>
      <c r="H263" s="274">
        <v>2.1000000000000001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209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201</v>
      </c>
    </row>
    <row r="264" s="14" customFormat="1">
      <c r="A264" s="14"/>
      <c r="B264" s="270"/>
      <c r="C264" s="271"/>
      <c r="D264" s="261" t="s">
        <v>209</v>
      </c>
      <c r="E264" s="272" t="s">
        <v>1</v>
      </c>
      <c r="F264" s="273" t="s">
        <v>1021</v>
      </c>
      <c r="G264" s="271"/>
      <c r="H264" s="274">
        <v>2.3999999999999999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209</v>
      </c>
      <c r="AU264" s="280" t="s">
        <v>85</v>
      </c>
      <c r="AV264" s="14" t="s">
        <v>85</v>
      </c>
      <c r="AW264" s="14" t="s">
        <v>30</v>
      </c>
      <c r="AX264" s="14" t="s">
        <v>73</v>
      </c>
      <c r="AY264" s="280" t="s">
        <v>201</v>
      </c>
    </row>
    <row r="265" s="14" customFormat="1">
      <c r="A265" s="14"/>
      <c r="B265" s="270"/>
      <c r="C265" s="271"/>
      <c r="D265" s="261" t="s">
        <v>209</v>
      </c>
      <c r="E265" s="272" t="s">
        <v>1</v>
      </c>
      <c r="F265" s="273" t="s">
        <v>1022</v>
      </c>
      <c r="G265" s="271"/>
      <c r="H265" s="274">
        <v>2.2999999999999998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209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201</v>
      </c>
    </row>
    <row r="266" s="14" customFormat="1">
      <c r="A266" s="14"/>
      <c r="B266" s="270"/>
      <c r="C266" s="271"/>
      <c r="D266" s="261" t="s">
        <v>209</v>
      </c>
      <c r="E266" s="272" t="s">
        <v>1</v>
      </c>
      <c r="F266" s="273" t="s">
        <v>333</v>
      </c>
      <c r="G266" s="271"/>
      <c r="H266" s="274">
        <v>2.6000000000000001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209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201</v>
      </c>
    </row>
    <row r="267" s="14" customFormat="1">
      <c r="A267" s="14"/>
      <c r="B267" s="270"/>
      <c r="C267" s="271"/>
      <c r="D267" s="261" t="s">
        <v>209</v>
      </c>
      <c r="E267" s="272" t="s">
        <v>1</v>
      </c>
      <c r="F267" s="273" t="s">
        <v>334</v>
      </c>
      <c r="G267" s="271"/>
      <c r="H267" s="274">
        <v>2.6000000000000001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209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201</v>
      </c>
    </row>
    <row r="268" s="14" customFormat="1">
      <c r="A268" s="14"/>
      <c r="B268" s="270"/>
      <c r="C268" s="271"/>
      <c r="D268" s="261" t="s">
        <v>209</v>
      </c>
      <c r="E268" s="272" t="s">
        <v>1</v>
      </c>
      <c r="F268" s="273" t="s">
        <v>1023</v>
      </c>
      <c r="G268" s="271"/>
      <c r="H268" s="274">
        <v>2.3999999999999999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209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201</v>
      </c>
    </row>
    <row r="269" s="14" customFormat="1">
      <c r="A269" s="14"/>
      <c r="B269" s="270"/>
      <c r="C269" s="271"/>
      <c r="D269" s="261" t="s">
        <v>209</v>
      </c>
      <c r="E269" s="272" t="s">
        <v>1</v>
      </c>
      <c r="F269" s="273" t="s">
        <v>1024</v>
      </c>
      <c r="G269" s="271"/>
      <c r="H269" s="274">
        <v>2.6000000000000001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209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201</v>
      </c>
    </row>
    <row r="270" s="14" customFormat="1">
      <c r="A270" s="14"/>
      <c r="B270" s="270"/>
      <c r="C270" s="271"/>
      <c r="D270" s="261" t="s">
        <v>209</v>
      </c>
      <c r="E270" s="272" t="s">
        <v>1</v>
      </c>
      <c r="F270" s="273" t="s">
        <v>337</v>
      </c>
      <c r="G270" s="271"/>
      <c r="H270" s="274">
        <v>2.6000000000000001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209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201</v>
      </c>
    </row>
    <row r="271" s="14" customFormat="1">
      <c r="A271" s="14"/>
      <c r="B271" s="270"/>
      <c r="C271" s="271"/>
      <c r="D271" s="261" t="s">
        <v>209</v>
      </c>
      <c r="E271" s="272" t="s">
        <v>1</v>
      </c>
      <c r="F271" s="273" t="s">
        <v>338</v>
      </c>
      <c r="G271" s="271"/>
      <c r="H271" s="274">
        <v>2.3999999999999999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209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201</v>
      </c>
    </row>
    <row r="272" s="2" customFormat="1" ht="21.75" customHeight="1">
      <c r="A272" s="37"/>
      <c r="B272" s="38"/>
      <c r="C272" s="245" t="s">
        <v>341</v>
      </c>
      <c r="D272" s="245" t="s">
        <v>203</v>
      </c>
      <c r="E272" s="246" t="s">
        <v>342</v>
      </c>
      <c r="F272" s="247" t="s">
        <v>343</v>
      </c>
      <c r="G272" s="248" t="s">
        <v>323</v>
      </c>
      <c r="H272" s="249">
        <v>28.699999999999999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207</v>
      </c>
      <c r="AT272" s="257" t="s">
        <v>203</v>
      </c>
      <c r="AU272" s="257" t="s">
        <v>85</v>
      </c>
      <c r="AY272" s="16" t="s">
        <v>201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207</v>
      </c>
      <c r="BM272" s="257" t="s">
        <v>1025</v>
      </c>
    </row>
    <row r="273" s="13" customFormat="1">
      <c r="A273" s="13"/>
      <c r="B273" s="259"/>
      <c r="C273" s="260"/>
      <c r="D273" s="261" t="s">
        <v>209</v>
      </c>
      <c r="E273" s="262" t="s">
        <v>1</v>
      </c>
      <c r="F273" s="263" t="s">
        <v>210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209</v>
      </c>
      <c r="AU273" s="269" t="s">
        <v>85</v>
      </c>
      <c r="AV273" s="13" t="s">
        <v>80</v>
      </c>
      <c r="AW273" s="13" t="s">
        <v>30</v>
      </c>
      <c r="AX273" s="13" t="s">
        <v>73</v>
      </c>
      <c r="AY273" s="269" t="s">
        <v>201</v>
      </c>
    </row>
    <row r="274" s="14" customFormat="1">
      <c r="A274" s="14"/>
      <c r="B274" s="270"/>
      <c r="C274" s="271"/>
      <c r="D274" s="261" t="s">
        <v>209</v>
      </c>
      <c r="E274" s="272" t="s">
        <v>1</v>
      </c>
      <c r="F274" s="273" t="s">
        <v>1018</v>
      </c>
      <c r="G274" s="271"/>
      <c r="H274" s="274">
        <v>2.3999999999999999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209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201</v>
      </c>
    </row>
    <row r="275" s="14" customFormat="1">
      <c r="A275" s="14"/>
      <c r="B275" s="270"/>
      <c r="C275" s="271"/>
      <c r="D275" s="261" t="s">
        <v>209</v>
      </c>
      <c r="E275" s="272" t="s">
        <v>1</v>
      </c>
      <c r="F275" s="273" t="s">
        <v>1019</v>
      </c>
      <c r="G275" s="271"/>
      <c r="H275" s="274">
        <v>1.8999999999999999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209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201</v>
      </c>
    </row>
    <row r="276" s="14" customFormat="1">
      <c r="A276" s="14"/>
      <c r="B276" s="270"/>
      <c r="C276" s="271"/>
      <c r="D276" s="261" t="s">
        <v>209</v>
      </c>
      <c r="E276" s="272" t="s">
        <v>1</v>
      </c>
      <c r="F276" s="273" t="s">
        <v>327</v>
      </c>
      <c r="G276" s="271"/>
      <c r="H276" s="274">
        <v>2.3999999999999999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209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201</v>
      </c>
    </row>
    <row r="277" s="14" customFormat="1">
      <c r="A277" s="14"/>
      <c r="B277" s="270"/>
      <c r="C277" s="271"/>
      <c r="D277" s="261" t="s">
        <v>209</v>
      </c>
      <c r="E277" s="272" t="s">
        <v>1</v>
      </c>
      <c r="F277" s="273" t="s">
        <v>1020</v>
      </c>
      <c r="G277" s="271"/>
      <c r="H277" s="274">
        <v>2.1000000000000001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209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201</v>
      </c>
    </row>
    <row r="278" s="14" customFormat="1">
      <c r="A278" s="14"/>
      <c r="B278" s="270"/>
      <c r="C278" s="271"/>
      <c r="D278" s="261" t="s">
        <v>209</v>
      </c>
      <c r="E278" s="272" t="s">
        <v>1</v>
      </c>
      <c r="F278" s="273" t="s">
        <v>1021</v>
      </c>
      <c r="G278" s="271"/>
      <c r="H278" s="274">
        <v>2.3999999999999999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209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201</v>
      </c>
    </row>
    <row r="279" s="14" customFormat="1">
      <c r="A279" s="14"/>
      <c r="B279" s="270"/>
      <c r="C279" s="271"/>
      <c r="D279" s="261" t="s">
        <v>209</v>
      </c>
      <c r="E279" s="272" t="s">
        <v>1</v>
      </c>
      <c r="F279" s="273" t="s">
        <v>1022</v>
      </c>
      <c r="G279" s="271"/>
      <c r="H279" s="274">
        <v>2.2999999999999998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209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201</v>
      </c>
    </row>
    <row r="280" s="14" customFormat="1">
      <c r="A280" s="14"/>
      <c r="B280" s="270"/>
      <c r="C280" s="271"/>
      <c r="D280" s="261" t="s">
        <v>209</v>
      </c>
      <c r="E280" s="272" t="s">
        <v>1</v>
      </c>
      <c r="F280" s="273" t="s">
        <v>333</v>
      </c>
      <c r="G280" s="271"/>
      <c r="H280" s="274">
        <v>2.6000000000000001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209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201</v>
      </c>
    </row>
    <row r="281" s="14" customFormat="1">
      <c r="A281" s="14"/>
      <c r="B281" s="270"/>
      <c r="C281" s="271"/>
      <c r="D281" s="261" t="s">
        <v>209</v>
      </c>
      <c r="E281" s="272" t="s">
        <v>1</v>
      </c>
      <c r="F281" s="273" t="s">
        <v>334</v>
      </c>
      <c r="G281" s="271"/>
      <c r="H281" s="274">
        <v>2.6000000000000001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209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201</v>
      </c>
    </row>
    <row r="282" s="14" customFormat="1">
      <c r="A282" s="14"/>
      <c r="B282" s="270"/>
      <c r="C282" s="271"/>
      <c r="D282" s="261" t="s">
        <v>209</v>
      </c>
      <c r="E282" s="272" t="s">
        <v>1</v>
      </c>
      <c r="F282" s="273" t="s">
        <v>1023</v>
      </c>
      <c r="G282" s="271"/>
      <c r="H282" s="274">
        <v>2.3999999999999999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209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201</v>
      </c>
    </row>
    <row r="283" s="14" customFormat="1">
      <c r="A283" s="14"/>
      <c r="B283" s="270"/>
      <c r="C283" s="271"/>
      <c r="D283" s="261" t="s">
        <v>209</v>
      </c>
      <c r="E283" s="272" t="s">
        <v>1</v>
      </c>
      <c r="F283" s="273" t="s">
        <v>1024</v>
      </c>
      <c r="G283" s="271"/>
      <c r="H283" s="274">
        <v>2.6000000000000001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209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201</v>
      </c>
    </row>
    <row r="284" s="14" customFormat="1">
      <c r="A284" s="14"/>
      <c r="B284" s="270"/>
      <c r="C284" s="271"/>
      <c r="D284" s="261" t="s">
        <v>209</v>
      </c>
      <c r="E284" s="272" t="s">
        <v>1</v>
      </c>
      <c r="F284" s="273" t="s">
        <v>337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209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201</v>
      </c>
    </row>
    <row r="285" s="14" customFormat="1">
      <c r="A285" s="14"/>
      <c r="B285" s="270"/>
      <c r="C285" s="271"/>
      <c r="D285" s="261" t="s">
        <v>209</v>
      </c>
      <c r="E285" s="272" t="s">
        <v>1</v>
      </c>
      <c r="F285" s="273" t="s">
        <v>338</v>
      </c>
      <c r="G285" s="271"/>
      <c r="H285" s="274">
        <v>2.3999999999999999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209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201</v>
      </c>
    </row>
    <row r="286" s="12" customFormat="1" ht="22.8" customHeight="1">
      <c r="A286" s="12"/>
      <c r="B286" s="229"/>
      <c r="C286" s="230"/>
      <c r="D286" s="231" t="s">
        <v>72</v>
      </c>
      <c r="E286" s="243" t="s">
        <v>345</v>
      </c>
      <c r="F286" s="243" t="s">
        <v>346</v>
      </c>
      <c r="G286" s="230"/>
      <c r="H286" s="230"/>
      <c r="I286" s="233"/>
      <c r="J286" s="244">
        <f>BK286</f>
        <v>0</v>
      </c>
      <c r="K286" s="230"/>
      <c r="L286" s="235"/>
      <c r="M286" s="236"/>
      <c r="N286" s="237"/>
      <c r="O286" s="237"/>
      <c r="P286" s="238">
        <f>SUM(P287:P324)</f>
        <v>0</v>
      </c>
      <c r="Q286" s="237"/>
      <c r="R286" s="238">
        <f>SUM(R287:R324)</f>
        <v>0</v>
      </c>
      <c r="S286" s="237"/>
      <c r="T286" s="239">
        <f>SUM(T287:T324)</f>
        <v>3.2168000000000001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40" t="s">
        <v>80</v>
      </c>
      <c r="AT286" s="241" t="s">
        <v>72</v>
      </c>
      <c r="AU286" s="241" t="s">
        <v>80</v>
      </c>
      <c r="AY286" s="240" t="s">
        <v>201</v>
      </c>
      <c r="BK286" s="242">
        <f>SUM(BK287:BK324)</f>
        <v>0</v>
      </c>
    </row>
    <row r="287" s="2" customFormat="1" ht="16.5" customHeight="1">
      <c r="A287" s="37"/>
      <c r="B287" s="38"/>
      <c r="C287" s="245" t="s">
        <v>347</v>
      </c>
      <c r="D287" s="245" t="s">
        <v>203</v>
      </c>
      <c r="E287" s="246" t="s">
        <v>348</v>
      </c>
      <c r="F287" s="247" t="s">
        <v>349</v>
      </c>
      <c r="G287" s="248" t="s">
        <v>318</v>
      </c>
      <c r="H287" s="249">
        <v>18</v>
      </c>
      <c r="I287" s="250"/>
      <c r="J287" s="251">
        <f>ROUND(I287*H287,2)</f>
        <v>0</v>
      </c>
      <c r="K287" s="252"/>
      <c r="L287" s="43"/>
      <c r="M287" s="253" t="s">
        <v>1</v>
      </c>
      <c r="N287" s="254" t="s">
        <v>39</v>
      </c>
      <c r="O287" s="90"/>
      <c r="P287" s="255">
        <f>O287*H287</f>
        <v>0</v>
      </c>
      <c r="Q287" s="255">
        <v>0</v>
      </c>
      <c r="R287" s="255">
        <f>Q287*H287</f>
        <v>0</v>
      </c>
      <c r="S287" s="255">
        <v>0</v>
      </c>
      <c r="T287" s="25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7" t="s">
        <v>207</v>
      </c>
      <c r="AT287" s="257" t="s">
        <v>203</v>
      </c>
      <c r="AU287" s="257" t="s">
        <v>85</v>
      </c>
      <c r="AY287" s="16" t="s">
        <v>201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6" t="s">
        <v>85</v>
      </c>
      <c r="BK287" s="258">
        <f>ROUND(I287*H287,2)</f>
        <v>0</v>
      </c>
      <c r="BL287" s="16" t="s">
        <v>207</v>
      </c>
      <c r="BM287" s="257" t="s">
        <v>1026</v>
      </c>
    </row>
    <row r="288" s="14" customFormat="1">
      <c r="A288" s="14"/>
      <c r="B288" s="270"/>
      <c r="C288" s="271"/>
      <c r="D288" s="261" t="s">
        <v>209</v>
      </c>
      <c r="E288" s="272" t="s">
        <v>1</v>
      </c>
      <c r="F288" s="273" t="s">
        <v>1027</v>
      </c>
      <c r="G288" s="271"/>
      <c r="H288" s="274">
        <v>12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209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201</v>
      </c>
    </row>
    <row r="289" s="14" customFormat="1">
      <c r="A289" s="14"/>
      <c r="B289" s="270"/>
      <c r="C289" s="271"/>
      <c r="D289" s="261" t="s">
        <v>209</v>
      </c>
      <c r="E289" s="272" t="s">
        <v>1</v>
      </c>
      <c r="F289" s="273" t="s">
        <v>1028</v>
      </c>
      <c r="G289" s="271"/>
      <c r="H289" s="274">
        <v>6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209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201</v>
      </c>
    </row>
    <row r="290" s="2" customFormat="1" ht="33" customHeight="1">
      <c r="A290" s="37"/>
      <c r="B290" s="38"/>
      <c r="C290" s="245" t="s">
        <v>353</v>
      </c>
      <c r="D290" s="245" t="s">
        <v>203</v>
      </c>
      <c r="E290" s="246" t="s">
        <v>354</v>
      </c>
      <c r="F290" s="247" t="s">
        <v>355</v>
      </c>
      <c r="G290" s="248" t="s">
        <v>356</v>
      </c>
      <c r="H290" s="249">
        <v>0.16400000000000001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2.2000000000000002</v>
      </c>
      <c r="T290" s="256">
        <f>S290*H290</f>
        <v>0.36080000000000007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207</v>
      </c>
      <c r="AT290" s="257" t="s">
        <v>203</v>
      </c>
      <c r="AU290" s="257" t="s">
        <v>85</v>
      </c>
      <c r="AY290" s="16" t="s">
        <v>201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207</v>
      </c>
      <c r="BM290" s="257" t="s">
        <v>1029</v>
      </c>
    </row>
    <row r="291" s="13" customFormat="1">
      <c r="A291" s="13"/>
      <c r="B291" s="259"/>
      <c r="C291" s="260"/>
      <c r="D291" s="261" t="s">
        <v>209</v>
      </c>
      <c r="E291" s="262" t="s">
        <v>1</v>
      </c>
      <c r="F291" s="263" t="s">
        <v>358</v>
      </c>
      <c r="G291" s="260"/>
      <c r="H291" s="262" t="s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209</v>
      </c>
      <c r="AU291" s="269" t="s">
        <v>85</v>
      </c>
      <c r="AV291" s="13" t="s">
        <v>80</v>
      </c>
      <c r="AW291" s="13" t="s">
        <v>30</v>
      </c>
      <c r="AX291" s="13" t="s">
        <v>73</v>
      </c>
      <c r="AY291" s="269" t="s">
        <v>201</v>
      </c>
    </row>
    <row r="292" s="14" customFormat="1">
      <c r="A292" s="14"/>
      <c r="B292" s="270"/>
      <c r="C292" s="271"/>
      <c r="D292" s="261" t="s">
        <v>209</v>
      </c>
      <c r="E292" s="272" t="s">
        <v>1</v>
      </c>
      <c r="F292" s="273" t="s">
        <v>1030</v>
      </c>
      <c r="G292" s="271"/>
      <c r="H292" s="274">
        <v>0.014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209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201</v>
      </c>
    </row>
    <row r="293" s="14" customFormat="1">
      <c r="A293" s="14"/>
      <c r="B293" s="270"/>
      <c r="C293" s="271"/>
      <c r="D293" s="261" t="s">
        <v>209</v>
      </c>
      <c r="E293" s="272" t="s">
        <v>1</v>
      </c>
      <c r="F293" s="273" t="s">
        <v>1031</v>
      </c>
      <c r="G293" s="271"/>
      <c r="H293" s="274">
        <v>0.14999999999999999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209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201</v>
      </c>
    </row>
    <row r="294" s="2" customFormat="1" ht="21.75" customHeight="1">
      <c r="A294" s="37"/>
      <c r="B294" s="38"/>
      <c r="C294" s="245" t="s">
        <v>8</v>
      </c>
      <c r="D294" s="245" t="s">
        <v>203</v>
      </c>
      <c r="E294" s="246" t="s">
        <v>361</v>
      </c>
      <c r="F294" s="247" t="s">
        <v>362</v>
      </c>
      <c r="G294" s="248" t="s">
        <v>206</v>
      </c>
      <c r="H294" s="249">
        <v>120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</v>
      </c>
      <c r="R294" s="255">
        <f>Q294*H294</f>
        <v>0</v>
      </c>
      <c r="S294" s="255">
        <v>0</v>
      </c>
      <c r="T294" s="25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207</v>
      </c>
      <c r="AT294" s="257" t="s">
        <v>203</v>
      </c>
      <c r="AU294" s="257" t="s">
        <v>85</v>
      </c>
      <c r="AY294" s="16" t="s">
        <v>201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207</v>
      </c>
      <c r="BM294" s="257" t="s">
        <v>1032</v>
      </c>
    </row>
    <row r="295" s="14" customFormat="1">
      <c r="A295" s="14"/>
      <c r="B295" s="270"/>
      <c r="C295" s="271"/>
      <c r="D295" s="261" t="s">
        <v>209</v>
      </c>
      <c r="E295" s="272" t="s">
        <v>1</v>
      </c>
      <c r="F295" s="273" t="s">
        <v>1033</v>
      </c>
      <c r="G295" s="271"/>
      <c r="H295" s="274">
        <v>120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209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201</v>
      </c>
    </row>
    <row r="296" s="2" customFormat="1" ht="21.75" customHeight="1">
      <c r="A296" s="37"/>
      <c r="B296" s="38"/>
      <c r="C296" s="245" t="s">
        <v>365</v>
      </c>
      <c r="D296" s="245" t="s">
        <v>203</v>
      </c>
      <c r="E296" s="246" t="s">
        <v>366</v>
      </c>
      <c r="F296" s="247" t="s">
        <v>367</v>
      </c>
      <c r="G296" s="248" t="s">
        <v>206</v>
      </c>
      <c r="H296" s="249">
        <v>36</v>
      </c>
      <c r="I296" s="250"/>
      <c r="J296" s="251">
        <f>ROUND(I296*H296,2)</f>
        <v>0</v>
      </c>
      <c r="K296" s="252"/>
      <c r="L296" s="43"/>
      <c r="M296" s="253" t="s">
        <v>1</v>
      </c>
      <c r="N296" s="254" t="s">
        <v>39</v>
      </c>
      <c r="O296" s="90"/>
      <c r="P296" s="255">
        <f>O296*H296</f>
        <v>0</v>
      </c>
      <c r="Q296" s="255">
        <v>0</v>
      </c>
      <c r="R296" s="255">
        <f>Q296*H296</f>
        <v>0</v>
      </c>
      <c r="S296" s="255">
        <v>0</v>
      </c>
      <c r="T296" s="25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7" t="s">
        <v>207</v>
      </c>
      <c r="AT296" s="257" t="s">
        <v>203</v>
      </c>
      <c r="AU296" s="257" t="s">
        <v>85</v>
      </c>
      <c r="AY296" s="16" t="s">
        <v>201</v>
      </c>
      <c r="BE296" s="258">
        <f>IF(N296="základní",J296,0)</f>
        <v>0</v>
      </c>
      <c r="BF296" s="258">
        <f>IF(N296="snížená",J296,0)</f>
        <v>0</v>
      </c>
      <c r="BG296" s="258">
        <f>IF(N296="zákl. přenesená",J296,0)</f>
        <v>0</v>
      </c>
      <c r="BH296" s="258">
        <f>IF(N296="sníž. přenesená",J296,0)</f>
        <v>0</v>
      </c>
      <c r="BI296" s="258">
        <f>IF(N296="nulová",J296,0)</f>
        <v>0</v>
      </c>
      <c r="BJ296" s="16" t="s">
        <v>85</v>
      </c>
      <c r="BK296" s="258">
        <f>ROUND(I296*H296,2)</f>
        <v>0</v>
      </c>
      <c r="BL296" s="16" t="s">
        <v>207</v>
      </c>
      <c r="BM296" s="257" t="s">
        <v>1034</v>
      </c>
    </row>
    <row r="297" s="14" customFormat="1">
      <c r="A297" s="14"/>
      <c r="B297" s="270"/>
      <c r="C297" s="271"/>
      <c r="D297" s="261" t="s">
        <v>209</v>
      </c>
      <c r="E297" s="272" t="s">
        <v>1</v>
      </c>
      <c r="F297" s="273" t="s">
        <v>1035</v>
      </c>
      <c r="G297" s="271"/>
      <c r="H297" s="274">
        <v>36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209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201</v>
      </c>
    </row>
    <row r="298" s="2" customFormat="1" ht="21.75" customHeight="1">
      <c r="A298" s="37"/>
      <c r="B298" s="38"/>
      <c r="C298" s="245" t="s">
        <v>370</v>
      </c>
      <c r="D298" s="245" t="s">
        <v>203</v>
      </c>
      <c r="E298" s="246" t="s">
        <v>371</v>
      </c>
      <c r="F298" s="247" t="s">
        <v>372</v>
      </c>
      <c r="G298" s="248" t="s">
        <v>206</v>
      </c>
      <c r="H298" s="249">
        <v>36</v>
      </c>
      <c r="I298" s="250"/>
      <c r="J298" s="251">
        <f>ROUND(I298*H298,2)</f>
        <v>0</v>
      </c>
      <c r="K298" s="252"/>
      <c r="L298" s="43"/>
      <c r="M298" s="253" t="s">
        <v>1</v>
      </c>
      <c r="N298" s="254" t="s">
        <v>39</v>
      </c>
      <c r="O298" s="90"/>
      <c r="P298" s="255">
        <f>O298*H298</f>
        <v>0</v>
      </c>
      <c r="Q298" s="255">
        <v>0</v>
      </c>
      <c r="R298" s="255">
        <f>Q298*H298</f>
        <v>0</v>
      </c>
      <c r="S298" s="255">
        <v>0</v>
      </c>
      <c r="T298" s="25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7" t="s">
        <v>207</v>
      </c>
      <c r="AT298" s="257" t="s">
        <v>203</v>
      </c>
      <c r="AU298" s="257" t="s">
        <v>85</v>
      </c>
      <c r="AY298" s="16" t="s">
        <v>201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6" t="s">
        <v>85</v>
      </c>
      <c r="BK298" s="258">
        <f>ROUND(I298*H298,2)</f>
        <v>0</v>
      </c>
      <c r="BL298" s="16" t="s">
        <v>207</v>
      </c>
      <c r="BM298" s="257" t="s">
        <v>1036</v>
      </c>
    </row>
    <row r="299" s="14" customFormat="1">
      <c r="A299" s="14"/>
      <c r="B299" s="270"/>
      <c r="C299" s="271"/>
      <c r="D299" s="261" t="s">
        <v>209</v>
      </c>
      <c r="E299" s="272" t="s">
        <v>1</v>
      </c>
      <c r="F299" s="273" t="s">
        <v>1035</v>
      </c>
      <c r="G299" s="271"/>
      <c r="H299" s="274">
        <v>36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209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201</v>
      </c>
    </row>
    <row r="300" s="2" customFormat="1" ht="21.75" customHeight="1">
      <c r="A300" s="37"/>
      <c r="B300" s="38"/>
      <c r="C300" s="245" t="s">
        <v>374</v>
      </c>
      <c r="D300" s="245" t="s">
        <v>203</v>
      </c>
      <c r="E300" s="246" t="s">
        <v>375</v>
      </c>
      <c r="F300" s="247" t="s">
        <v>376</v>
      </c>
      <c r="G300" s="248" t="s">
        <v>206</v>
      </c>
      <c r="H300" s="249">
        <v>6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0.0080000000000000002</v>
      </c>
      <c r="T300" s="256">
        <f>S300*H300</f>
        <v>0.048000000000000001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207</v>
      </c>
      <c r="AT300" s="257" t="s">
        <v>203</v>
      </c>
      <c r="AU300" s="257" t="s">
        <v>85</v>
      </c>
      <c r="AY300" s="16" t="s">
        <v>201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207</v>
      </c>
      <c r="BM300" s="257" t="s">
        <v>1037</v>
      </c>
    </row>
    <row r="301" s="13" customFormat="1">
      <c r="A301" s="13"/>
      <c r="B301" s="259"/>
      <c r="C301" s="260"/>
      <c r="D301" s="261" t="s">
        <v>209</v>
      </c>
      <c r="E301" s="262" t="s">
        <v>1</v>
      </c>
      <c r="F301" s="263" t="s">
        <v>232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209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201</v>
      </c>
    </row>
    <row r="302" s="14" customFormat="1">
      <c r="A302" s="14"/>
      <c r="B302" s="270"/>
      <c r="C302" s="271"/>
      <c r="D302" s="261" t="s">
        <v>209</v>
      </c>
      <c r="E302" s="272" t="s">
        <v>1</v>
      </c>
      <c r="F302" s="273" t="s">
        <v>1038</v>
      </c>
      <c r="G302" s="271"/>
      <c r="H302" s="274">
        <v>2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209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201</v>
      </c>
    </row>
    <row r="303" s="14" customFormat="1">
      <c r="A303" s="14"/>
      <c r="B303" s="270"/>
      <c r="C303" s="271"/>
      <c r="D303" s="261" t="s">
        <v>209</v>
      </c>
      <c r="E303" s="272" t="s">
        <v>1</v>
      </c>
      <c r="F303" s="273" t="s">
        <v>1039</v>
      </c>
      <c r="G303" s="271"/>
      <c r="H303" s="274">
        <v>2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209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201</v>
      </c>
    </row>
    <row r="304" s="14" customFormat="1">
      <c r="A304" s="14"/>
      <c r="B304" s="270"/>
      <c r="C304" s="271"/>
      <c r="D304" s="261" t="s">
        <v>209</v>
      </c>
      <c r="E304" s="272" t="s">
        <v>1</v>
      </c>
      <c r="F304" s="273" t="s">
        <v>1040</v>
      </c>
      <c r="G304" s="271"/>
      <c r="H304" s="274">
        <v>2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209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201</v>
      </c>
    </row>
    <row r="305" s="2" customFormat="1" ht="21.75" customHeight="1">
      <c r="A305" s="37"/>
      <c r="B305" s="38"/>
      <c r="C305" s="245" t="s">
        <v>382</v>
      </c>
      <c r="D305" s="245" t="s">
        <v>203</v>
      </c>
      <c r="E305" s="246" t="s">
        <v>383</v>
      </c>
      <c r="F305" s="247" t="s">
        <v>384</v>
      </c>
      <c r="G305" s="248" t="s">
        <v>206</v>
      </c>
      <c r="H305" s="249">
        <v>6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0.089999999999999997</v>
      </c>
      <c r="T305" s="256">
        <f>S305*H305</f>
        <v>0.54000000000000004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207</v>
      </c>
      <c r="AT305" s="257" t="s">
        <v>203</v>
      </c>
      <c r="AU305" s="257" t="s">
        <v>85</v>
      </c>
      <c r="AY305" s="16" t="s">
        <v>201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207</v>
      </c>
      <c r="BM305" s="257" t="s">
        <v>1041</v>
      </c>
    </row>
    <row r="306" s="13" customFormat="1">
      <c r="A306" s="13"/>
      <c r="B306" s="259"/>
      <c r="C306" s="260"/>
      <c r="D306" s="261" t="s">
        <v>209</v>
      </c>
      <c r="E306" s="262" t="s">
        <v>1</v>
      </c>
      <c r="F306" s="263" t="s">
        <v>237</v>
      </c>
      <c r="G306" s="260"/>
      <c r="H306" s="262" t="s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209</v>
      </c>
      <c r="AU306" s="269" t="s">
        <v>85</v>
      </c>
      <c r="AV306" s="13" t="s">
        <v>80</v>
      </c>
      <c r="AW306" s="13" t="s">
        <v>30</v>
      </c>
      <c r="AX306" s="13" t="s">
        <v>73</v>
      </c>
      <c r="AY306" s="269" t="s">
        <v>201</v>
      </c>
    </row>
    <row r="307" s="14" customFormat="1">
      <c r="A307" s="14"/>
      <c r="B307" s="270"/>
      <c r="C307" s="271"/>
      <c r="D307" s="261" t="s">
        <v>209</v>
      </c>
      <c r="E307" s="272" t="s">
        <v>1</v>
      </c>
      <c r="F307" s="273" t="s">
        <v>1038</v>
      </c>
      <c r="G307" s="271"/>
      <c r="H307" s="274">
        <v>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209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201</v>
      </c>
    </row>
    <row r="308" s="14" customFormat="1">
      <c r="A308" s="14"/>
      <c r="B308" s="270"/>
      <c r="C308" s="271"/>
      <c r="D308" s="261" t="s">
        <v>209</v>
      </c>
      <c r="E308" s="272" t="s">
        <v>1</v>
      </c>
      <c r="F308" s="273" t="s">
        <v>1039</v>
      </c>
      <c r="G308" s="271"/>
      <c r="H308" s="274">
        <v>2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209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201</v>
      </c>
    </row>
    <row r="309" s="14" customFormat="1">
      <c r="A309" s="14"/>
      <c r="B309" s="270"/>
      <c r="C309" s="271"/>
      <c r="D309" s="261" t="s">
        <v>209</v>
      </c>
      <c r="E309" s="272" t="s">
        <v>1</v>
      </c>
      <c r="F309" s="273" t="s">
        <v>1040</v>
      </c>
      <c r="G309" s="271"/>
      <c r="H309" s="274">
        <v>2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209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201</v>
      </c>
    </row>
    <row r="310" s="2" customFormat="1" ht="21.75" customHeight="1">
      <c r="A310" s="37"/>
      <c r="B310" s="38"/>
      <c r="C310" s="245" t="s">
        <v>386</v>
      </c>
      <c r="D310" s="245" t="s">
        <v>203</v>
      </c>
      <c r="E310" s="246" t="s">
        <v>387</v>
      </c>
      <c r="F310" s="247" t="s">
        <v>388</v>
      </c>
      <c r="G310" s="248" t="s">
        <v>323</v>
      </c>
      <c r="H310" s="249">
        <v>10.5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0.027</v>
      </c>
      <c r="T310" s="256">
        <f>S310*H310</f>
        <v>0.28349999999999997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207</v>
      </c>
      <c r="AT310" s="257" t="s">
        <v>203</v>
      </c>
      <c r="AU310" s="257" t="s">
        <v>85</v>
      </c>
      <c r="AY310" s="16" t="s">
        <v>201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207</v>
      </c>
      <c r="BM310" s="257" t="s">
        <v>1042</v>
      </c>
    </row>
    <row r="311" s="13" customFormat="1">
      <c r="A311" s="13"/>
      <c r="B311" s="259"/>
      <c r="C311" s="260"/>
      <c r="D311" s="261" t="s">
        <v>209</v>
      </c>
      <c r="E311" s="262" t="s">
        <v>1</v>
      </c>
      <c r="F311" s="263" t="s">
        <v>232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209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201</v>
      </c>
    </row>
    <row r="312" s="14" customFormat="1">
      <c r="A312" s="14"/>
      <c r="B312" s="270"/>
      <c r="C312" s="271"/>
      <c r="D312" s="261" t="s">
        <v>209</v>
      </c>
      <c r="E312" s="272" t="s">
        <v>1</v>
      </c>
      <c r="F312" s="273" t="s">
        <v>1043</v>
      </c>
      <c r="G312" s="271"/>
      <c r="H312" s="274">
        <v>3.5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209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201</v>
      </c>
    </row>
    <row r="313" s="14" customFormat="1">
      <c r="A313" s="14"/>
      <c r="B313" s="270"/>
      <c r="C313" s="271"/>
      <c r="D313" s="261" t="s">
        <v>209</v>
      </c>
      <c r="E313" s="272" t="s">
        <v>1</v>
      </c>
      <c r="F313" s="273" t="s">
        <v>1044</v>
      </c>
      <c r="G313" s="271"/>
      <c r="H313" s="274">
        <v>3.5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209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201</v>
      </c>
    </row>
    <row r="314" s="14" customFormat="1">
      <c r="A314" s="14"/>
      <c r="B314" s="270"/>
      <c r="C314" s="271"/>
      <c r="D314" s="261" t="s">
        <v>209</v>
      </c>
      <c r="E314" s="272" t="s">
        <v>1</v>
      </c>
      <c r="F314" s="273" t="s">
        <v>1045</v>
      </c>
      <c r="G314" s="271"/>
      <c r="H314" s="274">
        <v>3.5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209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201</v>
      </c>
    </row>
    <row r="315" s="2" customFormat="1" ht="21.75" customHeight="1">
      <c r="A315" s="37"/>
      <c r="B315" s="38"/>
      <c r="C315" s="245" t="s">
        <v>7</v>
      </c>
      <c r="D315" s="245" t="s">
        <v>203</v>
      </c>
      <c r="E315" s="246" t="s">
        <v>394</v>
      </c>
      <c r="F315" s="247" t="s">
        <v>395</v>
      </c>
      <c r="G315" s="248" t="s">
        <v>323</v>
      </c>
      <c r="H315" s="249">
        <v>10.5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0.081000000000000003</v>
      </c>
      <c r="T315" s="256">
        <f>S315*H315</f>
        <v>0.85050000000000003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207</v>
      </c>
      <c r="AT315" s="257" t="s">
        <v>203</v>
      </c>
      <c r="AU315" s="257" t="s">
        <v>85</v>
      </c>
      <c r="AY315" s="16" t="s">
        <v>201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207</v>
      </c>
      <c r="BM315" s="257" t="s">
        <v>1046</v>
      </c>
    </row>
    <row r="316" s="13" customFormat="1">
      <c r="A316" s="13"/>
      <c r="B316" s="259"/>
      <c r="C316" s="260"/>
      <c r="D316" s="261" t="s">
        <v>209</v>
      </c>
      <c r="E316" s="262" t="s">
        <v>1</v>
      </c>
      <c r="F316" s="263" t="s">
        <v>237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209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201</v>
      </c>
    </row>
    <row r="317" s="14" customFormat="1">
      <c r="A317" s="14"/>
      <c r="B317" s="270"/>
      <c r="C317" s="271"/>
      <c r="D317" s="261" t="s">
        <v>209</v>
      </c>
      <c r="E317" s="272" t="s">
        <v>1</v>
      </c>
      <c r="F317" s="273" t="s">
        <v>1043</v>
      </c>
      <c r="G317" s="271"/>
      <c r="H317" s="274">
        <v>3.5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209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201</v>
      </c>
    </row>
    <row r="318" s="14" customFormat="1">
      <c r="A318" s="14"/>
      <c r="B318" s="270"/>
      <c r="C318" s="271"/>
      <c r="D318" s="261" t="s">
        <v>209</v>
      </c>
      <c r="E318" s="272" t="s">
        <v>1</v>
      </c>
      <c r="F318" s="273" t="s">
        <v>1044</v>
      </c>
      <c r="G318" s="271"/>
      <c r="H318" s="274">
        <v>3.5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209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201</v>
      </c>
    </row>
    <row r="319" s="14" customFormat="1">
      <c r="A319" s="14"/>
      <c r="B319" s="270"/>
      <c r="C319" s="271"/>
      <c r="D319" s="261" t="s">
        <v>209</v>
      </c>
      <c r="E319" s="272" t="s">
        <v>1</v>
      </c>
      <c r="F319" s="273" t="s">
        <v>1045</v>
      </c>
      <c r="G319" s="271"/>
      <c r="H319" s="274">
        <v>3.5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209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201</v>
      </c>
    </row>
    <row r="320" s="2" customFormat="1" ht="21.75" customHeight="1">
      <c r="A320" s="37"/>
      <c r="B320" s="38"/>
      <c r="C320" s="245" t="s">
        <v>397</v>
      </c>
      <c r="D320" s="245" t="s">
        <v>203</v>
      </c>
      <c r="E320" s="246" t="s">
        <v>398</v>
      </c>
      <c r="F320" s="247" t="s">
        <v>399</v>
      </c>
      <c r="G320" s="248" t="s">
        <v>323</v>
      </c>
      <c r="H320" s="249">
        <v>42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0.027</v>
      </c>
      <c r="T320" s="256">
        <f>S320*H320</f>
        <v>1.1339999999999999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207</v>
      </c>
      <c r="AT320" s="257" t="s">
        <v>203</v>
      </c>
      <c r="AU320" s="257" t="s">
        <v>85</v>
      </c>
      <c r="AY320" s="16" t="s">
        <v>201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207</v>
      </c>
      <c r="BM320" s="257" t="s">
        <v>1047</v>
      </c>
    </row>
    <row r="321" s="13" customFormat="1">
      <c r="A321" s="13"/>
      <c r="B321" s="259"/>
      <c r="C321" s="260"/>
      <c r="D321" s="261" t="s">
        <v>209</v>
      </c>
      <c r="E321" s="262" t="s">
        <v>1</v>
      </c>
      <c r="F321" s="263" t="s">
        <v>237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209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201</v>
      </c>
    </row>
    <row r="322" s="14" customFormat="1">
      <c r="A322" s="14"/>
      <c r="B322" s="270"/>
      <c r="C322" s="271"/>
      <c r="D322" s="261" t="s">
        <v>209</v>
      </c>
      <c r="E322" s="272" t="s">
        <v>1</v>
      </c>
      <c r="F322" s="273" t="s">
        <v>1048</v>
      </c>
      <c r="G322" s="271"/>
      <c r="H322" s="274">
        <v>14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209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201</v>
      </c>
    </row>
    <row r="323" s="14" customFormat="1">
      <c r="A323" s="14"/>
      <c r="B323" s="270"/>
      <c r="C323" s="271"/>
      <c r="D323" s="261" t="s">
        <v>209</v>
      </c>
      <c r="E323" s="272" t="s">
        <v>1</v>
      </c>
      <c r="F323" s="273" t="s">
        <v>1049</v>
      </c>
      <c r="G323" s="271"/>
      <c r="H323" s="274">
        <v>14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209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201</v>
      </c>
    </row>
    <row r="324" s="14" customFormat="1">
      <c r="A324" s="14"/>
      <c r="B324" s="270"/>
      <c r="C324" s="271"/>
      <c r="D324" s="261" t="s">
        <v>209</v>
      </c>
      <c r="E324" s="272" t="s">
        <v>1</v>
      </c>
      <c r="F324" s="273" t="s">
        <v>1050</v>
      </c>
      <c r="G324" s="271"/>
      <c r="H324" s="274">
        <v>14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209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201</v>
      </c>
    </row>
    <row r="325" s="12" customFormat="1" ht="22.8" customHeight="1">
      <c r="A325" s="12"/>
      <c r="B325" s="229"/>
      <c r="C325" s="230"/>
      <c r="D325" s="231" t="s">
        <v>72</v>
      </c>
      <c r="E325" s="243" t="s">
        <v>405</v>
      </c>
      <c r="F325" s="243" t="s">
        <v>406</v>
      </c>
      <c r="G325" s="230"/>
      <c r="H325" s="230"/>
      <c r="I325" s="233"/>
      <c r="J325" s="244">
        <f>BK325</f>
        <v>0</v>
      </c>
      <c r="K325" s="230"/>
      <c r="L325" s="235"/>
      <c r="M325" s="236"/>
      <c r="N325" s="237"/>
      <c r="O325" s="237"/>
      <c r="P325" s="238">
        <f>SUM(P326:P331)</f>
        <v>0</v>
      </c>
      <c r="Q325" s="237"/>
      <c r="R325" s="238">
        <f>SUM(R326:R331)</f>
        <v>0</v>
      </c>
      <c r="S325" s="237"/>
      <c r="T325" s="239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40" t="s">
        <v>80</v>
      </c>
      <c r="AT325" s="241" t="s">
        <v>72</v>
      </c>
      <c r="AU325" s="241" t="s">
        <v>80</v>
      </c>
      <c r="AY325" s="240" t="s">
        <v>201</v>
      </c>
      <c r="BK325" s="242">
        <f>SUM(BK326:BK331)</f>
        <v>0</v>
      </c>
    </row>
    <row r="326" s="2" customFormat="1" ht="16.5" customHeight="1">
      <c r="A326" s="37"/>
      <c r="B326" s="38"/>
      <c r="C326" s="245" t="s">
        <v>407</v>
      </c>
      <c r="D326" s="245" t="s">
        <v>203</v>
      </c>
      <c r="E326" s="246" t="s">
        <v>408</v>
      </c>
      <c r="F326" s="247" t="s">
        <v>409</v>
      </c>
      <c r="G326" s="248" t="s">
        <v>410</v>
      </c>
      <c r="H326" s="249">
        <v>5.226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207</v>
      </c>
      <c r="AT326" s="257" t="s">
        <v>203</v>
      </c>
      <c r="AU326" s="257" t="s">
        <v>85</v>
      </c>
      <c r="AY326" s="16" t="s">
        <v>201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207</v>
      </c>
      <c r="BM326" s="257" t="s">
        <v>1051</v>
      </c>
    </row>
    <row r="327" s="2" customFormat="1" ht="21.75" customHeight="1">
      <c r="A327" s="37"/>
      <c r="B327" s="38"/>
      <c r="C327" s="245" t="s">
        <v>412</v>
      </c>
      <c r="D327" s="245" t="s">
        <v>203</v>
      </c>
      <c r="E327" s="246" t="s">
        <v>413</v>
      </c>
      <c r="F327" s="247" t="s">
        <v>414</v>
      </c>
      <c r="G327" s="248" t="s">
        <v>410</v>
      </c>
      <c r="H327" s="249">
        <v>5.226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207</v>
      </c>
      <c r="AT327" s="257" t="s">
        <v>203</v>
      </c>
      <c r="AU327" s="257" t="s">
        <v>85</v>
      </c>
      <c r="AY327" s="16" t="s">
        <v>201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207</v>
      </c>
      <c r="BM327" s="257" t="s">
        <v>1052</v>
      </c>
    </row>
    <row r="328" s="2" customFormat="1" ht="21.75" customHeight="1">
      <c r="A328" s="37"/>
      <c r="B328" s="38"/>
      <c r="C328" s="245" t="s">
        <v>416</v>
      </c>
      <c r="D328" s="245" t="s">
        <v>203</v>
      </c>
      <c r="E328" s="246" t="s">
        <v>417</v>
      </c>
      <c r="F328" s="247" t="s">
        <v>418</v>
      </c>
      <c r="G328" s="248" t="s">
        <v>410</v>
      </c>
      <c r="H328" s="249">
        <v>5.226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207</v>
      </c>
      <c r="AT328" s="257" t="s">
        <v>203</v>
      </c>
      <c r="AU328" s="257" t="s">
        <v>85</v>
      </c>
      <c r="AY328" s="16" t="s">
        <v>201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207</v>
      </c>
      <c r="BM328" s="257" t="s">
        <v>1053</v>
      </c>
    </row>
    <row r="329" s="2" customFormat="1" ht="21.75" customHeight="1">
      <c r="A329" s="37"/>
      <c r="B329" s="38"/>
      <c r="C329" s="245" t="s">
        <v>420</v>
      </c>
      <c r="D329" s="245" t="s">
        <v>203</v>
      </c>
      <c r="E329" s="246" t="s">
        <v>421</v>
      </c>
      <c r="F329" s="247" t="s">
        <v>422</v>
      </c>
      <c r="G329" s="248" t="s">
        <v>410</v>
      </c>
      <c r="H329" s="249">
        <v>57.485999999999997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207</v>
      </c>
      <c r="AT329" s="257" t="s">
        <v>203</v>
      </c>
      <c r="AU329" s="257" t="s">
        <v>85</v>
      </c>
      <c r="AY329" s="16" t="s">
        <v>201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207</v>
      </c>
      <c r="BM329" s="257" t="s">
        <v>1054</v>
      </c>
    </row>
    <row r="330" s="14" customFormat="1">
      <c r="A330" s="14"/>
      <c r="B330" s="270"/>
      <c r="C330" s="271"/>
      <c r="D330" s="261" t="s">
        <v>209</v>
      </c>
      <c r="E330" s="271"/>
      <c r="F330" s="273" t="s">
        <v>1055</v>
      </c>
      <c r="G330" s="271"/>
      <c r="H330" s="274">
        <v>57.485999999999997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209</v>
      </c>
      <c r="AU330" s="280" t="s">
        <v>85</v>
      </c>
      <c r="AV330" s="14" t="s">
        <v>85</v>
      </c>
      <c r="AW330" s="14" t="s">
        <v>4</v>
      </c>
      <c r="AX330" s="14" t="s">
        <v>80</v>
      </c>
      <c r="AY330" s="280" t="s">
        <v>201</v>
      </c>
    </row>
    <row r="331" s="2" customFormat="1" ht="33" customHeight="1">
      <c r="A331" s="37"/>
      <c r="B331" s="38"/>
      <c r="C331" s="245" t="s">
        <v>425</v>
      </c>
      <c r="D331" s="245" t="s">
        <v>203</v>
      </c>
      <c r="E331" s="246" t="s">
        <v>426</v>
      </c>
      <c r="F331" s="247" t="s">
        <v>427</v>
      </c>
      <c r="G331" s="248" t="s">
        <v>410</v>
      </c>
      <c r="H331" s="249">
        <v>5.226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207</v>
      </c>
      <c r="AT331" s="257" t="s">
        <v>203</v>
      </c>
      <c r="AU331" s="257" t="s">
        <v>85</v>
      </c>
      <c r="AY331" s="16" t="s">
        <v>201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207</v>
      </c>
      <c r="BM331" s="257" t="s">
        <v>1056</v>
      </c>
    </row>
    <row r="332" s="12" customFormat="1" ht="22.8" customHeight="1">
      <c r="A332" s="12"/>
      <c r="B332" s="229"/>
      <c r="C332" s="230"/>
      <c r="D332" s="231" t="s">
        <v>72</v>
      </c>
      <c r="E332" s="243" t="s">
        <v>429</v>
      </c>
      <c r="F332" s="243" t="s">
        <v>430</v>
      </c>
      <c r="G332" s="230"/>
      <c r="H332" s="230"/>
      <c r="I332" s="233"/>
      <c r="J332" s="244">
        <f>BK332</f>
        <v>0</v>
      </c>
      <c r="K332" s="230"/>
      <c r="L332" s="235"/>
      <c r="M332" s="236"/>
      <c r="N332" s="237"/>
      <c r="O332" s="237"/>
      <c r="P332" s="238">
        <f>SUM(P333:P334)</f>
        <v>0</v>
      </c>
      <c r="Q332" s="237"/>
      <c r="R332" s="238">
        <f>SUM(R333:R334)</f>
        <v>0</v>
      </c>
      <c r="S332" s="237"/>
      <c r="T332" s="239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40" t="s">
        <v>80</v>
      </c>
      <c r="AT332" s="241" t="s">
        <v>72</v>
      </c>
      <c r="AU332" s="241" t="s">
        <v>80</v>
      </c>
      <c r="AY332" s="240" t="s">
        <v>201</v>
      </c>
      <c r="BK332" s="242">
        <f>SUM(BK333:BK334)</f>
        <v>0</v>
      </c>
    </row>
    <row r="333" s="2" customFormat="1" ht="21.75" customHeight="1">
      <c r="A333" s="37"/>
      <c r="B333" s="38"/>
      <c r="C333" s="245" t="s">
        <v>431</v>
      </c>
      <c r="D333" s="245" t="s">
        <v>203</v>
      </c>
      <c r="E333" s="246" t="s">
        <v>432</v>
      </c>
      <c r="F333" s="247" t="s">
        <v>433</v>
      </c>
      <c r="G333" s="248" t="s">
        <v>410</v>
      </c>
      <c r="H333" s="249">
        <v>13.324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207</v>
      </c>
      <c r="AT333" s="257" t="s">
        <v>203</v>
      </c>
      <c r="AU333" s="257" t="s">
        <v>85</v>
      </c>
      <c r="AY333" s="16" t="s">
        <v>201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207</v>
      </c>
      <c r="BM333" s="257" t="s">
        <v>1057</v>
      </c>
    </row>
    <row r="334" s="2" customFormat="1" ht="21.75" customHeight="1">
      <c r="A334" s="37"/>
      <c r="B334" s="38"/>
      <c r="C334" s="245" t="s">
        <v>435</v>
      </c>
      <c r="D334" s="245" t="s">
        <v>203</v>
      </c>
      <c r="E334" s="246" t="s">
        <v>436</v>
      </c>
      <c r="F334" s="247" t="s">
        <v>437</v>
      </c>
      <c r="G334" s="248" t="s">
        <v>438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207</v>
      </c>
      <c r="AT334" s="257" t="s">
        <v>203</v>
      </c>
      <c r="AU334" s="257" t="s">
        <v>85</v>
      </c>
      <c r="AY334" s="16" t="s">
        <v>201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207</v>
      </c>
      <c r="BM334" s="257" t="s">
        <v>1058</v>
      </c>
    </row>
    <row r="335" s="12" customFormat="1" ht="25.92" customHeight="1">
      <c r="A335" s="12"/>
      <c r="B335" s="229"/>
      <c r="C335" s="230"/>
      <c r="D335" s="231" t="s">
        <v>72</v>
      </c>
      <c r="E335" s="232" t="s">
        <v>440</v>
      </c>
      <c r="F335" s="232" t="s">
        <v>441</v>
      </c>
      <c r="G335" s="230"/>
      <c r="H335" s="230"/>
      <c r="I335" s="233"/>
      <c r="J335" s="234">
        <f>BK335</f>
        <v>0</v>
      </c>
      <c r="K335" s="230"/>
      <c r="L335" s="235"/>
      <c r="M335" s="236"/>
      <c r="N335" s="237"/>
      <c r="O335" s="237"/>
      <c r="P335" s="238">
        <f>P336+P349+P360+P371+P374+P390</f>
        <v>0</v>
      </c>
      <c r="Q335" s="237"/>
      <c r="R335" s="238">
        <f>R336+R349+R360+R371+R374+R390</f>
        <v>2.9580403999999993</v>
      </c>
      <c r="S335" s="237"/>
      <c r="T335" s="239">
        <f>T336+T349+T360+T371+T374+T390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85</v>
      </c>
      <c r="AT335" s="241" t="s">
        <v>72</v>
      </c>
      <c r="AU335" s="241" t="s">
        <v>73</v>
      </c>
      <c r="AY335" s="240" t="s">
        <v>201</v>
      </c>
      <c r="BK335" s="242">
        <f>BK336+BK349+BK360+BK371+BK374+BK390</f>
        <v>0</v>
      </c>
    </row>
    <row r="336" s="12" customFormat="1" ht="22.8" customHeight="1">
      <c r="A336" s="12"/>
      <c r="B336" s="229"/>
      <c r="C336" s="230"/>
      <c r="D336" s="231" t="s">
        <v>72</v>
      </c>
      <c r="E336" s="243" t="s">
        <v>442</v>
      </c>
      <c r="F336" s="243" t="s">
        <v>443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SUM(P337:P348)</f>
        <v>0</v>
      </c>
      <c r="Q336" s="237"/>
      <c r="R336" s="238">
        <f>SUM(R337:R348)</f>
        <v>0.020489999999999998</v>
      </c>
      <c r="S336" s="237"/>
      <c r="T336" s="239">
        <f>SUM(T337:T348)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85</v>
      </c>
      <c r="AT336" s="241" t="s">
        <v>72</v>
      </c>
      <c r="AU336" s="241" t="s">
        <v>80</v>
      </c>
      <c r="AY336" s="240" t="s">
        <v>201</v>
      </c>
      <c r="BK336" s="242">
        <f>SUM(BK337:BK348)</f>
        <v>0</v>
      </c>
    </row>
    <row r="337" s="2" customFormat="1" ht="21.75" customHeight="1">
      <c r="A337" s="37"/>
      <c r="B337" s="38"/>
      <c r="C337" s="245" t="s">
        <v>444</v>
      </c>
      <c r="D337" s="245" t="s">
        <v>203</v>
      </c>
      <c r="E337" s="246" t="s">
        <v>445</v>
      </c>
      <c r="F337" s="247" t="s">
        <v>446</v>
      </c>
      <c r="G337" s="248" t="s">
        <v>206</v>
      </c>
      <c r="H337" s="249">
        <v>3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0.0018699999999999999</v>
      </c>
      <c r="R337" s="255">
        <f>Q337*H337</f>
        <v>0.0056099999999999995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365</v>
      </c>
      <c r="AT337" s="257" t="s">
        <v>203</v>
      </c>
      <c r="AU337" s="257" t="s">
        <v>85</v>
      </c>
      <c r="AY337" s="16" t="s">
        <v>201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365</v>
      </c>
      <c r="BM337" s="257" t="s">
        <v>1059</v>
      </c>
    </row>
    <row r="338" s="2" customFormat="1" ht="16.5" customHeight="1">
      <c r="A338" s="37"/>
      <c r="B338" s="38"/>
      <c r="C338" s="245" t="s">
        <v>448</v>
      </c>
      <c r="D338" s="245" t="s">
        <v>203</v>
      </c>
      <c r="E338" s="246" t="s">
        <v>449</v>
      </c>
      <c r="F338" s="247" t="s">
        <v>450</v>
      </c>
      <c r="G338" s="248" t="s">
        <v>323</v>
      </c>
      <c r="H338" s="249">
        <v>12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0.00029</v>
      </c>
      <c r="R338" s="255">
        <f>Q338*H338</f>
        <v>0.00348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365</v>
      </c>
      <c r="AT338" s="257" t="s">
        <v>203</v>
      </c>
      <c r="AU338" s="257" t="s">
        <v>85</v>
      </c>
      <c r="AY338" s="16" t="s">
        <v>201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365</v>
      </c>
      <c r="BM338" s="257" t="s">
        <v>1060</v>
      </c>
    </row>
    <row r="339" s="14" customFormat="1">
      <c r="A339" s="14"/>
      <c r="B339" s="270"/>
      <c r="C339" s="271"/>
      <c r="D339" s="261" t="s">
        <v>209</v>
      </c>
      <c r="E339" s="272" t="s">
        <v>1</v>
      </c>
      <c r="F339" s="273" t="s">
        <v>1061</v>
      </c>
      <c r="G339" s="271"/>
      <c r="H339" s="274">
        <v>12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209</v>
      </c>
      <c r="AU339" s="280" t="s">
        <v>85</v>
      </c>
      <c r="AV339" s="14" t="s">
        <v>85</v>
      </c>
      <c r="AW339" s="14" t="s">
        <v>30</v>
      </c>
      <c r="AX339" s="14" t="s">
        <v>73</v>
      </c>
      <c r="AY339" s="280" t="s">
        <v>201</v>
      </c>
    </row>
    <row r="340" s="2" customFormat="1" ht="16.5" customHeight="1">
      <c r="A340" s="37"/>
      <c r="B340" s="38"/>
      <c r="C340" s="245" t="s">
        <v>453</v>
      </c>
      <c r="D340" s="245" t="s">
        <v>203</v>
      </c>
      <c r="E340" s="246" t="s">
        <v>454</v>
      </c>
      <c r="F340" s="247" t="s">
        <v>455</v>
      </c>
      <c r="G340" s="248" t="s">
        <v>323</v>
      </c>
      <c r="H340" s="249">
        <v>24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0.00035</v>
      </c>
      <c r="R340" s="255">
        <f>Q340*H340</f>
        <v>0.0083999999999999995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365</v>
      </c>
      <c r="AT340" s="257" t="s">
        <v>203</v>
      </c>
      <c r="AU340" s="257" t="s">
        <v>85</v>
      </c>
      <c r="AY340" s="16" t="s">
        <v>201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365</v>
      </c>
      <c r="BM340" s="257" t="s">
        <v>1062</v>
      </c>
    </row>
    <row r="341" s="14" customFormat="1">
      <c r="A341" s="14"/>
      <c r="B341" s="270"/>
      <c r="C341" s="271"/>
      <c r="D341" s="261" t="s">
        <v>209</v>
      </c>
      <c r="E341" s="272" t="s">
        <v>1</v>
      </c>
      <c r="F341" s="273" t="s">
        <v>1063</v>
      </c>
      <c r="G341" s="271"/>
      <c r="H341" s="274">
        <v>24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209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201</v>
      </c>
    </row>
    <row r="342" s="2" customFormat="1" ht="21.75" customHeight="1">
      <c r="A342" s="37"/>
      <c r="B342" s="38"/>
      <c r="C342" s="245" t="s">
        <v>458</v>
      </c>
      <c r="D342" s="245" t="s">
        <v>203</v>
      </c>
      <c r="E342" s="246" t="s">
        <v>459</v>
      </c>
      <c r="F342" s="247" t="s">
        <v>460</v>
      </c>
      <c r="G342" s="248" t="s">
        <v>206</v>
      </c>
      <c r="H342" s="249">
        <v>6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0.00050000000000000001</v>
      </c>
      <c r="R342" s="255">
        <f>Q342*H342</f>
        <v>0.0030000000000000001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365</v>
      </c>
      <c r="AT342" s="257" t="s">
        <v>203</v>
      </c>
      <c r="AU342" s="257" t="s">
        <v>85</v>
      </c>
      <c r="AY342" s="16" t="s">
        <v>201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365</v>
      </c>
      <c r="BM342" s="257" t="s">
        <v>1064</v>
      </c>
    </row>
    <row r="343" s="14" customFormat="1">
      <c r="A343" s="14"/>
      <c r="B343" s="270"/>
      <c r="C343" s="271"/>
      <c r="D343" s="261" t="s">
        <v>209</v>
      </c>
      <c r="E343" s="272" t="s">
        <v>1</v>
      </c>
      <c r="F343" s="273" t="s">
        <v>1065</v>
      </c>
      <c r="G343" s="271"/>
      <c r="H343" s="274">
        <v>6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209</v>
      </c>
      <c r="AU343" s="280" t="s">
        <v>85</v>
      </c>
      <c r="AV343" s="14" t="s">
        <v>85</v>
      </c>
      <c r="AW343" s="14" t="s">
        <v>30</v>
      </c>
      <c r="AX343" s="14" t="s">
        <v>73</v>
      </c>
      <c r="AY343" s="280" t="s">
        <v>201</v>
      </c>
    </row>
    <row r="344" s="2" customFormat="1" ht="16.5" customHeight="1">
      <c r="A344" s="37"/>
      <c r="B344" s="38"/>
      <c r="C344" s="245" t="s">
        <v>463</v>
      </c>
      <c r="D344" s="245" t="s">
        <v>203</v>
      </c>
      <c r="E344" s="246" t="s">
        <v>464</v>
      </c>
      <c r="F344" s="247" t="s">
        <v>465</v>
      </c>
      <c r="G344" s="248" t="s">
        <v>323</v>
      </c>
      <c r="H344" s="249">
        <v>36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365</v>
      </c>
      <c r="AT344" s="257" t="s">
        <v>203</v>
      </c>
      <c r="AU344" s="257" t="s">
        <v>85</v>
      </c>
      <c r="AY344" s="16" t="s">
        <v>201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365</v>
      </c>
      <c r="BM344" s="257" t="s">
        <v>1066</v>
      </c>
    </row>
    <row r="345" s="14" customFormat="1">
      <c r="A345" s="14"/>
      <c r="B345" s="270"/>
      <c r="C345" s="271"/>
      <c r="D345" s="261" t="s">
        <v>209</v>
      </c>
      <c r="E345" s="272" t="s">
        <v>1</v>
      </c>
      <c r="F345" s="273" t="s">
        <v>1067</v>
      </c>
      <c r="G345" s="271"/>
      <c r="H345" s="274">
        <v>36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209</v>
      </c>
      <c r="AU345" s="280" t="s">
        <v>85</v>
      </c>
      <c r="AV345" s="14" t="s">
        <v>85</v>
      </c>
      <c r="AW345" s="14" t="s">
        <v>30</v>
      </c>
      <c r="AX345" s="14" t="s">
        <v>73</v>
      </c>
      <c r="AY345" s="280" t="s">
        <v>201</v>
      </c>
    </row>
    <row r="346" s="2" customFormat="1" ht="16.5" customHeight="1">
      <c r="A346" s="37"/>
      <c r="B346" s="38"/>
      <c r="C346" s="245" t="s">
        <v>468</v>
      </c>
      <c r="D346" s="245" t="s">
        <v>203</v>
      </c>
      <c r="E346" s="246" t="s">
        <v>469</v>
      </c>
      <c r="F346" s="247" t="s">
        <v>470</v>
      </c>
      <c r="G346" s="248" t="s">
        <v>323</v>
      </c>
      <c r="H346" s="249">
        <v>36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365</v>
      </c>
      <c r="AT346" s="257" t="s">
        <v>203</v>
      </c>
      <c r="AU346" s="257" t="s">
        <v>85</v>
      </c>
      <c r="AY346" s="16" t="s">
        <v>201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365</v>
      </c>
      <c r="BM346" s="257" t="s">
        <v>1068</v>
      </c>
    </row>
    <row r="347" s="14" customFormat="1">
      <c r="A347" s="14"/>
      <c r="B347" s="270"/>
      <c r="C347" s="271"/>
      <c r="D347" s="261" t="s">
        <v>209</v>
      </c>
      <c r="E347" s="272" t="s">
        <v>1</v>
      </c>
      <c r="F347" s="273" t="s">
        <v>1067</v>
      </c>
      <c r="G347" s="271"/>
      <c r="H347" s="274">
        <v>36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209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201</v>
      </c>
    </row>
    <row r="348" s="2" customFormat="1" ht="21.75" customHeight="1">
      <c r="A348" s="37"/>
      <c r="B348" s="38"/>
      <c r="C348" s="245" t="s">
        <v>472</v>
      </c>
      <c r="D348" s="245" t="s">
        <v>203</v>
      </c>
      <c r="E348" s="246" t="s">
        <v>473</v>
      </c>
      <c r="F348" s="247" t="s">
        <v>474</v>
      </c>
      <c r="G348" s="248" t="s">
        <v>410</v>
      </c>
      <c r="H348" s="249">
        <v>0.02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207</v>
      </c>
      <c r="AT348" s="257" t="s">
        <v>203</v>
      </c>
      <c r="AU348" s="257" t="s">
        <v>85</v>
      </c>
      <c r="AY348" s="16" t="s">
        <v>201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207</v>
      </c>
      <c r="BM348" s="257" t="s">
        <v>1069</v>
      </c>
    </row>
    <row r="349" s="12" customFormat="1" ht="22.8" customHeight="1">
      <c r="A349" s="12"/>
      <c r="B349" s="229"/>
      <c r="C349" s="230"/>
      <c r="D349" s="231" t="s">
        <v>72</v>
      </c>
      <c r="E349" s="243" t="s">
        <v>476</v>
      </c>
      <c r="F349" s="243" t="s">
        <v>477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SUM(P350:P359)</f>
        <v>0</v>
      </c>
      <c r="Q349" s="237"/>
      <c r="R349" s="238">
        <f>SUM(R350:R359)</f>
        <v>0.058799999999999998</v>
      </c>
      <c r="S349" s="237"/>
      <c r="T349" s="239">
        <f>SUM(T350:T359)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85</v>
      </c>
      <c r="AT349" s="241" t="s">
        <v>72</v>
      </c>
      <c r="AU349" s="241" t="s">
        <v>80</v>
      </c>
      <c r="AY349" s="240" t="s">
        <v>201</v>
      </c>
      <c r="BK349" s="242">
        <f>SUM(BK350:BK359)</f>
        <v>0</v>
      </c>
    </row>
    <row r="350" s="2" customFormat="1" ht="16.5" customHeight="1">
      <c r="A350" s="37"/>
      <c r="B350" s="38"/>
      <c r="C350" s="245" t="s">
        <v>478</v>
      </c>
      <c r="D350" s="245" t="s">
        <v>203</v>
      </c>
      <c r="E350" s="246" t="s">
        <v>479</v>
      </c>
      <c r="F350" s="247" t="s">
        <v>480</v>
      </c>
      <c r="G350" s="248" t="s">
        <v>206</v>
      </c>
      <c r="H350" s="249">
        <v>1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0.0024499999999999999</v>
      </c>
      <c r="R350" s="255">
        <f>Q350*H350</f>
        <v>0.0024499999999999999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365</v>
      </c>
      <c r="AT350" s="257" t="s">
        <v>203</v>
      </c>
      <c r="AU350" s="257" t="s">
        <v>85</v>
      </c>
      <c r="AY350" s="16" t="s">
        <v>201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365</v>
      </c>
      <c r="BM350" s="257" t="s">
        <v>1070</v>
      </c>
    </row>
    <row r="351" s="2" customFormat="1" ht="16.5" customHeight="1">
      <c r="A351" s="37"/>
      <c r="B351" s="38"/>
      <c r="C351" s="245" t="s">
        <v>482</v>
      </c>
      <c r="D351" s="245" t="s">
        <v>203</v>
      </c>
      <c r="E351" s="246" t="s">
        <v>483</v>
      </c>
      <c r="F351" s="247" t="s">
        <v>484</v>
      </c>
      <c r="G351" s="248" t="s">
        <v>323</v>
      </c>
      <c r="H351" s="249">
        <v>7</v>
      </c>
      <c r="I351" s="250"/>
      <c r="J351" s="251">
        <f>ROUND(I351*H351,2)</f>
        <v>0</v>
      </c>
      <c r="K351" s="252"/>
      <c r="L351" s="43"/>
      <c r="M351" s="253" t="s">
        <v>1</v>
      </c>
      <c r="N351" s="254" t="s">
        <v>39</v>
      </c>
      <c r="O351" s="90"/>
      <c r="P351" s="255">
        <f>O351*H351</f>
        <v>0</v>
      </c>
      <c r="Q351" s="255">
        <v>0.0024499999999999999</v>
      </c>
      <c r="R351" s="255">
        <f>Q351*H351</f>
        <v>0.017149999999999999</v>
      </c>
      <c r="S351" s="255">
        <v>0</v>
      </c>
      <c r="T351" s="25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7" t="s">
        <v>365</v>
      </c>
      <c r="AT351" s="257" t="s">
        <v>203</v>
      </c>
      <c r="AU351" s="257" t="s">
        <v>85</v>
      </c>
      <c r="AY351" s="16" t="s">
        <v>201</v>
      </c>
      <c r="BE351" s="258">
        <f>IF(N351="základní",J351,0)</f>
        <v>0</v>
      </c>
      <c r="BF351" s="258">
        <f>IF(N351="snížená",J351,0)</f>
        <v>0</v>
      </c>
      <c r="BG351" s="258">
        <f>IF(N351="zákl. přenesená",J351,0)</f>
        <v>0</v>
      </c>
      <c r="BH351" s="258">
        <f>IF(N351="sníž. přenesená",J351,0)</f>
        <v>0</v>
      </c>
      <c r="BI351" s="258">
        <f>IF(N351="nulová",J351,0)</f>
        <v>0</v>
      </c>
      <c r="BJ351" s="16" t="s">
        <v>85</v>
      </c>
      <c r="BK351" s="258">
        <f>ROUND(I351*H351,2)</f>
        <v>0</v>
      </c>
      <c r="BL351" s="16" t="s">
        <v>365</v>
      </c>
      <c r="BM351" s="257" t="s">
        <v>1071</v>
      </c>
    </row>
    <row r="352" s="2" customFormat="1" ht="16.5" customHeight="1">
      <c r="A352" s="37"/>
      <c r="B352" s="38"/>
      <c r="C352" s="245" t="s">
        <v>486</v>
      </c>
      <c r="D352" s="245" t="s">
        <v>203</v>
      </c>
      <c r="E352" s="246" t="s">
        <v>487</v>
      </c>
      <c r="F352" s="247" t="s">
        <v>488</v>
      </c>
      <c r="G352" s="248" t="s">
        <v>323</v>
      </c>
      <c r="H352" s="249">
        <v>7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0.0024499999999999999</v>
      </c>
      <c r="R352" s="255">
        <f>Q352*H352</f>
        <v>0.017149999999999999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365</v>
      </c>
      <c r="AT352" s="257" t="s">
        <v>203</v>
      </c>
      <c r="AU352" s="257" t="s">
        <v>85</v>
      </c>
      <c r="AY352" s="16" t="s">
        <v>201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365</v>
      </c>
      <c r="BM352" s="257" t="s">
        <v>1072</v>
      </c>
    </row>
    <row r="353" s="2" customFormat="1" ht="16.5" customHeight="1">
      <c r="A353" s="37"/>
      <c r="B353" s="38"/>
      <c r="C353" s="245" t="s">
        <v>490</v>
      </c>
      <c r="D353" s="245" t="s">
        <v>203</v>
      </c>
      <c r="E353" s="246" t="s">
        <v>491</v>
      </c>
      <c r="F353" s="247" t="s">
        <v>492</v>
      </c>
      <c r="G353" s="248" t="s">
        <v>206</v>
      </c>
      <c r="H353" s="249">
        <v>4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0.0024499999999999999</v>
      </c>
      <c r="R353" s="255">
        <f>Q353*H353</f>
        <v>0.0097999999999999997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365</v>
      </c>
      <c r="AT353" s="257" t="s">
        <v>203</v>
      </c>
      <c r="AU353" s="257" t="s">
        <v>85</v>
      </c>
      <c r="AY353" s="16" t="s">
        <v>201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365</v>
      </c>
      <c r="BM353" s="257" t="s">
        <v>1073</v>
      </c>
    </row>
    <row r="354" s="2" customFormat="1" ht="16.5" customHeight="1">
      <c r="A354" s="37"/>
      <c r="B354" s="38"/>
      <c r="C354" s="245" t="s">
        <v>494</v>
      </c>
      <c r="D354" s="245" t="s">
        <v>203</v>
      </c>
      <c r="E354" s="246" t="s">
        <v>495</v>
      </c>
      <c r="F354" s="247" t="s">
        <v>496</v>
      </c>
      <c r="G354" s="248" t="s">
        <v>206</v>
      </c>
      <c r="H354" s="249">
        <v>1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0.0024499999999999999</v>
      </c>
      <c r="R354" s="255">
        <f>Q354*H354</f>
        <v>0.0024499999999999999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365</v>
      </c>
      <c r="AT354" s="257" t="s">
        <v>203</v>
      </c>
      <c r="AU354" s="257" t="s">
        <v>85</v>
      </c>
      <c r="AY354" s="16" t="s">
        <v>201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365</v>
      </c>
      <c r="BM354" s="257" t="s">
        <v>1074</v>
      </c>
    </row>
    <row r="355" s="2" customFormat="1" ht="16.5" customHeight="1">
      <c r="A355" s="37"/>
      <c r="B355" s="38"/>
      <c r="C355" s="245" t="s">
        <v>498</v>
      </c>
      <c r="D355" s="245" t="s">
        <v>203</v>
      </c>
      <c r="E355" s="246" t="s">
        <v>499</v>
      </c>
      <c r="F355" s="247" t="s">
        <v>500</v>
      </c>
      <c r="G355" s="248" t="s">
        <v>206</v>
      </c>
      <c r="H355" s="249">
        <v>1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0.0024499999999999999</v>
      </c>
      <c r="R355" s="255">
        <f>Q355*H355</f>
        <v>0.0024499999999999999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365</v>
      </c>
      <c r="AT355" s="257" t="s">
        <v>203</v>
      </c>
      <c r="AU355" s="257" t="s">
        <v>85</v>
      </c>
      <c r="AY355" s="16" t="s">
        <v>201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365</v>
      </c>
      <c r="BM355" s="257" t="s">
        <v>1075</v>
      </c>
    </row>
    <row r="356" s="2" customFormat="1" ht="16.5" customHeight="1">
      <c r="A356" s="37"/>
      <c r="B356" s="38"/>
      <c r="C356" s="245" t="s">
        <v>502</v>
      </c>
      <c r="D356" s="245" t="s">
        <v>203</v>
      </c>
      <c r="E356" s="246" t="s">
        <v>503</v>
      </c>
      <c r="F356" s="247" t="s">
        <v>504</v>
      </c>
      <c r="G356" s="248" t="s">
        <v>206</v>
      </c>
      <c r="H356" s="249">
        <v>1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0.0024499999999999999</v>
      </c>
      <c r="R356" s="255">
        <f>Q356*H356</f>
        <v>0.0024499999999999999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365</v>
      </c>
      <c r="AT356" s="257" t="s">
        <v>203</v>
      </c>
      <c r="AU356" s="257" t="s">
        <v>85</v>
      </c>
      <c r="AY356" s="16" t="s">
        <v>201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365</v>
      </c>
      <c r="BM356" s="257" t="s">
        <v>1076</v>
      </c>
    </row>
    <row r="357" s="2" customFormat="1" ht="16.5" customHeight="1">
      <c r="A357" s="37"/>
      <c r="B357" s="38"/>
      <c r="C357" s="245" t="s">
        <v>506</v>
      </c>
      <c r="D357" s="245" t="s">
        <v>203</v>
      </c>
      <c r="E357" s="246" t="s">
        <v>507</v>
      </c>
      <c r="F357" s="247" t="s">
        <v>508</v>
      </c>
      <c r="G357" s="248" t="s">
        <v>206</v>
      </c>
      <c r="H357" s="249">
        <v>1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0.0024499999999999999</v>
      </c>
      <c r="R357" s="255">
        <f>Q357*H357</f>
        <v>0.0024499999999999999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365</v>
      </c>
      <c r="AT357" s="257" t="s">
        <v>203</v>
      </c>
      <c r="AU357" s="257" t="s">
        <v>85</v>
      </c>
      <c r="AY357" s="16" t="s">
        <v>201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365</v>
      </c>
      <c r="BM357" s="257" t="s">
        <v>1077</v>
      </c>
    </row>
    <row r="358" s="2" customFormat="1" ht="16.5" customHeight="1">
      <c r="A358" s="37"/>
      <c r="B358" s="38"/>
      <c r="C358" s="245" t="s">
        <v>510</v>
      </c>
      <c r="D358" s="245" t="s">
        <v>203</v>
      </c>
      <c r="E358" s="246" t="s">
        <v>511</v>
      </c>
      <c r="F358" s="247" t="s">
        <v>512</v>
      </c>
      <c r="G358" s="248" t="s">
        <v>206</v>
      </c>
      <c r="H358" s="249">
        <v>1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0.0024499999999999999</v>
      </c>
      <c r="R358" s="255">
        <f>Q358*H358</f>
        <v>0.0024499999999999999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365</v>
      </c>
      <c r="AT358" s="257" t="s">
        <v>203</v>
      </c>
      <c r="AU358" s="257" t="s">
        <v>85</v>
      </c>
      <c r="AY358" s="16" t="s">
        <v>201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365</v>
      </c>
      <c r="BM358" s="257" t="s">
        <v>1078</v>
      </c>
    </row>
    <row r="359" s="2" customFormat="1" ht="21.75" customHeight="1">
      <c r="A359" s="37"/>
      <c r="B359" s="38"/>
      <c r="C359" s="245" t="s">
        <v>514</v>
      </c>
      <c r="D359" s="245" t="s">
        <v>203</v>
      </c>
      <c r="E359" s="246" t="s">
        <v>515</v>
      </c>
      <c r="F359" s="247" t="s">
        <v>516</v>
      </c>
      <c r="G359" s="248" t="s">
        <v>410</v>
      </c>
      <c r="H359" s="249">
        <v>0.058999999999999997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365</v>
      </c>
      <c r="AT359" s="257" t="s">
        <v>203</v>
      </c>
      <c r="AU359" s="257" t="s">
        <v>85</v>
      </c>
      <c r="AY359" s="16" t="s">
        <v>201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365</v>
      </c>
      <c r="BM359" s="257" t="s">
        <v>1079</v>
      </c>
    </row>
    <row r="360" s="12" customFormat="1" ht="22.8" customHeight="1">
      <c r="A360" s="12"/>
      <c r="B360" s="229"/>
      <c r="C360" s="230"/>
      <c r="D360" s="231" t="s">
        <v>72</v>
      </c>
      <c r="E360" s="243" t="s">
        <v>518</v>
      </c>
      <c r="F360" s="243" t="s">
        <v>519</v>
      </c>
      <c r="G360" s="230"/>
      <c r="H360" s="230"/>
      <c r="I360" s="233"/>
      <c r="J360" s="244">
        <f>BK360</f>
        <v>0</v>
      </c>
      <c r="K360" s="230"/>
      <c r="L360" s="235"/>
      <c r="M360" s="236"/>
      <c r="N360" s="237"/>
      <c r="O360" s="237"/>
      <c r="P360" s="238">
        <f>SUM(P361:P370)</f>
        <v>0</v>
      </c>
      <c r="Q360" s="237"/>
      <c r="R360" s="238">
        <f>SUM(R361:R370)</f>
        <v>0.079199999999999965</v>
      </c>
      <c r="S360" s="237"/>
      <c r="T360" s="239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40" t="s">
        <v>85</v>
      </c>
      <c r="AT360" s="241" t="s">
        <v>72</v>
      </c>
      <c r="AU360" s="241" t="s">
        <v>80</v>
      </c>
      <c r="AY360" s="240" t="s">
        <v>201</v>
      </c>
      <c r="BK360" s="242">
        <f>SUM(BK361:BK370)</f>
        <v>0</v>
      </c>
    </row>
    <row r="361" s="2" customFormat="1" ht="16.5" customHeight="1">
      <c r="A361" s="37"/>
      <c r="B361" s="38"/>
      <c r="C361" s="245" t="s">
        <v>520</v>
      </c>
      <c r="D361" s="245" t="s">
        <v>203</v>
      </c>
      <c r="E361" s="246" t="s">
        <v>521</v>
      </c>
      <c r="F361" s="247" t="s">
        <v>522</v>
      </c>
      <c r="G361" s="248" t="s">
        <v>206</v>
      </c>
      <c r="H361" s="249">
        <v>1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0.0022000000000000001</v>
      </c>
      <c r="R361" s="255">
        <f>Q361*H361</f>
        <v>0.0022000000000000001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365</v>
      </c>
      <c r="AT361" s="257" t="s">
        <v>203</v>
      </c>
      <c r="AU361" s="257" t="s">
        <v>85</v>
      </c>
      <c r="AY361" s="16" t="s">
        <v>201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365</v>
      </c>
      <c r="BM361" s="257" t="s">
        <v>1080</v>
      </c>
    </row>
    <row r="362" s="2" customFormat="1" ht="21.75" customHeight="1">
      <c r="A362" s="37"/>
      <c r="B362" s="38"/>
      <c r="C362" s="245" t="s">
        <v>524</v>
      </c>
      <c r="D362" s="245" t="s">
        <v>203</v>
      </c>
      <c r="E362" s="246" t="s">
        <v>525</v>
      </c>
      <c r="F362" s="247" t="s">
        <v>526</v>
      </c>
      <c r="G362" s="248" t="s">
        <v>323</v>
      </c>
      <c r="H362" s="249">
        <v>14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0.0022000000000000001</v>
      </c>
      <c r="R362" s="255">
        <f>Q362*H362</f>
        <v>0.030800000000000001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365</v>
      </c>
      <c r="AT362" s="257" t="s">
        <v>203</v>
      </c>
      <c r="AU362" s="257" t="s">
        <v>85</v>
      </c>
      <c r="AY362" s="16" t="s">
        <v>201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365</v>
      </c>
      <c r="BM362" s="257" t="s">
        <v>1081</v>
      </c>
    </row>
    <row r="363" s="2" customFormat="1" ht="21.75" customHeight="1">
      <c r="A363" s="37"/>
      <c r="B363" s="38"/>
      <c r="C363" s="245" t="s">
        <v>528</v>
      </c>
      <c r="D363" s="245" t="s">
        <v>203</v>
      </c>
      <c r="E363" s="246" t="s">
        <v>529</v>
      </c>
      <c r="F363" s="247" t="s">
        <v>530</v>
      </c>
      <c r="G363" s="248" t="s">
        <v>323</v>
      </c>
      <c r="H363" s="249">
        <v>14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0.0022000000000000001</v>
      </c>
      <c r="R363" s="255">
        <f>Q363*H363</f>
        <v>0.030800000000000001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365</v>
      </c>
      <c r="AT363" s="257" t="s">
        <v>203</v>
      </c>
      <c r="AU363" s="257" t="s">
        <v>85</v>
      </c>
      <c r="AY363" s="16" t="s">
        <v>201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365</v>
      </c>
      <c r="BM363" s="257" t="s">
        <v>1082</v>
      </c>
    </row>
    <row r="364" s="2" customFormat="1" ht="16.5" customHeight="1">
      <c r="A364" s="37"/>
      <c r="B364" s="38"/>
      <c r="C364" s="245" t="s">
        <v>532</v>
      </c>
      <c r="D364" s="245" t="s">
        <v>203</v>
      </c>
      <c r="E364" s="246" t="s">
        <v>533</v>
      </c>
      <c r="F364" s="247" t="s">
        <v>534</v>
      </c>
      <c r="G364" s="248" t="s">
        <v>206</v>
      </c>
      <c r="H364" s="249">
        <v>2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0.0022000000000000001</v>
      </c>
      <c r="R364" s="255">
        <f>Q364*H364</f>
        <v>0.0044000000000000003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365</v>
      </c>
      <c r="AT364" s="257" t="s">
        <v>203</v>
      </c>
      <c r="AU364" s="257" t="s">
        <v>85</v>
      </c>
      <c r="AY364" s="16" t="s">
        <v>201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365</v>
      </c>
      <c r="BM364" s="257" t="s">
        <v>1083</v>
      </c>
    </row>
    <row r="365" s="2" customFormat="1" ht="16.5" customHeight="1">
      <c r="A365" s="37"/>
      <c r="B365" s="38"/>
      <c r="C365" s="245" t="s">
        <v>536</v>
      </c>
      <c r="D365" s="245" t="s">
        <v>203</v>
      </c>
      <c r="E365" s="246" t="s">
        <v>537</v>
      </c>
      <c r="F365" s="247" t="s">
        <v>538</v>
      </c>
      <c r="G365" s="248" t="s">
        <v>206</v>
      </c>
      <c r="H365" s="249">
        <v>1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0.0022000000000000001</v>
      </c>
      <c r="R365" s="255">
        <f>Q365*H365</f>
        <v>0.0022000000000000001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365</v>
      </c>
      <c r="AT365" s="257" t="s">
        <v>203</v>
      </c>
      <c r="AU365" s="257" t="s">
        <v>85</v>
      </c>
      <c r="AY365" s="16" t="s">
        <v>201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365</v>
      </c>
      <c r="BM365" s="257" t="s">
        <v>1084</v>
      </c>
    </row>
    <row r="366" s="2" customFormat="1" ht="16.5" customHeight="1">
      <c r="A366" s="37"/>
      <c r="B366" s="38"/>
      <c r="C366" s="245" t="s">
        <v>540</v>
      </c>
      <c r="D366" s="245" t="s">
        <v>203</v>
      </c>
      <c r="E366" s="246" t="s">
        <v>541</v>
      </c>
      <c r="F366" s="247" t="s">
        <v>542</v>
      </c>
      <c r="G366" s="248" t="s">
        <v>206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365</v>
      </c>
      <c r="AT366" s="257" t="s">
        <v>203</v>
      </c>
      <c r="AU366" s="257" t="s">
        <v>85</v>
      </c>
      <c r="AY366" s="16" t="s">
        <v>201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365</v>
      </c>
      <c r="BM366" s="257" t="s">
        <v>1085</v>
      </c>
    </row>
    <row r="367" s="2" customFormat="1" ht="16.5" customHeight="1">
      <c r="A367" s="37"/>
      <c r="B367" s="38"/>
      <c r="C367" s="245" t="s">
        <v>544</v>
      </c>
      <c r="D367" s="245" t="s">
        <v>203</v>
      </c>
      <c r="E367" s="246" t="s">
        <v>545</v>
      </c>
      <c r="F367" s="247" t="s">
        <v>546</v>
      </c>
      <c r="G367" s="248" t="s">
        <v>206</v>
      </c>
      <c r="H367" s="249">
        <v>1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0.0022000000000000001</v>
      </c>
      <c r="R367" s="255">
        <f>Q367*H367</f>
        <v>0.0022000000000000001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365</v>
      </c>
      <c r="AT367" s="257" t="s">
        <v>203</v>
      </c>
      <c r="AU367" s="257" t="s">
        <v>85</v>
      </c>
      <c r="AY367" s="16" t="s">
        <v>201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365</v>
      </c>
      <c r="BM367" s="257" t="s">
        <v>1086</v>
      </c>
    </row>
    <row r="368" s="2" customFormat="1" ht="33" customHeight="1">
      <c r="A368" s="37"/>
      <c r="B368" s="38"/>
      <c r="C368" s="245" t="s">
        <v>548</v>
      </c>
      <c r="D368" s="245" t="s">
        <v>203</v>
      </c>
      <c r="E368" s="246" t="s">
        <v>549</v>
      </c>
      <c r="F368" s="247" t="s">
        <v>550</v>
      </c>
      <c r="G368" s="248" t="s">
        <v>206</v>
      </c>
      <c r="H368" s="249">
        <v>1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0.0022000000000000001</v>
      </c>
      <c r="R368" s="255">
        <f>Q368*H368</f>
        <v>0.0022000000000000001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365</v>
      </c>
      <c r="AT368" s="257" t="s">
        <v>203</v>
      </c>
      <c r="AU368" s="257" t="s">
        <v>85</v>
      </c>
      <c r="AY368" s="16" t="s">
        <v>201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365</v>
      </c>
      <c r="BM368" s="257" t="s">
        <v>1087</v>
      </c>
    </row>
    <row r="369" s="2" customFormat="1" ht="21.75" customHeight="1">
      <c r="A369" s="37"/>
      <c r="B369" s="38"/>
      <c r="C369" s="245" t="s">
        <v>552</v>
      </c>
      <c r="D369" s="245" t="s">
        <v>203</v>
      </c>
      <c r="E369" s="246" t="s">
        <v>553</v>
      </c>
      <c r="F369" s="247" t="s">
        <v>554</v>
      </c>
      <c r="G369" s="248" t="s">
        <v>206</v>
      </c>
      <c r="H369" s="249">
        <v>1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0.0022000000000000001</v>
      </c>
      <c r="R369" s="255">
        <f>Q369*H369</f>
        <v>0.0022000000000000001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365</v>
      </c>
      <c r="AT369" s="257" t="s">
        <v>203</v>
      </c>
      <c r="AU369" s="257" t="s">
        <v>85</v>
      </c>
      <c r="AY369" s="16" t="s">
        <v>201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365</v>
      </c>
      <c r="BM369" s="257" t="s">
        <v>1088</v>
      </c>
    </row>
    <row r="370" s="2" customFormat="1" ht="21.75" customHeight="1">
      <c r="A370" s="37"/>
      <c r="B370" s="38"/>
      <c r="C370" s="245" t="s">
        <v>556</v>
      </c>
      <c r="D370" s="245" t="s">
        <v>203</v>
      </c>
      <c r="E370" s="246" t="s">
        <v>557</v>
      </c>
      <c r="F370" s="247" t="s">
        <v>558</v>
      </c>
      <c r="G370" s="248" t="s">
        <v>410</v>
      </c>
      <c r="H370" s="249">
        <v>0.079000000000000001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365</v>
      </c>
      <c r="AT370" s="257" t="s">
        <v>203</v>
      </c>
      <c r="AU370" s="257" t="s">
        <v>85</v>
      </c>
      <c r="AY370" s="16" t="s">
        <v>201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365</v>
      </c>
      <c r="BM370" s="257" t="s">
        <v>1089</v>
      </c>
    </row>
    <row r="371" s="12" customFormat="1" ht="22.8" customHeight="1">
      <c r="A371" s="12"/>
      <c r="B371" s="229"/>
      <c r="C371" s="230"/>
      <c r="D371" s="231" t="s">
        <v>72</v>
      </c>
      <c r="E371" s="243" t="s">
        <v>560</v>
      </c>
      <c r="F371" s="243" t="s">
        <v>561</v>
      </c>
      <c r="G371" s="230"/>
      <c r="H371" s="230"/>
      <c r="I371" s="233"/>
      <c r="J371" s="244">
        <f>BK371</f>
        <v>0</v>
      </c>
      <c r="K371" s="230"/>
      <c r="L371" s="235"/>
      <c r="M371" s="236"/>
      <c r="N371" s="237"/>
      <c r="O371" s="237"/>
      <c r="P371" s="238">
        <f>SUM(P372:P373)</f>
        <v>0</v>
      </c>
      <c r="Q371" s="237"/>
      <c r="R371" s="238">
        <f>SUM(R372:R373)</f>
        <v>0.040320000000000002</v>
      </c>
      <c r="S371" s="237"/>
      <c r="T371" s="239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0" t="s">
        <v>85</v>
      </c>
      <c r="AT371" s="241" t="s">
        <v>72</v>
      </c>
      <c r="AU371" s="241" t="s">
        <v>80</v>
      </c>
      <c r="AY371" s="240" t="s">
        <v>201</v>
      </c>
      <c r="BK371" s="242">
        <f>SUM(BK372:BK373)</f>
        <v>0</v>
      </c>
    </row>
    <row r="372" s="2" customFormat="1" ht="21.75" customHeight="1">
      <c r="A372" s="37"/>
      <c r="B372" s="38"/>
      <c r="C372" s="245" t="s">
        <v>562</v>
      </c>
      <c r="D372" s="245" t="s">
        <v>203</v>
      </c>
      <c r="E372" s="246" t="s">
        <v>563</v>
      </c>
      <c r="F372" s="247" t="s">
        <v>564</v>
      </c>
      <c r="G372" s="248" t="s">
        <v>206</v>
      </c>
      <c r="H372" s="249">
        <v>24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0.0016800000000000001</v>
      </c>
      <c r="R372" s="255">
        <f>Q372*H372</f>
        <v>0.040320000000000002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365</v>
      </c>
      <c r="AT372" s="257" t="s">
        <v>203</v>
      </c>
      <c r="AU372" s="257" t="s">
        <v>85</v>
      </c>
      <c r="AY372" s="16" t="s">
        <v>201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365</v>
      </c>
      <c r="BM372" s="257" t="s">
        <v>1090</v>
      </c>
    </row>
    <row r="373" s="14" customFormat="1">
      <c r="A373" s="14"/>
      <c r="B373" s="270"/>
      <c r="C373" s="271"/>
      <c r="D373" s="261" t="s">
        <v>209</v>
      </c>
      <c r="E373" s="272" t="s">
        <v>1</v>
      </c>
      <c r="F373" s="273" t="s">
        <v>1091</v>
      </c>
      <c r="G373" s="271"/>
      <c r="H373" s="274">
        <v>24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209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201</v>
      </c>
    </row>
    <row r="374" s="12" customFormat="1" ht="22.8" customHeight="1">
      <c r="A374" s="12"/>
      <c r="B374" s="229"/>
      <c r="C374" s="230"/>
      <c r="D374" s="231" t="s">
        <v>72</v>
      </c>
      <c r="E374" s="243" t="s">
        <v>567</v>
      </c>
      <c r="F374" s="243" t="s">
        <v>568</v>
      </c>
      <c r="G374" s="230"/>
      <c r="H374" s="230"/>
      <c r="I374" s="233"/>
      <c r="J374" s="244">
        <f>BK374</f>
        <v>0</v>
      </c>
      <c r="K374" s="230"/>
      <c r="L374" s="235"/>
      <c r="M374" s="236"/>
      <c r="N374" s="237"/>
      <c r="O374" s="237"/>
      <c r="P374" s="238">
        <f>SUM(P375:P389)</f>
        <v>0</v>
      </c>
      <c r="Q374" s="237"/>
      <c r="R374" s="238">
        <f>SUM(R375:R389)</f>
        <v>2.3765795999999995</v>
      </c>
      <c r="S374" s="237"/>
      <c r="T374" s="239">
        <f>SUM(T375:T389)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40" t="s">
        <v>85</v>
      </c>
      <c r="AT374" s="241" t="s">
        <v>72</v>
      </c>
      <c r="AU374" s="241" t="s">
        <v>80</v>
      </c>
      <c r="AY374" s="240" t="s">
        <v>201</v>
      </c>
      <c r="BK374" s="242">
        <f>SUM(BK375:BK389)</f>
        <v>0</v>
      </c>
    </row>
    <row r="375" s="2" customFormat="1" ht="21.75" customHeight="1">
      <c r="A375" s="37"/>
      <c r="B375" s="38"/>
      <c r="C375" s="245" t="s">
        <v>569</v>
      </c>
      <c r="D375" s="245" t="s">
        <v>203</v>
      </c>
      <c r="E375" s="246" t="s">
        <v>570</v>
      </c>
      <c r="F375" s="247" t="s">
        <v>571</v>
      </c>
      <c r="G375" s="248" t="s">
        <v>230</v>
      </c>
      <c r="H375" s="249">
        <v>20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0.01644</v>
      </c>
      <c r="R375" s="255">
        <f>Q375*H375</f>
        <v>0.32879999999999998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365</v>
      </c>
      <c r="AT375" s="257" t="s">
        <v>203</v>
      </c>
      <c r="AU375" s="257" t="s">
        <v>85</v>
      </c>
      <c r="AY375" s="16" t="s">
        <v>201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365</v>
      </c>
      <c r="BM375" s="257" t="s">
        <v>1092</v>
      </c>
    </row>
    <row r="376" s="14" customFormat="1">
      <c r="A376" s="14"/>
      <c r="B376" s="270"/>
      <c r="C376" s="271"/>
      <c r="D376" s="261" t="s">
        <v>209</v>
      </c>
      <c r="E376" s="272" t="s">
        <v>1</v>
      </c>
      <c r="F376" s="273" t="s">
        <v>1093</v>
      </c>
      <c r="G376" s="271"/>
      <c r="H376" s="274">
        <v>20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209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201</v>
      </c>
    </row>
    <row r="377" s="2" customFormat="1" ht="21.75" customHeight="1">
      <c r="A377" s="37"/>
      <c r="B377" s="38"/>
      <c r="C377" s="245" t="s">
        <v>574</v>
      </c>
      <c r="D377" s="245" t="s">
        <v>203</v>
      </c>
      <c r="E377" s="246" t="s">
        <v>575</v>
      </c>
      <c r="F377" s="247" t="s">
        <v>576</v>
      </c>
      <c r="G377" s="248" t="s">
        <v>230</v>
      </c>
      <c r="H377" s="249">
        <v>160.91999999999999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0.01223</v>
      </c>
      <c r="R377" s="255">
        <f>Q377*H377</f>
        <v>1.9680515999999997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365</v>
      </c>
      <c r="AT377" s="257" t="s">
        <v>203</v>
      </c>
      <c r="AU377" s="257" t="s">
        <v>85</v>
      </c>
      <c r="AY377" s="16" t="s">
        <v>201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365</v>
      </c>
      <c r="BM377" s="257" t="s">
        <v>1094</v>
      </c>
    </row>
    <row r="378" s="13" customFormat="1">
      <c r="A378" s="13"/>
      <c r="B378" s="259"/>
      <c r="C378" s="260"/>
      <c r="D378" s="261" t="s">
        <v>209</v>
      </c>
      <c r="E378" s="262" t="s">
        <v>1</v>
      </c>
      <c r="F378" s="263" t="s">
        <v>578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209</v>
      </c>
      <c r="AU378" s="269" t="s">
        <v>85</v>
      </c>
      <c r="AV378" s="13" t="s">
        <v>80</v>
      </c>
      <c r="AW378" s="13" t="s">
        <v>30</v>
      </c>
      <c r="AX378" s="13" t="s">
        <v>73</v>
      </c>
      <c r="AY378" s="269" t="s">
        <v>201</v>
      </c>
    </row>
    <row r="379" s="14" customFormat="1">
      <c r="A379" s="14"/>
      <c r="B379" s="270"/>
      <c r="C379" s="271"/>
      <c r="D379" s="261" t="s">
        <v>209</v>
      </c>
      <c r="E379" s="272" t="s">
        <v>1</v>
      </c>
      <c r="F379" s="273" t="s">
        <v>1095</v>
      </c>
      <c r="G379" s="271"/>
      <c r="H379" s="274">
        <v>69.540000000000006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209</v>
      </c>
      <c r="AU379" s="280" t="s">
        <v>85</v>
      </c>
      <c r="AV379" s="14" t="s">
        <v>85</v>
      </c>
      <c r="AW379" s="14" t="s">
        <v>30</v>
      </c>
      <c r="AX379" s="14" t="s">
        <v>73</v>
      </c>
      <c r="AY379" s="280" t="s">
        <v>201</v>
      </c>
    </row>
    <row r="380" s="14" customFormat="1">
      <c r="A380" s="14"/>
      <c r="B380" s="270"/>
      <c r="C380" s="271"/>
      <c r="D380" s="261" t="s">
        <v>209</v>
      </c>
      <c r="E380" s="272" t="s">
        <v>1</v>
      </c>
      <c r="F380" s="273" t="s">
        <v>1096</v>
      </c>
      <c r="G380" s="271"/>
      <c r="H380" s="274">
        <v>69.540000000000006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209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201</v>
      </c>
    </row>
    <row r="381" s="13" customFormat="1">
      <c r="A381" s="13"/>
      <c r="B381" s="259"/>
      <c r="C381" s="260"/>
      <c r="D381" s="261" t="s">
        <v>209</v>
      </c>
      <c r="E381" s="262" t="s">
        <v>1</v>
      </c>
      <c r="F381" s="263" t="s">
        <v>581</v>
      </c>
      <c r="G381" s="260"/>
      <c r="H381" s="262" t="s">
        <v>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209</v>
      </c>
      <c r="AU381" s="269" t="s">
        <v>85</v>
      </c>
      <c r="AV381" s="13" t="s">
        <v>80</v>
      </c>
      <c r="AW381" s="13" t="s">
        <v>30</v>
      </c>
      <c r="AX381" s="13" t="s">
        <v>73</v>
      </c>
      <c r="AY381" s="269" t="s">
        <v>201</v>
      </c>
    </row>
    <row r="382" s="14" customFormat="1">
      <c r="A382" s="14"/>
      <c r="B382" s="270"/>
      <c r="C382" s="271"/>
      <c r="D382" s="261" t="s">
        <v>209</v>
      </c>
      <c r="E382" s="272" t="s">
        <v>1</v>
      </c>
      <c r="F382" s="273" t="s">
        <v>1097</v>
      </c>
      <c r="G382" s="271"/>
      <c r="H382" s="274">
        <v>10.92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209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201</v>
      </c>
    </row>
    <row r="383" s="14" customFormat="1">
      <c r="A383" s="14"/>
      <c r="B383" s="270"/>
      <c r="C383" s="271"/>
      <c r="D383" s="261" t="s">
        <v>209</v>
      </c>
      <c r="E383" s="272" t="s">
        <v>1</v>
      </c>
      <c r="F383" s="273" t="s">
        <v>1098</v>
      </c>
      <c r="G383" s="271"/>
      <c r="H383" s="274">
        <v>10.92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209</v>
      </c>
      <c r="AU383" s="280" t="s">
        <v>85</v>
      </c>
      <c r="AV383" s="14" t="s">
        <v>85</v>
      </c>
      <c r="AW383" s="14" t="s">
        <v>30</v>
      </c>
      <c r="AX383" s="14" t="s">
        <v>73</v>
      </c>
      <c r="AY383" s="280" t="s">
        <v>201</v>
      </c>
    </row>
    <row r="384" s="2" customFormat="1" ht="16.5" customHeight="1">
      <c r="A384" s="37"/>
      <c r="B384" s="38"/>
      <c r="C384" s="245" t="s">
        <v>584</v>
      </c>
      <c r="D384" s="245" t="s">
        <v>203</v>
      </c>
      <c r="E384" s="246" t="s">
        <v>585</v>
      </c>
      <c r="F384" s="247" t="s">
        <v>586</v>
      </c>
      <c r="G384" s="248" t="s">
        <v>323</v>
      </c>
      <c r="H384" s="249">
        <v>15.6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0.0043800000000000002</v>
      </c>
      <c r="R384" s="255">
        <f>Q384*H384</f>
        <v>0.068328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365</v>
      </c>
      <c r="AT384" s="257" t="s">
        <v>203</v>
      </c>
      <c r="AU384" s="257" t="s">
        <v>85</v>
      </c>
      <c r="AY384" s="16" t="s">
        <v>201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365</v>
      </c>
      <c r="BM384" s="257" t="s">
        <v>1099</v>
      </c>
    </row>
    <row r="385" s="14" customFormat="1">
      <c r="A385" s="14"/>
      <c r="B385" s="270"/>
      <c r="C385" s="271"/>
      <c r="D385" s="261" t="s">
        <v>209</v>
      </c>
      <c r="E385" s="272" t="s">
        <v>1</v>
      </c>
      <c r="F385" s="273" t="s">
        <v>1100</v>
      </c>
      <c r="G385" s="271"/>
      <c r="H385" s="274">
        <v>15.6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209</v>
      </c>
      <c r="AU385" s="280" t="s">
        <v>85</v>
      </c>
      <c r="AV385" s="14" t="s">
        <v>85</v>
      </c>
      <c r="AW385" s="14" t="s">
        <v>30</v>
      </c>
      <c r="AX385" s="14" t="s">
        <v>73</v>
      </c>
      <c r="AY385" s="280" t="s">
        <v>201</v>
      </c>
    </row>
    <row r="386" s="2" customFormat="1" ht="21.75" customHeight="1">
      <c r="A386" s="37"/>
      <c r="B386" s="38"/>
      <c r="C386" s="245" t="s">
        <v>589</v>
      </c>
      <c r="D386" s="245" t="s">
        <v>203</v>
      </c>
      <c r="E386" s="246" t="s">
        <v>590</v>
      </c>
      <c r="F386" s="247" t="s">
        <v>591</v>
      </c>
      <c r="G386" s="248" t="s">
        <v>206</v>
      </c>
      <c r="H386" s="249">
        <v>12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39</v>
      </c>
      <c r="O386" s="90"/>
      <c r="P386" s="255">
        <f>O386*H386</f>
        <v>0</v>
      </c>
      <c r="Q386" s="255">
        <v>3.0000000000000001E-05</v>
      </c>
      <c r="R386" s="255">
        <f>Q386*H386</f>
        <v>0.00036000000000000002</v>
      </c>
      <c r="S386" s="255">
        <v>0</v>
      </c>
      <c r="T386" s="25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7" t="s">
        <v>365</v>
      </c>
      <c r="AT386" s="257" t="s">
        <v>203</v>
      </c>
      <c r="AU386" s="257" t="s">
        <v>85</v>
      </c>
      <c r="AY386" s="16" t="s">
        <v>201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6" t="s">
        <v>85</v>
      </c>
      <c r="BK386" s="258">
        <f>ROUND(I386*H386,2)</f>
        <v>0</v>
      </c>
      <c r="BL386" s="16" t="s">
        <v>365</v>
      </c>
      <c r="BM386" s="257" t="s">
        <v>1101</v>
      </c>
    </row>
    <row r="387" s="14" customFormat="1">
      <c r="A387" s="14"/>
      <c r="B387" s="270"/>
      <c r="C387" s="271"/>
      <c r="D387" s="261" t="s">
        <v>209</v>
      </c>
      <c r="E387" s="272" t="s">
        <v>1</v>
      </c>
      <c r="F387" s="273" t="s">
        <v>341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209</v>
      </c>
      <c r="AU387" s="280" t="s">
        <v>85</v>
      </c>
      <c r="AV387" s="14" t="s">
        <v>85</v>
      </c>
      <c r="AW387" s="14" t="s">
        <v>30</v>
      </c>
      <c r="AX387" s="14" t="s">
        <v>73</v>
      </c>
      <c r="AY387" s="280" t="s">
        <v>201</v>
      </c>
    </row>
    <row r="388" s="2" customFormat="1" ht="16.5" customHeight="1">
      <c r="A388" s="37"/>
      <c r="B388" s="38"/>
      <c r="C388" s="281" t="s">
        <v>286</v>
      </c>
      <c r="D388" s="281" t="s">
        <v>116</v>
      </c>
      <c r="E388" s="282" t="s">
        <v>593</v>
      </c>
      <c r="F388" s="283" t="s">
        <v>594</v>
      </c>
      <c r="G388" s="284" t="s">
        <v>206</v>
      </c>
      <c r="H388" s="285">
        <v>12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39</v>
      </c>
      <c r="O388" s="90"/>
      <c r="P388" s="255">
        <f>O388*H388</f>
        <v>0</v>
      </c>
      <c r="Q388" s="255">
        <v>0.00092000000000000003</v>
      </c>
      <c r="R388" s="255">
        <f>Q388*H388</f>
        <v>0.011040000000000001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458</v>
      </c>
      <c r="AT388" s="257" t="s">
        <v>116</v>
      </c>
      <c r="AU388" s="257" t="s">
        <v>85</v>
      </c>
      <c r="AY388" s="16" t="s">
        <v>201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365</v>
      </c>
      <c r="BM388" s="257" t="s">
        <v>1102</v>
      </c>
    </row>
    <row r="389" s="2" customFormat="1" ht="21.75" customHeight="1">
      <c r="A389" s="37"/>
      <c r="B389" s="38"/>
      <c r="C389" s="245" t="s">
        <v>596</v>
      </c>
      <c r="D389" s="245" t="s">
        <v>203</v>
      </c>
      <c r="E389" s="246" t="s">
        <v>597</v>
      </c>
      <c r="F389" s="247" t="s">
        <v>598</v>
      </c>
      <c r="G389" s="248" t="s">
        <v>410</v>
      </c>
      <c r="H389" s="249">
        <v>2.3769999999999998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365</v>
      </c>
      <c r="AT389" s="257" t="s">
        <v>203</v>
      </c>
      <c r="AU389" s="257" t="s">
        <v>85</v>
      </c>
      <c r="AY389" s="16" t="s">
        <v>201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365</v>
      </c>
      <c r="BM389" s="257" t="s">
        <v>1103</v>
      </c>
    </row>
    <row r="390" s="12" customFormat="1" ht="22.8" customHeight="1">
      <c r="A390" s="12"/>
      <c r="B390" s="229"/>
      <c r="C390" s="230"/>
      <c r="D390" s="231" t="s">
        <v>72</v>
      </c>
      <c r="E390" s="243" t="s">
        <v>600</v>
      </c>
      <c r="F390" s="243" t="s">
        <v>601</v>
      </c>
      <c r="G390" s="230"/>
      <c r="H390" s="230"/>
      <c r="I390" s="233"/>
      <c r="J390" s="244">
        <f>BK390</f>
        <v>0</v>
      </c>
      <c r="K390" s="230"/>
      <c r="L390" s="235"/>
      <c r="M390" s="236"/>
      <c r="N390" s="237"/>
      <c r="O390" s="237"/>
      <c r="P390" s="238">
        <f>SUM(P391:P402)</f>
        <v>0</v>
      </c>
      <c r="Q390" s="237"/>
      <c r="R390" s="238">
        <f>SUM(R391:R402)</f>
        <v>0.38265079999999996</v>
      </c>
      <c r="S390" s="237"/>
      <c r="T390" s="239">
        <f>SUM(T391:T402)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0" t="s">
        <v>85</v>
      </c>
      <c r="AT390" s="241" t="s">
        <v>72</v>
      </c>
      <c r="AU390" s="241" t="s">
        <v>80</v>
      </c>
      <c r="AY390" s="240" t="s">
        <v>201</v>
      </c>
      <c r="BK390" s="242">
        <f>SUM(BK391:BK402)</f>
        <v>0</v>
      </c>
    </row>
    <row r="391" s="2" customFormat="1" ht="16.5" customHeight="1">
      <c r="A391" s="37"/>
      <c r="B391" s="38"/>
      <c r="C391" s="245" t="s">
        <v>308</v>
      </c>
      <c r="D391" s="245" t="s">
        <v>203</v>
      </c>
      <c r="E391" s="246" t="s">
        <v>602</v>
      </c>
      <c r="F391" s="247" t="s">
        <v>603</v>
      </c>
      <c r="G391" s="248" t="s">
        <v>230</v>
      </c>
      <c r="H391" s="249">
        <v>360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365</v>
      </c>
      <c r="AT391" s="257" t="s">
        <v>203</v>
      </c>
      <c r="AU391" s="257" t="s">
        <v>85</v>
      </c>
      <c r="AY391" s="16" t="s">
        <v>201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365</v>
      </c>
      <c r="BM391" s="257" t="s">
        <v>1104</v>
      </c>
    </row>
    <row r="392" s="14" customFormat="1">
      <c r="A392" s="14"/>
      <c r="B392" s="270"/>
      <c r="C392" s="271"/>
      <c r="D392" s="261" t="s">
        <v>209</v>
      </c>
      <c r="E392" s="272" t="s">
        <v>1</v>
      </c>
      <c r="F392" s="273" t="s">
        <v>1105</v>
      </c>
      <c r="G392" s="271"/>
      <c r="H392" s="274">
        <v>360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209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201</v>
      </c>
    </row>
    <row r="393" s="2" customFormat="1" ht="16.5" customHeight="1">
      <c r="A393" s="37"/>
      <c r="B393" s="38"/>
      <c r="C393" s="281" t="s">
        <v>606</v>
      </c>
      <c r="D393" s="281" t="s">
        <v>116</v>
      </c>
      <c r="E393" s="282" t="s">
        <v>607</v>
      </c>
      <c r="F393" s="283" t="s">
        <v>608</v>
      </c>
      <c r="G393" s="284" t="s">
        <v>230</v>
      </c>
      <c r="H393" s="285">
        <v>378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39</v>
      </c>
      <c r="O393" s="90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458</v>
      </c>
      <c r="AT393" s="257" t="s">
        <v>116</v>
      </c>
      <c r="AU393" s="257" t="s">
        <v>85</v>
      </c>
      <c r="AY393" s="16" t="s">
        <v>201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365</v>
      </c>
      <c r="BM393" s="257" t="s">
        <v>1106</v>
      </c>
    </row>
    <row r="394" s="14" customFormat="1">
      <c r="A394" s="14"/>
      <c r="B394" s="270"/>
      <c r="C394" s="271"/>
      <c r="D394" s="261" t="s">
        <v>209</v>
      </c>
      <c r="E394" s="271"/>
      <c r="F394" s="273" t="s">
        <v>1107</v>
      </c>
      <c r="G394" s="271"/>
      <c r="H394" s="274">
        <v>378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209</v>
      </c>
      <c r="AU394" s="280" t="s">
        <v>85</v>
      </c>
      <c r="AV394" s="14" t="s">
        <v>85</v>
      </c>
      <c r="AW394" s="14" t="s">
        <v>4</v>
      </c>
      <c r="AX394" s="14" t="s">
        <v>80</v>
      </c>
      <c r="AY394" s="280" t="s">
        <v>201</v>
      </c>
    </row>
    <row r="395" s="2" customFormat="1" ht="21.75" customHeight="1">
      <c r="A395" s="37"/>
      <c r="B395" s="38"/>
      <c r="C395" s="245" t="s">
        <v>611</v>
      </c>
      <c r="D395" s="245" t="s">
        <v>203</v>
      </c>
      <c r="E395" s="246" t="s">
        <v>612</v>
      </c>
      <c r="F395" s="247" t="s">
        <v>613</v>
      </c>
      <c r="G395" s="248" t="s">
        <v>230</v>
      </c>
      <c r="H395" s="249">
        <v>780.91999999999996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0.00020000000000000001</v>
      </c>
      <c r="R395" s="255">
        <f>Q395*H395</f>
        <v>0.15618399999999999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365</v>
      </c>
      <c r="AT395" s="257" t="s">
        <v>203</v>
      </c>
      <c r="AU395" s="257" t="s">
        <v>85</v>
      </c>
      <c r="AY395" s="16" t="s">
        <v>201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365</v>
      </c>
      <c r="BM395" s="257" t="s">
        <v>1108</v>
      </c>
    </row>
    <row r="396" s="14" customFormat="1">
      <c r="A396" s="14"/>
      <c r="B396" s="270"/>
      <c r="C396" s="271"/>
      <c r="D396" s="261" t="s">
        <v>209</v>
      </c>
      <c r="E396" s="272" t="s">
        <v>1</v>
      </c>
      <c r="F396" s="273" t="s">
        <v>1109</v>
      </c>
      <c r="G396" s="271"/>
      <c r="H396" s="274">
        <v>20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209</v>
      </c>
      <c r="AU396" s="280" t="s">
        <v>85</v>
      </c>
      <c r="AV396" s="14" t="s">
        <v>85</v>
      </c>
      <c r="AW396" s="14" t="s">
        <v>30</v>
      </c>
      <c r="AX396" s="14" t="s">
        <v>73</v>
      </c>
      <c r="AY396" s="280" t="s">
        <v>201</v>
      </c>
    </row>
    <row r="397" s="14" customFormat="1">
      <c r="A397" s="14"/>
      <c r="B397" s="270"/>
      <c r="C397" s="271"/>
      <c r="D397" s="261" t="s">
        <v>209</v>
      </c>
      <c r="E397" s="272" t="s">
        <v>1</v>
      </c>
      <c r="F397" s="273" t="s">
        <v>1110</v>
      </c>
      <c r="G397" s="271"/>
      <c r="H397" s="274">
        <v>160.91999999999999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209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201</v>
      </c>
    </row>
    <row r="398" s="14" customFormat="1">
      <c r="A398" s="14"/>
      <c r="B398" s="270"/>
      <c r="C398" s="271"/>
      <c r="D398" s="261" t="s">
        <v>209</v>
      </c>
      <c r="E398" s="272" t="s">
        <v>1</v>
      </c>
      <c r="F398" s="273" t="s">
        <v>1111</v>
      </c>
      <c r="G398" s="271"/>
      <c r="H398" s="274">
        <v>600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0" t="s">
        <v>209</v>
      </c>
      <c r="AU398" s="280" t="s">
        <v>85</v>
      </c>
      <c r="AV398" s="14" t="s">
        <v>85</v>
      </c>
      <c r="AW398" s="14" t="s">
        <v>30</v>
      </c>
      <c r="AX398" s="14" t="s">
        <v>73</v>
      </c>
      <c r="AY398" s="280" t="s">
        <v>201</v>
      </c>
    </row>
    <row r="399" s="2" customFormat="1" ht="21.75" customHeight="1">
      <c r="A399" s="37"/>
      <c r="B399" s="38"/>
      <c r="C399" s="245" t="s">
        <v>618</v>
      </c>
      <c r="D399" s="245" t="s">
        <v>203</v>
      </c>
      <c r="E399" s="246" t="s">
        <v>619</v>
      </c>
      <c r="F399" s="247" t="s">
        <v>620</v>
      </c>
      <c r="G399" s="248" t="s">
        <v>230</v>
      </c>
      <c r="H399" s="249">
        <v>780.91999999999996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0.00029</v>
      </c>
      <c r="R399" s="255">
        <f>Q399*H399</f>
        <v>0.2264668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365</v>
      </c>
      <c r="AT399" s="257" t="s">
        <v>203</v>
      </c>
      <c r="AU399" s="257" t="s">
        <v>85</v>
      </c>
      <c r="AY399" s="16" t="s">
        <v>201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365</v>
      </c>
      <c r="BM399" s="257" t="s">
        <v>1112</v>
      </c>
    </row>
    <row r="400" s="14" customFormat="1">
      <c r="A400" s="14"/>
      <c r="B400" s="270"/>
      <c r="C400" s="271"/>
      <c r="D400" s="261" t="s">
        <v>209</v>
      </c>
      <c r="E400" s="272" t="s">
        <v>1</v>
      </c>
      <c r="F400" s="273" t="s">
        <v>1109</v>
      </c>
      <c r="G400" s="271"/>
      <c r="H400" s="274">
        <v>20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209</v>
      </c>
      <c r="AU400" s="280" t="s">
        <v>85</v>
      </c>
      <c r="AV400" s="14" t="s">
        <v>85</v>
      </c>
      <c r="AW400" s="14" t="s">
        <v>30</v>
      </c>
      <c r="AX400" s="14" t="s">
        <v>73</v>
      </c>
      <c r="AY400" s="280" t="s">
        <v>201</v>
      </c>
    </row>
    <row r="401" s="14" customFormat="1">
      <c r="A401" s="14"/>
      <c r="B401" s="270"/>
      <c r="C401" s="271"/>
      <c r="D401" s="261" t="s">
        <v>209</v>
      </c>
      <c r="E401" s="272" t="s">
        <v>1</v>
      </c>
      <c r="F401" s="273" t="s">
        <v>1110</v>
      </c>
      <c r="G401" s="271"/>
      <c r="H401" s="274">
        <v>160.91999999999999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209</v>
      </c>
      <c r="AU401" s="280" t="s">
        <v>85</v>
      </c>
      <c r="AV401" s="14" t="s">
        <v>85</v>
      </c>
      <c r="AW401" s="14" t="s">
        <v>30</v>
      </c>
      <c r="AX401" s="14" t="s">
        <v>73</v>
      </c>
      <c r="AY401" s="280" t="s">
        <v>201</v>
      </c>
    </row>
    <row r="402" s="14" customFormat="1">
      <c r="A402" s="14"/>
      <c r="B402" s="270"/>
      <c r="C402" s="271"/>
      <c r="D402" s="261" t="s">
        <v>209</v>
      </c>
      <c r="E402" s="272" t="s">
        <v>1</v>
      </c>
      <c r="F402" s="273" t="s">
        <v>1111</v>
      </c>
      <c r="G402" s="271"/>
      <c r="H402" s="274">
        <v>600</v>
      </c>
      <c r="I402" s="275"/>
      <c r="J402" s="271"/>
      <c r="K402" s="271"/>
      <c r="L402" s="276"/>
      <c r="M402" s="292"/>
      <c r="N402" s="293"/>
      <c r="O402" s="293"/>
      <c r="P402" s="293"/>
      <c r="Q402" s="293"/>
      <c r="R402" s="293"/>
      <c r="S402" s="293"/>
      <c r="T402" s="29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209</v>
      </c>
      <c r="AU402" s="280" t="s">
        <v>85</v>
      </c>
      <c r="AV402" s="14" t="s">
        <v>85</v>
      </c>
      <c r="AW402" s="14" t="s">
        <v>30</v>
      </c>
      <c r="AX402" s="14" t="s">
        <v>73</v>
      </c>
      <c r="AY402" s="280" t="s">
        <v>201</v>
      </c>
    </row>
    <row r="403" s="2" customFormat="1" ht="6.96" customHeight="1">
      <c r="A403" s="37"/>
      <c r="B403" s="65"/>
      <c r="C403" s="66"/>
      <c r="D403" s="66"/>
      <c r="E403" s="66"/>
      <c r="F403" s="66"/>
      <c r="G403" s="66"/>
      <c r="H403" s="66"/>
      <c r="I403" s="192"/>
      <c r="J403" s="66"/>
      <c r="K403" s="66"/>
      <c r="L403" s="43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</sheetData>
  <sheetProtection sheet="1" autoFilter="0" formatColumns="0" formatRows="0" objects="1" scenarios="1" spinCount="100000" saltValue="RnIUlDnawPhea2+DQZ2fIgICjkxYryLTZWXk7QzXm1oO+CctK57ZtYndPaoYC1G6Zwl+6JlL08NUjD6YotW0pw==" hashValue="jL/2IOrVi6a/nx3wbsWAJ1qHGpdjByWPL2O5dlngQtfvd/JU1lBLSbOCRzbZnF9mNKIiU5y+XF5G91iR9gSF/g==" algorithmName="SHA-512" password="CC35"/>
  <autoFilter ref="C139:K4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970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971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1113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971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623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624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625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626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A, M, O - III.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159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970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161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971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163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M.b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187</v>
      </c>
      <c r="D127" s="219" t="s">
        <v>58</v>
      </c>
      <c r="E127" s="219" t="s">
        <v>54</v>
      </c>
      <c r="F127" s="219" t="s">
        <v>55</v>
      </c>
      <c r="G127" s="219" t="s">
        <v>188</v>
      </c>
      <c r="H127" s="219" t="s">
        <v>189</v>
      </c>
      <c r="I127" s="220" t="s">
        <v>190</v>
      </c>
      <c r="J127" s="221" t="s">
        <v>167</v>
      </c>
      <c r="K127" s="222" t="s">
        <v>191</v>
      </c>
      <c r="L127" s="223"/>
      <c r="M127" s="99" t="s">
        <v>1</v>
      </c>
      <c r="N127" s="100" t="s">
        <v>37</v>
      </c>
      <c r="O127" s="100" t="s">
        <v>192</v>
      </c>
      <c r="P127" s="100" t="s">
        <v>193</v>
      </c>
      <c r="Q127" s="100" t="s">
        <v>194</v>
      </c>
      <c r="R127" s="100" t="s">
        <v>195</v>
      </c>
      <c r="S127" s="100" t="s">
        <v>196</v>
      </c>
      <c r="T127" s="101" t="s">
        <v>197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198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169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627</v>
      </c>
      <c r="F129" s="232" t="s">
        <v>628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201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203</v>
      </c>
      <c r="E130" s="246" t="s">
        <v>629</v>
      </c>
      <c r="F130" s="247" t="s">
        <v>630</v>
      </c>
      <c r="G130" s="248" t="s">
        <v>323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365</v>
      </c>
      <c r="AT130" s="257" t="s">
        <v>203</v>
      </c>
      <c r="AU130" s="257" t="s">
        <v>80</v>
      </c>
      <c r="AY130" s="16" t="s">
        <v>201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365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203</v>
      </c>
      <c r="E131" s="246" t="s">
        <v>631</v>
      </c>
      <c r="F131" s="247" t="s">
        <v>632</v>
      </c>
      <c r="G131" s="248" t="s">
        <v>323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365</v>
      </c>
      <c r="AT131" s="257" t="s">
        <v>203</v>
      </c>
      <c r="AU131" s="257" t="s">
        <v>80</v>
      </c>
      <c r="AY131" s="16" t="s">
        <v>201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365</v>
      </c>
      <c r="BM131" s="257" t="s">
        <v>207</v>
      </c>
    </row>
    <row r="132" s="2" customFormat="1" ht="16.5" customHeight="1">
      <c r="A132" s="37"/>
      <c r="B132" s="38"/>
      <c r="C132" s="245" t="s">
        <v>73</v>
      </c>
      <c r="D132" s="245" t="s">
        <v>203</v>
      </c>
      <c r="E132" s="246" t="s">
        <v>633</v>
      </c>
      <c r="F132" s="247" t="s">
        <v>634</v>
      </c>
      <c r="G132" s="248" t="s">
        <v>318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365</v>
      </c>
      <c r="AT132" s="257" t="s">
        <v>203</v>
      </c>
      <c r="AU132" s="257" t="s">
        <v>80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365</v>
      </c>
      <c r="BM132" s="257" t="s">
        <v>245</v>
      </c>
    </row>
    <row r="133" s="2" customFormat="1" ht="16.5" customHeight="1">
      <c r="A133" s="37"/>
      <c r="B133" s="38"/>
      <c r="C133" s="245" t="s">
        <v>73</v>
      </c>
      <c r="D133" s="245" t="s">
        <v>203</v>
      </c>
      <c r="E133" s="246" t="s">
        <v>635</v>
      </c>
      <c r="F133" s="247" t="s">
        <v>636</v>
      </c>
      <c r="G133" s="248" t="s">
        <v>318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365</v>
      </c>
      <c r="AT133" s="257" t="s">
        <v>203</v>
      </c>
      <c r="AU133" s="257" t="s">
        <v>80</v>
      </c>
      <c r="AY133" s="16" t="s">
        <v>201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365</v>
      </c>
      <c r="BM133" s="257" t="s">
        <v>284</v>
      </c>
    </row>
    <row r="134" s="2" customFormat="1" ht="16.5" customHeight="1">
      <c r="A134" s="37"/>
      <c r="B134" s="38"/>
      <c r="C134" s="245" t="s">
        <v>73</v>
      </c>
      <c r="D134" s="245" t="s">
        <v>203</v>
      </c>
      <c r="E134" s="246" t="s">
        <v>637</v>
      </c>
      <c r="F134" s="247" t="s">
        <v>638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315</v>
      </c>
    </row>
    <row r="135" s="2" customFormat="1" ht="16.5" customHeight="1">
      <c r="A135" s="37"/>
      <c r="B135" s="38"/>
      <c r="C135" s="245" t="s">
        <v>73</v>
      </c>
      <c r="D135" s="245" t="s">
        <v>203</v>
      </c>
      <c r="E135" s="246" t="s">
        <v>639</v>
      </c>
      <c r="F135" s="247" t="s">
        <v>640</v>
      </c>
      <c r="G135" s="248" t="s">
        <v>323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365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365</v>
      </c>
      <c r="BM135" s="257" t="s">
        <v>341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641</v>
      </c>
      <c r="F136" s="247" t="s">
        <v>642</v>
      </c>
      <c r="G136" s="248" t="s">
        <v>323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353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643</v>
      </c>
      <c r="F137" s="247" t="s">
        <v>644</v>
      </c>
      <c r="G137" s="248" t="s">
        <v>323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365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365</v>
      </c>
      <c r="BM137" s="257" t="s">
        <v>365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645</v>
      </c>
      <c r="F138" s="247" t="s">
        <v>646</v>
      </c>
      <c r="G138" s="248" t="s">
        <v>323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374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647</v>
      </c>
      <c r="F139" s="247" t="s">
        <v>648</v>
      </c>
      <c r="G139" s="248" t="s">
        <v>323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386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649</v>
      </c>
      <c r="F140" s="247" t="s">
        <v>650</v>
      </c>
      <c r="G140" s="248" t="s">
        <v>318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397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651</v>
      </c>
      <c r="F141" s="247" t="s">
        <v>652</v>
      </c>
      <c r="G141" s="248" t="s">
        <v>318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412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653</v>
      </c>
      <c r="F142" s="247" t="s">
        <v>654</v>
      </c>
      <c r="G142" s="248" t="s">
        <v>318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365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365</v>
      </c>
      <c r="BM142" s="257" t="s">
        <v>420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655</v>
      </c>
      <c r="F143" s="247" t="s">
        <v>656</v>
      </c>
      <c r="G143" s="248" t="s">
        <v>318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431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657</v>
      </c>
      <c r="F144" s="232" t="s">
        <v>658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201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659</v>
      </c>
      <c r="F145" s="247" t="s">
        <v>660</v>
      </c>
      <c r="G145" s="248" t="s">
        <v>323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448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661</v>
      </c>
      <c r="F146" s="247" t="s">
        <v>662</v>
      </c>
      <c r="G146" s="248" t="s">
        <v>323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365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365</v>
      </c>
      <c r="BM146" s="257" t="s">
        <v>458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663</v>
      </c>
      <c r="F147" s="247" t="s">
        <v>664</v>
      </c>
      <c r="G147" s="248" t="s">
        <v>318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468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665</v>
      </c>
      <c r="F148" s="247" t="s">
        <v>666</v>
      </c>
      <c r="G148" s="248" t="s">
        <v>318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478</v>
      </c>
    </row>
    <row r="149" s="2" customFormat="1" ht="16.5" customHeight="1">
      <c r="A149" s="37"/>
      <c r="B149" s="38"/>
      <c r="C149" s="245" t="s">
        <v>73</v>
      </c>
      <c r="D149" s="245" t="s">
        <v>203</v>
      </c>
      <c r="E149" s="246" t="s">
        <v>667</v>
      </c>
      <c r="F149" s="247" t="s">
        <v>668</v>
      </c>
      <c r="G149" s="248" t="s">
        <v>318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365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365</v>
      </c>
      <c r="BM149" s="257" t="s">
        <v>486</v>
      </c>
    </row>
    <row r="150" s="2" customFormat="1" ht="16.5" customHeight="1">
      <c r="A150" s="37"/>
      <c r="B150" s="38"/>
      <c r="C150" s="245" t="s">
        <v>73</v>
      </c>
      <c r="D150" s="245" t="s">
        <v>203</v>
      </c>
      <c r="E150" s="246" t="s">
        <v>669</v>
      </c>
      <c r="F150" s="247" t="s">
        <v>670</v>
      </c>
      <c r="G150" s="248" t="s">
        <v>323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494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671</v>
      </c>
      <c r="F151" s="247" t="s">
        <v>672</v>
      </c>
      <c r="G151" s="248" t="s">
        <v>323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502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673</v>
      </c>
      <c r="F152" s="247" t="s">
        <v>674</v>
      </c>
      <c r="G152" s="248" t="s">
        <v>323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510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675</v>
      </c>
      <c r="F153" s="247" t="s">
        <v>676</v>
      </c>
      <c r="G153" s="248" t="s">
        <v>323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520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677</v>
      </c>
      <c r="F154" s="247" t="s">
        <v>678</v>
      </c>
      <c r="G154" s="248" t="s">
        <v>323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528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679</v>
      </c>
      <c r="F155" s="247" t="s">
        <v>680</v>
      </c>
      <c r="G155" s="248" t="s">
        <v>318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536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681</v>
      </c>
      <c r="F156" s="247" t="s">
        <v>682</v>
      </c>
      <c r="G156" s="248" t="s">
        <v>318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544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683</v>
      </c>
      <c r="F157" s="247" t="s">
        <v>684</v>
      </c>
      <c r="G157" s="248" t="s">
        <v>318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552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685</v>
      </c>
      <c r="F158" s="247" t="s">
        <v>686</v>
      </c>
      <c r="G158" s="248" t="s">
        <v>318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562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687</v>
      </c>
      <c r="F159" s="247" t="s">
        <v>688</v>
      </c>
      <c r="G159" s="248" t="s">
        <v>318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574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689</v>
      </c>
      <c r="F160" s="247" t="s">
        <v>690</v>
      </c>
      <c r="G160" s="248" t="s">
        <v>318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589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691</v>
      </c>
      <c r="F161" s="232" t="s">
        <v>692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201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80</v>
      </c>
      <c r="F162" s="247" t="s">
        <v>694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596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85</v>
      </c>
      <c r="F163" s="247" t="s">
        <v>696</v>
      </c>
      <c r="G163" s="248" t="s">
        <v>318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606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</v>
      </c>
      <c r="F164" s="247" t="s">
        <v>698</v>
      </c>
      <c r="G164" s="248" t="s">
        <v>318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618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207</v>
      </c>
      <c r="F165" s="247" t="s">
        <v>700</v>
      </c>
      <c r="G165" s="248" t="s">
        <v>318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265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292</v>
      </c>
      <c r="F166" s="247" t="s">
        <v>702</v>
      </c>
      <c r="G166" s="248" t="s">
        <v>318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247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245</v>
      </c>
      <c r="F167" s="247" t="s">
        <v>704</v>
      </c>
      <c r="G167" s="248" t="s">
        <v>318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276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301</v>
      </c>
      <c r="F168" s="247" t="s">
        <v>706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707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284</v>
      </c>
      <c r="F169" s="247" t="s">
        <v>709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710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310</v>
      </c>
      <c r="F170" s="247" t="s">
        <v>712</v>
      </c>
      <c r="G170" s="248" t="s">
        <v>318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713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315</v>
      </c>
      <c r="F171" s="247" t="s">
        <v>715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716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717</v>
      </c>
      <c r="F172" s="232" t="s">
        <v>718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201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719</v>
      </c>
      <c r="F173" s="247" t="s">
        <v>720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721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722</v>
      </c>
      <c r="F174" s="247" t="s">
        <v>723</v>
      </c>
      <c r="G174" s="248" t="s">
        <v>724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365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365</v>
      </c>
      <c r="BM174" s="257" t="s">
        <v>725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726</v>
      </c>
      <c r="F175" s="247" t="s">
        <v>727</v>
      </c>
      <c r="G175" s="248" t="s">
        <v>318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728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D9Oy5Xm0irBhc2tJWK2RvbdP43OZ+Q0kgjd/vNVx9Mj6WfB9V/VNf/yCUmbbu3RuNZrtTwg4MD6MYtr+tE1nqA==" hashValue="nXEaA6CMiABdf9oYcVw7T1HZ79S6MFn+BKWWS+z/HFdamMtXSQftYCBKbYSWIznDXs4ELBqaDMp8iBqkGDGjLg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970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971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1114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ROUND((SUM(BE133:BE192)),  2)</f>
        <v>0</v>
      </c>
      <c r="G37" s="37"/>
      <c r="H37" s="37"/>
      <c r="I37" s="171">
        <v>0.20999999999999999</v>
      </c>
      <c r="J37" s="170">
        <f>ROUND(((SUM(BE133:BE192))*I37),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ROUND((SUM(BF133:BF192)),  2)</f>
        <v>0</v>
      </c>
      <c r="G38" s="37"/>
      <c r="H38" s="37"/>
      <c r="I38" s="171">
        <v>0.14999999999999999</v>
      </c>
      <c r="J38" s="170">
        <f>ROUND(((SUM(BF133:BF192))*I38),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971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1115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1116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1117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1118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1119</v>
      </c>
      <c r="E105" s="206"/>
      <c r="F105" s="206"/>
      <c r="G105" s="206"/>
      <c r="H105" s="206"/>
      <c r="I105" s="207"/>
      <c r="J105" s="208">
        <f>J164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1120</v>
      </c>
      <c r="E106" s="206"/>
      <c r="F106" s="206"/>
      <c r="G106" s="206"/>
      <c r="H106" s="206"/>
      <c r="I106" s="207"/>
      <c r="J106" s="208">
        <f>J166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1121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1122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1123</v>
      </c>
      <c r="E109" s="206"/>
      <c r="F109" s="206"/>
      <c r="G109" s="206"/>
      <c r="H109" s="206"/>
      <c r="I109" s="207"/>
      <c r="J109" s="208">
        <f>J178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186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A, M, O - III.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159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970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161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971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163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M.c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187</v>
      </c>
      <c r="D132" s="219" t="s">
        <v>58</v>
      </c>
      <c r="E132" s="219" t="s">
        <v>54</v>
      </c>
      <c r="F132" s="219" t="s">
        <v>55</v>
      </c>
      <c r="G132" s="219" t="s">
        <v>188</v>
      </c>
      <c r="H132" s="219" t="s">
        <v>189</v>
      </c>
      <c r="I132" s="220" t="s">
        <v>190</v>
      </c>
      <c r="J132" s="221" t="s">
        <v>167</v>
      </c>
      <c r="K132" s="222" t="s">
        <v>191</v>
      </c>
      <c r="L132" s="223"/>
      <c r="M132" s="99" t="s">
        <v>1</v>
      </c>
      <c r="N132" s="100" t="s">
        <v>37</v>
      </c>
      <c r="O132" s="100" t="s">
        <v>192</v>
      </c>
      <c r="P132" s="100" t="s">
        <v>193</v>
      </c>
      <c r="Q132" s="100" t="s">
        <v>194</v>
      </c>
      <c r="R132" s="100" t="s">
        <v>195</v>
      </c>
      <c r="S132" s="100" t="s">
        <v>196</v>
      </c>
      <c r="T132" s="101" t="s">
        <v>197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198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P134+P138+P147+P150+P164+P166+P171+P176+P178</f>
        <v>0</v>
      </c>
      <c r="Q133" s="103"/>
      <c r="R133" s="226">
        <f>R134+R138+R147+R150+R164+R166+R171+R176+R178</f>
        <v>0</v>
      </c>
      <c r="S133" s="103"/>
      <c r="T133" s="227">
        <f>T134+T138+T147+T150+T164+T166+T171+T176+T178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169</v>
      </c>
      <c r="BK133" s="228">
        <f>BK134+BK138+BK147+BK150+BK164+BK166+BK171+BK176+BK178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627</v>
      </c>
      <c r="F134" s="232" t="s">
        <v>739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201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203</v>
      </c>
      <c r="E135" s="246" t="s">
        <v>1124</v>
      </c>
      <c r="F135" s="247" t="s">
        <v>741</v>
      </c>
      <c r="G135" s="248" t="s">
        <v>318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207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207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1125</v>
      </c>
      <c r="F136" s="247" t="s">
        <v>743</v>
      </c>
      <c r="G136" s="248" t="s">
        <v>318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1126</v>
      </c>
      <c r="F137" s="247" t="s">
        <v>745</v>
      </c>
      <c r="G137" s="248" t="s">
        <v>724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207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207</v>
      </c>
      <c r="BM137" s="257" t="s">
        <v>245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657</v>
      </c>
      <c r="F138" s="232" t="s">
        <v>746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201</v>
      </c>
      <c r="BK138" s="242">
        <f>SUM(BK139:BK146)</f>
        <v>0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1127</v>
      </c>
      <c r="F139" s="247" t="s">
        <v>748</v>
      </c>
      <c r="G139" s="248" t="s">
        <v>318</v>
      </c>
      <c r="H139" s="249">
        <v>12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55.5" customHeight="1">
      <c r="A140" s="37"/>
      <c r="B140" s="38"/>
      <c r="C140" s="245" t="s">
        <v>73</v>
      </c>
      <c r="D140" s="245" t="s">
        <v>203</v>
      </c>
      <c r="E140" s="246" t="s">
        <v>1128</v>
      </c>
      <c r="F140" s="247" t="s">
        <v>750</v>
      </c>
      <c r="G140" s="248" t="s">
        <v>318</v>
      </c>
      <c r="H140" s="249">
        <v>12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55.5" customHeight="1">
      <c r="A141" s="37"/>
      <c r="B141" s="38"/>
      <c r="C141" s="245" t="s">
        <v>73</v>
      </c>
      <c r="D141" s="245" t="s">
        <v>203</v>
      </c>
      <c r="E141" s="246" t="s">
        <v>1129</v>
      </c>
      <c r="F141" s="247" t="s">
        <v>752</v>
      </c>
      <c r="G141" s="248" t="s">
        <v>318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2" customFormat="1" ht="55.5" customHeight="1">
      <c r="A142" s="37"/>
      <c r="B142" s="38"/>
      <c r="C142" s="245" t="s">
        <v>73</v>
      </c>
      <c r="D142" s="245" t="s">
        <v>203</v>
      </c>
      <c r="E142" s="246" t="s">
        <v>1129</v>
      </c>
      <c r="F142" s="247" t="s">
        <v>752</v>
      </c>
      <c r="G142" s="248" t="s">
        <v>318</v>
      </c>
      <c r="H142" s="249">
        <v>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353</v>
      </c>
    </row>
    <row r="143" s="2" customFormat="1" ht="55.5" customHeight="1">
      <c r="A143" s="37"/>
      <c r="B143" s="38"/>
      <c r="C143" s="245" t="s">
        <v>73</v>
      </c>
      <c r="D143" s="245" t="s">
        <v>203</v>
      </c>
      <c r="E143" s="246" t="s">
        <v>1130</v>
      </c>
      <c r="F143" s="247" t="s">
        <v>754</v>
      </c>
      <c r="G143" s="248" t="s">
        <v>318</v>
      </c>
      <c r="H143" s="249">
        <v>9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365</v>
      </c>
    </row>
    <row r="144" s="2" customFormat="1" ht="55.5" customHeight="1">
      <c r="A144" s="37"/>
      <c r="B144" s="38"/>
      <c r="C144" s="245" t="s">
        <v>73</v>
      </c>
      <c r="D144" s="245" t="s">
        <v>203</v>
      </c>
      <c r="E144" s="246" t="s">
        <v>1131</v>
      </c>
      <c r="F144" s="247" t="s">
        <v>756</v>
      </c>
      <c r="G144" s="248" t="s">
        <v>318</v>
      </c>
      <c r="H144" s="249">
        <v>11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374</v>
      </c>
    </row>
    <row r="145" s="2" customFormat="1" ht="55.5" customHeight="1">
      <c r="A145" s="37"/>
      <c r="B145" s="38"/>
      <c r="C145" s="245" t="s">
        <v>73</v>
      </c>
      <c r="D145" s="245" t="s">
        <v>203</v>
      </c>
      <c r="E145" s="246" t="s">
        <v>1132</v>
      </c>
      <c r="F145" s="247" t="s">
        <v>754</v>
      </c>
      <c r="G145" s="248" t="s">
        <v>318</v>
      </c>
      <c r="H145" s="249">
        <v>5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386</v>
      </c>
    </row>
    <row r="146" s="2" customFormat="1" ht="55.5" customHeight="1">
      <c r="A146" s="37"/>
      <c r="B146" s="38"/>
      <c r="C146" s="245" t="s">
        <v>73</v>
      </c>
      <c r="D146" s="245" t="s">
        <v>203</v>
      </c>
      <c r="E146" s="246" t="s">
        <v>1133</v>
      </c>
      <c r="F146" s="247" t="s">
        <v>756</v>
      </c>
      <c r="G146" s="248" t="s">
        <v>318</v>
      </c>
      <c r="H146" s="249">
        <v>2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397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691</v>
      </c>
      <c r="F147" s="232" t="s">
        <v>759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201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1134</v>
      </c>
      <c r="F148" s="247" t="s">
        <v>1135</v>
      </c>
      <c r="G148" s="248" t="s">
        <v>318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412</v>
      </c>
    </row>
    <row r="149" s="2" customFormat="1" ht="21.75" customHeight="1">
      <c r="A149" s="37"/>
      <c r="B149" s="38"/>
      <c r="C149" s="245" t="s">
        <v>73</v>
      </c>
      <c r="D149" s="245" t="s">
        <v>203</v>
      </c>
      <c r="E149" s="246" t="s">
        <v>1136</v>
      </c>
      <c r="F149" s="247" t="s">
        <v>763</v>
      </c>
      <c r="G149" s="248" t="s">
        <v>318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420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717</v>
      </c>
      <c r="F150" s="232" t="s">
        <v>764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SUM(P151:P163)</f>
        <v>0</v>
      </c>
      <c r="Q150" s="237"/>
      <c r="R150" s="238">
        <f>SUM(R151:R163)</f>
        <v>0</v>
      </c>
      <c r="S150" s="237"/>
      <c r="T150" s="239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201</v>
      </c>
      <c r="BK150" s="242">
        <f>SUM(BK151:BK163)</f>
        <v>0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1137</v>
      </c>
      <c r="F151" s="247" t="s">
        <v>1138</v>
      </c>
      <c r="G151" s="248" t="s">
        <v>318</v>
      </c>
      <c r="H151" s="249">
        <v>57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431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1139</v>
      </c>
      <c r="F152" s="247" t="s">
        <v>768</v>
      </c>
      <c r="G152" s="248" t="s">
        <v>318</v>
      </c>
      <c r="H152" s="249">
        <v>18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448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1140</v>
      </c>
      <c r="F153" s="247" t="s">
        <v>1141</v>
      </c>
      <c r="G153" s="248" t="s">
        <v>318</v>
      </c>
      <c r="H153" s="249">
        <v>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458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1142</v>
      </c>
      <c r="F154" s="247" t="s">
        <v>1143</v>
      </c>
      <c r="G154" s="248" t="s">
        <v>318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468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1144</v>
      </c>
      <c r="F155" s="247" t="s">
        <v>1145</v>
      </c>
      <c r="G155" s="248" t="s">
        <v>318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478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1146</v>
      </c>
      <c r="F156" s="247" t="s">
        <v>1147</v>
      </c>
      <c r="G156" s="248" t="s">
        <v>318</v>
      </c>
      <c r="H156" s="249">
        <v>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486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1148</v>
      </c>
      <c r="F157" s="247" t="s">
        <v>774</v>
      </c>
      <c r="G157" s="248" t="s">
        <v>724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494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1149</v>
      </c>
      <c r="F158" s="247" t="s">
        <v>776</v>
      </c>
      <c r="G158" s="248" t="s">
        <v>318</v>
      </c>
      <c r="H158" s="249">
        <v>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502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1150</v>
      </c>
      <c r="F159" s="247" t="s">
        <v>778</v>
      </c>
      <c r="G159" s="248" t="s">
        <v>724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510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1151</v>
      </c>
      <c r="F160" s="247" t="s">
        <v>780</v>
      </c>
      <c r="G160" s="248" t="s">
        <v>724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520</v>
      </c>
    </row>
    <row r="161" s="2" customFormat="1" ht="16.5" customHeight="1">
      <c r="A161" s="37"/>
      <c r="B161" s="38"/>
      <c r="C161" s="245" t="s">
        <v>73</v>
      </c>
      <c r="D161" s="245" t="s">
        <v>203</v>
      </c>
      <c r="E161" s="246" t="s">
        <v>1152</v>
      </c>
      <c r="F161" s="247" t="s">
        <v>1153</v>
      </c>
      <c r="G161" s="248" t="s">
        <v>318</v>
      </c>
      <c r="H161" s="249">
        <v>12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528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1154</v>
      </c>
      <c r="F162" s="247" t="s">
        <v>784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536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1155</v>
      </c>
      <c r="F163" s="247" t="s">
        <v>786</v>
      </c>
      <c r="G163" s="248" t="s">
        <v>318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544</v>
      </c>
    </row>
    <row r="164" s="12" customFormat="1" ht="25.92" customHeight="1">
      <c r="A164" s="12"/>
      <c r="B164" s="229"/>
      <c r="C164" s="230"/>
      <c r="D164" s="231" t="s">
        <v>72</v>
      </c>
      <c r="E164" s="232" t="s">
        <v>1156</v>
      </c>
      <c r="F164" s="232" t="s">
        <v>787</v>
      </c>
      <c r="G164" s="230"/>
      <c r="H164" s="230"/>
      <c r="I164" s="233"/>
      <c r="J164" s="234">
        <f>BK164</f>
        <v>0</v>
      </c>
      <c r="K164" s="230"/>
      <c r="L164" s="235"/>
      <c r="M164" s="236"/>
      <c r="N164" s="237"/>
      <c r="O164" s="237"/>
      <c r="P164" s="238">
        <f>P165</f>
        <v>0</v>
      </c>
      <c r="Q164" s="237"/>
      <c r="R164" s="238">
        <f>R165</f>
        <v>0</v>
      </c>
      <c r="S164" s="237"/>
      <c r="T164" s="239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73</v>
      </c>
      <c r="AY164" s="240" t="s">
        <v>201</v>
      </c>
      <c r="BK164" s="242">
        <f>BK165</f>
        <v>0</v>
      </c>
    </row>
    <row r="165" s="2" customFormat="1" ht="21.75" customHeight="1">
      <c r="A165" s="37"/>
      <c r="B165" s="38"/>
      <c r="C165" s="245" t="s">
        <v>73</v>
      </c>
      <c r="D165" s="245" t="s">
        <v>203</v>
      </c>
      <c r="E165" s="246" t="s">
        <v>1157</v>
      </c>
      <c r="F165" s="247" t="s">
        <v>789</v>
      </c>
      <c r="G165" s="248" t="s">
        <v>318</v>
      </c>
      <c r="H165" s="249">
        <v>12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12" customFormat="1" ht="25.92" customHeight="1">
      <c r="A166" s="12"/>
      <c r="B166" s="229"/>
      <c r="C166" s="230"/>
      <c r="D166" s="231" t="s">
        <v>72</v>
      </c>
      <c r="E166" s="232" t="s">
        <v>1158</v>
      </c>
      <c r="F166" s="232" t="s">
        <v>790</v>
      </c>
      <c r="G166" s="230"/>
      <c r="H166" s="230"/>
      <c r="I166" s="233"/>
      <c r="J166" s="234">
        <f>BK166</f>
        <v>0</v>
      </c>
      <c r="K166" s="230"/>
      <c r="L166" s="235"/>
      <c r="M166" s="236"/>
      <c r="N166" s="237"/>
      <c r="O166" s="237"/>
      <c r="P166" s="238">
        <f>SUM(P167:P170)</f>
        <v>0</v>
      </c>
      <c r="Q166" s="237"/>
      <c r="R166" s="238">
        <f>SUM(R167:R170)</f>
        <v>0</v>
      </c>
      <c r="S166" s="237"/>
      <c r="T166" s="239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0" t="s">
        <v>80</v>
      </c>
      <c r="AT166" s="241" t="s">
        <v>72</v>
      </c>
      <c r="AU166" s="241" t="s">
        <v>73</v>
      </c>
      <c r="AY166" s="240" t="s">
        <v>201</v>
      </c>
      <c r="BK166" s="242">
        <f>SUM(BK167:BK170)</f>
        <v>0</v>
      </c>
    </row>
    <row r="167" s="2" customFormat="1" ht="21.75" customHeight="1">
      <c r="A167" s="37"/>
      <c r="B167" s="38"/>
      <c r="C167" s="245" t="s">
        <v>73</v>
      </c>
      <c r="D167" s="245" t="s">
        <v>203</v>
      </c>
      <c r="E167" s="246" t="s">
        <v>1159</v>
      </c>
      <c r="F167" s="247" t="s">
        <v>792</v>
      </c>
      <c r="G167" s="248" t="s">
        <v>793</v>
      </c>
      <c r="H167" s="249">
        <v>842.39999999999998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562</v>
      </c>
    </row>
    <row r="168" s="2" customFormat="1" ht="21.75" customHeight="1">
      <c r="A168" s="37"/>
      <c r="B168" s="38"/>
      <c r="C168" s="245" t="s">
        <v>73</v>
      </c>
      <c r="D168" s="245" t="s">
        <v>203</v>
      </c>
      <c r="E168" s="246" t="s">
        <v>1160</v>
      </c>
      <c r="F168" s="247" t="s">
        <v>797</v>
      </c>
      <c r="G168" s="248" t="s">
        <v>793</v>
      </c>
      <c r="H168" s="249">
        <v>55.899999999999999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574</v>
      </c>
    </row>
    <row r="169" s="2" customFormat="1" ht="21.75" customHeight="1">
      <c r="A169" s="37"/>
      <c r="B169" s="38"/>
      <c r="C169" s="245" t="s">
        <v>73</v>
      </c>
      <c r="D169" s="245" t="s">
        <v>203</v>
      </c>
      <c r="E169" s="246" t="s">
        <v>1161</v>
      </c>
      <c r="F169" s="247" t="s">
        <v>799</v>
      </c>
      <c r="G169" s="248" t="s">
        <v>793</v>
      </c>
      <c r="H169" s="249">
        <v>31.199999999999999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589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1162</v>
      </c>
      <c r="F170" s="247" t="s">
        <v>803</v>
      </c>
      <c r="G170" s="248" t="s">
        <v>724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596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1163</v>
      </c>
      <c r="F171" s="232" t="s">
        <v>804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SUM(P172:P175)</f>
        <v>0</v>
      </c>
      <c r="Q171" s="237"/>
      <c r="R171" s="238">
        <f>SUM(R172:R175)</f>
        <v>0</v>
      </c>
      <c r="S171" s="237"/>
      <c r="T171" s="23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201</v>
      </c>
      <c r="BK171" s="242">
        <f>SUM(BK172:BK175)</f>
        <v>0</v>
      </c>
    </row>
    <row r="172" s="2" customFormat="1" ht="21.75" customHeight="1">
      <c r="A172" s="37"/>
      <c r="B172" s="38"/>
      <c r="C172" s="245" t="s">
        <v>73</v>
      </c>
      <c r="D172" s="245" t="s">
        <v>203</v>
      </c>
      <c r="E172" s="246" t="s">
        <v>1164</v>
      </c>
      <c r="F172" s="247" t="s">
        <v>806</v>
      </c>
      <c r="G172" s="248" t="s">
        <v>793</v>
      </c>
      <c r="H172" s="249">
        <v>48.100000000000001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606</v>
      </c>
    </row>
    <row r="173" s="2" customFormat="1" ht="21.75" customHeight="1">
      <c r="A173" s="37"/>
      <c r="B173" s="38"/>
      <c r="C173" s="245" t="s">
        <v>73</v>
      </c>
      <c r="D173" s="245" t="s">
        <v>203</v>
      </c>
      <c r="E173" s="246" t="s">
        <v>1165</v>
      </c>
      <c r="F173" s="247" t="s">
        <v>808</v>
      </c>
      <c r="G173" s="248" t="s">
        <v>793</v>
      </c>
      <c r="H173" s="249">
        <v>74.099999999999994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618</v>
      </c>
    </row>
    <row r="174" s="2" customFormat="1" ht="21.75" customHeight="1">
      <c r="A174" s="37"/>
      <c r="B174" s="38"/>
      <c r="C174" s="245" t="s">
        <v>73</v>
      </c>
      <c r="D174" s="245" t="s">
        <v>203</v>
      </c>
      <c r="E174" s="246" t="s">
        <v>1166</v>
      </c>
      <c r="F174" s="247" t="s">
        <v>1167</v>
      </c>
      <c r="G174" s="248" t="s">
        <v>793</v>
      </c>
      <c r="H174" s="249">
        <v>55.899999999999999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265</v>
      </c>
    </row>
    <row r="175" s="2" customFormat="1" ht="21.75" customHeight="1">
      <c r="A175" s="37"/>
      <c r="B175" s="38"/>
      <c r="C175" s="245" t="s">
        <v>73</v>
      </c>
      <c r="D175" s="245" t="s">
        <v>203</v>
      </c>
      <c r="E175" s="246" t="s">
        <v>1168</v>
      </c>
      <c r="F175" s="247" t="s">
        <v>812</v>
      </c>
      <c r="G175" s="248" t="s">
        <v>793</v>
      </c>
      <c r="H175" s="249">
        <v>31.199999999999999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247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1169</v>
      </c>
      <c r="F176" s="232" t="s">
        <v>815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BK177</f>
        <v>0</v>
      </c>
    </row>
    <row r="177" s="2" customFormat="1" ht="16.5" customHeight="1">
      <c r="A177" s="37"/>
      <c r="B177" s="38"/>
      <c r="C177" s="245" t="s">
        <v>73</v>
      </c>
      <c r="D177" s="245" t="s">
        <v>203</v>
      </c>
      <c r="E177" s="246" t="s">
        <v>1170</v>
      </c>
      <c r="F177" s="247" t="s">
        <v>817</v>
      </c>
      <c r="G177" s="248" t="s">
        <v>318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276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1171</v>
      </c>
      <c r="F178" s="232" t="s">
        <v>818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SUM(P179:P192)</f>
        <v>0</v>
      </c>
      <c r="Q178" s="237"/>
      <c r="R178" s="238">
        <f>SUM(R179:R192)</f>
        <v>0</v>
      </c>
      <c r="S178" s="237"/>
      <c r="T178" s="239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201</v>
      </c>
      <c r="BK178" s="242">
        <f>SUM(BK179:BK192)</f>
        <v>0</v>
      </c>
    </row>
    <row r="179" s="2" customFormat="1" ht="16.5" customHeight="1">
      <c r="A179" s="37"/>
      <c r="B179" s="38"/>
      <c r="C179" s="245" t="s">
        <v>73</v>
      </c>
      <c r="D179" s="245" t="s">
        <v>203</v>
      </c>
      <c r="E179" s="246" t="s">
        <v>1172</v>
      </c>
      <c r="F179" s="247" t="s">
        <v>820</v>
      </c>
      <c r="G179" s="248" t="s">
        <v>323</v>
      </c>
      <c r="H179" s="249">
        <v>929.5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707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1173</v>
      </c>
      <c r="G180" s="271"/>
      <c r="H180" s="274">
        <v>929.5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80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1174</v>
      </c>
      <c r="F181" s="247" t="s">
        <v>823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710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1175</v>
      </c>
      <c r="F182" s="247" t="s">
        <v>825</v>
      </c>
      <c r="G182" s="248" t="s">
        <v>793</v>
      </c>
      <c r="H182" s="249">
        <v>5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713</v>
      </c>
    </row>
    <row r="183" s="2" customFormat="1" ht="21.75" customHeight="1">
      <c r="A183" s="37"/>
      <c r="B183" s="38"/>
      <c r="C183" s="245" t="s">
        <v>73</v>
      </c>
      <c r="D183" s="245" t="s">
        <v>203</v>
      </c>
      <c r="E183" s="246" t="s">
        <v>1176</v>
      </c>
      <c r="F183" s="247" t="s">
        <v>827</v>
      </c>
      <c r="G183" s="248" t="s">
        <v>206</v>
      </c>
      <c r="H183" s="249">
        <v>45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716</v>
      </c>
    </row>
    <row r="184" s="2" customFormat="1" ht="21.75" customHeight="1">
      <c r="A184" s="37"/>
      <c r="B184" s="38"/>
      <c r="C184" s="245" t="s">
        <v>73</v>
      </c>
      <c r="D184" s="245" t="s">
        <v>203</v>
      </c>
      <c r="E184" s="246" t="s">
        <v>1177</v>
      </c>
      <c r="F184" s="247" t="s">
        <v>829</v>
      </c>
      <c r="G184" s="248" t="s">
        <v>206</v>
      </c>
      <c r="H184" s="249">
        <v>12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721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1178</v>
      </c>
      <c r="F185" s="247" t="s">
        <v>831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725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1179</v>
      </c>
      <c r="F186" s="247" t="s">
        <v>833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728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1180</v>
      </c>
      <c r="F187" s="247" t="s">
        <v>835</v>
      </c>
      <c r="G187" s="248" t="s">
        <v>206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836</v>
      </c>
    </row>
    <row r="188" s="2" customFormat="1" ht="16.5" customHeight="1">
      <c r="A188" s="37"/>
      <c r="B188" s="38"/>
      <c r="C188" s="245" t="s">
        <v>73</v>
      </c>
      <c r="D188" s="245" t="s">
        <v>203</v>
      </c>
      <c r="E188" s="246" t="s">
        <v>1181</v>
      </c>
      <c r="F188" s="247" t="s">
        <v>838</v>
      </c>
      <c r="G188" s="248" t="s">
        <v>206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839</v>
      </c>
    </row>
    <row r="189" s="2" customFormat="1" ht="16.5" customHeight="1">
      <c r="A189" s="37"/>
      <c r="B189" s="38"/>
      <c r="C189" s="245" t="s">
        <v>73</v>
      </c>
      <c r="D189" s="245" t="s">
        <v>203</v>
      </c>
      <c r="E189" s="246" t="s">
        <v>1182</v>
      </c>
      <c r="F189" s="247" t="s">
        <v>841</v>
      </c>
      <c r="G189" s="248" t="s">
        <v>206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207</v>
      </c>
      <c r="AT189" s="257" t="s">
        <v>203</v>
      </c>
      <c r="AU189" s="257" t="s">
        <v>80</v>
      </c>
      <c r="AY189" s="16" t="s">
        <v>201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207</v>
      </c>
      <c r="BM189" s="257" t="s">
        <v>842</v>
      </c>
    </row>
    <row r="190" s="2" customFormat="1" ht="16.5" customHeight="1">
      <c r="A190" s="37"/>
      <c r="B190" s="38"/>
      <c r="C190" s="245" t="s">
        <v>73</v>
      </c>
      <c r="D190" s="245" t="s">
        <v>203</v>
      </c>
      <c r="E190" s="246" t="s">
        <v>1183</v>
      </c>
      <c r="F190" s="247" t="s">
        <v>1184</v>
      </c>
      <c r="G190" s="248" t="s">
        <v>206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207</v>
      </c>
      <c r="AT190" s="257" t="s">
        <v>203</v>
      </c>
      <c r="AU190" s="257" t="s">
        <v>80</v>
      </c>
      <c r="AY190" s="16" t="s">
        <v>201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207</v>
      </c>
      <c r="BM190" s="257" t="s">
        <v>844</v>
      </c>
    </row>
    <row r="191" s="2" customFormat="1" ht="16.5" customHeight="1">
      <c r="A191" s="37"/>
      <c r="B191" s="38"/>
      <c r="C191" s="245" t="s">
        <v>73</v>
      </c>
      <c r="D191" s="245" t="s">
        <v>203</v>
      </c>
      <c r="E191" s="246" t="s">
        <v>1185</v>
      </c>
      <c r="F191" s="247" t="s">
        <v>430</v>
      </c>
      <c r="G191" s="248" t="s">
        <v>724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207</v>
      </c>
      <c r="AT191" s="257" t="s">
        <v>203</v>
      </c>
      <c r="AU191" s="257" t="s">
        <v>80</v>
      </c>
      <c r="AY191" s="16" t="s">
        <v>201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207</v>
      </c>
      <c r="BM191" s="257" t="s">
        <v>345</v>
      </c>
    </row>
    <row r="192" s="2" customFormat="1" ht="16.5" customHeight="1">
      <c r="A192" s="37"/>
      <c r="B192" s="38"/>
      <c r="C192" s="245" t="s">
        <v>73</v>
      </c>
      <c r="D192" s="245" t="s">
        <v>203</v>
      </c>
      <c r="E192" s="246" t="s">
        <v>1186</v>
      </c>
      <c r="F192" s="247" t="s">
        <v>846</v>
      </c>
      <c r="G192" s="248" t="s">
        <v>724</v>
      </c>
      <c r="H192" s="249">
        <v>1</v>
      </c>
      <c r="I192" s="250"/>
      <c r="J192" s="251">
        <f>ROUND(I192*H192,2)</f>
        <v>0</v>
      </c>
      <c r="K192" s="252"/>
      <c r="L192" s="43"/>
      <c r="M192" s="295" t="s">
        <v>1</v>
      </c>
      <c r="N192" s="296" t="s">
        <v>39</v>
      </c>
      <c r="O192" s="297"/>
      <c r="P192" s="298">
        <f>O192*H192</f>
        <v>0</v>
      </c>
      <c r="Q192" s="298">
        <v>0</v>
      </c>
      <c r="R192" s="298">
        <f>Q192*H192</f>
        <v>0</v>
      </c>
      <c r="S192" s="298">
        <v>0</v>
      </c>
      <c r="T192" s="29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207</v>
      </c>
      <c r="AT192" s="257" t="s">
        <v>203</v>
      </c>
      <c r="AU192" s="257" t="s">
        <v>80</v>
      </c>
      <c r="AY192" s="16" t="s">
        <v>201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207</v>
      </c>
      <c r="BM192" s="257" t="s">
        <v>1187</v>
      </c>
    </row>
    <row r="193" s="2" customFormat="1" ht="6.96" customHeight="1">
      <c r="A193" s="37"/>
      <c r="B193" s="65"/>
      <c r="C193" s="66"/>
      <c r="D193" s="66"/>
      <c r="E193" s="66"/>
      <c r="F193" s="66"/>
      <c r="G193" s="66"/>
      <c r="H193" s="66"/>
      <c r="I193" s="192"/>
      <c r="J193" s="66"/>
      <c r="K193" s="66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EJIEYRxl+Bds5SGYkK6PofPNodeR3oI+0FuihiZzdygytZ4NEwwXkdgcStOKoTCaqYxhRvLl552I4ccTIqDLAQ==" hashValue="Ahu1sYsHi/8jzlC/VkTZ/fSTcHfRSwDp2xDY+pkfA5U4NW++lOoNXLN0B0pzT95W9Jfdzati1tHbAbLY6uJm3Q==" algorithmName="SHA-512" password="CC35"/>
  <autoFilter ref="C132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970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971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1188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971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1189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1190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1191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1192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1193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1194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1195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1196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970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971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M.d.a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627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1197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657</v>
      </c>
      <c r="F135" s="232" t="s">
        <v>1198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1199</v>
      </c>
      <c r="F136" s="247" t="s">
        <v>1200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691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1201</v>
      </c>
      <c r="F138" s="247" t="s">
        <v>860</v>
      </c>
      <c r="G138" s="248" t="s">
        <v>318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1202</v>
      </c>
      <c r="F139" s="247" t="s">
        <v>861</v>
      </c>
      <c r="G139" s="248" t="s">
        <v>318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1203</v>
      </c>
      <c r="F140" s="247" t="s">
        <v>862</v>
      </c>
      <c r="G140" s="248" t="s">
        <v>318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1204</v>
      </c>
      <c r="F141" s="247" t="s">
        <v>863</v>
      </c>
      <c r="G141" s="248" t="s">
        <v>318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1205</v>
      </c>
      <c r="F143" s="247" t="s">
        <v>865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353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1206</v>
      </c>
      <c r="F144" s="247" t="s">
        <v>866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1207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1156</v>
      </c>
      <c r="F146" s="232" t="s">
        <v>1208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1209</v>
      </c>
      <c r="F147" s="247" t="s">
        <v>1210</v>
      </c>
      <c r="G147" s="248" t="s">
        <v>318</v>
      </c>
      <c r="H147" s="249">
        <v>6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386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1211</v>
      </c>
      <c r="F148" s="247" t="s">
        <v>1212</v>
      </c>
      <c r="G148" s="248" t="s">
        <v>318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1158</v>
      </c>
      <c r="F149" s="232" t="s">
        <v>1213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1214</v>
      </c>
      <c r="F150" s="247" t="s">
        <v>872</v>
      </c>
      <c r="G150" s="248" t="s">
        <v>793</v>
      </c>
      <c r="H150" s="249">
        <v>17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1215</v>
      </c>
      <c r="F151" s="247" t="s">
        <v>873</v>
      </c>
      <c r="G151" s="248" t="s">
        <v>793</v>
      </c>
      <c r="H151" s="249">
        <v>59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1216</v>
      </c>
      <c r="F152" s="247" t="s">
        <v>874</v>
      </c>
      <c r="G152" s="248" t="s">
        <v>793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1217</v>
      </c>
      <c r="F153" s="247" t="s">
        <v>875</v>
      </c>
      <c r="G153" s="248" t="s">
        <v>793</v>
      </c>
      <c r="H153" s="249">
        <v>17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1218</v>
      </c>
      <c r="F154" s="247" t="s">
        <v>878</v>
      </c>
      <c r="G154" s="248" t="s">
        <v>318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1219</v>
      </c>
      <c r="F155" s="247" t="s">
        <v>1220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1221</v>
      </c>
      <c r="F156" s="247" t="s">
        <v>879</v>
      </c>
      <c r="G156" s="248" t="s">
        <v>318</v>
      </c>
      <c r="H156" s="249">
        <v>14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1222</v>
      </c>
      <c r="F157" s="247" t="s">
        <v>876</v>
      </c>
      <c r="G157" s="248" t="s">
        <v>318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1223</v>
      </c>
      <c r="F158" s="247" t="s">
        <v>877</v>
      </c>
      <c r="G158" s="248" t="s">
        <v>318</v>
      </c>
      <c r="H158" s="249">
        <v>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1224</v>
      </c>
      <c r="F159" s="247" t="s">
        <v>880</v>
      </c>
      <c r="G159" s="248" t="s">
        <v>318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1225</v>
      </c>
      <c r="F160" s="247" t="s">
        <v>881</v>
      </c>
      <c r="G160" s="248" t="s">
        <v>318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510</v>
      </c>
    </row>
    <row r="161" s="2" customFormat="1" ht="33" customHeight="1">
      <c r="A161" s="37"/>
      <c r="B161" s="38"/>
      <c r="C161" s="245" t="s">
        <v>73</v>
      </c>
      <c r="D161" s="245" t="s">
        <v>203</v>
      </c>
      <c r="E161" s="246" t="s">
        <v>1226</v>
      </c>
      <c r="F161" s="247" t="s">
        <v>1227</v>
      </c>
      <c r="G161" s="248" t="s">
        <v>318</v>
      </c>
      <c r="H161" s="249">
        <v>11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1228</v>
      </c>
      <c r="F162" s="247" t="s">
        <v>883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528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1229</v>
      </c>
      <c r="F163" s="247" t="s">
        <v>884</v>
      </c>
      <c r="G163" s="248" t="s">
        <v>318</v>
      </c>
      <c r="H163" s="249">
        <v>6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1230</v>
      </c>
      <c r="F164" s="247" t="s">
        <v>885</v>
      </c>
      <c r="G164" s="248" t="s">
        <v>318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1231</v>
      </c>
      <c r="F165" s="247" t="s">
        <v>886</v>
      </c>
      <c r="G165" s="248" t="s">
        <v>318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1232</v>
      </c>
      <c r="F166" s="247" t="s">
        <v>887</v>
      </c>
      <c r="G166" s="248" t="s">
        <v>318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1233</v>
      </c>
      <c r="F167" s="247" t="s">
        <v>888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1234</v>
      </c>
      <c r="F168" s="247" t="s">
        <v>1235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1236</v>
      </c>
      <c r="F169" s="247" t="s">
        <v>889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1237</v>
      </c>
      <c r="F170" s="247" t="s">
        <v>890</v>
      </c>
      <c r="G170" s="248" t="s">
        <v>318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1238</v>
      </c>
      <c r="F171" s="247" t="s">
        <v>891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1239</v>
      </c>
      <c r="F172" s="247" t="s">
        <v>893</v>
      </c>
      <c r="G172" s="248" t="s">
        <v>318</v>
      </c>
      <c r="H172" s="249">
        <v>4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1240</v>
      </c>
      <c r="F173" s="247" t="s">
        <v>894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1241</v>
      </c>
      <c r="F174" s="247" t="s">
        <v>896</v>
      </c>
      <c r="G174" s="248" t="s">
        <v>318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276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1163</v>
      </c>
      <c r="F175" s="232" t="s">
        <v>897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201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1242</v>
      </c>
      <c r="F176" s="247" t="s">
        <v>1243</v>
      </c>
      <c r="G176" s="248" t="s">
        <v>323</v>
      </c>
      <c r="H176" s="249">
        <v>2.3999999999999999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707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1244</v>
      </c>
      <c r="F177" s="247" t="s">
        <v>1245</v>
      </c>
      <c r="G177" s="248" t="s">
        <v>230</v>
      </c>
      <c r="H177" s="249">
        <v>8.5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710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1246</v>
      </c>
      <c r="F178" s="247" t="s">
        <v>900</v>
      </c>
      <c r="G178" s="248" t="s">
        <v>230</v>
      </c>
      <c r="H178" s="249">
        <v>2.7000000000000002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713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1247</v>
      </c>
      <c r="F179" s="247" t="s">
        <v>901</v>
      </c>
      <c r="G179" s="248" t="s">
        <v>230</v>
      </c>
      <c r="H179" s="249">
        <v>6.5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716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1169</v>
      </c>
      <c r="F180" s="232" t="s">
        <v>818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201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203</v>
      </c>
      <c r="E181" s="246" t="s">
        <v>1248</v>
      </c>
      <c r="F181" s="247" t="s">
        <v>902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721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1249</v>
      </c>
      <c r="F182" s="247" t="s">
        <v>903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1250</v>
      </c>
      <c r="F183" s="247" t="s">
        <v>904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1251</v>
      </c>
      <c r="F184" s="247" t="s">
        <v>1252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836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pK/DX2ac4hUtcMxreEyrYaU1ln0X4P63QNo9h23HJYN/Vrw7ypCvDcoqm8Y0RqK7B7szG8SN2LhKTGJzT0tK0Q==" hashValue="enbQLj7TW+7m+58R4c0mhjX6IpHODf7LlMddVTXK3i+F39AvYUeI27W4T1lU2yuE7QyPXKVYAusy0VDkRXhF1Q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970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971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1253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ROUND((SUM(BE132:BE186)),  2)</f>
        <v>0</v>
      </c>
      <c r="G37" s="37"/>
      <c r="H37" s="37"/>
      <c r="I37" s="171">
        <v>0.20999999999999999</v>
      </c>
      <c r="J37" s="170">
        <f>ROUND(((SUM(BE132:BE186))*I37),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ROUND((SUM(BF132:BF186)),  2)</f>
        <v>0</v>
      </c>
      <c r="G38" s="37"/>
      <c r="H38" s="37"/>
      <c r="I38" s="171">
        <v>0.14999999999999999</v>
      </c>
      <c r="J38" s="170">
        <f>ROUND(((SUM(BF132:BF186))*I38),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ROUND((SUM(BG132:BG186)),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ROUND((SUM(BH132:BH186)),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ROUND((SUM(BI132:BI186)),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971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1189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1190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1191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1192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1193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1194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1195</v>
      </c>
      <c r="E107" s="206"/>
      <c r="F107" s="206"/>
      <c r="G107" s="206"/>
      <c r="H107" s="206"/>
      <c r="I107" s="207"/>
      <c r="J107" s="208">
        <f>J177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1196</v>
      </c>
      <c r="E108" s="206"/>
      <c r="F108" s="206"/>
      <c r="G108" s="206"/>
      <c r="H108" s="206"/>
      <c r="I108" s="207"/>
      <c r="J108" s="208">
        <f>J182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970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971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M.d.b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P133+P135+P137+P142+P146+P149+P177+P182</f>
        <v>0</v>
      </c>
      <c r="Q132" s="103"/>
      <c r="R132" s="226">
        <f>R133+R135+R137+R142+R146+R149+R177+R182</f>
        <v>0</v>
      </c>
      <c r="S132" s="103"/>
      <c r="T132" s="227">
        <f>T133+T135+T137+T142+T146+T149+T177+T182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BK133+BK135+BK137+BK142+BK146+BK149+BK177+BK182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627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203</v>
      </c>
      <c r="E134" s="246" t="s">
        <v>1254</v>
      </c>
      <c r="F134" s="247" t="s">
        <v>1255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657</v>
      </c>
      <c r="F135" s="232" t="s">
        <v>1198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1199</v>
      </c>
      <c r="F136" s="247" t="s">
        <v>1200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691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1201</v>
      </c>
      <c r="F138" s="247" t="s">
        <v>860</v>
      </c>
      <c r="G138" s="248" t="s">
        <v>318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1202</v>
      </c>
      <c r="F139" s="247" t="s">
        <v>861</v>
      </c>
      <c r="G139" s="248" t="s">
        <v>318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1203</v>
      </c>
      <c r="F140" s="247" t="s">
        <v>862</v>
      </c>
      <c r="G140" s="248" t="s">
        <v>318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1204</v>
      </c>
      <c r="F141" s="247" t="s">
        <v>863</v>
      </c>
      <c r="G141" s="248" t="s">
        <v>318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1205</v>
      </c>
      <c r="F143" s="247" t="s">
        <v>865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353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1206</v>
      </c>
      <c r="F144" s="247" t="s">
        <v>866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1207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1156</v>
      </c>
      <c r="F146" s="232" t="s">
        <v>1208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1209</v>
      </c>
      <c r="F147" s="247" t="s">
        <v>1210</v>
      </c>
      <c r="G147" s="248" t="s">
        <v>318</v>
      </c>
      <c r="H147" s="249">
        <v>5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386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1211</v>
      </c>
      <c r="F148" s="247" t="s">
        <v>1212</v>
      </c>
      <c r="G148" s="248" t="s">
        <v>318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1158</v>
      </c>
      <c r="F149" s="232" t="s">
        <v>1213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SUM(P150:P176)</f>
        <v>0</v>
      </c>
      <c r="Q149" s="237"/>
      <c r="R149" s="238">
        <f>SUM(R150:R176)</f>
        <v>0</v>
      </c>
      <c r="S149" s="237"/>
      <c r="T149" s="239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SUM(BK150:BK176)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1214</v>
      </c>
      <c r="F150" s="247" t="s">
        <v>872</v>
      </c>
      <c r="G150" s="248" t="s">
        <v>793</v>
      </c>
      <c r="H150" s="249">
        <v>17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1215</v>
      </c>
      <c r="F151" s="247" t="s">
        <v>873</v>
      </c>
      <c r="G151" s="248" t="s">
        <v>793</v>
      </c>
      <c r="H151" s="249">
        <v>58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1216</v>
      </c>
      <c r="F152" s="247" t="s">
        <v>874</v>
      </c>
      <c r="G152" s="248" t="s">
        <v>793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1217</v>
      </c>
      <c r="F153" s="247" t="s">
        <v>875</v>
      </c>
      <c r="G153" s="248" t="s">
        <v>793</v>
      </c>
      <c r="H153" s="249">
        <v>16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1218</v>
      </c>
      <c r="F154" s="247" t="s">
        <v>878</v>
      </c>
      <c r="G154" s="248" t="s">
        <v>318</v>
      </c>
      <c r="H154" s="249">
        <v>12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1219</v>
      </c>
      <c r="F155" s="247" t="s">
        <v>1220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1221</v>
      </c>
      <c r="F156" s="247" t="s">
        <v>879</v>
      </c>
      <c r="G156" s="248" t="s">
        <v>318</v>
      </c>
      <c r="H156" s="249">
        <v>14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1222</v>
      </c>
      <c r="F157" s="247" t="s">
        <v>876</v>
      </c>
      <c r="G157" s="248" t="s">
        <v>318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1256</v>
      </c>
      <c r="F158" s="247" t="s">
        <v>1257</v>
      </c>
      <c r="G158" s="248" t="s">
        <v>318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1223</v>
      </c>
      <c r="F159" s="247" t="s">
        <v>877</v>
      </c>
      <c r="G159" s="248" t="s">
        <v>318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1224</v>
      </c>
      <c r="F160" s="247" t="s">
        <v>880</v>
      </c>
      <c r="G160" s="248" t="s">
        <v>318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510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1225</v>
      </c>
      <c r="F161" s="247" t="s">
        <v>881</v>
      </c>
      <c r="G161" s="248" t="s">
        <v>318</v>
      </c>
      <c r="H161" s="249">
        <v>15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520</v>
      </c>
    </row>
    <row r="162" s="2" customFormat="1" ht="33" customHeight="1">
      <c r="A162" s="37"/>
      <c r="B162" s="38"/>
      <c r="C162" s="245" t="s">
        <v>73</v>
      </c>
      <c r="D162" s="245" t="s">
        <v>203</v>
      </c>
      <c r="E162" s="246" t="s">
        <v>1226</v>
      </c>
      <c r="F162" s="247" t="s">
        <v>1227</v>
      </c>
      <c r="G162" s="248" t="s">
        <v>318</v>
      </c>
      <c r="H162" s="249">
        <v>7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528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1228</v>
      </c>
      <c r="F163" s="247" t="s">
        <v>883</v>
      </c>
      <c r="G163" s="248" t="s">
        <v>318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1229</v>
      </c>
      <c r="F164" s="247" t="s">
        <v>884</v>
      </c>
      <c r="G164" s="248" t="s">
        <v>318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1230</v>
      </c>
      <c r="F165" s="247" t="s">
        <v>885</v>
      </c>
      <c r="G165" s="248" t="s">
        <v>318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1231</v>
      </c>
      <c r="F166" s="247" t="s">
        <v>886</v>
      </c>
      <c r="G166" s="248" t="s">
        <v>318</v>
      </c>
      <c r="H166" s="249">
        <v>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1232</v>
      </c>
      <c r="F167" s="247" t="s">
        <v>887</v>
      </c>
      <c r="G167" s="248" t="s">
        <v>318</v>
      </c>
      <c r="H167" s="249">
        <v>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1233</v>
      </c>
      <c r="F168" s="247" t="s">
        <v>888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1234</v>
      </c>
      <c r="F169" s="247" t="s">
        <v>1235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1236</v>
      </c>
      <c r="F170" s="247" t="s">
        <v>889</v>
      </c>
      <c r="G170" s="248" t="s">
        <v>318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1258</v>
      </c>
      <c r="F171" s="247" t="s">
        <v>913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1259</v>
      </c>
      <c r="F172" s="247" t="s">
        <v>1260</v>
      </c>
      <c r="G172" s="248" t="s">
        <v>318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1261</v>
      </c>
      <c r="F173" s="247" t="s">
        <v>892</v>
      </c>
      <c r="G173" s="248" t="s">
        <v>318</v>
      </c>
      <c r="H173" s="249">
        <v>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1239</v>
      </c>
      <c r="F174" s="247" t="s">
        <v>893</v>
      </c>
      <c r="G174" s="248" t="s">
        <v>318</v>
      </c>
      <c r="H174" s="249">
        <v>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276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1240</v>
      </c>
      <c r="F175" s="247" t="s">
        <v>894</v>
      </c>
      <c r="G175" s="248" t="s">
        <v>318</v>
      </c>
      <c r="H175" s="249">
        <v>3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707</v>
      </c>
    </row>
    <row r="176" s="2" customFormat="1" ht="16.5" customHeight="1">
      <c r="A176" s="37"/>
      <c r="B176" s="38"/>
      <c r="C176" s="245" t="s">
        <v>73</v>
      </c>
      <c r="D176" s="245" t="s">
        <v>203</v>
      </c>
      <c r="E176" s="246" t="s">
        <v>1241</v>
      </c>
      <c r="F176" s="247" t="s">
        <v>896</v>
      </c>
      <c r="G176" s="248" t="s">
        <v>318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710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1163</v>
      </c>
      <c r="F177" s="232" t="s">
        <v>897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201</v>
      </c>
      <c r="BK177" s="242">
        <f>SUM(BK178:BK181)</f>
        <v>0</v>
      </c>
    </row>
    <row r="178" s="2" customFormat="1" ht="33" customHeight="1">
      <c r="A178" s="37"/>
      <c r="B178" s="38"/>
      <c r="C178" s="245" t="s">
        <v>73</v>
      </c>
      <c r="D178" s="245" t="s">
        <v>203</v>
      </c>
      <c r="E178" s="246" t="s">
        <v>1242</v>
      </c>
      <c r="F178" s="247" t="s">
        <v>1243</v>
      </c>
      <c r="G178" s="248" t="s">
        <v>323</v>
      </c>
      <c r="H178" s="249">
        <v>2.7599999999999998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713</v>
      </c>
    </row>
    <row r="179" s="2" customFormat="1" ht="33" customHeight="1">
      <c r="A179" s="37"/>
      <c r="B179" s="38"/>
      <c r="C179" s="245" t="s">
        <v>73</v>
      </c>
      <c r="D179" s="245" t="s">
        <v>203</v>
      </c>
      <c r="E179" s="246" t="s">
        <v>1244</v>
      </c>
      <c r="F179" s="247" t="s">
        <v>1245</v>
      </c>
      <c r="G179" s="248" t="s">
        <v>230</v>
      </c>
      <c r="H179" s="249">
        <v>7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716</v>
      </c>
    </row>
    <row r="180" s="2" customFormat="1" ht="44.25" customHeight="1">
      <c r="A180" s="37"/>
      <c r="B180" s="38"/>
      <c r="C180" s="245" t="s">
        <v>73</v>
      </c>
      <c r="D180" s="245" t="s">
        <v>203</v>
      </c>
      <c r="E180" s="246" t="s">
        <v>1246</v>
      </c>
      <c r="F180" s="247" t="s">
        <v>900</v>
      </c>
      <c r="G180" s="248" t="s">
        <v>230</v>
      </c>
      <c r="H180" s="249">
        <v>2.8999999999999999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721</v>
      </c>
    </row>
    <row r="181" s="2" customFormat="1" ht="44.25" customHeight="1">
      <c r="A181" s="37"/>
      <c r="B181" s="38"/>
      <c r="C181" s="245" t="s">
        <v>73</v>
      </c>
      <c r="D181" s="245" t="s">
        <v>203</v>
      </c>
      <c r="E181" s="246" t="s">
        <v>1247</v>
      </c>
      <c r="F181" s="247" t="s">
        <v>901</v>
      </c>
      <c r="G181" s="248" t="s">
        <v>230</v>
      </c>
      <c r="H181" s="249">
        <v>5.4000000000000004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725</v>
      </c>
    </row>
    <row r="182" s="12" customFormat="1" ht="25.92" customHeight="1">
      <c r="A182" s="12"/>
      <c r="B182" s="229"/>
      <c r="C182" s="230"/>
      <c r="D182" s="231" t="s">
        <v>72</v>
      </c>
      <c r="E182" s="232" t="s">
        <v>1169</v>
      </c>
      <c r="F182" s="232" t="s">
        <v>818</v>
      </c>
      <c r="G182" s="230"/>
      <c r="H182" s="230"/>
      <c r="I182" s="233"/>
      <c r="J182" s="234">
        <f>BK182</f>
        <v>0</v>
      </c>
      <c r="K182" s="230"/>
      <c r="L182" s="235"/>
      <c r="M182" s="236"/>
      <c r="N182" s="237"/>
      <c r="O182" s="237"/>
      <c r="P182" s="238">
        <f>SUM(P183:P186)</f>
        <v>0</v>
      </c>
      <c r="Q182" s="237"/>
      <c r="R182" s="238">
        <f>SUM(R183:R186)</f>
        <v>0</v>
      </c>
      <c r="S182" s="237"/>
      <c r="T182" s="23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0" t="s">
        <v>80</v>
      </c>
      <c r="AT182" s="241" t="s">
        <v>72</v>
      </c>
      <c r="AU182" s="241" t="s">
        <v>73</v>
      </c>
      <c r="AY182" s="240" t="s">
        <v>201</v>
      </c>
      <c r="BK182" s="242">
        <f>SUM(BK183:BK186)</f>
        <v>0</v>
      </c>
    </row>
    <row r="183" s="2" customFormat="1" ht="21.75" customHeight="1">
      <c r="A183" s="37"/>
      <c r="B183" s="38"/>
      <c r="C183" s="245" t="s">
        <v>73</v>
      </c>
      <c r="D183" s="245" t="s">
        <v>203</v>
      </c>
      <c r="E183" s="246" t="s">
        <v>1248</v>
      </c>
      <c r="F183" s="247" t="s">
        <v>902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1262</v>
      </c>
      <c r="F184" s="247" t="s">
        <v>903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836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1250</v>
      </c>
      <c r="F185" s="247" t="s">
        <v>904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839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1251</v>
      </c>
      <c r="F186" s="247" t="s">
        <v>430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95" t="s">
        <v>1</v>
      </c>
      <c r="N186" s="296" t="s">
        <v>39</v>
      </c>
      <c r="O186" s="297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842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192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0UOS/J4R87RefG4zrQnqT+V4A5yB84pivCnk9OOg6WEZlLh8tcxzrpoxU8fkjtjZkXntw3PYucJg9yBamY1/tQ==" hashValue="ksdVDZ50qG1mbGVOSCvoCbVMmuGX8r+Qz8hEt1lgNVM5+HXvWhnyZ2NuUbEMp2KS7Ltc5UWEFh72EM73U1SrFw==" algorithmName="SHA-512" password="CC35"/>
  <autoFilter ref="C131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16.5" customHeight="1">
      <c r="B9" s="19"/>
      <c r="E9" s="153" t="s">
        <v>970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971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1263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970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971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1189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1190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1191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1192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1193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1194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1195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1196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970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971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M.d.c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627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203</v>
      </c>
      <c r="E134" s="246" t="s">
        <v>1264</v>
      </c>
      <c r="F134" s="247" t="s">
        <v>1265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657</v>
      </c>
      <c r="F135" s="232" t="s">
        <v>1198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1199</v>
      </c>
      <c r="F136" s="247" t="s">
        <v>1200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691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1201</v>
      </c>
      <c r="F138" s="247" t="s">
        <v>860</v>
      </c>
      <c r="G138" s="248" t="s">
        <v>318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1202</v>
      </c>
      <c r="F139" s="247" t="s">
        <v>861</v>
      </c>
      <c r="G139" s="248" t="s">
        <v>318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1203</v>
      </c>
      <c r="F140" s="247" t="s">
        <v>862</v>
      </c>
      <c r="G140" s="248" t="s">
        <v>318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1204</v>
      </c>
      <c r="F141" s="247" t="s">
        <v>863</v>
      </c>
      <c r="G141" s="248" t="s">
        <v>318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203</v>
      </c>
      <c r="E143" s="246" t="s">
        <v>1205</v>
      </c>
      <c r="F143" s="247" t="s">
        <v>865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353</v>
      </c>
    </row>
    <row r="144" s="2" customFormat="1" ht="21.75" customHeight="1">
      <c r="A144" s="37"/>
      <c r="B144" s="38"/>
      <c r="C144" s="245" t="s">
        <v>73</v>
      </c>
      <c r="D144" s="245" t="s">
        <v>203</v>
      </c>
      <c r="E144" s="246" t="s">
        <v>1206</v>
      </c>
      <c r="F144" s="247" t="s">
        <v>866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1207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1156</v>
      </c>
      <c r="F146" s="232" t="s">
        <v>1208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1209</v>
      </c>
      <c r="F147" s="247" t="s">
        <v>1210</v>
      </c>
      <c r="G147" s="248" t="s">
        <v>318</v>
      </c>
      <c r="H147" s="249">
        <v>3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386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1211</v>
      </c>
      <c r="F148" s="247" t="s">
        <v>1212</v>
      </c>
      <c r="G148" s="248" t="s">
        <v>318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1158</v>
      </c>
      <c r="F149" s="232" t="s">
        <v>1213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1214</v>
      </c>
      <c r="F150" s="247" t="s">
        <v>872</v>
      </c>
      <c r="G150" s="248" t="s">
        <v>793</v>
      </c>
      <c r="H150" s="249">
        <v>10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1215</v>
      </c>
      <c r="F151" s="247" t="s">
        <v>873</v>
      </c>
      <c r="G151" s="248" t="s">
        <v>793</v>
      </c>
      <c r="H151" s="249">
        <v>72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1216</v>
      </c>
      <c r="F152" s="247" t="s">
        <v>874</v>
      </c>
      <c r="G152" s="248" t="s">
        <v>793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1217</v>
      </c>
      <c r="F153" s="247" t="s">
        <v>875</v>
      </c>
      <c r="G153" s="248" t="s">
        <v>793</v>
      </c>
      <c r="H153" s="249">
        <v>16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1218</v>
      </c>
      <c r="F154" s="247" t="s">
        <v>878</v>
      </c>
      <c r="G154" s="248" t="s">
        <v>318</v>
      </c>
      <c r="H154" s="249">
        <v>5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1219</v>
      </c>
      <c r="F155" s="247" t="s">
        <v>1220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1221</v>
      </c>
      <c r="F156" s="247" t="s">
        <v>879</v>
      </c>
      <c r="G156" s="248" t="s">
        <v>318</v>
      </c>
      <c r="H156" s="249">
        <v>18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1222</v>
      </c>
      <c r="F157" s="247" t="s">
        <v>876</v>
      </c>
      <c r="G157" s="248" t="s">
        <v>318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1223</v>
      </c>
      <c r="F158" s="247" t="s">
        <v>877</v>
      </c>
      <c r="G158" s="248" t="s">
        <v>318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1224</v>
      </c>
      <c r="F159" s="247" t="s">
        <v>880</v>
      </c>
      <c r="G159" s="248" t="s">
        <v>318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1225</v>
      </c>
      <c r="F160" s="247" t="s">
        <v>881</v>
      </c>
      <c r="G160" s="248" t="s">
        <v>318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510</v>
      </c>
    </row>
    <row r="161" s="2" customFormat="1" ht="33" customHeight="1">
      <c r="A161" s="37"/>
      <c r="B161" s="38"/>
      <c r="C161" s="245" t="s">
        <v>73</v>
      </c>
      <c r="D161" s="245" t="s">
        <v>203</v>
      </c>
      <c r="E161" s="246" t="s">
        <v>1226</v>
      </c>
      <c r="F161" s="247" t="s">
        <v>1227</v>
      </c>
      <c r="G161" s="248" t="s">
        <v>318</v>
      </c>
      <c r="H161" s="249">
        <v>13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1228</v>
      </c>
      <c r="F162" s="247" t="s">
        <v>883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528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1229</v>
      </c>
      <c r="F163" s="247" t="s">
        <v>884</v>
      </c>
      <c r="G163" s="248" t="s">
        <v>318</v>
      </c>
      <c r="H163" s="249">
        <v>4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1230</v>
      </c>
      <c r="F164" s="247" t="s">
        <v>885</v>
      </c>
      <c r="G164" s="248" t="s">
        <v>318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1231</v>
      </c>
      <c r="F165" s="247" t="s">
        <v>886</v>
      </c>
      <c r="G165" s="248" t="s">
        <v>318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1232</v>
      </c>
      <c r="F166" s="247" t="s">
        <v>887</v>
      </c>
      <c r="G166" s="248" t="s">
        <v>318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1233</v>
      </c>
      <c r="F167" s="247" t="s">
        <v>888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1234</v>
      </c>
      <c r="F168" s="247" t="s">
        <v>1235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1236</v>
      </c>
      <c r="F169" s="247" t="s">
        <v>889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1266</v>
      </c>
      <c r="F170" s="247" t="s">
        <v>890</v>
      </c>
      <c r="G170" s="248" t="s">
        <v>318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1238</v>
      </c>
      <c r="F171" s="247" t="s">
        <v>891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1261</v>
      </c>
      <c r="F172" s="247" t="s">
        <v>892</v>
      </c>
      <c r="G172" s="248" t="s">
        <v>318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1239</v>
      </c>
      <c r="F173" s="247" t="s">
        <v>893</v>
      </c>
      <c r="G173" s="248" t="s">
        <v>318</v>
      </c>
      <c r="H173" s="249">
        <v>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1240</v>
      </c>
      <c r="F174" s="247" t="s">
        <v>894</v>
      </c>
      <c r="G174" s="248" t="s">
        <v>318</v>
      </c>
      <c r="H174" s="249">
        <v>4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276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1241</v>
      </c>
      <c r="F175" s="247" t="s">
        <v>896</v>
      </c>
      <c r="G175" s="248" t="s">
        <v>318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707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1163</v>
      </c>
      <c r="F176" s="232" t="s">
        <v>897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1242</v>
      </c>
      <c r="F177" s="247" t="s">
        <v>1243</v>
      </c>
      <c r="G177" s="248" t="s">
        <v>323</v>
      </c>
      <c r="H177" s="249">
        <v>2.952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710</v>
      </c>
    </row>
    <row r="178" s="2" customFormat="1" ht="33" customHeight="1">
      <c r="A178" s="37"/>
      <c r="B178" s="38"/>
      <c r="C178" s="245" t="s">
        <v>73</v>
      </c>
      <c r="D178" s="245" t="s">
        <v>203</v>
      </c>
      <c r="E178" s="246" t="s">
        <v>1244</v>
      </c>
      <c r="F178" s="247" t="s">
        <v>1245</v>
      </c>
      <c r="G178" s="248" t="s">
        <v>230</v>
      </c>
      <c r="H178" s="249">
        <v>6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713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1246</v>
      </c>
      <c r="F179" s="247" t="s">
        <v>900</v>
      </c>
      <c r="G179" s="248" t="s">
        <v>230</v>
      </c>
      <c r="H179" s="249">
        <v>3.1000000000000001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716</v>
      </c>
    </row>
    <row r="180" s="2" customFormat="1" ht="44.25" customHeight="1">
      <c r="A180" s="37"/>
      <c r="B180" s="38"/>
      <c r="C180" s="245" t="s">
        <v>73</v>
      </c>
      <c r="D180" s="245" t="s">
        <v>203</v>
      </c>
      <c r="E180" s="246" t="s">
        <v>1247</v>
      </c>
      <c r="F180" s="247" t="s">
        <v>901</v>
      </c>
      <c r="G180" s="248" t="s">
        <v>230</v>
      </c>
      <c r="H180" s="249">
        <v>5.5999999999999996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721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1169</v>
      </c>
      <c r="F181" s="232" t="s">
        <v>818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201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203</v>
      </c>
      <c r="E182" s="246" t="s">
        <v>1248</v>
      </c>
      <c r="F182" s="247" t="s">
        <v>902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1267</v>
      </c>
      <c r="F183" s="247" t="s">
        <v>903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1250</v>
      </c>
      <c r="F184" s="247" t="s">
        <v>904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836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1251</v>
      </c>
      <c r="F185" s="247" t="s">
        <v>1252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839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NLqLjXp0q1dj48wv1Bst8fhAotGeoMhxiNRTM2fnkMPXjBb9NaaWmf83UHY/04xVmyeECZiwsEkn+svCNWtO+g==" hashValue="z8lq3+liKNScvoDio98sRVGLtki+YhZExQvc8IttMaWmPvDGDZRp6USTomF9sJOIfrqroQEk8nNq1cB73rjTrA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970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1268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970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M..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915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916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917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918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186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A, M, O - III.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159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970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161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M..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187</v>
      </c>
      <c r="D123" s="219" t="s">
        <v>58</v>
      </c>
      <c r="E123" s="219" t="s">
        <v>54</v>
      </c>
      <c r="F123" s="219" t="s">
        <v>55</v>
      </c>
      <c r="G123" s="219" t="s">
        <v>188</v>
      </c>
      <c r="H123" s="219" t="s">
        <v>189</v>
      </c>
      <c r="I123" s="220" t="s">
        <v>190</v>
      </c>
      <c r="J123" s="221" t="s">
        <v>167</v>
      </c>
      <c r="K123" s="222" t="s">
        <v>191</v>
      </c>
      <c r="L123" s="223"/>
      <c r="M123" s="99" t="s">
        <v>1</v>
      </c>
      <c r="N123" s="100" t="s">
        <v>37</v>
      </c>
      <c r="O123" s="100" t="s">
        <v>192</v>
      </c>
      <c r="P123" s="100" t="s">
        <v>193</v>
      </c>
      <c r="Q123" s="100" t="s">
        <v>194</v>
      </c>
      <c r="R123" s="100" t="s">
        <v>195</v>
      </c>
      <c r="S123" s="100" t="s">
        <v>196</v>
      </c>
      <c r="T123" s="101" t="s">
        <v>197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198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169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919</v>
      </c>
      <c r="F125" s="232" t="s">
        <v>920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207</v>
      </c>
      <c r="AT125" s="241" t="s">
        <v>72</v>
      </c>
      <c r="AU125" s="241" t="s">
        <v>73</v>
      </c>
      <c r="AY125" s="240" t="s">
        <v>201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203</v>
      </c>
      <c r="E126" s="246" t="s">
        <v>921</v>
      </c>
      <c r="F126" s="247" t="s">
        <v>922</v>
      </c>
      <c r="G126" s="248" t="s">
        <v>923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924</v>
      </c>
      <c r="AT126" s="257" t="s">
        <v>203</v>
      </c>
      <c r="AU126" s="257" t="s">
        <v>80</v>
      </c>
      <c r="AY126" s="16" t="s">
        <v>201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924</v>
      </c>
      <c r="BM126" s="257" t="s">
        <v>1269</v>
      </c>
    </row>
    <row r="127" s="14" customFormat="1">
      <c r="A127" s="14"/>
      <c r="B127" s="270"/>
      <c r="C127" s="271"/>
      <c r="D127" s="261" t="s">
        <v>209</v>
      </c>
      <c r="E127" s="272" t="s">
        <v>1</v>
      </c>
      <c r="F127" s="273" t="s">
        <v>926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209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201</v>
      </c>
    </row>
    <row r="128" s="14" customFormat="1">
      <c r="A128" s="14"/>
      <c r="B128" s="270"/>
      <c r="C128" s="271"/>
      <c r="D128" s="261" t="s">
        <v>209</v>
      </c>
      <c r="E128" s="272" t="s">
        <v>1</v>
      </c>
      <c r="F128" s="273" t="s">
        <v>927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209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928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929</v>
      </c>
      <c r="F130" s="232" t="s">
        <v>930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292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931</v>
      </c>
      <c r="F131" s="243" t="s">
        <v>932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292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203</v>
      </c>
      <c r="E132" s="246" t="s">
        <v>933</v>
      </c>
      <c r="F132" s="247" t="s">
        <v>934</v>
      </c>
      <c r="G132" s="248" t="s">
        <v>438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935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935</v>
      </c>
      <c r="BM132" s="257" t="s">
        <v>1270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937</v>
      </c>
      <c r="F133" s="243" t="s">
        <v>938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292</v>
      </c>
      <c r="AT133" s="241" t="s">
        <v>72</v>
      </c>
      <c r="AU133" s="241" t="s">
        <v>80</v>
      </c>
      <c r="AY133" s="240" t="s">
        <v>201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203</v>
      </c>
      <c r="E134" s="246" t="s">
        <v>939</v>
      </c>
      <c r="F134" s="247" t="s">
        <v>940</v>
      </c>
      <c r="G134" s="248" t="s">
        <v>438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935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935</v>
      </c>
      <c r="BM134" s="257" t="s">
        <v>1271</v>
      </c>
    </row>
    <row r="135" s="2" customFormat="1" ht="16.5" customHeight="1">
      <c r="A135" s="37"/>
      <c r="B135" s="38"/>
      <c r="C135" s="245" t="s">
        <v>292</v>
      </c>
      <c r="D135" s="245" t="s">
        <v>203</v>
      </c>
      <c r="E135" s="246" t="s">
        <v>945</v>
      </c>
      <c r="F135" s="247" t="s">
        <v>946</v>
      </c>
      <c r="G135" s="248" t="s">
        <v>438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935</v>
      </c>
      <c r="AT135" s="257" t="s">
        <v>203</v>
      </c>
      <c r="AU135" s="257" t="s">
        <v>85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935</v>
      </c>
      <c r="BM135" s="257" t="s">
        <v>1272</v>
      </c>
    </row>
    <row r="136" s="2" customFormat="1" ht="21.75" customHeight="1">
      <c r="A136" s="37"/>
      <c r="B136" s="38"/>
      <c r="C136" s="245" t="s">
        <v>207</v>
      </c>
      <c r="D136" s="245" t="s">
        <v>203</v>
      </c>
      <c r="E136" s="246" t="s">
        <v>942</v>
      </c>
      <c r="F136" s="247" t="s">
        <v>943</v>
      </c>
      <c r="G136" s="248" t="s">
        <v>438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935</v>
      </c>
      <c r="AT136" s="257" t="s">
        <v>203</v>
      </c>
      <c r="AU136" s="257" t="s">
        <v>85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935</v>
      </c>
      <c r="BM136" s="257" t="s">
        <v>1273</v>
      </c>
    </row>
    <row r="137" s="2" customFormat="1" ht="16.5" customHeight="1">
      <c r="A137" s="37"/>
      <c r="B137" s="38"/>
      <c r="C137" s="245" t="s">
        <v>245</v>
      </c>
      <c r="D137" s="245" t="s">
        <v>203</v>
      </c>
      <c r="E137" s="246" t="s">
        <v>948</v>
      </c>
      <c r="F137" s="247" t="s">
        <v>949</v>
      </c>
      <c r="G137" s="248" t="s">
        <v>438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935</v>
      </c>
      <c r="AT137" s="257" t="s">
        <v>203</v>
      </c>
      <c r="AU137" s="257" t="s">
        <v>85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935</v>
      </c>
      <c r="BM137" s="257" t="s">
        <v>1274</v>
      </c>
    </row>
    <row r="138" s="2" customFormat="1" ht="21.75" customHeight="1">
      <c r="A138" s="37"/>
      <c r="B138" s="38"/>
      <c r="C138" s="245" t="s">
        <v>301</v>
      </c>
      <c r="D138" s="245" t="s">
        <v>203</v>
      </c>
      <c r="E138" s="246" t="s">
        <v>951</v>
      </c>
      <c r="F138" s="247" t="s">
        <v>952</v>
      </c>
      <c r="G138" s="248" t="s">
        <v>438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935</v>
      </c>
      <c r="AT138" s="257" t="s">
        <v>203</v>
      </c>
      <c r="AU138" s="257" t="s">
        <v>85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935</v>
      </c>
      <c r="BM138" s="257" t="s">
        <v>1275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+YL22Qnyw3QQRvepMgMDDg1SmPFNaa+decq9WUO1kIPXmWc6WNHgNoettK9vMsTmuGaoNlMPVtLvDs7pQMtMPA==" hashValue="v1wCy3I53rzJ/AiB7PZVXDIEYlbFdMWNJ8dsaNekcBepV3n+vNRX7zbtOe8KLXyq6f5s0SthBRqUokDagb1sTw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970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1276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970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M...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170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175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916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955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956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186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A, M, O - III.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159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970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161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M...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187</v>
      </c>
      <c r="D124" s="219" t="s">
        <v>58</v>
      </c>
      <c r="E124" s="219" t="s">
        <v>54</v>
      </c>
      <c r="F124" s="219" t="s">
        <v>55</v>
      </c>
      <c r="G124" s="219" t="s">
        <v>188</v>
      </c>
      <c r="H124" s="219" t="s">
        <v>189</v>
      </c>
      <c r="I124" s="220" t="s">
        <v>190</v>
      </c>
      <c r="J124" s="221" t="s">
        <v>167</v>
      </c>
      <c r="K124" s="222" t="s">
        <v>191</v>
      </c>
      <c r="L124" s="223"/>
      <c r="M124" s="99" t="s">
        <v>1</v>
      </c>
      <c r="N124" s="100" t="s">
        <v>37</v>
      </c>
      <c r="O124" s="100" t="s">
        <v>192</v>
      </c>
      <c r="P124" s="100" t="s">
        <v>193</v>
      </c>
      <c r="Q124" s="100" t="s">
        <v>194</v>
      </c>
      <c r="R124" s="100" t="s">
        <v>195</v>
      </c>
      <c r="S124" s="100" t="s">
        <v>196</v>
      </c>
      <c r="T124" s="101" t="s">
        <v>197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198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0.038400000000000004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169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199</v>
      </c>
      <c r="F126" s="232" t="s">
        <v>200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0.038400000000000004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201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310</v>
      </c>
      <c r="F127" s="243" t="s">
        <v>314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0.038400000000000004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201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203</v>
      </c>
      <c r="E128" s="246" t="s">
        <v>957</v>
      </c>
      <c r="F128" s="247" t="s">
        <v>958</v>
      </c>
      <c r="G128" s="248" t="s">
        <v>230</v>
      </c>
      <c r="H128" s="249">
        <v>960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0.038400000000000004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207</v>
      </c>
      <c r="AT128" s="257" t="s">
        <v>203</v>
      </c>
      <c r="AU128" s="257" t="s">
        <v>85</v>
      </c>
      <c r="AY128" s="16" t="s">
        <v>201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207</v>
      </c>
      <c r="BM128" s="257" t="s">
        <v>1277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1278</v>
      </c>
      <c r="G129" s="271"/>
      <c r="H129" s="274">
        <v>960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929</v>
      </c>
      <c r="F130" s="232" t="s">
        <v>930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292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961</v>
      </c>
      <c r="F131" s="243" t="s">
        <v>962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292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203</v>
      </c>
      <c r="E132" s="246" t="s">
        <v>963</v>
      </c>
      <c r="F132" s="247" t="s">
        <v>962</v>
      </c>
      <c r="G132" s="248" t="s">
        <v>438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935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935</v>
      </c>
      <c r="BM132" s="257" t="s">
        <v>1279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965</v>
      </c>
      <c r="F133" s="243" t="s">
        <v>966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292</v>
      </c>
      <c r="AT133" s="241" t="s">
        <v>72</v>
      </c>
      <c r="AU133" s="241" t="s">
        <v>80</v>
      </c>
      <c r="AY133" s="240" t="s">
        <v>201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203</v>
      </c>
      <c r="E134" s="246" t="s">
        <v>967</v>
      </c>
      <c r="F134" s="247" t="s">
        <v>968</v>
      </c>
      <c r="G134" s="248" t="s">
        <v>438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935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935</v>
      </c>
      <c r="BM134" s="257" t="s">
        <v>1280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8hXblVuGNhQ/duKJEpncp+wCF8B3ZbM6GBqZptLnr8QSpjwjh2CfLfnxfhlwuCy6GYTu4joXpkfJXEEX16rP/g==" hashValue="YgknksrKPOifgNpP2Kw3M31p5tVvWsYUA7IgQXdBFIEI/NGM9Qz+spMhewIQAd97tbreV1woHTjcpwvJr/fEEQ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23.25" customHeight="1">
      <c r="B9" s="19"/>
      <c r="E9" s="153" t="s">
        <v>1281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1282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1283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ROUND((SUM(BE140:BE375)),  2)</f>
        <v>0</v>
      </c>
      <c r="G37" s="37"/>
      <c r="H37" s="37"/>
      <c r="I37" s="171">
        <v>0.20999999999999999</v>
      </c>
      <c r="J37" s="170">
        <f>ROUND(((SUM(BE140:BE375))*I37),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ROUND((SUM(BF140:BF375)),  2)</f>
        <v>0</v>
      </c>
      <c r="G38" s="37"/>
      <c r="H38" s="37"/>
      <c r="I38" s="171">
        <v>0.14999999999999999</v>
      </c>
      <c r="J38" s="170">
        <f>ROUND(((SUM(BF140:BF375))*I38),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ROUND((SUM(BG140:BG375)),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ROUND((SUM(BH140:BH375)),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ROUND((SUM(BI140:BI375)),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1281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1282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170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171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J169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173</v>
      </c>
      <c r="E104" s="212"/>
      <c r="F104" s="212"/>
      <c r="G104" s="212"/>
      <c r="H104" s="212"/>
      <c r="I104" s="213"/>
      <c r="J104" s="214">
        <f>J204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174</v>
      </c>
      <c r="E105" s="212"/>
      <c r="F105" s="212"/>
      <c r="G105" s="212"/>
      <c r="H105" s="212"/>
      <c r="I105" s="213"/>
      <c r="J105" s="214">
        <f>J224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175</v>
      </c>
      <c r="E106" s="212"/>
      <c r="F106" s="212"/>
      <c r="G106" s="212"/>
      <c r="H106" s="212"/>
      <c r="I106" s="213"/>
      <c r="J106" s="214">
        <f>J227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176</v>
      </c>
      <c r="E107" s="212"/>
      <c r="F107" s="212"/>
      <c r="G107" s="212"/>
      <c r="H107" s="212"/>
      <c r="I107" s="213"/>
      <c r="J107" s="214">
        <f>J264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177</v>
      </c>
      <c r="E108" s="212"/>
      <c r="F108" s="212"/>
      <c r="G108" s="212"/>
      <c r="H108" s="212"/>
      <c r="I108" s="213"/>
      <c r="J108" s="214">
        <f>J298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178</v>
      </c>
      <c r="E109" s="212"/>
      <c r="F109" s="212"/>
      <c r="G109" s="212"/>
      <c r="H109" s="212"/>
      <c r="I109" s="213"/>
      <c r="J109" s="214">
        <f>J305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179</v>
      </c>
      <c r="E110" s="206"/>
      <c r="F110" s="206"/>
      <c r="G110" s="206"/>
      <c r="H110" s="206"/>
      <c r="I110" s="207"/>
      <c r="J110" s="208">
        <f>J308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180</v>
      </c>
      <c r="E111" s="212"/>
      <c r="F111" s="212"/>
      <c r="G111" s="212"/>
      <c r="H111" s="212"/>
      <c r="I111" s="213"/>
      <c r="J111" s="214">
        <f>J309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181</v>
      </c>
      <c r="E112" s="212"/>
      <c r="F112" s="212"/>
      <c r="G112" s="212"/>
      <c r="H112" s="212"/>
      <c r="I112" s="213"/>
      <c r="J112" s="214">
        <f>J322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182</v>
      </c>
      <c r="E113" s="212"/>
      <c r="F113" s="212"/>
      <c r="G113" s="212"/>
      <c r="H113" s="212"/>
      <c r="I113" s="213"/>
      <c r="J113" s="214">
        <f>J333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183</v>
      </c>
      <c r="E114" s="212"/>
      <c r="F114" s="212"/>
      <c r="G114" s="212"/>
      <c r="H114" s="212"/>
      <c r="I114" s="213"/>
      <c r="J114" s="214">
        <f>J344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184</v>
      </c>
      <c r="E115" s="212"/>
      <c r="F115" s="212"/>
      <c r="G115" s="212"/>
      <c r="H115" s="212"/>
      <c r="I115" s="213"/>
      <c r="J115" s="214">
        <f>J347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185</v>
      </c>
      <c r="E116" s="212"/>
      <c r="F116" s="212"/>
      <c r="G116" s="212"/>
      <c r="H116" s="212"/>
      <c r="I116" s="213"/>
      <c r="J116" s="214">
        <f>J363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A, M, O - III.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159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23.25" customHeight="1">
      <c r="B128" s="20"/>
      <c r="C128" s="21"/>
      <c r="D128" s="21"/>
      <c r="E128" s="196" t="s">
        <v>1281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161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1282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163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O.a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187</v>
      </c>
      <c r="D139" s="219" t="s">
        <v>58</v>
      </c>
      <c r="E139" s="219" t="s">
        <v>54</v>
      </c>
      <c r="F139" s="219" t="s">
        <v>55</v>
      </c>
      <c r="G139" s="219" t="s">
        <v>188</v>
      </c>
      <c r="H139" s="219" t="s">
        <v>189</v>
      </c>
      <c r="I139" s="220" t="s">
        <v>190</v>
      </c>
      <c r="J139" s="221" t="s">
        <v>167</v>
      </c>
      <c r="K139" s="222" t="s">
        <v>191</v>
      </c>
      <c r="L139" s="223"/>
      <c r="M139" s="99" t="s">
        <v>1</v>
      </c>
      <c r="N139" s="100" t="s">
        <v>37</v>
      </c>
      <c r="O139" s="100" t="s">
        <v>192</v>
      </c>
      <c r="P139" s="100" t="s">
        <v>193</v>
      </c>
      <c r="Q139" s="100" t="s">
        <v>194</v>
      </c>
      <c r="R139" s="100" t="s">
        <v>195</v>
      </c>
      <c r="S139" s="100" t="s">
        <v>196</v>
      </c>
      <c r="T139" s="101" t="s">
        <v>197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198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P141+P308</f>
        <v>0</v>
      </c>
      <c r="Q140" s="103"/>
      <c r="R140" s="226">
        <f>R141+R308</f>
        <v>13.357340050000001</v>
      </c>
      <c r="S140" s="103"/>
      <c r="T140" s="227">
        <f>T141+T308</f>
        <v>4.2823000000000002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169</v>
      </c>
      <c r="BK140" s="228">
        <f>BK141+BK308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199</v>
      </c>
      <c r="F141" s="232" t="s">
        <v>200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P142+P169+P204+P224+P227+P264+P298+P305</f>
        <v>0</v>
      </c>
      <c r="Q141" s="237"/>
      <c r="R141" s="238">
        <f>R142+R169+R204+R224+R227+R264+R298+R305</f>
        <v>10.79303825</v>
      </c>
      <c r="S141" s="237"/>
      <c r="T141" s="239">
        <f>T142+T169+T204+T224+T227+T264+T298+T305</f>
        <v>4.2823000000000002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BK142+BK169+BK204+BK224+BK227+BK264+BK298+BK305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202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SUM(P143:P168)</f>
        <v>0</v>
      </c>
      <c r="Q142" s="237"/>
      <c r="R142" s="238">
        <f>SUM(R143:R168)</f>
        <v>8.4880837499999995</v>
      </c>
      <c r="S142" s="237"/>
      <c r="T142" s="239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201</v>
      </c>
      <c r="BK142" s="242">
        <f>SUM(BK143:BK168)</f>
        <v>0</v>
      </c>
    </row>
    <row r="143" s="2" customFormat="1" ht="21.75" customHeight="1">
      <c r="A143" s="37"/>
      <c r="B143" s="38"/>
      <c r="C143" s="245" t="s">
        <v>80</v>
      </c>
      <c r="D143" s="245" t="s">
        <v>203</v>
      </c>
      <c r="E143" s="246" t="s">
        <v>204</v>
      </c>
      <c r="F143" s="247" t="s">
        <v>205</v>
      </c>
      <c r="G143" s="248" t="s">
        <v>206</v>
      </c>
      <c r="H143" s="249">
        <v>62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7.4530199999999995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85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1284</v>
      </c>
    </row>
    <row r="144" s="13" customFormat="1">
      <c r="A144" s="13"/>
      <c r="B144" s="259"/>
      <c r="C144" s="260"/>
      <c r="D144" s="261" t="s">
        <v>209</v>
      </c>
      <c r="E144" s="262" t="s">
        <v>1</v>
      </c>
      <c r="F144" s="263" t="s">
        <v>210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209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201</v>
      </c>
    </row>
    <row r="145" s="14" customFormat="1">
      <c r="A145" s="14"/>
      <c r="B145" s="270"/>
      <c r="C145" s="271"/>
      <c r="D145" s="261" t="s">
        <v>209</v>
      </c>
      <c r="E145" s="272" t="s">
        <v>1</v>
      </c>
      <c r="F145" s="273" t="s">
        <v>1285</v>
      </c>
      <c r="G145" s="271"/>
      <c r="H145" s="274">
        <v>6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209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201</v>
      </c>
    </row>
    <row r="146" s="14" customFormat="1">
      <c r="A146" s="14"/>
      <c r="B146" s="270"/>
      <c r="C146" s="271"/>
      <c r="D146" s="261" t="s">
        <v>209</v>
      </c>
      <c r="E146" s="272" t="s">
        <v>1</v>
      </c>
      <c r="F146" s="273" t="s">
        <v>1286</v>
      </c>
      <c r="G146" s="271"/>
      <c r="H146" s="274">
        <v>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209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201</v>
      </c>
    </row>
    <row r="147" s="14" customFormat="1">
      <c r="A147" s="14"/>
      <c r="B147" s="270"/>
      <c r="C147" s="271"/>
      <c r="D147" s="261" t="s">
        <v>209</v>
      </c>
      <c r="E147" s="272" t="s">
        <v>1</v>
      </c>
      <c r="F147" s="273" t="s">
        <v>1287</v>
      </c>
      <c r="G147" s="271"/>
      <c r="H147" s="274">
        <v>7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209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201</v>
      </c>
    </row>
    <row r="148" s="14" customFormat="1">
      <c r="A148" s="14"/>
      <c r="B148" s="270"/>
      <c r="C148" s="271"/>
      <c r="D148" s="261" t="s">
        <v>209</v>
      </c>
      <c r="E148" s="272" t="s">
        <v>1</v>
      </c>
      <c r="F148" s="273" t="s">
        <v>1288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209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201</v>
      </c>
    </row>
    <row r="149" s="14" customFormat="1">
      <c r="A149" s="14"/>
      <c r="B149" s="270"/>
      <c r="C149" s="271"/>
      <c r="D149" s="261" t="s">
        <v>209</v>
      </c>
      <c r="E149" s="272" t="s">
        <v>1</v>
      </c>
      <c r="F149" s="273" t="s">
        <v>1289</v>
      </c>
      <c r="G149" s="271"/>
      <c r="H149" s="274">
        <v>5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209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201</v>
      </c>
    </row>
    <row r="150" s="14" customFormat="1">
      <c r="A150" s="14"/>
      <c r="B150" s="270"/>
      <c r="C150" s="271"/>
      <c r="D150" s="261" t="s">
        <v>209</v>
      </c>
      <c r="E150" s="272" t="s">
        <v>1</v>
      </c>
      <c r="F150" s="273" t="s">
        <v>1290</v>
      </c>
      <c r="G150" s="271"/>
      <c r="H150" s="274">
        <v>6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209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201</v>
      </c>
    </row>
    <row r="151" s="14" customFormat="1">
      <c r="A151" s="14"/>
      <c r="B151" s="270"/>
      <c r="C151" s="271"/>
      <c r="D151" s="261" t="s">
        <v>209</v>
      </c>
      <c r="E151" s="272" t="s">
        <v>1</v>
      </c>
      <c r="F151" s="273" t="s">
        <v>220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209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201</v>
      </c>
    </row>
    <row r="152" s="14" customFormat="1">
      <c r="A152" s="14"/>
      <c r="B152" s="270"/>
      <c r="C152" s="271"/>
      <c r="D152" s="261" t="s">
        <v>209</v>
      </c>
      <c r="E152" s="272" t="s">
        <v>1</v>
      </c>
      <c r="F152" s="273" t="s">
        <v>979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209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201</v>
      </c>
    </row>
    <row r="153" s="14" customFormat="1">
      <c r="A153" s="14"/>
      <c r="B153" s="270"/>
      <c r="C153" s="271"/>
      <c r="D153" s="261" t="s">
        <v>209</v>
      </c>
      <c r="E153" s="272" t="s">
        <v>1</v>
      </c>
      <c r="F153" s="273" t="s">
        <v>222</v>
      </c>
      <c r="G153" s="271"/>
      <c r="H153" s="274">
        <v>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209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201</v>
      </c>
    </row>
    <row r="154" s="14" customFormat="1">
      <c r="A154" s="14"/>
      <c r="B154" s="270"/>
      <c r="C154" s="271"/>
      <c r="D154" s="261" t="s">
        <v>209</v>
      </c>
      <c r="E154" s="272" t="s">
        <v>1</v>
      </c>
      <c r="F154" s="273" t="s">
        <v>1291</v>
      </c>
      <c r="G154" s="271"/>
      <c r="H154" s="274">
        <v>6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209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201</v>
      </c>
    </row>
    <row r="155" s="2" customFormat="1" ht="21.75" customHeight="1">
      <c r="A155" s="37"/>
      <c r="B155" s="38"/>
      <c r="C155" s="245" t="s">
        <v>85</v>
      </c>
      <c r="D155" s="245" t="s">
        <v>203</v>
      </c>
      <c r="E155" s="246" t="s">
        <v>228</v>
      </c>
      <c r="F155" s="247" t="s">
        <v>229</v>
      </c>
      <c r="G155" s="248" t="s">
        <v>230</v>
      </c>
      <c r="H155" s="249">
        <v>6.125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0.04564</v>
      </c>
      <c r="R155" s="255">
        <f>Q155*H155</f>
        <v>0.27954499999999999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85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1292</v>
      </c>
    </row>
    <row r="156" s="13" customFormat="1">
      <c r="A156" s="13"/>
      <c r="B156" s="259"/>
      <c r="C156" s="260"/>
      <c r="D156" s="261" t="s">
        <v>209</v>
      </c>
      <c r="E156" s="262" t="s">
        <v>1</v>
      </c>
      <c r="F156" s="263" t="s">
        <v>232</v>
      </c>
      <c r="G156" s="260"/>
      <c r="H156" s="262" t="s">
        <v>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209</v>
      </c>
      <c r="AU156" s="269" t="s">
        <v>85</v>
      </c>
      <c r="AV156" s="13" t="s">
        <v>80</v>
      </c>
      <c r="AW156" s="13" t="s">
        <v>30</v>
      </c>
      <c r="AX156" s="13" t="s">
        <v>73</v>
      </c>
      <c r="AY156" s="269" t="s">
        <v>201</v>
      </c>
    </row>
    <row r="157" s="14" customFormat="1">
      <c r="A157" s="14"/>
      <c r="B157" s="270"/>
      <c r="C157" s="271"/>
      <c r="D157" s="261" t="s">
        <v>209</v>
      </c>
      <c r="E157" s="272" t="s">
        <v>1</v>
      </c>
      <c r="F157" s="273" t="s">
        <v>1293</v>
      </c>
      <c r="G157" s="271"/>
      <c r="H157" s="274">
        <v>1.05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209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201</v>
      </c>
    </row>
    <row r="158" s="14" customFormat="1">
      <c r="A158" s="14"/>
      <c r="B158" s="270"/>
      <c r="C158" s="271"/>
      <c r="D158" s="261" t="s">
        <v>209</v>
      </c>
      <c r="E158" s="272" t="s">
        <v>1</v>
      </c>
      <c r="F158" s="273" t="s">
        <v>1294</v>
      </c>
      <c r="G158" s="271"/>
      <c r="H158" s="274">
        <v>0.52500000000000002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209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201</v>
      </c>
    </row>
    <row r="159" s="13" customFormat="1">
      <c r="A159" s="13"/>
      <c r="B159" s="259"/>
      <c r="C159" s="260"/>
      <c r="D159" s="261" t="s">
        <v>209</v>
      </c>
      <c r="E159" s="262" t="s">
        <v>1</v>
      </c>
      <c r="F159" s="263" t="s">
        <v>237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209</v>
      </c>
      <c r="AU159" s="269" t="s">
        <v>85</v>
      </c>
      <c r="AV159" s="13" t="s">
        <v>80</v>
      </c>
      <c r="AW159" s="13" t="s">
        <v>30</v>
      </c>
      <c r="AX159" s="13" t="s">
        <v>73</v>
      </c>
      <c r="AY159" s="269" t="s">
        <v>201</v>
      </c>
    </row>
    <row r="160" s="14" customFormat="1">
      <c r="A160" s="14"/>
      <c r="B160" s="270"/>
      <c r="C160" s="271"/>
      <c r="D160" s="261" t="s">
        <v>209</v>
      </c>
      <c r="E160" s="272" t="s">
        <v>1</v>
      </c>
      <c r="F160" s="273" t="s">
        <v>1295</v>
      </c>
      <c r="G160" s="271"/>
      <c r="H160" s="274">
        <v>2.2749999999999999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209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201</v>
      </c>
    </row>
    <row r="161" s="14" customFormat="1">
      <c r="A161" s="14"/>
      <c r="B161" s="270"/>
      <c r="C161" s="271"/>
      <c r="D161" s="261" t="s">
        <v>209</v>
      </c>
      <c r="E161" s="272" t="s">
        <v>1</v>
      </c>
      <c r="F161" s="273" t="s">
        <v>1296</v>
      </c>
      <c r="G161" s="271"/>
      <c r="H161" s="274">
        <v>2.2749999999999999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209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201</v>
      </c>
    </row>
    <row r="162" s="2" customFormat="1" ht="21.75" customHeight="1">
      <c r="A162" s="37"/>
      <c r="B162" s="38"/>
      <c r="C162" s="245" t="s">
        <v>90</v>
      </c>
      <c r="D162" s="245" t="s">
        <v>203</v>
      </c>
      <c r="E162" s="246" t="s">
        <v>242</v>
      </c>
      <c r="F162" s="247" t="s">
        <v>243</v>
      </c>
      <c r="G162" s="248" t="s">
        <v>230</v>
      </c>
      <c r="H162" s="249">
        <v>6.125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0.12335</v>
      </c>
      <c r="R162" s="255">
        <f>Q162*H162</f>
        <v>0.75551875000000002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85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1297</v>
      </c>
    </row>
    <row r="163" s="13" customFormat="1">
      <c r="A163" s="13"/>
      <c r="B163" s="259"/>
      <c r="C163" s="260"/>
      <c r="D163" s="261" t="s">
        <v>209</v>
      </c>
      <c r="E163" s="262" t="s">
        <v>1</v>
      </c>
      <c r="F163" s="263" t="s">
        <v>232</v>
      </c>
      <c r="G163" s="260"/>
      <c r="H163" s="262" t="s">
        <v>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209</v>
      </c>
      <c r="AU163" s="269" t="s">
        <v>85</v>
      </c>
      <c r="AV163" s="13" t="s">
        <v>80</v>
      </c>
      <c r="AW163" s="13" t="s">
        <v>30</v>
      </c>
      <c r="AX163" s="13" t="s">
        <v>73</v>
      </c>
      <c r="AY163" s="269" t="s">
        <v>201</v>
      </c>
    </row>
    <row r="164" s="14" customFormat="1">
      <c r="A164" s="14"/>
      <c r="B164" s="270"/>
      <c r="C164" s="271"/>
      <c r="D164" s="261" t="s">
        <v>209</v>
      </c>
      <c r="E164" s="272" t="s">
        <v>1</v>
      </c>
      <c r="F164" s="273" t="s">
        <v>1293</v>
      </c>
      <c r="G164" s="271"/>
      <c r="H164" s="274">
        <v>1.05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209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201</v>
      </c>
    </row>
    <row r="165" s="14" customFormat="1">
      <c r="A165" s="14"/>
      <c r="B165" s="270"/>
      <c r="C165" s="271"/>
      <c r="D165" s="261" t="s">
        <v>209</v>
      </c>
      <c r="E165" s="272" t="s">
        <v>1</v>
      </c>
      <c r="F165" s="273" t="s">
        <v>1294</v>
      </c>
      <c r="G165" s="271"/>
      <c r="H165" s="274">
        <v>0.52500000000000002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209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201</v>
      </c>
    </row>
    <row r="166" s="13" customFormat="1">
      <c r="A166" s="13"/>
      <c r="B166" s="259"/>
      <c r="C166" s="260"/>
      <c r="D166" s="261" t="s">
        <v>209</v>
      </c>
      <c r="E166" s="262" t="s">
        <v>1</v>
      </c>
      <c r="F166" s="263" t="s">
        <v>237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209</v>
      </c>
      <c r="AU166" s="269" t="s">
        <v>85</v>
      </c>
      <c r="AV166" s="13" t="s">
        <v>80</v>
      </c>
      <c r="AW166" s="13" t="s">
        <v>30</v>
      </c>
      <c r="AX166" s="13" t="s">
        <v>73</v>
      </c>
      <c r="AY166" s="269" t="s">
        <v>201</v>
      </c>
    </row>
    <row r="167" s="14" customFormat="1">
      <c r="A167" s="14"/>
      <c r="B167" s="270"/>
      <c r="C167" s="271"/>
      <c r="D167" s="261" t="s">
        <v>209</v>
      </c>
      <c r="E167" s="272" t="s">
        <v>1</v>
      </c>
      <c r="F167" s="273" t="s">
        <v>1295</v>
      </c>
      <c r="G167" s="271"/>
      <c r="H167" s="274">
        <v>2.2749999999999999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209</v>
      </c>
      <c r="AU167" s="280" t="s">
        <v>85</v>
      </c>
      <c r="AV167" s="14" t="s">
        <v>85</v>
      </c>
      <c r="AW167" s="14" t="s">
        <v>30</v>
      </c>
      <c r="AX167" s="14" t="s">
        <v>73</v>
      </c>
      <c r="AY167" s="280" t="s">
        <v>201</v>
      </c>
    </row>
    <row r="168" s="14" customFormat="1">
      <c r="A168" s="14"/>
      <c r="B168" s="270"/>
      <c r="C168" s="271"/>
      <c r="D168" s="261" t="s">
        <v>209</v>
      </c>
      <c r="E168" s="272" t="s">
        <v>1</v>
      </c>
      <c r="F168" s="273" t="s">
        <v>1296</v>
      </c>
      <c r="G168" s="271"/>
      <c r="H168" s="274">
        <v>2.2749999999999999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209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201</v>
      </c>
    </row>
    <row r="169" s="12" customFormat="1" ht="22.8" customHeight="1">
      <c r="A169" s="12"/>
      <c r="B169" s="229"/>
      <c r="C169" s="230"/>
      <c r="D169" s="231" t="s">
        <v>72</v>
      </c>
      <c r="E169" s="243" t="s">
        <v>245</v>
      </c>
      <c r="F169" s="243" t="s">
        <v>246</v>
      </c>
      <c r="G169" s="230"/>
      <c r="H169" s="230"/>
      <c r="I169" s="233"/>
      <c r="J169" s="244">
        <f>BK169</f>
        <v>0</v>
      </c>
      <c r="K169" s="230"/>
      <c r="L169" s="235"/>
      <c r="M169" s="236"/>
      <c r="N169" s="237"/>
      <c r="O169" s="237"/>
      <c r="P169" s="238">
        <f>SUM(P170:P203)</f>
        <v>0</v>
      </c>
      <c r="Q169" s="237"/>
      <c r="R169" s="238">
        <f>SUM(R170:R203)</f>
        <v>0.85554249999999987</v>
      </c>
      <c r="S169" s="237"/>
      <c r="T169" s="239">
        <f>SUM(T170:T203)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80</v>
      </c>
      <c r="AT169" s="241" t="s">
        <v>72</v>
      </c>
      <c r="AU169" s="241" t="s">
        <v>80</v>
      </c>
      <c r="AY169" s="240" t="s">
        <v>201</v>
      </c>
      <c r="BK169" s="242">
        <f>SUM(BK170:BK203)</f>
        <v>0</v>
      </c>
    </row>
    <row r="170" s="2" customFormat="1" ht="21.75" customHeight="1">
      <c r="A170" s="37"/>
      <c r="B170" s="38"/>
      <c r="C170" s="245" t="s">
        <v>207</v>
      </c>
      <c r="D170" s="245" t="s">
        <v>203</v>
      </c>
      <c r="E170" s="246" t="s">
        <v>248</v>
      </c>
      <c r="F170" s="247" t="s">
        <v>249</v>
      </c>
      <c r="G170" s="248" t="s">
        <v>230</v>
      </c>
      <c r="H170" s="249">
        <v>17.149999999999999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0.00025999999999999998</v>
      </c>
      <c r="R170" s="255">
        <f>Q170*H170</f>
        <v>0.0044589999999999994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85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1298</v>
      </c>
    </row>
    <row r="171" s="13" customFormat="1">
      <c r="A171" s="13"/>
      <c r="B171" s="259"/>
      <c r="C171" s="260"/>
      <c r="D171" s="261" t="s">
        <v>209</v>
      </c>
      <c r="E171" s="262" t="s">
        <v>1</v>
      </c>
      <c r="F171" s="263" t="s">
        <v>232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209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201</v>
      </c>
    </row>
    <row r="172" s="14" customFormat="1">
      <c r="A172" s="14"/>
      <c r="B172" s="270"/>
      <c r="C172" s="271"/>
      <c r="D172" s="261" t="s">
        <v>209</v>
      </c>
      <c r="E172" s="272" t="s">
        <v>1</v>
      </c>
      <c r="F172" s="273" t="s">
        <v>1299</v>
      </c>
      <c r="G172" s="271"/>
      <c r="H172" s="274">
        <v>2.1000000000000001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209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201</v>
      </c>
    </row>
    <row r="173" s="14" customFormat="1">
      <c r="A173" s="14"/>
      <c r="B173" s="270"/>
      <c r="C173" s="271"/>
      <c r="D173" s="261" t="s">
        <v>209</v>
      </c>
      <c r="E173" s="272" t="s">
        <v>1</v>
      </c>
      <c r="F173" s="273" t="s">
        <v>1300</v>
      </c>
      <c r="G173" s="271"/>
      <c r="H173" s="274">
        <v>1.05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209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201</v>
      </c>
    </row>
    <row r="174" s="13" customFormat="1">
      <c r="A174" s="13"/>
      <c r="B174" s="259"/>
      <c r="C174" s="260"/>
      <c r="D174" s="261" t="s">
        <v>209</v>
      </c>
      <c r="E174" s="262" t="s">
        <v>1</v>
      </c>
      <c r="F174" s="263" t="s">
        <v>237</v>
      </c>
      <c r="G174" s="260"/>
      <c r="H174" s="262" t="s">
        <v>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209</v>
      </c>
      <c r="AU174" s="269" t="s">
        <v>85</v>
      </c>
      <c r="AV174" s="13" t="s">
        <v>80</v>
      </c>
      <c r="AW174" s="13" t="s">
        <v>30</v>
      </c>
      <c r="AX174" s="13" t="s">
        <v>73</v>
      </c>
      <c r="AY174" s="269" t="s">
        <v>201</v>
      </c>
    </row>
    <row r="175" s="14" customFormat="1">
      <c r="A175" s="14"/>
      <c r="B175" s="270"/>
      <c r="C175" s="271"/>
      <c r="D175" s="261" t="s">
        <v>209</v>
      </c>
      <c r="E175" s="272" t="s">
        <v>1</v>
      </c>
      <c r="F175" s="273" t="s">
        <v>1301</v>
      </c>
      <c r="G175" s="271"/>
      <c r="H175" s="274">
        <v>4.5499999999999998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209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201</v>
      </c>
    </row>
    <row r="176" s="14" customFormat="1">
      <c r="A176" s="14"/>
      <c r="B176" s="270"/>
      <c r="C176" s="271"/>
      <c r="D176" s="261" t="s">
        <v>209</v>
      </c>
      <c r="E176" s="272" t="s">
        <v>1</v>
      </c>
      <c r="F176" s="273" t="s">
        <v>1302</v>
      </c>
      <c r="G176" s="271"/>
      <c r="H176" s="274">
        <v>4.5499999999999998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209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201</v>
      </c>
    </row>
    <row r="177" s="14" customFormat="1">
      <c r="A177" s="14"/>
      <c r="B177" s="270"/>
      <c r="C177" s="271"/>
      <c r="D177" s="261" t="s">
        <v>209</v>
      </c>
      <c r="E177" s="271"/>
      <c r="F177" s="273" t="s">
        <v>1303</v>
      </c>
      <c r="G177" s="271"/>
      <c r="H177" s="274">
        <v>17.149999999999999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209</v>
      </c>
      <c r="AU177" s="280" t="s">
        <v>85</v>
      </c>
      <c r="AV177" s="14" t="s">
        <v>85</v>
      </c>
      <c r="AW177" s="14" t="s">
        <v>4</v>
      </c>
      <c r="AX177" s="14" t="s">
        <v>80</v>
      </c>
      <c r="AY177" s="280" t="s">
        <v>201</v>
      </c>
    </row>
    <row r="178" s="2" customFormat="1" ht="21.75" customHeight="1">
      <c r="A178" s="37"/>
      <c r="B178" s="38"/>
      <c r="C178" s="245" t="s">
        <v>292</v>
      </c>
      <c r="D178" s="245" t="s">
        <v>203</v>
      </c>
      <c r="E178" s="246" t="s">
        <v>261</v>
      </c>
      <c r="F178" s="247" t="s">
        <v>262</v>
      </c>
      <c r="G178" s="248" t="s">
        <v>230</v>
      </c>
      <c r="H178" s="249">
        <v>8.5749999999999993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0.0043800000000000002</v>
      </c>
      <c r="R178" s="255">
        <f>Q178*H178</f>
        <v>0.037558500000000002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85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1304</v>
      </c>
    </row>
    <row r="179" s="13" customFormat="1">
      <c r="A179" s="13"/>
      <c r="B179" s="259"/>
      <c r="C179" s="260"/>
      <c r="D179" s="261" t="s">
        <v>209</v>
      </c>
      <c r="E179" s="262" t="s">
        <v>1</v>
      </c>
      <c r="F179" s="263" t="s">
        <v>232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209</v>
      </c>
      <c r="AU179" s="269" t="s">
        <v>85</v>
      </c>
      <c r="AV179" s="13" t="s">
        <v>80</v>
      </c>
      <c r="AW179" s="13" t="s">
        <v>30</v>
      </c>
      <c r="AX179" s="13" t="s">
        <v>73</v>
      </c>
      <c r="AY179" s="269" t="s">
        <v>201</v>
      </c>
    </row>
    <row r="180" s="14" customFormat="1">
      <c r="A180" s="14"/>
      <c r="B180" s="270"/>
      <c r="C180" s="271"/>
      <c r="D180" s="261" t="s">
        <v>209</v>
      </c>
      <c r="E180" s="272" t="s">
        <v>1</v>
      </c>
      <c r="F180" s="273" t="s">
        <v>1293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209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201</v>
      </c>
    </row>
    <row r="181" s="14" customFormat="1">
      <c r="A181" s="14"/>
      <c r="B181" s="270"/>
      <c r="C181" s="271"/>
      <c r="D181" s="261" t="s">
        <v>209</v>
      </c>
      <c r="E181" s="272" t="s">
        <v>1</v>
      </c>
      <c r="F181" s="273" t="s">
        <v>1294</v>
      </c>
      <c r="G181" s="271"/>
      <c r="H181" s="274">
        <v>0.52500000000000002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209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201</v>
      </c>
    </row>
    <row r="182" s="13" customFormat="1">
      <c r="A182" s="13"/>
      <c r="B182" s="259"/>
      <c r="C182" s="260"/>
      <c r="D182" s="261" t="s">
        <v>209</v>
      </c>
      <c r="E182" s="262" t="s">
        <v>1</v>
      </c>
      <c r="F182" s="263" t="s">
        <v>237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209</v>
      </c>
      <c r="AU182" s="269" t="s">
        <v>85</v>
      </c>
      <c r="AV182" s="13" t="s">
        <v>80</v>
      </c>
      <c r="AW182" s="13" t="s">
        <v>30</v>
      </c>
      <c r="AX182" s="13" t="s">
        <v>73</v>
      </c>
      <c r="AY182" s="269" t="s">
        <v>201</v>
      </c>
    </row>
    <row r="183" s="14" customFormat="1">
      <c r="A183" s="14"/>
      <c r="B183" s="270"/>
      <c r="C183" s="271"/>
      <c r="D183" s="261" t="s">
        <v>209</v>
      </c>
      <c r="E183" s="272" t="s">
        <v>1</v>
      </c>
      <c r="F183" s="273" t="s">
        <v>1295</v>
      </c>
      <c r="G183" s="271"/>
      <c r="H183" s="274">
        <v>2.2749999999999999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209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201</v>
      </c>
    </row>
    <row r="184" s="14" customFormat="1">
      <c r="A184" s="14"/>
      <c r="B184" s="270"/>
      <c r="C184" s="271"/>
      <c r="D184" s="261" t="s">
        <v>209</v>
      </c>
      <c r="E184" s="272" t="s">
        <v>1</v>
      </c>
      <c r="F184" s="273" t="s">
        <v>1296</v>
      </c>
      <c r="G184" s="271"/>
      <c r="H184" s="274">
        <v>2.2749999999999999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209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201</v>
      </c>
    </row>
    <row r="185" s="14" customFormat="1">
      <c r="A185" s="14"/>
      <c r="B185" s="270"/>
      <c r="C185" s="271"/>
      <c r="D185" s="261" t="s">
        <v>209</v>
      </c>
      <c r="E185" s="271"/>
      <c r="F185" s="273" t="s">
        <v>1305</v>
      </c>
      <c r="G185" s="271"/>
      <c r="H185" s="274">
        <v>8.5749999999999993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209</v>
      </c>
      <c r="AU185" s="280" t="s">
        <v>85</v>
      </c>
      <c r="AV185" s="14" t="s">
        <v>85</v>
      </c>
      <c r="AW185" s="14" t="s">
        <v>4</v>
      </c>
      <c r="AX185" s="14" t="s">
        <v>80</v>
      </c>
      <c r="AY185" s="280" t="s">
        <v>201</v>
      </c>
    </row>
    <row r="186" s="2" customFormat="1" ht="21.75" customHeight="1">
      <c r="A186" s="37"/>
      <c r="B186" s="38"/>
      <c r="C186" s="245" t="s">
        <v>245</v>
      </c>
      <c r="D186" s="245" t="s">
        <v>203</v>
      </c>
      <c r="E186" s="246" t="s">
        <v>266</v>
      </c>
      <c r="F186" s="247" t="s">
        <v>267</v>
      </c>
      <c r="G186" s="248" t="s">
        <v>230</v>
      </c>
      <c r="H186" s="249">
        <v>8.5749999999999993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0.0030000000000000001</v>
      </c>
      <c r="R186" s="255">
        <f>Q186*H186</f>
        <v>0.025724999999999998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85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1306</v>
      </c>
    </row>
    <row r="187" s="13" customFormat="1">
      <c r="A187" s="13"/>
      <c r="B187" s="259"/>
      <c r="C187" s="260"/>
      <c r="D187" s="261" t="s">
        <v>209</v>
      </c>
      <c r="E187" s="262" t="s">
        <v>1</v>
      </c>
      <c r="F187" s="263" t="s">
        <v>232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209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201</v>
      </c>
    </row>
    <row r="188" s="14" customFormat="1">
      <c r="A188" s="14"/>
      <c r="B188" s="270"/>
      <c r="C188" s="271"/>
      <c r="D188" s="261" t="s">
        <v>209</v>
      </c>
      <c r="E188" s="272" t="s">
        <v>1</v>
      </c>
      <c r="F188" s="273" t="s">
        <v>1293</v>
      </c>
      <c r="G188" s="271"/>
      <c r="H188" s="274">
        <v>1.05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209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201</v>
      </c>
    </row>
    <row r="189" s="14" customFormat="1">
      <c r="A189" s="14"/>
      <c r="B189" s="270"/>
      <c r="C189" s="271"/>
      <c r="D189" s="261" t="s">
        <v>209</v>
      </c>
      <c r="E189" s="272" t="s">
        <v>1</v>
      </c>
      <c r="F189" s="273" t="s">
        <v>1294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209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201</v>
      </c>
    </row>
    <row r="190" s="13" customFormat="1">
      <c r="A190" s="13"/>
      <c r="B190" s="259"/>
      <c r="C190" s="260"/>
      <c r="D190" s="261" t="s">
        <v>209</v>
      </c>
      <c r="E190" s="262" t="s">
        <v>1</v>
      </c>
      <c r="F190" s="263" t="s">
        <v>237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209</v>
      </c>
      <c r="AU190" s="269" t="s">
        <v>85</v>
      </c>
      <c r="AV190" s="13" t="s">
        <v>80</v>
      </c>
      <c r="AW190" s="13" t="s">
        <v>30</v>
      </c>
      <c r="AX190" s="13" t="s">
        <v>73</v>
      </c>
      <c r="AY190" s="269" t="s">
        <v>201</v>
      </c>
    </row>
    <row r="191" s="14" customFormat="1">
      <c r="A191" s="14"/>
      <c r="B191" s="270"/>
      <c r="C191" s="271"/>
      <c r="D191" s="261" t="s">
        <v>209</v>
      </c>
      <c r="E191" s="272" t="s">
        <v>1</v>
      </c>
      <c r="F191" s="273" t="s">
        <v>1295</v>
      </c>
      <c r="G191" s="271"/>
      <c r="H191" s="274">
        <v>2.2749999999999999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209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201</v>
      </c>
    </row>
    <row r="192" s="14" customFormat="1">
      <c r="A192" s="14"/>
      <c r="B192" s="270"/>
      <c r="C192" s="271"/>
      <c r="D192" s="261" t="s">
        <v>209</v>
      </c>
      <c r="E192" s="272" t="s">
        <v>1</v>
      </c>
      <c r="F192" s="273" t="s">
        <v>1296</v>
      </c>
      <c r="G192" s="271"/>
      <c r="H192" s="274">
        <v>2.2749999999999999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209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201</v>
      </c>
    </row>
    <row r="193" s="14" customFormat="1">
      <c r="A193" s="14"/>
      <c r="B193" s="270"/>
      <c r="C193" s="271"/>
      <c r="D193" s="261" t="s">
        <v>209</v>
      </c>
      <c r="E193" s="271"/>
      <c r="F193" s="273" t="s">
        <v>1305</v>
      </c>
      <c r="G193" s="271"/>
      <c r="H193" s="274">
        <v>8.5749999999999993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209</v>
      </c>
      <c r="AU193" s="280" t="s">
        <v>85</v>
      </c>
      <c r="AV193" s="14" t="s">
        <v>85</v>
      </c>
      <c r="AW193" s="14" t="s">
        <v>4</v>
      </c>
      <c r="AX193" s="14" t="s">
        <v>80</v>
      </c>
      <c r="AY193" s="280" t="s">
        <v>201</v>
      </c>
    </row>
    <row r="194" s="2" customFormat="1" ht="21.75" customHeight="1">
      <c r="A194" s="37"/>
      <c r="B194" s="38"/>
      <c r="C194" s="245" t="s">
        <v>301</v>
      </c>
      <c r="D194" s="245" t="s">
        <v>203</v>
      </c>
      <c r="E194" s="246" t="s">
        <v>269</v>
      </c>
      <c r="F194" s="247" t="s">
        <v>270</v>
      </c>
      <c r="G194" s="248" t="s">
        <v>206</v>
      </c>
      <c r="H194" s="249">
        <v>5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39</v>
      </c>
      <c r="O194" s="90"/>
      <c r="P194" s="255">
        <f>O194*H194</f>
        <v>0</v>
      </c>
      <c r="Q194" s="255">
        <v>0.1575</v>
      </c>
      <c r="R194" s="255">
        <f>Q194*H194</f>
        <v>0.78749999999999998</v>
      </c>
      <c r="S194" s="255">
        <v>0</v>
      </c>
      <c r="T194" s="25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7" t="s">
        <v>207</v>
      </c>
      <c r="AT194" s="257" t="s">
        <v>203</v>
      </c>
      <c r="AU194" s="257" t="s">
        <v>85</v>
      </c>
      <c r="AY194" s="16" t="s">
        <v>201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6" t="s">
        <v>85</v>
      </c>
      <c r="BK194" s="258">
        <f>ROUND(I194*H194,2)</f>
        <v>0</v>
      </c>
      <c r="BL194" s="16" t="s">
        <v>207</v>
      </c>
      <c r="BM194" s="257" t="s">
        <v>1307</v>
      </c>
    </row>
    <row r="195" s="13" customFormat="1">
      <c r="A195" s="13"/>
      <c r="B195" s="259"/>
      <c r="C195" s="260"/>
      <c r="D195" s="261" t="s">
        <v>209</v>
      </c>
      <c r="E195" s="262" t="s">
        <v>1</v>
      </c>
      <c r="F195" s="263" t="s">
        <v>232</v>
      </c>
      <c r="G195" s="260"/>
      <c r="H195" s="262" t="s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209</v>
      </c>
      <c r="AU195" s="269" t="s">
        <v>85</v>
      </c>
      <c r="AV195" s="13" t="s">
        <v>80</v>
      </c>
      <c r="AW195" s="13" t="s">
        <v>30</v>
      </c>
      <c r="AX195" s="13" t="s">
        <v>73</v>
      </c>
      <c r="AY195" s="269" t="s">
        <v>201</v>
      </c>
    </row>
    <row r="196" s="14" customFormat="1">
      <c r="A196" s="14"/>
      <c r="B196" s="270"/>
      <c r="C196" s="271"/>
      <c r="D196" s="261" t="s">
        <v>209</v>
      </c>
      <c r="E196" s="272" t="s">
        <v>1</v>
      </c>
      <c r="F196" s="273" t="s">
        <v>1308</v>
      </c>
      <c r="G196" s="271"/>
      <c r="H196" s="274">
        <v>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209</v>
      </c>
      <c r="AU196" s="280" t="s">
        <v>85</v>
      </c>
      <c r="AV196" s="14" t="s">
        <v>85</v>
      </c>
      <c r="AW196" s="14" t="s">
        <v>30</v>
      </c>
      <c r="AX196" s="14" t="s">
        <v>73</v>
      </c>
      <c r="AY196" s="280" t="s">
        <v>201</v>
      </c>
    </row>
    <row r="197" s="14" customFormat="1">
      <c r="A197" s="14"/>
      <c r="B197" s="270"/>
      <c r="C197" s="271"/>
      <c r="D197" s="261" t="s">
        <v>209</v>
      </c>
      <c r="E197" s="272" t="s">
        <v>1</v>
      </c>
      <c r="F197" s="273" t="s">
        <v>1309</v>
      </c>
      <c r="G197" s="271"/>
      <c r="H197" s="274">
        <v>1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209</v>
      </c>
      <c r="AU197" s="280" t="s">
        <v>85</v>
      </c>
      <c r="AV197" s="14" t="s">
        <v>85</v>
      </c>
      <c r="AW197" s="14" t="s">
        <v>30</v>
      </c>
      <c r="AX197" s="14" t="s">
        <v>73</v>
      </c>
      <c r="AY197" s="280" t="s">
        <v>201</v>
      </c>
    </row>
    <row r="198" s="13" customFormat="1">
      <c r="A198" s="13"/>
      <c r="B198" s="259"/>
      <c r="C198" s="260"/>
      <c r="D198" s="261" t="s">
        <v>209</v>
      </c>
      <c r="E198" s="262" t="s">
        <v>1</v>
      </c>
      <c r="F198" s="263" t="s">
        <v>237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209</v>
      </c>
      <c r="AU198" s="269" t="s">
        <v>85</v>
      </c>
      <c r="AV198" s="13" t="s">
        <v>80</v>
      </c>
      <c r="AW198" s="13" t="s">
        <v>30</v>
      </c>
      <c r="AX198" s="13" t="s">
        <v>73</v>
      </c>
      <c r="AY198" s="269" t="s">
        <v>201</v>
      </c>
    </row>
    <row r="199" s="14" customFormat="1">
      <c r="A199" s="14"/>
      <c r="B199" s="270"/>
      <c r="C199" s="271"/>
      <c r="D199" s="261" t="s">
        <v>209</v>
      </c>
      <c r="E199" s="272" t="s">
        <v>1</v>
      </c>
      <c r="F199" s="273" t="s">
        <v>1310</v>
      </c>
      <c r="G199" s="271"/>
      <c r="H199" s="274">
        <v>1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209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201</v>
      </c>
    </row>
    <row r="200" s="14" customFormat="1">
      <c r="A200" s="14"/>
      <c r="B200" s="270"/>
      <c r="C200" s="271"/>
      <c r="D200" s="261" t="s">
        <v>209</v>
      </c>
      <c r="E200" s="272" t="s">
        <v>1</v>
      </c>
      <c r="F200" s="273" t="s">
        <v>1309</v>
      </c>
      <c r="G200" s="271"/>
      <c r="H200" s="274">
        <v>1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209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201</v>
      </c>
    </row>
    <row r="201" s="2" customFormat="1" ht="21.75" customHeight="1">
      <c r="A201" s="37"/>
      <c r="B201" s="38"/>
      <c r="C201" s="245" t="s">
        <v>284</v>
      </c>
      <c r="D201" s="245" t="s">
        <v>203</v>
      </c>
      <c r="E201" s="246" t="s">
        <v>277</v>
      </c>
      <c r="F201" s="247" t="s">
        <v>278</v>
      </c>
      <c r="G201" s="248" t="s">
        <v>206</v>
      </c>
      <c r="H201" s="249">
        <v>10</v>
      </c>
      <c r="I201" s="250"/>
      <c r="J201" s="251">
        <f>ROUND(I201*H201,2)</f>
        <v>0</v>
      </c>
      <c r="K201" s="252"/>
      <c r="L201" s="43"/>
      <c r="M201" s="253" t="s">
        <v>1</v>
      </c>
      <c r="N201" s="254" t="s">
        <v>39</v>
      </c>
      <c r="O201" s="90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7" t="s">
        <v>207</v>
      </c>
      <c r="AT201" s="257" t="s">
        <v>203</v>
      </c>
      <c r="AU201" s="257" t="s">
        <v>85</v>
      </c>
      <c r="AY201" s="16" t="s">
        <v>201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6" t="s">
        <v>85</v>
      </c>
      <c r="BK201" s="258">
        <f>ROUND(I201*H201,2)</f>
        <v>0</v>
      </c>
      <c r="BL201" s="16" t="s">
        <v>207</v>
      </c>
      <c r="BM201" s="257" t="s">
        <v>1311</v>
      </c>
    </row>
    <row r="202" s="14" customFormat="1">
      <c r="A202" s="14"/>
      <c r="B202" s="270"/>
      <c r="C202" s="271"/>
      <c r="D202" s="261" t="s">
        <v>209</v>
      </c>
      <c r="E202" s="272" t="s">
        <v>1</v>
      </c>
      <c r="F202" s="273" t="s">
        <v>1312</v>
      </c>
      <c r="G202" s="271"/>
      <c r="H202" s="274">
        <v>10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209</v>
      </c>
      <c r="AU202" s="280" t="s">
        <v>85</v>
      </c>
      <c r="AV202" s="14" t="s">
        <v>85</v>
      </c>
      <c r="AW202" s="14" t="s">
        <v>30</v>
      </c>
      <c r="AX202" s="14" t="s">
        <v>80</v>
      </c>
      <c r="AY202" s="280" t="s">
        <v>201</v>
      </c>
    </row>
    <row r="203" s="2" customFormat="1" ht="16.5" customHeight="1">
      <c r="A203" s="37"/>
      <c r="B203" s="38"/>
      <c r="C203" s="281" t="s">
        <v>310</v>
      </c>
      <c r="D203" s="281" t="s">
        <v>116</v>
      </c>
      <c r="E203" s="282" t="s">
        <v>282</v>
      </c>
      <c r="F203" s="283" t="s">
        <v>283</v>
      </c>
      <c r="G203" s="284" t="s">
        <v>206</v>
      </c>
      <c r="H203" s="285">
        <v>10</v>
      </c>
      <c r="I203" s="286"/>
      <c r="J203" s="287">
        <f>ROUND(I203*H203,2)</f>
        <v>0</v>
      </c>
      <c r="K203" s="288"/>
      <c r="L203" s="289"/>
      <c r="M203" s="290" t="s">
        <v>1</v>
      </c>
      <c r="N203" s="291" t="s">
        <v>39</v>
      </c>
      <c r="O203" s="90"/>
      <c r="P203" s="255">
        <f>O203*H203</f>
        <v>0</v>
      </c>
      <c r="Q203" s="255">
        <v>3.0000000000000001E-05</v>
      </c>
      <c r="R203" s="255">
        <f>Q203*H203</f>
        <v>0.00030000000000000003</v>
      </c>
      <c r="S203" s="255">
        <v>0</v>
      </c>
      <c r="T203" s="25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7" t="s">
        <v>284</v>
      </c>
      <c r="AT203" s="257" t="s">
        <v>116</v>
      </c>
      <c r="AU203" s="257" t="s">
        <v>85</v>
      </c>
      <c r="AY203" s="16" t="s">
        <v>201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6" t="s">
        <v>85</v>
      </c>
      <c r="BK203" s="258">
        <f>ROUND(I203*H203,2)</f>
        <v>0</v>
      </c>
      <c r="BL203" s="16" t="s">
        <v>207</v>
      </c>
      <c r="BM203" s="257" t="s">
        <v>1313</v>
      </c>
    </row>
    <row r="204" s="12" customFormat="1" ht="22.8" customHeight="1">
      <c r="A204" s="12"/>
      <c r="B204" s="229"/>
      <c r="C204" s="230"/>
      <c r="D204" s="231" t="s">
        <v>72</v>
      </c>
      <c r="E204" s="243" t="s">
        <v>286</v>
      </c>
      <c r="F204" s="243" t="s">
        <v>287</v>
      </c>
      <c r="G204" s="230"/>
      <c r="H204" s="230"/>
      <c r="I204" s="233"/>
      <c r="J204" s="244">
        <f>BK204</f>
        <v>0</v>
      </c>
      <c r="K204" s="230"/>
      <c r="L204" s="235"/>
      <c r="M204" s="236"/>
      <c r="N204" s="237"/>
      <c r="O204" s="237"/>
      <c r="P204" s="238">
        <f>SUM(P205:P223)</f>
        <v>0</v>
      </c>
      <c r="Q204" s="237"/>
      <c r="R204" s="238">
        <f>SUM(R205:R223)</f>
        <v>1.3974000000000002</v>
      </c>
      <c r="S204" s="237"/>
      <c r="T204" s="239">
        <f>SUM(T205:T223)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0" t="s">
        <v>80</v>
      </c>
      <c r="AT204" s="241" t="s">
        <v>72</v>
      </c>
      <c r="AU204" s="241" t="s">
        <v>80</v>
      </c>
      <c r="AY204" s="240" t="s">
        <v>201</v>
      </c>
      <c r="BK204" s="242">
        <f>SUM(BK205:BK223)</f>
        <v>0</v>
      </c>
    </row>
    <row r="205" s="2" customFormat="1" ht="21.75" customHeight="1">
      <c r="A205" s="37"/>
      <c r="B205" s="38"/>
      <c r="C205" s="245" t="s">
        <v>315</v>
      </c>
      <c r="D205" s="245" t="s">
        <v>203</v>
      </c>
      <c r="E205" s="246" t="s">
        <v>288</v>
      </c>
      <c r="F205" s="247" t="s">
        <v>289</v>
      </c>
      <c r="G205" s="248" t="s">
        <v>206</v>
      </c>
      <c r="H205" s="249">
        <v>13</v>
      </c>
      <c r="I205" s="250"/>
      <c r="J205" s="251">
        <f>ROUND(I205*H205,2)</f>
        <v>0</v>
      </c>
      <c r="K205" s="252"/>
      <c r="L205" s="43"/>
      <c r="M205" s="253" t="s">
        <v>1</v>
      </c>
      <c r="N205" s="254" t="s">
        <v>39</v>
      </c>
      <c r="O205" s="90"/>
      <c r="P205" s="255">
        <f>O205*H205</f>
        <v>0</v>
      </c>
      <c r="Q205" s="255">
        <v>0.010200000000000001</v>
      </c>
      <c r="R205" s="255">
        <f>Q205*H205</f>
        <v>0.1326</v>
      </c>
      <c r="S205" s="255">
        <v>0</v>
      </c>
      <c r="T205" s="25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7" t="s">
        <v>207</v>
      </c>
      <c r="AT205" s="257" t="s">
        <v>203</v>
      </c>
      <c r="AU205" s="257" t="s">
        <v>85</v>
      </c>
      <c r="AY205" s="16" t="s">
        <v>201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6" t="s">
        <v>85</v>
      </c>
      <c r="BK205" s="258">
        <f>ROUND(I205*H205,2)</f>
        <v>0</v>
      </c>
      <c r="BL205" s="16" t="s">
        <v>207</v>
      </c>
      <c r="BM205" s="257" t="s">
        <v>1314</v>
      </c>
    </row>
    <row r="206" s="14" customFormat="1">
      <c r="A206" s="14"/>
      <c r="B206" s="270"/>
      <c r="C206" s="271"/>
      <c r="D206" s="261" t="s">
        <v>209</v>
      </c>
      <c r="E206" s="272" t="s">
        <v>1</v>
      </c>
      <c r="F206" s="273" t="s">
        <v>1315</v>
      </c>
      <c r="G206" s="271"/>
      <c r="H206" s="274">
        <v>13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209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201</v>
      </c>
    </row>
    <row r="207" s="2" customFormat="1" ht="21.75" customHeight="1">
      <c r="A207" s="37"/>
      <c r="B207" s="38"/>
      <c r="C207" s="245" t="s">
        <v>320</v>
      </c>
      <c r="D207" s="245" t="s">
        <v>203</v>
      </c>
      <c r="E207" s="246" t="s">
        <v>293</v>
      </c>
      <c r="F207" s="247" t="s">
        <v>294</v>
      </c>
      <c r="G207" s="248" t="s">
        <v>206</v>
      </c>
      <c r="H207" s="249">
        <v>124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39</v>
      </c>
      <c r="O207" s="90"/>
      <c r="P207" s="255">
        <f>O207*H207</f>
        <v>0</v>
      </c>
      <c r="Q207" s="255">
        <v>0.010200000000000001</v>
      </c>
      <c r="R207" s="255">
        <f>Q207*H207</f>
        <v>1.2648000000000002</v>
      </c>
      <c r="S207" s="255">
        <v>0</v>
      </c>
      <c r="T207" s="25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7" t="s">
        <v>207</v>
      </c>
      <c r="AT207" s="257" t="s">
        <v>203</v>
      </c>
      <c r="AU207" s="257" t="s">
        <v>85</v>
      </c>
      <c r="AY207" s="16" t="s">
        <v>201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6" t="s">
        <v>85</v>
      </c>
      <c r="BK207" s="258">
        <f>ROUND(I207*H207,2)</f>
        <v>0</v>
      </c>
      <c r="BL207" s="16" t="s">
        <v>207</v>
      </c>
      <c r="BM207" s="257" t="s">
        <v>1316</v>
      </c>
    </row>
    <row r="208" s="13" customFormat="1">
      <c r="A208" s="13"/>
      <c r="B208" s="259"/>
      <c r="C208" s="260"/>
      <c r="D208" s="261" t="s">
        <v>209</v>
      </c>
      <c r="E208" s="262" t="s">
        <v>1</v>
      </c>
      <c r="F208" s="263" t="s">
        <v>210</v>
      </c>
      <c r="G208" s="260"/>
      <c r="H208" s="262" t="s">
        <v>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209</v>
      </c>
      <c r="AU208" s="269" t="s">
        <v>85</v>
      </c>
      <c r="AV208" s="13" t="s">
        <v>80</v>
      </c>
      <c r="AW208" s="13" t="s">
        <v>30</v>
      </c>
      <c r="AX208" s="13" t="s">
        <v>73</v>
      </c>
      <c r="AY208" s="269" t="s">
        <v>201</v>
      </c>
    </row>
    <row r="209" s="14" customFormat="1">
      <c r="A209" s="14"/>
      <c r="B209" s="270"/>
      <c r="C209" s="271"/>
      <c r="D209" s="261" t="s">
        <v>209</v>
      </c>
      <c r="E209" s="272" t="s">
        <v>1</v>
      </c>
      <c r="F209" s="273" t="s">
        <v>1285</v>
      </c>
      <c r="G209" s="271"/>
      <c r="H209" s="274">
        <v>6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209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201</v>
      </c>
    </row>
    <row r="210" s="14" customFormat="1">
      <c r="A210" s="14"/>
      <c r="B210" s="270"/>
      <c r="C210" s="271"/>
      <c r="D210" s="261" t="s">
        <v>209</v>
      </c>
      <c r="E210" s="272" t="s">
        <v>1</v>
      </c>
      <c r="F210" s="273" t="s">
        <v>1286</v>
      </c>
      <c r="G210" s="271"/>
      <c r="H210" s="274">
        <v>7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209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201</v>
      </c>
    </row>
    <row r="211" s="14" customFormat="1">
      <c r="A211" s="14"/>
      <c r="B211" s="270"/>
      <c r="C211" s="271"/>
      <c r="D211" s="261" t="s">
        <v>209</v>
      </c>
      <c r="E211" s="272" t="s">
        <v>1</v>
      </c>
      <c r="F211" s="273" t="s">
        <v>1287</v>
      </c>
      <c r="G211" s="271"/>
      <c r="H211" s="274">
        <v>7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209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201</v>
      </c>
    </row>
    <row r="212" s="14" customFormat="1">
      <c r="A212" s="14"/>
      <c r="B212" s="270"/>
      <c r="C212" s="271"/>
      <c r="D212" s="261" t="s">
        <v>209</v>
      </c>
      <c r="E212" s="272" t="s">
        <v>1</v>
      </c>
      <c r="F212" s="273" t="s">
        <v>1288</v>
      </c>
      <c r="G212" s="271"/>
      <c r="H212" s="274">
        <v>6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209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201</v>
      </c>
    </row>
    <row r="213" s="14" customFormat="1">
      <c r="A213" s="14"/>
      <c r="B213" s="270"/>
      <c r="C213" s="271"/>
      <c r="D213" s="261" t="s">
        <v>209</v>
      </c>
      <c r="E213" s="272" t="s">
        <v>1</v>
      </c>
      <c r="F213" s="273" t="s">
        <v>1289</v>
      </c>
      <c r="G213" s="271"/>
      <c r="H213" s="274">
        <v>5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209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201</v>
      </c>
    </row>
    <row r="214" s="14" customFormat="1">
      <c r="A214" s="14"/>
      <c r="B214" s="270"/>
      <c r="C214" s="271"/>
      <c r="D214" s="261" t="s">
        <v>209</v>
      </c>
      <c r="E214" s="272" t="s">
        <v>1</v>
      </c>
      <c r="F214" s="273" t="s">
        <v>1290</v>
      </c>
      <c r="G214" s="271"/>
      <c r="H214" s="274">
        <v>6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209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201</v>
      </c>
    </row>
    <row r="215" s="14" customFormat="1">
      <c r="A215" s="14"/>
      <c r="B215" s="270"/>
      <c r="C215" s="271"/>
      <c r="D215" s="261" t="s">
        <v>209</v>
      </c>
      <c r="E215" s="272" t="s">
        <v>1</v>
      </c>
      <c r="F215" s="273" t="s">
        <v>220</v>
      </c>
      <c r="G215" s="271"/>
      <c r="H215" s="274">
        <v>7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209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201</v>
      </c>
    </row>
    <row r="216" s="14" customFormat="1">
      <c r="A216" s="14"/>
      <c r="B216" s="270"/>
      <c r="C216" s="271"/>
      <c r="D216" s="261" t="s">
        <v>209</v>
      </c>
      <c r="E216" s="272" t="s">
        <v>1</v>
      </c>
      <c r="F216" s="273" t="s">
        <v>979</v>
      </c>
      <c r="G216" s="271"/>
      <c r="H216" s="274">
        <v>6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209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201</v>
      </c>
    </row>
    <row r="217" s="14" customFormat="1">
      <c r="A217" s="14"/>
      <c r="B217" s="270"/>
      <c r="C217" s="271"/>
      <c r="D217" s="261" t="s">
        <v>209</v>
      </c>
      <c r="E217" s="272" t="s">
        <v>1</v>
      </c>
      <c r="F217" s="273" t="s">
        <v>222</v>
      </c>
      <c r="G217" s="271"/>
      <c r="H217" s="274">
        <v>6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209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201</v>
      </c>
    </row>
    <row r="218" s="14" customFormat="1">
      <c r="A218" s="14"/>
      <c r="B218" s="270"/>
      <c r="C218" s="271"/>
      <c r="D218" s="261" t="s">
        <v>209</v>
      </c>
      <c r="E218" s="272" t="s">
        <v>1</v>
      </c>
      <c r="F218" s="273" t="s">
        <v>1291</v>
      </c>
      <c r="G218" s="271"/>
      <c r="H218" s="274">
        <v>6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209</v>
      </c>
      <c r="AU218" s="280" t="s">
        <v>85</v>
      </c>
      <c r="AV218" s="14" t="s">
        <v>85</v>
      </c>
      <c r="AW218" s="14" t="s">
        <v>30</v>
      </c>
      <c r="AX218" s="14" t="s">
        <v>73</v>
      </c>
      <c r="AY218" s="280" t="s">
        <v>201</v>
      </c>
    </row>
    <row r="219" s="14" customFormat="1">
      <c r="A219" s="14"/>
      <c r="B219" s="270"/>
      <c r="C219" s="271"/>
      <c r="D219" s="261" t="s">
        <v>209</v>
      </c>
      <c r="E219" s="271"/>
      <c r="F219" s="273" t="s">
        <v>1317</v>
      </c>
      <c r="G219" s="271"/>
      <c r="H219" s="274">
        <v>124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209</v>
      </c>
      <c r="AU219" s="280" t="s">
        <v>85</v>
      </c>
      <c r="AV219" s="14" t="s">
        <v>85</v>
      </c>
      <c r="AW219" s="14" t="s">
        <v>4</v>
      </c>
      <c r="AX219" s="14" t="s">
        <v>80</v>
      </c>
      <c r="AY219" s="280" t="s">
        <v>201</v>
      </c>
    </row>
    <row r="220" s="2" customFormat="1" ht="21.75" customHeight="1">
      <c r="A220" s="37"/>
      <c r="B220" s="38"/>
      <c r="C220" s="245" t="s">
        <v>341</v>
      </c>
      <c r="D220" s="245" t="s">
        <v>203</v>
      </c>
      <c r="E220" s="246" t="s">
        <v>297</v>
      </c>
      <c r="F220" s="247" t="s">
        <v>298</v>
      </c>
      <c r="G220" s="248" t="s">
        <v>206</v>
      </c>
      <c r="H220" s="249">
        <v>160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39</v>
      </c>
      <c r="O220" s="90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7" t="s">
        <v>207</v>
      </c>
      <c r="AT220" s="257" t="s">
        <v>203</v>
      </c>
      <c r="AU220" s="257" t="s">
        <v>85</v>
      </c>
      <c r="AY220" s="16" t="s">
        <v>201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6" t="s">
        <v>85</v>
      </c>
      <c r="BK220" s="258">
        <f>ROUND(I220*H220,2)</f>
        <v>0</v>
      </c>
      <c r="BL220" s="16" t="s">
        <v>207</v>
      </c>
      <c r="BM220" s="257" t="s">
        <v>1318</v>
      </c>
    </row>
    <row r="221" s="14" customFormat="1">
      <c r="A221" s="14"/>
      <c r="B221" s="270"/>
      <c r="C221" s="271"/>
      <c r="D221" s="261" t="s">
        <v>209</v>
      </c>
      <c r="E221" s="272" t="s">
        <v>1</v>
      </c>
      <c r="F221" s="273" t="s">
        <v>1319</v>
      </c>
      <c r="G221" s="271"/>
      <c r="H221" s="274">
        <v>160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209</v>
      </c>
      <c r="AU221" s="280" t="s">
        <v>85</v>
      </c>
      <c r="AV221" s="14" t="s">
        <v>85</v>
      </c>
      <c r="AW221" s="14" t="s">
        <v>30</v>
      </c>
      <c r="AX221" s="14" t="s">
        <v>73</v>
      </c>
      <c r="AY221" s="280" t="s">
        <v>201</v>
      </c>
    </row>
    <row r="222" s="2" customFormat="1" ht="21.75" customHeight="1">
      <c r="A222" s="37"/>
      <c r="B222" s="38"/>
      <c r="C222" s="245" t="s">
        <v>347</v>
      </c>
      <c r="D222" s="245" t="s">
        <v>203</v>
      </c>
      <c r="E222" s="246" t="s">
        <v>302</v>
      </c>
      <c r="F222" s="247" t="s">
        <v>303</v>
      </c>
      <c r="G222" s="248" t="s">
        <v>206</v>
      </c>
      <c r="H222" s="249">
        <v>6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39</v>
      </c>
      <c r="O222" s="90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7" t="s">
        <v>207</v>
      </c>
      <c r="AT222" s="257" t="s">
        <v>203</v>
      </c>
      <c r="AU222" s="257" t="s">
        <v>85</v>
      </c>
      <c r="AY222" s="16" t="s">
        <v>201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6" t="s">
        <v>85</v>
      </c>
      <c r="BK222" s="258">
        <f>ROUND(I222*H222,2)</f>
        <v>0</v>
      </c>
      <c r="BL222" s="16" t="s">
        <v>207</v>
      </c>
      <c r="BM222" s="257" t="s">
        <v>1320</v>
      </c>
    </row>
    <row r="223" s="2" customFormat="1" ht="21.75" customHeight="1">
      <c r="A223" s="37"/>
      <c r="B223" s="38"/>
      <c r="C223" s="245" t="s">
        <v>353</v>
      </c>
      <c r="D223" s="245" t="s">
        <v>203</v>
      </c>
      <c r="E223" s="246" t="s">
        <v>305</v>
      </c>
      <c r="F223" s="247" t="s">
        <v>306</v>
      </c>
      <c r="G223" s="248" t="s">
        <v>206</v>
      </c>
      <c r="H223" s="249">
        <v>10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39</v>
      </c>
      <c r="O223" s="90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7" t="s">
        <v>207</v>
      </c>
      <c r="AT223" s="257" t="s">
        <v>203</v>
      </c>
      <c r="AU223" s="257" t="s">
        <v>85</v>
      </c>
      <c r="AY223" s="16" t="s">
        <v>201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6" t="s">
        <v>85</v>
      </c>
      <c r="BK223" s="258">
        <f>ROUND(I223*H223,2)</f>
        <v>0</v>
      </c>
      <c r="BL223" s="16" t="s">
        <v>207</v>
      </c>
      <c r="BM223" s="257" t="s">
        <v>1321</v>
      </c>
    </row>
    <row r="224" s="12" customFormat="1" ht="22.8" customHeight="1">
      <c r="A224" s="12"/>
      <c r="B224" s="229"/>
      <c r="C224" s="230"/>
      <c r="D224" s="231" t="s">
        <v>72</v>
      </c>
      <c r="E224" s="243" t="s">
        <v>308</v>
      </c>
      <c r="F224" s="243" t="s">
        <v>309</v>
      </c>
      <c r="G224" s="230"/>
      <c r="H224" s="230"/>
      <c r="I224" s="233"/>
      <c r="J224" s="244">
        <f>BK224</f>
        <v>0</v>
      </c>
      <c r="K224" s="230"/>
      <c r="L224" s="235"/>
      <c r="M224" s="236"/>
      <c r="N224" s="237"/>
      <c r="O224" s="237"/>
      <c r="P224" s="238">
        <f>SUM(P225:P226)</f>
        <v>0</v>
      </c>
      <c r="Q224" s="237"/>
      <c r="R224" s="238">
        <f>SUM(R225:R226)</f>
        <v>0.02444</v>
      </c>
      <c r="S224" s="237"/>
      <c r="T224" s="239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0" t="s">
        <v>80</v>
      </c>
      <c r="AT224" s="241" t="s">
        <v>72</v>
      </c>
      <c r="AU224" s="241" t="s">
        <v>80</v>
      </c>
      <c r="AY224" s="240" t="s">
        <v>201</v>
      </c>
      <c r="BK224" s="242">
        <f>SUM(BK225:BK226)</f>
        <v>0</v>
      </c>
    </row>
    <row r="225" s="2" customFormat="1" ht="21.75" customHeight="1">
      <c r="A225" s="37"/>
      <c r="B225" s="38"/>
      <c r="C225" s="245" t="s">
        <v>8</v>
      </c>
      <c r="D225" s="245" t="s">
        <v>203</v>
      </c>
      <c r="E225" s="246" t="s">
        <v>311</v>
      </c>
      <c r="F225" s="247" t="s">
        <v>312</v>
      </c>
      <c r="G225" s="248" t="s">
        <v>206</v>
      </c>
      <c r="H225" s="249">
        <v>13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39</v>
      </c>
      <c r="O225" s="90"/>
      <c r="P225" s="255">
        <f>O225*H225</f>
        <v>0</v>
      </c>
      <c r="Q225" s="255">
        <v>0.0018799999999999999</v>
      </c>
      <c r="R225" s="255">
        <f>Q225*H225</f>
        <v>0.02444</v>
      </c>
      <c r="S225" s="255">
        <v>0</v>
      </c>
      <c r="T225" s="25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7" t="s">
        <v>207</v>
      </c>
      <c r="AT225" s="257" t="s">
        <v>203</v>
      </c>
      <c r="AU225" s="257" t="s">
        <v>85</v>
      </c>
      <c r="AY225" s="16" t="s">
        <v>201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6" t="s">
        <v>85</v>
      </c>
      <c r="BK225" s="258">
        <f>ROUND(I225*H225,2)</f>
        <v>0</v>
      </c>
      <c r="BL225" s="16" t="s">
        <v>207</v>
      </c>
      <c r="BM225" s="257" t="s">
        <v>1322</v>
      </c>
    </row>
    <row r="226" s="14" customFormat="1">
      <c r="A226" s="14"/>
      <c r="B226" s="270"/>
      <c r="C226" s="271"/>
      <c r="D226" s="261" t="s">
        <v>209</v>
      </c>
      <c r="E226" s="272" t="s">
        <v>1</v>
      </c>
      <c r="F226" s="273" t="s">
        <v>1315</v>
      </c>
      <c r="G226" s="271"/>
      <c r="H226" s="274">
        <v>13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209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201</v>
      </c>
    </row>
    <row r="227" s="12" customFormat="1" ht="22.8" customHeight="1">
      <c r="A227" s="12"/>
      <c r="B227" s="229"/>
      <c r="C227" s="230"/>
      <c r="D227" s="231" t="s">
        <v>72</v>
      </c>
      <c r="E227" s="243" t="s">
        <v>310</v>
      </c>
      <c r="F227" s="243" t="s">
        <v>314</v>
      </c>
      <c r="G227" s="230"/>
      <c r="H227" s="230"/>
      <c r="I227" s="233"/>
      <c r="J227" s="244">
        <f>BK227</f>
        <v>0</v>
      </c>
      <c r="K227" s="230"/>
      <c r="L227" s="235"/>
      <c r="M227" s="236"/>
      <c r="N227" s="237"/>
      <c r="O227" s="237"/>
      <c r="P227" s="238">
        <f>SUM(P228:P263)</f>
        <v>0</v>
      </c>
      <c r="Q227" s="237"/>
      <c r="R227" s="238">
        <f>SUM(R228:R263)</f>
        <v>0.027571999999999999</v>
      </c>
      <c r="S227" s="237"/>
      <c r="T227" s="239">
        <f>SUM(T228:T263)</f>
        <v>1.5820000000000003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0" t="s">
        <v>80</v>
      </c>
      <c r="AT227" s="241" t="s">
        <v>72</v>
      </c>
      <c r="AU227" s="241" t="s">
        <v>80</v>
      </c>
      <c r="AY227" s="240" t="s">
        <v>201</v>
      </c>
      <c r="BK227" s="242">
        <f>SUM(BK228:BK263)</f>
        <v>0</v>
      </c>
    </row>
    <row r="228" s="2" customFormat="1" ht="44.25" customHeight="1">
      <c r="A228" s="37"/>
      <c r="B228" s="38"/>
      <c r="C228" s="245" t="s">
        <v>365</v>
      </c>
      <c r="D228" s="245" t="s">
        <v>203</v>
      </c>
      <c r="E228" s="246" t="s">
        <v>316</v>
      </c>
      <c r="F228" s="247" t="s">
        <v>317</v>
      </c>
      <c r="G228" s="248" t="s">
        <v>318</v>
      </c>
      <c r="H228" s="249">
        <v>62</v>
      </c>
      <c r="I228" s="250"/>
      <c r="J228" s="251">
        <f>ROUND(I228*H228,2)</f>
        <v>0</v>
      </c>
      <c r="K228" s="252"/>
      <c r="L228" s="43"/>
      <c r="M228" s="253" t="s">
        <v>1</v>
      </c>
      <c r="N228" s="254" t="s">
        <v>39</v>
      </c>
      <c r="O228" s="90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7" t="s">
        <v>207</v>
      </c>
      <c r="AT228" s="257" t="s">
        <v>203</v>
      </c>
      <c r="AU228" s="257" t="s">
        <v>85</v>
      </c>
      <c r="AY228" s="16" t="s">
        <v>201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6" t="s">
        <v>85</v>
      </c>
      <c r="BK228" s="258">
        <f>ROUND(I228*H228,2)</f>
        <v>0</v>
      </c>
      <c r="BL228" s="16" t="s">
        <v>207</v>
      </c>
      <c r="BM228" s="257" t="s">
        <v>1323</v>
      </c>
    </row>
    <row r="229" s="13" customFormat="1">
      <c r="A229" s="13"/>
      <c r="B229" s="259"/>
      <c r="C229" s="260"/>
      <c r="D229" s="261" t="s">
        <v>209</v>
      </c>
      <c r="E229" s="262" t="s">
        <v>1</v>
      </c>
      <c r="F229" s="263" t="s">
        <v>210</v>
      </c>
      <c r="G229" s="260"/>
      <c r="H229" s="262" t="s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209</v>
      </c>
      <c r="AU229" s="269" t="s">
        <v>85</v>
      </c>
      <c r="AV229" s="13" t="s">
        <v>80</v>
      </c>
      <c r="AW229" s="13" t="s">
        <v>30</v>
      </c>
      <c r="AX229" s="13" t="s">
        <v>73</v>
      </c>
      <c r="AY229" s="269" t="s">
        <v>201</v>
      </c>
    </row>
    <row r="230" s="14" customFormat="1">
      <c r="A230" s="14"/>
      <c r="B230" s="270"/>
      <c r="C230" s="271"/>
      <c r="D230" s="261" t="s">
        <v>209</v>
      </c>
      <c r="E230" s="272" t="s">
        <v>1</v>
      </c>
      <c r="F230" s="273" t="s">
        <v>1285</v>
      </c>
      <c r="G230" s="271"/>
      <c r="H230" s="274">
        <v>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209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201</v>
      </c>
    </row>
    <row r="231" s="14" customFormat="1">
      <c r="A231" s="14"/>
      <c r="B231" s="270"/>
      <c r="C231" s="271"/>
      <c r="D231" s="261" t="s">
        <v>209</v>
      </c>
      <c r="E231" s="272" t="s">
        <v>1</v>
      </c>
      <c r="F231" s="273" t="s">
        <v>1286</v>
      </c>
      <c r="G231" s="271"/>
      <c r="H231" s="274">
        <v>7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209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201</v>
      </c>
    </row>
    <row r="232" s="14" customFormat="1">
      <c r="A232" s="14"/>
      <c r="B232" s="270"/>
      <c r="C232" s="271"/>
      <c r="D232" s="261" t="s">
        <v>209</v>
      </c>
      <c r="E232" s="272" t="s">
        <v>1</v>
      </c>
      <c r="F232" s="273" t="s">
        <v>1287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209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201</v>
      </c>
    </row>
    <row r="233" s="14" customFormat="1">
      <c r="A233" s="14"/>
      <c r="B233" s="270"/>
      <c r="C233" s="271"/>
      <c r="D233" s="261" t="s">
        <v>209</v>
      </c>
      <c r="E233" s="272" t="s">
        <v>1</v>
      </c>
      <c r="F233" s="273" t="s">
        <v>1288</v>
      </c>
      <c r="G233" s="271"/>
      <c r="H233" s="274">
        <v>6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209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201</v>
      </c>
    </row>
    <row r="234" s="14" customFormat="1">
      <c r="A234" s="14"/>
      <c r="B234" s="270"/>
      <c r="C234" s="271"/>
      <c r="D234" s="261" t="s">
        <v>209</v>
      </c>
      <c r="E234" s="272" t="s">
        <v>1</v>
      </c>
      <c r="F234" s="273" t="s">
        <v>1289</v>
      </c>
      <c r="G234" s="271"/>
      <c r="H234" s="274">
        <v>5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209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201</v>
      </c>
    </row>
    <row r="235" s="14" customFormat="1">
      <c r="A235" s="14"/>
      <c r="B235" s="270"/>
      <c r="C235" s="271"/>
      <c r="D235" s="261" t="s">
        <v>209</v>
      </c>
      <c r="E235" s="272" t="s">
        <v>1</v>
      </c>
      <c r="F235" s="273" t="s">
        <v>1290</v>
      </c>
      <c r="G235" s="271"/>
      <c r="H235" s="274">
        <v>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209</v>
      </c>
      <c r="AU235" s="280" t="s">
        <v>85</v>
      </c>
      <c r="AV235" s="14" t="s">
        <v>85</v>
      </c>
      <c r="AW235" s="14" t="s">
        <v>30</v>
      </c>
      <c r="AX235" s="14" t="s">
        <v>73</v>
      </c>
      <c r="AY235" s="280" t="s">
        <v>201</v>
      </c>
    </row>
    <row r="236" s="14" customFormat="1">
      <c r="A236" s="14"/>
      <c r="B236" s="270"/>
      <c r="C236" s="271"/>
      <c r="D236" s="261" t="s">
        <v>209</v>
      </c>
      <c r="E236" s="272" t="s">
        <v>1</v>
      </c>
      <c r="F236" s="273" t="s">
        <v>220</v>
      </c>
      <c r="G236" s="271"/>
      <c r="H236" s="274">
        <v>7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209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201</v>
      </c>
    </row>
    <row r="237" s="14" customFormat="1">
      <c r="A237" s="14"/>
      <c r="B237" s="270"/>
      <c r="C237" s="271"/>
      <c r="D237" s="261" t="s">
        <v>209</v>
      </c>
      <c r="E237" s="272" t="s">
        <v>1</v>
      </c>
      <c r="F237" s="273" t="s">
        <v>979</v>
      </c>
      <c r="G237" s="271"/>
      <c r="H237" s="274">
        <v>6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209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201</v>
      </c>
    </row>
    <row r="238" s="14" customFormat="1">
      <c r="A238" s="14"/>
      <c r="B238" s="270"/>
      <c r="C238" s="271"/>
      <c r="D238" s="261" t="s">
        <v>209</v>
      </c>
      <c r="E238" s="272" t="s">
        <v>1</v>
      </c>
      <c r="F238" s="273" t="s">
        <v>222</v>
      </c>
      <c r="G238" s="271"/>
      <c r="H238" s="274">
        <v>6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209</v>
      </c>
      <c r="AU238" s="280" t="s">
        <v>85</v>
      </c>
      <c r="AV238" s="14" t="s">
        <v>85</v>
      </c>
      <c r="AW238" s="14" t="s">
        <v>30</v>
      </c>
      <c r="AX238" s="14" t="s">
        <v>73</v>
      </c>
      <c r="AY238" s="280" t="s">
        <v>201</v>
      </c>
    </row>
    <row r="239" s="14" customFormat="1">
      <c r="A239" s="14"/>
      <c r="B239" s="270"/>
      <c r="C239" s="271"/>
      <c r="D239" s="261" t="s">
        <v>209</v>
      </c>
      <c r="E239" s="272" t="s">
        <v>1</v>
      </c>
      <c r="F239" s="273" t="s">
        <v>1291</v>
      </c>
      <c r="G239" s="271"/>
      <c r="H239" s="274">
        <v>6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209</v>
      </c>
      <c r="AU239" s="280" t="s">
        <v>85</v>
      </c>
      <c r="AV239" s="14" t="s">
        <v>85</v>
      </c>
      <c r="AW239" s="14" t="s">
        <v>30</v>
      </c>
      <c r="AX239" s="14" t="s">
        <v>73</v>
      </c>
      <c r="AY239" s="280" t="s">
        <v>201</v>
      </c>
    </row>
    <row r="240" s="2" customFormat="1" ht="21.75" customHeight="1">
      <c r="A240" s="37"/>
      <c r="B240" s="38"/>
      <c r="C240" s="245" t="s">
        <v>370</v>
      </c>
      <c r="D240" s="245" t="s">
        <v>203</v>
      </c>
      <c r="E240" s="246" t="s">
        <v>321</v>
      </c>
      <c r="F240" s="247" t="s">
        <v>322</v>
      </c>
      <c r="G240" s="248" t="s">
        <v>323</v>
      </c>
      <c r="H240" s="249">
        <v>22.600000000000001</v>
      </c>
      <c r="I240" s="250"/>
      <c r="J240" s="251">
        <f>ROUND(I240*H240,2)</f>
        <v>0</v>
      </c>
      <c r="K240" s="252"/>
      <c r="L240" s="43"/>
      <c r="M240" s="253" t="s">
        <v>1</v>
      </c>
      <c r="N240" s="254" t="s">
        <v>39</v>
      </c>
      <c r="O240" s="90"/>
      <c r="P240" s="255">
        <f>O240*H240</f>
        <v>0</v>
      </c>
      <c r="Q240" s="255">
        <v>0.00122</v>
      </c>
      <c r="R240" s="255">
        <f>Q240*H240</f>
        <v>0.027571999999999999</v>
      </c>
      <c r="S240" s="255">
        <v>0.070000000000000007</v>
      </c>
      <c r="T240" s="256">
        <f>S240*H240</f>
        <v>1.5820000000000003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7" t="s">
        <v>207</v>
      </c>
      <c r="AT240" s="257" t="s">
        <v>203</v>
      </c>
      <c r="AU240" s="257" t="s">
        <v>85</v>
      </c>
      <c r="AY240" s="16" t="s">
        <v>201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6" t="s">
        <v>85</v>
      </c>
      <c r="BK240" s="258">
        <f>ROUND(I240*H240,2)</f>
        <v>0</v>
      </c>
      <c r="BL240" s="16" t="s">
        <v>207</v>
      </c>
      <c r="BM240" s="257" t="s">
        <v>1324</v>
      </c>
    </row>
    <row r="241" s="13" customFormat="1">
      <c r="A241" s="13"/>
      <c r="B241" s="259"/>
      <c r="C241" s="260"/>
      <c r="D241" s="261" t="s">
        <v>209</v>
      </c>
      <c r="E241" s="262" t="s">
        <v>1</v>
      </c>
      <c r="F241" s="263" t="s">
        <v>210</v>
      </c>
      <c r="G241" s="260"/>
      <c r="H241" s="262" t="s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209</v>
      </c>
      <c r="AU241" s="269" t="s">
        <v>85</v>
      </c>
      <c r="AV241" s="13" t="s">
        <v>80</v>
      </c>
      <c r="AW241" s="13" t="s">
        <v>30</v>
      </c>
      <c r="AX241" s="13" t="s">
        <v>73</v>
      </c>
      <c r="AY241" s="269" t="s">
        <v>201</v>
      </c>
    </row>
    <row r="242" s="14" customFormat="1">
      <c r="A242" s="14"/>
      <c r="B242" s="270"/>
      <c r="C242" s="271"/>
      <c r="D242" s="261" t="s">
        <v>209</v>
      </c>
      <c r="E242" s="272" t="s">
        <v>1</v>
      </c>
      <c r="F242" s="273" t="s">
        <v>1325</v>
      </c>
      <c r="G242" s="271"/>
      <c r="H242" s="274">
        <v>1.8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209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201</v>
      </c>
    </row>
    <row r="243" s="14" customFormat="1">
      <c r="A243" s="14"/>
      <c r="B243" s="270"/>
      <c r="C243" s="271"/>
      <c r="D243" s="261" t="s">
        <v>209</v>
      </c>
      <c r="E243" s="272" t="s">
        <v>1</v>
      </c>
      <c r="F243" s="273" t="s">
        <v>1326</v>
      </c>
      <c r="G243" s="271"/>
      <c r="H243" s="274">
        <v>2.6000000000000001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209</v>
      </c>
      <c r="AU243" s="280" t="s">
        <v>85</v>
      </c>
      <c r="AV243" s="14" t="s">
        <v>85</v>
      </c>
      <c r="AW243" s="14" t="s">
        <v>30</v>
      </c>
      <c r="AX243" s="14" t="s">
        <v>73</v>
      </c>
      <c r="AY243" s="280" t="s">
        <v>201</v>
      </c>
    </row>
    <row r="244" s="14" customFormat="1">
      <c r="A244" s="14"/>
      <c r="B244" s="270"/>
      <c r="C244" s="271"/>
      <c r="D244" s="261" t="s">
        <v>209</v>
      </c>
      <c r="E244" s="272" t="s">
        <v>1</v>
      </c>
      <c r="F244" s="273" t="s">
        <v>1327</v>
      </c>
      <c r="G244" s="271"/>
      <c r="H244" s="274">
        <v>2.2999999999999998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209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201</v>
      </c>
    </row>
    <row r="245" s="14" customFormat="1">
      <c r="A245" s="14"/>
      <c r="B245" s="270"/>
      <c r="C245" s="271"/>
      <c r="D245" s="261" t="s">
        <v>209</v>
      </c>
      <c r="E245" s="272" t="s">
        <v>1</v>
      </c>
      <c r="F245" s="273" t="s">
        <v>1328</v>
      </c>
      <c r="G245" s="271"/>
      <c r="H245" s="274">
        <v>2.3999999999999999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209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201</v>
      </c>
    </row>
    <row r="246" s="14" customFormat="1">
      <c r="A246" s="14"/>
      <c r="B246" s="270"/>
      <c r="C246" s="271"/>
      <c r="D246" s="261" t="s">
        <v>209</v>
      </c>
      <c r="E246" s="272" t="s">
        <v>1</v>
      </c>
      <c r="F246" s="273" t="s">
        <v>1329</v>
      </c>
      <c r="G246" s="271"/>
      <c r="H246" s="274">
        <v>1.8999999999999999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209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201</v>
      </c>
    </row>
    <row r="247" s="14" customFormat="1">
      <c r="A247" s="14"/>
      <c r="B247" s="270"/>
      <c r="C247" s="271"/>
      <c r="D247" s="261" t="s">
        <v>209</v>
      </c>
      <c r="E247" s="272" t="s">
        <v>1</v>
      </c>
      <c r="F247" s="273" t="s">
        <v>1330</v>
      </c>
      <c r="G247" s="271"/>
      <c r="H247" s="274">
        <v>1.8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209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201</v>
      </c>
    </row>
    <row r="248" s="14" customFormat="1">
      <c r="A248" s="14"/>
      <c r="B248" s="270"/>
      <c r="C248" s="271"/>
      <c r="D248" s="261" t="s">
        <v>209</v>
      </c>
      <c r="E248" s="272" t="s">
        <v>1</v>
      </c>
      <c r="F248" s="273" t="s">
        <v>334</v>
      </c>
      <c r="G248" s="271"/>
      <c r="H248" s="274">
        <v>2.6000000000000001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209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201</v>
      </c>
    </row>
    <row r="249" s="14" customFormat="1">
      <c r="A249" s="14"/>
      <c r="B249" s="270"/>
      <c r="C249" s="271"/>
      <c r="D249" s="261" t="s">
        <v>209</v>
      </c>
      <c r="E249" s="272" t="s">
        <v>1</v>
      </c>
      <c r="F249" s="273" t="s">
        <v>1023</v>
      </c>
      <c r="G249" s="271"/>
      <c r="H249" s="274">
        <v>2.3999999999999999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209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201</v>
      </c>
    </row>
    <row r="250" s="14" customFormat="1">
      <c r="A250" s="14"/>
      <c r="B250" s="270"/>
      <c r="C250" s="271"/>
      <c r="D250" s="261" t="s">
        <v>209</v>
      </c>
      <c r="E250" s="272" t="s">
        <v>1</v>
      </c>
      <c r="F250" s="273" t="s">
        <v>336</v>
      </c>
      <c r="G250" s="271"/>
      <c r="H250" s="274">
        <v>2.3999999999999999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209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201</v>
      </c>
    </row>
    <row r="251" s="14" customFormat="1">
      <c r="A251" s="14"/>
      <c r="B251" s="270"/>
      <c r="C251" s="271"/>
      <c r="D251" s="261" t="s">
        <v>209</v>
      </c>
      <c r="E251" s="272" t="s">
        <v>1</v>
      </c>
      <c r="F251" s="273" t="s">
        <v>1331</v>
      </c>
      <c r="G251" s="271"/>
      <c r="H251" s="274">
        <v>2.3999999999999999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209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201</v>
      </c>
    </row>
    <row r="252" s="2" customFormat="1" ht="21.75" customHeight="1">
      <c r="A252" s="37"/>
      <c r="B252" s="38"/>
      <c r="C252" s="245" t="s">
        <v>374</v>
      </c>
      <c r="D252" s="245" t="s">
        <v>203</v>
      </c>
      <c r="E252" s="246" t="s">
        <v>342</v>
      </c>
      <c r="F252" s="247" t="s">
        <v>343</v>
      </c>
      <c r="G252" s="248" t="s">
        <v>323</v>
      </c>
      <c r="H252" s="249">
        <v>22.600000000000001</v>
      </c>
      <c r="I252" s="250"/>
      <c r="J252" s="251">
        <f>ROUND(I252*H252,2)</f>
        <v>0</v>
      </c>
      <c r="K252" s="252"/>
      <c r="L252" s="43"/>
      <c r="M252" s="253" t="s">
        <v>1</v>
      </c>
      <c r="N252" s="254" t="s">
        <v>39</v>
      </c>
      <c r="O252" s="90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7" t="s">
        <v>207</v>
      </c>
      <c r="AT252" s="257" t="s">
        <v>203</v>
      </c>
      <c r="AU252" s="257" t="s">
        <v>85</v>
      </c>
      <c r="AY252" s="16" t="s">
        <v>201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6" t="s">
        <v>85</v>
      </c>
      <c r="BK252" s="258">
        <f>ROUND(I252*H252,2)</f>
        <v>0</v>
      </c>
      <c r="BL252" s="16" t="s">
        <v>207</v>
      </c>
      <c r="BM252" s="257" t="s">
        <v>1332</v>
      </c>
    </row>
    <row r="253" s="13" customFormat="1">
      <c r="A253" s="13"/>
      <c r="B253" s="259"/>
      <c r="C253" s="260"/>
      <c r="D253" s="261" t="s">
        <v>209</v>
      </c>
      <c r="E253" s="262" t="s">
        <v>1</v>
      </c>
      <c r="F253" s="263" t="s">
        <v>210</v>
      </c>
      <c r="G253" s="260"/>
      <c r="H253" s="262" t="s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209</v>
      </c>
      <c r="AU253" s="269" t="s">
        <v>85</v>
      </c>
      <c r="AV253" s="13" t="s">
        <v>80</v>
      </c>
      <c r="AW253" s="13" t="s">
        <v>30</v>
      </c>
      <c r="AX253" s="13" t="s">
        <v>73</v>
      </c>
      <c r="AY253" s="269" t="s">
        <v>201</v>
      </c>
    </row>
    <row r="254" s="14" customFormat="1">
      <c r="A254" s="14"/>
      <c r="B254" s="270"/>
      <c r="C254" s="271"/>
      <c r="D254" s="261" t="s">
        <v>209</v>
      </c>
      <c r="E254" s="272" t="s">
        <v>1</v>
      </c>
      <c r="F254" s="273" t="s">
        <v>1325</v>
      </c>
      <c r="G254" s="271"/>
      <c r="H254" s="274">
        <v>1.8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209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201</v>
      </c>
    </row>
    <row r="255" s="14" customFormat="1">
      <c r="A255" s="14"/>
      <c r="B255" s="270"/>
      <c r="C255" s="271"/>
      <c r="D255" s="261" t="s">
        <v>209</v>
      </c>
      <c r="E255" s="272" t="s">
        <v>1</v>
      </c>
      <c r="F255" s="273" t="s">
        <v>1326</v>
      </c>
      <c r="G255" s="271"/>
      <c r="H255" s="274">
        <v>2.6000000000000001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209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201</v>
      </c>
    </row>
    <row r="256" s="14" customFormat="1">
      <c r="A256" s="14"/>
      <c r="B256" s="270"/>
      <c r="C256" s="271"/>
      <c r="D256" s="261" t="s">
        <v>209</v>
      </c>
      <c r="E256" s="272" t="s">
        <v>1</v>
      </c>
      <c r="F256" s="273" t="s">
        <v>1327</v>
      </c>
      <c r="G256" s="271"/>
      <c r="H256" s="274">
        <v>2.2999999999999998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209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201</v>
      </c>
    </row>
    <row r="257" s="14" customFormat="1">
      <c r="A257" s="14"/>
      <c r="B257" s="270"/>
      <c r="C257" s="271"/>
      <c r="D257" s="261" t="s">
        <v>209</v>
      </c>
      <c r="E257" s="272" t="s">
        <v>1</v>
      </c>
      <c r="F257" s="273" t="s">
        <v>1328</v>
      </c>
      <c r="G257" s="271"/>
      <c r="H257" s="274">
        <v>2.3999999999999999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209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201</v>
      </c>
    </row>
    <row r="258" s="14" customFormat="1">
      <c r="A258" s="14"/>
      <c r="B258" s="270"/>
      <c r="C258" s="271"/>
      <c r="D258" s="261" t="s">
        <v>209</v>
      </c>
      <c r="E258" s="272" t="s">
        <v>1</v>
      </c>
      <c r="F258" s="273" t="s">
        <v>1329</v>
      </c>
      <c r="G258" s="271"/>
      <c r="H258" s="274">
        <v>1.8999999999999999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209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201</v>
      </c>
    </row>
    <row r="259" s="14" customFormat="1">
      <c r="A259" s="14"/>
      <c r="B259" s="270"/>
      <c r="C259" s="271"/>
      <c r="D259" s="261" t="s">
        <v>209</v>
      </c>
      <c r="E259" s="272" t="s">
        <v>1</v>
      </c>
      <c r="F259" s="273" t="s">
        <v>1330</v>
      </c>
      <c r="G259" s="271"/>
      <c r="H259" s="274">
        <v>1.8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209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201</v>
      </c>
    </row>
    <row r="260" s="14" customFormat="1">
      <c r="A260" s="14"/>
      <c r="B260" s="270"/>
      <c r="C260" s="271"/>
      <c r="D260" s="261" t="s">
        <v>209</v>
      </c>
      <c r="E260" s="272" t="s">
        <v>1</v>
      </c>
      <c r="F260" s="273" t="s">
        <v>334</v>
      </c>
      <c r="G260" s="271"/>
      <c r="H260" s="274">
        <v>2.6000000000000001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209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201</v>
      </c>
    </row>
    <row r="261" s="14" customFormat="1">
      <c r="A261" s="14"/>
      <c r="B261" s="270"/>
      <c r="C261" s="271"/>
      <c r="D261" s="261" t="s">
        <v>209</v>
      </c>
      <c r="E261" s="272" t="s">
        <v>1</v>
      </c>
      <c r="F261" s="273" t="s">
        <v>1023</v>
      </c>
      <c r="G261" s="271"/>
      <c r="H261" s="274">
        <v>2.3999999999999999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209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201</v>
      </c>
    </row>
    <row r="262" s="14" customFormat="1">
      <c r="A262" s="14"/>
      <c r="B262" s="270"/>
      <c r="C262" s="271"/>
      <c r="D262" s="261" t="s">
        <v>209</v>
      </c>
      <c r="E262" s="272" t="s">
        <v>1</v>
      </c>
      <c r="F262" s="273" t="s">
        <v>336</v>
      </c>
      <c r="G262" s="271"/>
      <c r="H262" s="274">
        <v>2.3999999999999999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209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201</v>
      </c>
    </row>
    <row r="263" s="14" customFormat="1">
      <c r="A263" s="14"/>
      <c r="B263" s="270"/>
      <c r="C263" s="271"/>
      <c r="D263" s="261" t="s">
        <v>209</v>
      </c>
      <c r="E263" s="272" t="s">
        <v>1</v>
      </c>
      <c r="F263" s="273" t="s">
        <v>1331</v>
      </c>
      <c r="G263" s="271"/>
      <c r="H263" s="274">
        <v>2.3999999999999999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209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201</v>
      </c>
    </row>
    <row r="264" s="12" customFormat="1" ht="22.8" customHeight="1">
      <c r="A264" s="12"/>
      <c r="B264" s="229"/>
      <c r="C264" s="230"/>
      <c r="D264" s="231" t="s">
        <v>72</v>
      </c>
      <c r="E264" s="243" t="s">
        <v>345</v>
      </c>
      <c r="F264" s="243" t="s">
        <v>346</v>
      </c>
      <c r="G264" s="230"/>
      <c r="H264" s="230"/>
      <c r="I264" s="233"/>
      <c r="J264" s="244">
        <f>BK264</f>
        <v>0</v>
      </c>
      <c r="K264" s="230"/>
      <c r="L264" s="235"/>
      <c r="M264" s="236"/>
      <c r="N264" s="237"/>
      <c r="O264" s="237"/>
      <c r="P264" s="238">
        <f>SUM(P265:P297)</f>
        <v>0</v>
      </c>
      <c r="Q264" s="237"/>
      <c r="R264" s="238">
        <f>SUM(R265:R297)</f>
        <v>0</v>
      </c>
      <c r="S264" s="237"/>
      <c r="T264" s="239">
        <f>SUM(T265:T297)</f>
        <v>2.7002999999999999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40" t="s">
        <v>80</v>
      </c>
      <c r="AT264" s="241" t="s">
        <v>72</v>
      </c>
      <c r="AU264" s="241" t="s">
        <v>80</v>
      </c>
      <c r="AY264" s="240" t="s">
        <v>201</v>
      </c>
      <c r="BK264" s="242">
        <f>SUM(BK265:BK297)</f>
        <v>0</v>
      </c>
    </row>
    <row r="265" s="2" customFormat="1" ht="16.5" customHeight="1">
      <c r="A265" s="37"/>
      <c r="B265" s="38"/>
      <c r="C265" s="245" t="s">
        <v>382</v>
      </c>
      <c r="D265" s="245" t="s">
        <v>203</v>
      </c>
      <c r="E265" s="246" t="s">
        <v>348</v>
      </c>
      <c r="F265" s="247" t="s">
        <v>349</v>
      </c>
      <c r="G265" s="248" t="s">
        <v>318</v>
      </c>
      <c r="H265" s="249">
        <v>16</v>
      </c>
      <c r="I265" s="250"/>
      <c r="J265" s="251">
        <f>ROUND(I265*H265,2)</f>
        <v>0</v>
      </c>
      <c r="K265" s="252"/>
      <c r="L265" s="43"/>
      <c r="M265" s="253" t="s">
        <v>1</v>
      </c>
      <c r="N265" s="254" t="s">
        <v>39</v>
      </c>
      <c r="O265" s="90"/>
      <c r="P265" s="255">
        <f>O265*H265</f>
        <v>0</v>
      </c>
      <c r="Q265" s="255">
        <v>0</v>
      </c>
      <c r="R265" s="255">
        <f>Q265*H265</f>
        <v>0</v>
      </c>
      <c r="S265" s="255">
        <v>0</v>
      </c>
      <c r="T265" s="25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7" t="s">
        <v>207</v>
      </c>
      <c r="AT265" s="257" t="s">
        <v>203</v>
      </c>
      <c r="AU265" s="257" t="s">
        <v>85</v>
      </c>
      <c r="AY265" s="16" t="s">
        <v>201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6" t="s">
        <v>85</v>
      </c>
      <c r="BK265" s="258">
        <f>ROUND(I265*H265,2)</f>
        <v>0</v>
      </c>
      <c r="BL265" s="16" t="s">
        <v>207</v>
      </c>
      <c r="BM265" s="257" t="s">
        <v>1333</v>
      </c>
    </row>
    <row r="266" s="14" customFormat="1">
      <c r="A266" s="14"/>
      <c r="B266" s="270"/>
      <c r="C266" s="271"/>
      <c r="D266" s="261" t="s">
        <v>209</v>
      </c>
      <c r="E266" s="272" t="s">
        <v>1</v>
      </c>
      <c r="F266" s="273" t="s">
        <v>1334</v>
      </c>
      <c r="G266" s="271"/>
      <c r="H266" s="274">
        <v>10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209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201</v>
      </c>
    </row>
    <row r="267" s="14" customFormat="1">
      <c r="A267" s="14"/>
      <c r="B267" s="270"/>
      <c r="C267" s="271"/>
      <c r="D267" s="261" t="s">
        <v>209</v>
      </c>
      <c r="E267" s="272" t="s">
        <v>1</v>
      </c>
      <c r="F267" s="273" t="s">
        <v>1028</v>
      </c>
      <c r="G267" s="271"/>
      <c r="H267" s="274">
        <v>6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209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201</v>
      </c>
    </row>
    <row r="268" s="2" customFormat="1" ht="33" customHeight="1">
      <c r="A268" s="37"/>
      <c r="B268" s="38"/>
      <c r="C268" s="245" t="s">
        <v>386</v>
      </c>
      <c r="D268" s="245" t="s">
        <v>203</v>
      </c>
      <c r="E268" s="246" t="s">
        <v>354</v>
      </c>
      <c r="F268" s="247" t="s">
        <v>355</v>
      </c>
      <c r="G268" s="248" t="s">
        <v>356</v>
      </c>
      <c r="H268" s="249">
        <v>0.189</v>
      </c>
      <c r="I268" s="250"/>
      <c r="J268" s="251">
        <f>ROUND(I268*H268,2)</f>
        <v>0</v>
      </c>
      <c r="K268" s="252"/>
      <c r="L268" s="43"/>
      <c r="M268" s="253" t="s">
        <v>1</v>
      </c>
      <c r="N268" s="254" t="s">
        <v>39</v>
      </c>
      <c r="O268" s="90"/>
      <c r="P268" s="255">
        <f>O268*H268</f>
        <v>0</v>
      </c>
      <c r="Q268" s="255">
        <v>0</v>
      </c>
      <c r="R268" s="255">
        <f>Q268*H268</f>
        <v>0</v>
      </c>
      <c r="S268" s="255">
        <v>2.2000000000000002</v>
      </c>
      <c r="T268" s="256">
        <f>S268*H268</f>
        <v>0.41580000000000006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7" t="s">
        <v>207</v>
      </c>
      <c r="AT268" s="257" t="s">
        <v>203</v>
      </c>
      <c r="AU268" s="257" t="s">
        <v>85</v>
      </c>
      <c r="AY268" s="16" t="s">
        <v>201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6" t="s">
        <v>85</v>
      </c>
      <c r="BK268" s="258">
        <f>ROUND(I268*H268,2)</f>
        <v>0</v>
      </c>
      <c r="BL268" s="16" t="s">
        <v>207</v>
      </c>
      <c r="BM268" s="257" t="s">
        <v>1335</v>
      </c>
    </row>
    <row r="269" s="13" customFormat="1">
      <c r="A269" s="13"/>
      <c r="B269" s="259"/>
      <c r="C269" s="260"/>
      <c r="D269" s="261" t="s">
        <v>209</v>
      </c>
      <c r="E269" s="262" t="s">
        <v>1</v>
      </c>
      <c r="F269" s="263" t="s">
        <v>358</v>
      </c>
      <c r="G269" s="260"/>
      <c r="H269" s="262" t="s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209</v>
      </c>
      <c r="AU269" s="269" t="s">
        <v>85</v>
      </c>
      <c r="AV269" s="13" t="s">
        <v>80</v>
      </c>
      <c r="AW269" s="13" t="s">
        <v>30</v>
      </c>
      <c r="AX269" s="13" t="s">
        <v>73</v>
      </c>
      <c r="AY269" s="269" t="s">
        <v>201</v>
      </c>
    </row>
    <row r="270" s="14" customFormat="1">
      <c r="A270" s="14"/>
      <c r="B270" s="270"/>
      <c r="C270" s="271"/>
      <c r="D270" s="261" t="s">
        <v>209</v>
      </c>
      <c r="E270" s="272" t="s">
        <v>1</v>
      </c>
      <c r="F270" s="273" t="s">
        <v>1030</v>
      </c>
      <c r="G270" s="271"/>
      <c r="H270" s="274">
        <v>0.014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209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201</v>
      </c>
    </row>
    <row r="271" s="14" customFormat="1">
      <c r="A271" s="14"/>
      <c r="B271" s="270"/>
      <c r="C271" s="271"/>
      <c r="D271" s="261" t="s">
        <v>209</v>
      </c>
      <c r="E271" s="272" t="s">
        <v>1</v>
      </c>
      <c r="F271" s="273" t="s">
        <v>1336</v>
      </c>
      <c r="G271" s="271"/>
      <c r="H271" s="274">
        <v>0.17499999999999999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209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201</v>
      </c>
    </row>
    <row r="272" s="2" customFormat="1" ht="21.75" customHeight="1">
      <c r="A272" s="37"/>
      <c r="B272" s="38"/>
      <c r="C272" s="245" t="s">
        <v>7</v>
      </c>
      <c r="D272" s="245" t="s">
        <v>203</v>
      </c>
      <c r="E272" s="246" t="s">
        <v>361</v>
      </c>
      <c r="F272" s="247" t="s">
        <v>362</v>
      </c>
      <c r="G272" s="248" t="s">
        <v>206</v>
      </c>
      <c r="H272" s="249">
        <v>100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207</v>
      </c>
      <c r="AT272" s="257" t="s">
        <v>203</v>
      </c>
      <c r="AU272" s="257" t="s">
        <v>85</v>
      </c>
      <c r="AY272" s="16" t="s">
        <v>201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207</v>
      </c>
      <c r="BM272" s="257" t="s">
        <v>1337</v>
      </c>
    </row>
    <row r="273" s="14" customFormat="1">
      <c r="A273" s="14"/>
      <c r="B273" s="270"/>
      <c r="C273" s="271"/>
      <c r="D273" s="261" t="s">
        <v>209</v>
      </c>
      <c r="E273" s="272" t="s">
        <v>1</v>
      </c>
      <c r="F273" s="273" t="s">
        <v>1338</v>
      </c>
      <c r="G273" s="271"/>
      <c r="H273" s="274">
        <v>100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209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201</v>
      </c>
    </row>
    <row r="274" s="2" customFormat="1" ht="21.75" customHeight="1">
      <c r="A274" s="37"/>
      <c r="B274" s="38"/>
      <c r="C274" s="245" t="s">
        <v>397</v>
      </c>
      <c r="D274" s="245" t="s">
        <v>203</v>
      </c>
      <c r="E274" s="246" t="s">
        <v>366</v>
      </c>
      <c r="F274" s="247" t="s">
        <v>367</v>
      </c>
      <c r="G274" s="248" t="s">
        <v>206</v>
      </c>
      <c r="H274" s="249">
        <v>30</v>
      </c>
      <c r="I274" s="250"/>
      <c r="J274" s="251">
        <f>ROUND(I274*H274,2)</f>
        <v>0</v>
      </c>
      <c r="K274" s="252"/>
      <c r="L274" s="43"/>
      <c r="M274" s="253" t="s">
        <v>1</v>
      </c>
      <c r="N274" s="254" t="s">
        <v>39</v>
      </c>
      <c r="O274" s="90"/>
      <c r="P274" s="255">
        <f>O274*H274</f>
        <v>0</v>
      </c>
      <c r="Q274" s="255">
        <v>0</v>
      </c>
      <c r="R274" s="255">
        <f>Q274*H274</f>
        <v>0</v>
      </c>
      <c r="S274" s="255">
        <v>0</v>
      </c>
      <c r="T274" s="25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7" t="s">
        <v>207</v>
      </c>
      <c r="AT274" s="257" t="s">
        <v>203</v>
      </c>
      <c r="AU274" s="257" t="s">
        <v>85</v>
      </c>
      <c r="AY274" s="16" t="s">
        <v>201</v>
      </c>
      <c r="BE274" s="258">
        <f>IF(N274="základní",J274,0)</f>
        <v>0</v>
      </c>
      <c r="BF274" s="258">
        <f>IF(N274="snížená",J274,0)</f>
        <v>0</v>
      </c>
      <c r="BG274" s="258">
        <f>IF(N274="zákl. přenesená",J274,0)</f>
        <v>0</v>
      </c>
      <c r="BH274" s="258">
        <f>IF(N274="sníž. přenesená",J274,0)</f>
        <v>0</v>
      </c>
      <c r="BI274" s="258">
        <f>IF(N274="nulová",J274,0)</f>
        <v>0</v>
      </c>
      <c r="BJ274" s="16" t="s">
        <v>85</v>
      </c>
      <c r="BK274" s="258">
        <f>ROUND(I274*H274,2)</f>
        <v>0</v>
      </c>
      <c r="BL274" s="16" t="s">
        <v>207</v>
      </c>
      <c r="BM274" s="257" t="s">
        <v>1339</v>
      </c>
    </row>
    <row r="275" s="14" customFormat="1">
      <c r="A275" s="14"/>
      <c r="B275" s="270"/>
      <c r="C275" s="271"/>
      <c r="D275" s="261" t="s">
        <v>209</v>
      </c>
      <c r="E275" s="272" t="s">
        <v>1</v>
      </c>
      <c r="F275" s="273" t="s">
        <v>1340</v>
      </c>
      <c r="G275" s="271"/>
      <c r="H275" s="274">
        <v>30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209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201</v>
      </c>
    </row>
    <row r="276" s="2" customFormat="1" ht="21.75" customHeight="1">
      <c r="A276" s="37"/>
      <c r="B276" s="38"/>
      <c r="C276" s="245" t="s">
        <v>407</v>
      </c>
      <c r="D276" s="245" t="s">
        <v>203</v>
      </c>
      <c r="E276" s="246" t="s">
        <v>371</v>
      </c>
      <c r="F276" s="247" t="s">
        <v>372</v>
      </c>
      <c r="G276" s="248" t="s">
        <v>206</v>
      </c>
      <c r="H276" s="249">
        <v>30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39</v>
      </c>
      <c r="O276" s="90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7" t="s">
        <v>207</v>
      </c>
      <c r="AT276" s="257" t="s">
        <v>203</v>
      </c>
      <c r="AU276" s="257" t="s">
        <v>85</v>
      </c>
      <c r="AY276" s="16" t="s">
        <v>201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6" t="s">
        <v>85</v>
      </c>
      <c r="BK276" s="258">
        <f>ROUND(I276*H276,2)</f>
        <v>0</v>
      </c>
      <c r="BL276" s="16" t="s">
        <v>207</v>
      </c>
      <c r="BM276" s="257" t="s">
        <v>1341</v>
      </c>
    </row>
    <row r="277" s="14" customFormat="1">
      <c r="A277" s="14"/>
      <c r="B277" s="270"/>
      <c r="C277" s="271"/>
      <c r="D277" s="261" t="s">
        <v>209</v>
      </c>
      <c r="E277" s="272" t="s">
        <v>1</v>
      </c>
      <c r="F277" s="273" t="s">
        <v>1340</v>
      </c>
      <c r="G277" s="271"/>
      <c r="H277" s="274">
        <v>30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209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201</v>
      </c>
    </row>
    <row r="278" s="2" customFormat="1" ht="21.75" customHeight="1">
      <c r="A278" s="37"/>
      <c r="B278" s="38"/>
      <c r="C278" s="245" t="s">
        <v>412</v>
      </c>
      <c r="D278" s="245" t="s">
        <v>203</v>
      </c>
      <c r="E278" s="246" t="s">
        <v>375</v>
      </c>
      <c r="F278" s="247" t="s">
        <v>376</v>
      </c>
      <c r="G278" s="248" t="s">
        <v>206</v>
      </c>
      <c r="H278" s="249">
        <v>6</v>
      </c>
      <c r="I278" s="250"/>
      <c r="J278" s="251">
        <f>ROUND(I278*H278,2)</f>
        <v>0</v>
      </c>
      <c r="K278" s="252"/>
      <c r="L278" s="43"/>
      <c r="M278" s="253" t="s">
        <v>1</v>
      </c>
      <c r="N278" s="254" t="s">
        <v>39</v>
      </c>
      <c r="O278" s="90"/>
      <c r="P278" s="255">
        <f>O278*H278</f>
        <v>0</v>
      </c>
      <c r="Q278" s="255">
        <v>0</v>
      </c>
      <c r="R278" s="255">
        <f>Q278*H278</f>
        <v>0</v>
      </c>
      <c r="S278" s="255">
        <v>0.0080000000000000002</v>
      </c>
      <c r="T278" s="256">
        <f>S278*H278</f>
        <v>0.048000000000000001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7" t="s">
        <v>207</v>
      </c>
      <c r="AT278" s="257" t="s">
        <v>203</v>
      </c>
      <c r="AU278" s="257" t="s">
        <v>85</v>
      </c>
      <c r="AY278" s="16" t="s">
        <v>201</v>
      </c>
      <c r="BE278" s="258">
        <f>IF(N278="základní",J278,0)</f>
        <v>0</v>
      </c>
      <c r="BF278" s="258">
        <f>IF(N278="snížená",J278,0)</f>
        <v>0</v>
      </c>
      <c r="BG278" s="258">
        <f>IF(N278="zákl. přenesená",J278,0)</f>
        <v>0</v>
      </c>
      <c r="BH278" s="258">
        <f>IF(N278="sníž. přenesená",J278,0)</f>
        <v>0</v>
      </c>
      <c r="BI278" s="258">
        <f>IF(N278="nulová",J278,0)</f>
        <v>0</v>
      </c>
      <c r="BJ278" s="16" t="s">
        <v>85</v>
      </c>
      <c r="BK278" s="258">
        <f>ROUND(I278*H278,2)</f>
        <v>0</v>
      </c>
      <c r="BL278" s="16" t="s">
        <v>207</v>
      </c>
      <c r="BM278" s="257" t="s">
        <v>1342</v>
      </c>
    </row>
    <row r="279" s="13" customFormat="1">
      <c r="A279" s="13"/>
      <c r="B279" s="259"/>
      <c r="C279" s="260"/>
      <c r="D279" s="261" t="s">
        <v>209</v>
      </c>
      <c r="E279" s="262" t="s">
        <v>1</v>
      </c>
      <c r="F279" s="263" t="s">
        <v>232</v>
      </c>
      <c r="G279" s="260"/>
      <c r="H279" s="262" t="s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209</v>
      </c>
      <c r="AU279" s="269" t="s">
        <v>85</v>
      </c>
      <c r="AV279" s="13" t="s">
        <v>80</v>
      </c>
      <c r="AW279" s="13" t="s">
        <v>30</v>
      </c>
      <c r="AX279" s="13" t="s">
        <v>73</v>
      </c>
      <c r="AY279" s="269" t="s">
        <v>201</v>
      </c>
    </row>
    <row r="280" s="14" customFormat="1">
      <c r="A280" s="14"/>
      <c r="B280" s="270"/>
      <c r="C280" s="271"/>
      <c r="D280" s="261" t="s">
        <v>209</v>
      </c>
      <c r="E280" s="272" t="s">
        <v>1</v>
      </c>
      <c r="F280" s="273" t="s">
        <v>1343</v>
      </c>
      <c r="G280" s="271"/>
      <c r="H280" s="274">
        <v>4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209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201</v>
      </c>
    </row>
    <row r="281" s="14" customFormat="1">
      <c r="A281" s="14"/>
      <c r="B281" s="270"/>
      <c r="C281" s="271"/>
      <c r="D281" s="261" t="s">
        <v>209</v>
      </c>
      <c r="E281" s="272" t="s">
        <v>1</v>
      </c>
      <c r="F281" s="273" t="s">
        <v>1344</v>
      </c>
      <c r="G281" s="271"/>
      <c r="H281" s="274">
        <v>2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209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201</v>
      </c>
    </row>
    <row r="282" s="2" customFormat="1" ht="21.75" customHeight="1">
      <c r="A282" s="37"/>
      <c r="B282" s="38"/>
      <c r="C282" s="245" t="s">
        <v>416</v>
      </c>
      <c r="D282" s="245" t="s">
        <v>203</v>
      </c>
      <c r="E282" s="246" t="s">
        <v>383</v>
      </c>
      <c r="F282" s="247" t="s">
        <v>384</v>
      </c>
      <c r="G282" s="248" t="s">
        <v>206</v>
      </c>
      <c r="H282" s="249">
        <v>7</v>
      </c>
      <c r="I282" s="250"/>
      <c r="J282" s="251">
        <f>ROUND(I282*H282,2)</f>
        <v>0</v>
      </c>
      <c r="K282" s="252"/>
      <c r="L282" s="43"/>
      <c r="M282" s="253" t="s">
        <v>1</v>
      </c>
      <c r="N282" s="254" t="s">
        <v>39</v>
      </c>
      <c r="O282" s="90"/>
      <c r="P282" s="255">
        <f>O282*H282</f>
        <v>0</v>
      </c>
      <c r="Q282" s="255">
        <v>0</v>
      </c>
      <c r="R282" s="255">
        <f>Q282*H282</f>
        <v>0</v>
      </c>
      <c r="S282" s="255">
        <v>0.089999999999999997</v>
      </c>
      <c r="T282" s="256">
        <f>S282*H282</f>
        <v>0.63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7" t="s">
        <v>207</v>
      </c>
      <c r="AT282" s="257" t="s">
        <v>203</v>
      </c>
      <c r="AU282" s="257" t="s">
        <v>85</v>
      </c>
      <c r="AY282" s="16" t="s">
        <v>201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6" t="s">
        <v>85</v>
      </c>
      <c r="BK282" s="258">
        <f>ROUND(I282*H282,2)</f>
        <v>0</v>
      </c>
      <c r="BL282" s="16" t="s">
        <v>207</v>
      </c>
      <c r="BM282" s="257" t="s">
        <v>1345</v>
      </c>
    </row>
    <row r="283" s="13" customFormat="1">
      <c r="A283" s="13"/>
      <c r="B283" s="259"/>
      <c r="C283" s="260"/>
      <c r="D283" s="261" t="s">
        <v>209</v>
      </c>
      <c r="E283" s="262" t="s">
        <v>1</v>
      </c>
      <c r="F283" s="263" t="s">
        <v>237</v>
      </c>
      <c r="G283" s="260"/>
      <c r="H283" s="262" t="s">
        <v>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209</v>
      </c>
      <c r="AU283" s="269" t="s">
        <v>85</v>
      </c>
      <c r="AV283" s="13" t="s">
        <v>80</v>
      </c>
      <c r="AW283" s="13" t="s">
        <v>30</v>
      </c>
      <c r="AX283" s="13" t="s">
        <v>73</v>
      </c>
      <c r="AY283" s="269" t="s">
        <v>201</v>
      </c>
    </row>
    <row r="284" s="14" customFormat="1">
      <c r="A284" s="14"/>
      <c r="B284" s="270"/>
      <c r="C284" s="271"/>
      <c r="D284" s="261" t="s">
        <v>209</v>
      </c>
      <c r="E284" s="272" t="s">
        <v>1</v>
      </c>
      <c r="F284" s="273" t="s">
        <v>1308</v>
      </c>
      <c r="G284" s="271"/>
      <c r="H284" s="274">
        <v>2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209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201</v>
      </c>
    </row>
    <row r="285" s="14" customFormat="1">
      <c r="A285" s="14"/>
      <c r="B285" s="270"/>
      <c r="C285" s="271"/>
      <c r="D285" s="261" t="s">
        <v>209</v>
      </c>
      <c r="E285" s="272" t="s">
        <v>1</v>
      </c>
      <c r="F285" s="273" t="s">
        <v>1346</v>
      </c>
      <c r="G285" s="271"/>
      <c r="H285" s="274">
        <v>5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209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201</v>
      </c>
    </row>
    <row r="286" s="2" customFormat="1" ht="21.75" customHeight="1">
      <c r="A286" s="37"/>
      <c r="B286" s="38"/>
      <c r="C286" s="245" t="s">
        <v>420</v>
      </c>
      <c r="D286" s="245" t="s">
        <v>203</v>
      </c>
      <c r="E286" s="246" t="s">
        <v>387</v>
      </c>
      <c r="F286" s="247" t="s">
        <v>388</v>
      </c>
      <c r="G286" s="248" t="s">
        <v>323</v>
      </c>
      <c r="H286" s="249">
        <v>10.5</v>
      </c>
      <c r="I286" s="250"/>
      <c r="J286" s="251">
        <f>ROUND(I286*H286,2)</f>
        <v>0</v>
      </c>
      <c r="K286" s="252"/>
      <c r="L286" s="43"/>
      <c r="M286" s="253" t="s">
        <v>1</v>
      </c>
      <c r="N286" s="254" t="s">
        <v>39</v>
      </c>
      <c r="O286" s="90"/>
      <c r="P286" s="255">
        <f>O286*H286</f>
        <v>0</v>
      </c>
      <c r="Q286" s="255">
        <v>0</v>
      </c>
      <c r="R286" s="255">
        <f>Q286*H286</f>
        <v>0</v>
      </c>
      <c r="S286" s="255">
        <v>0.027</v>
      </c>
      <c r="T286" s="256">
        <f>S286*H286</f>
        <v>0.28349999999999997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7" t="s">
        <v>207</v>
      </c>
      <c r="AT286" s="257" t="s">
        <v>203</v>
      </c>
      <c r="AU286" s="257" t="s">
        <v>85</v>
      </c>
      <c r="AY286" s="16" t="s">
        <v>201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6" t="s">
        <v>85</v>
      </c>
      <c r="BK286" s="258">
        <f>ROUND(I286*H286,2)</f>
        <v>0</v>
      </c>
      <c r="BL286" s="16" t="s">
        <v>207</v>
      </c>
      <c r="BM286" s="257" t="s">
        <v>1347</v>
      </c>
    </row>
    <row r="287" s="13" customFormat="1">
      <c r="A287" s="13"/>
      <c r="B287" s="259"/>
      <c r="C287" s="260"/>
      <c r="D287" s="261" t="s">
        <v>209</v>
      </c>
      <c r="E287" s="262" t="s">
        <v>1</v>
      </c>
      <c r="F287" s="263" t="s">
        <v>232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209</v>
      </c>
      <c r="AU287" s="269" t="s">
        <v>85</v>
      </c>
      <c r="AV287" s="13" t="s">
        <v>80</v>
      </c>
      <c r="AW287" s="13" t="s">
        <v>30</v>
      </c>
      <c r="AX287" s="13" t="s">
        <v>73</v>
      </c>
      <c r="AY287" s="269" t="s">
        <v>201</v>
      </c>
    </row>
    <row r="288" s="14" customFormat="1">
      <c r="A288" s="14"/>
      <c r="B288" s="270"/>
      <c r="C288" s="271"/>
      <c r="D288" s="261" t="s">
        <v>209</v>
      </c>
      <c r="E288" s="272" t="s">
        <v>1</v>
      </c>
      <c r="F288" s="273" t="s">
        <v>1348</v>
      </c>
      <c r="G288" s="271"/>
      <c r="H288" s="274">
        <v>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209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201</v>
      </c>
    </row>
    <row r="289" s="14" customFormat="1">
      <c r="A289" s="14"/>
      <c r="B289" s="270"/>
      <c r="C289" s="271"/>
      <c r="D289" s="261" t="s">
        <v>209</v>
      </c>
      <c r="E289" s="272" t="s">
        <v>1</v>
      </c>
      <c r="F289" s="273" t="s">
        <v>1349</v>
      </c>
      <c r="G289" s="271"/>
      <c r="H289" s="274">
        <v>3.5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209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201</v>
      </c>
    </row>
    <row r="290" s="2" customFormat="1" ht="21.75" customHeight="1">
      <c r="A290" s="37"/>
      <c r="B290" s="38"/>
      <c r="C290" s="245" t="s">
        <v>425</v>
      </c>
      <c r="D290" s="245" t="s">
        <v>203</v>
      </c>
      <c r="E290" s="246" t="s">
        <v>394</v>
      </c>
      <c r="F290" s="247" t="s">
        <v>395</v>
      </c>
      <c r="G290" s="248" t="s">
        <v>323</v>
      </c>
      <c r="H290" s="249">
        <v>7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0.081000000000000003</v>
      </c>
      <c r="T290" s="256">
        <f>S290*H290</f>
        <v>0.56700000000000006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207</v>
      </c>
      <c r="AT290" s="257" t="s">
        <v>203</v>
      </c>
      <c r="AU290" s="257" t="s">
        <v>85</v>
      </c>
      <c r="AY290" s="16" t="s">
        <v>201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207</v>
      </c>
      <c r="BM290" s="257" t="s">
        <v>1350</v>
      </c>
    </row>
    <row r="291" s="13" customFormat="1">
      <c r="A291" s="13"/>
      <c r="B291" s="259"/>
      <c r="C291" s="260"/>
      <c r="D291" s="261" t="s">
        <v>209</v>
      </c>
      <c r="E291" s="262" t="s">
        <v>1</v>
      </c>
      <c r="F291" s="263" t="s">
        <v>237</v>
      </c>
      <c r="G291" s="260"/>
      <c r="H291" s="262" t="s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209</v>
      </c>
      <c r="AU291" s="269" t="s">
        <v>85</v>
      </c>
      <c r="AV291" s="13" t="s">
        <v>80</v>
      </c>
      <c r="AW291" s="13" t="s">
        <v>30</v>
      </c>
      <c r="AX291" s="13" t="s">
        <v>73</v>
      </c>
      <c r="AY291" s="269" t="s">
        <v>201</v>
      </c>
    </row>
    <row r="292" s="14" customFormat="1">
      <c r="A292" s="14"/>
      <c r="B292" s="270"/>
      <c r="C292" s="271"/>
      <c r="D292" s="261" t="s">
        <v>209</v>
      </c>
      <c r="E292" s="272" t="s">
        <v>1</v>
      </c>
      <c r="F292" s="273" t="s">
        <v>1351</v>
      </c>
      <c r="G292" s="271"/>
      <c r="H292" s="274">
        <v>3.5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209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201</v>
      </c>
    </row>
    <row r="293" s="14" customFormat="1">
      <c r="A293" s="14"/>
      <c r="B293" s="270"/>
      <c r="C293" s="271"/>
      <c r="D293" s="261" t="s">
        <v>209</v>
      </c>
      <c r="E293" s="272" t="s">
        <v>1</v>
      </c>
      <c r="F293" s="273" t="s">
        <v>1349</v>
      </c>
      <c r="G293" s="271"/>
      <c r="H293" s="274">
        <v>3.5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209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201</v>
      </c>
    </row>
    <row r="294" s="2" customFormat="1" ht="21.75" customHeight="1">
      <c r="A294" s="37"/>
      <c r="B294" s="38"/>
      <c r="C294" s="245" t="s">
        <v>431</v>
      </c>
      <c r="D294" s="245" t="s">
        <v>203</v>
      </c>
      <c r="E294" s="246" t="s">
        <v>398</v>
      </c>
      <c r="F294" s="247" t="s">
        <v>399</v>
      </c>
      <c r="G294" s="248" t="s">
        <v>323</v>
      </c>
      <c r="H294" s="249">
        <v>28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</v>
      </c>
      <c r="R294" s="255">
        <f>Q294*H294</f>
        <v>0</v>
      </c>
      <c r="S294" s="255">
        <v>0.027</v>
      </c>
      <c r="T294" s="256">
        <f>S294*H294</f>
        <v>0.75600000000000001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207</v>
      </c>
      <c r="AT294" s="257" t="s">
        <v>203</v>
      </c>
      <c r="AU294" s="257" t="s">
        <v>85</v>
      </c>
      <c r="AY294" s="16" t="s">
        <v>201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207</v>
      </c>
      <c r="BM294" s="257" t="s">
        <v>1352</v>
      </c>
    </row>
    <row r="295" s="13" customFormat="1">
      <c r="A295" s="13"/>
      <c r="B295" s="259"/>
      <c r="C295" s="260"/>
      <c r="D295" s="261" t="s">
        <v>209</v>
      </c>
      <c r="E295" s="262" t="s">
        <v>1</v>
      </c>
      <c r="F295" s="263" t="s">
        <v>237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209</v>
      </c>
      <c r="AU295" s="269" t="s">
        <v>85</v>
      </c>
      <c r="AV295" s="13" t="s">
        <v>80</v>
      </c>
      <c r="AW295" s="13" t="s">
        <v>30</v>
      </c>
      <c r="AX295" s="13" t="s">
        <v>73</v>
      </c>
      <c r="AY295" s="269" t="s">
        <v>201</v>
      </c>
    </row>
    <row r="296" s="14" customFormat="1">
      <c r="A296" s="14"/>
      <c r="B296" s="270"/>
      <c r="C296" s="271"/>
      <c r="D296" s="261" t="s">
        <v>209</v>
      </c>
      <c r="E296" s="272" t="s">
        <v>1</v>
      </c>
      <c r="F296" s="273" t="s">
        <v>1353</v>
      </c>
      <c r="G296" s="271"/>
      <c r="H296" s="274">
        <v>14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209</v>
      </c>
      <c r="AU296" s="280" t="s">
        <v>85</v>
      </c>
      <c r="AV296" s="14" t="s">
        <v>85</v>
      </c>
      <c r="AW296" s="14" t="s">
        <v>30</v>
      </c>
      <c r="AX296" s="14" t="s">
        <v>73</v>
      </c>
      <c r="AY296" s="280" t="s">
        <v>201</v>
      </c>
    </row>
    <row r="297" s="14" customFormat="1">
      <c r="A297" s="14"/>
      <c r="B297" s="270"/>
      <c r="C297" s="271"/>
      <c r="D297" s="261" t="s">
        <v>209</v>
      </c>
      <c r="E297" s="272" t="s">
        <v>1</v>
      </c>
      <c r="F297" s="273" t="s">
        <v>1354</v>
      </c>
      <c r="G297" s="271"/>
      <c r="H297" s="274">
        <v>14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209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201</v>
      </c>
    </row>
    <row r="298" s="12" customFormat="1" ht="22.8" customHeight="1">
      <c r="A298" s="12"/>
      <c r="B298" s="229"/>
      <c r="C298" s="230"/>
      <c r="D298" s="231" t="s">
        <v>72</v>
      </c>
      <c r="E298" s="243" t="s">
        <v>405</v>
      </c>
      <c r="F298" s="243" t="s">
        <v>406</v>
      </c>
      <c r="G298" s="230"/>
      <c r="H298" s="230"/>
      <c r="I298" s="233"/>
      <c r="J298" s="244">
        <f>BK298</f>
        <v>0</v>
      </c>
      <c r="K298" s="230"/>
      <c r="L298" s="235"/>
      <c r="M298" s="236"/>
      <c r="N298" s="237"/>
      <c r="O298" s="237"/>
      <c r="P298" s="238">
        <f>SUM(P299:P304)</f>
        <v>0</v>
      </c>
      <c r="Q298" s="237"/>
      <c r="R298" s="238">
        <f>SUM(R299:R304)</f>
        <v>0</v>
      </c>
      <c r="S298" s="237"/>
      <c r="T298" s="239">
        <f>SUM(T299:T304)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40" t="s">
        <v>80</v>
      </c>
      <c r="AT298" s="241" t="s">
        <v>72</v>
      </c>
      <c r="AU298" s="241" t="s">
        <v>80</v>
      </c>
      <c r="AY298" s="240" t="s">
        <v>201</v>
      </c>
      <c r="BK298" s="242">
        <f>SUM(BK299:BK304)</f>
        <v>0</v>
      </c>
    </row>
    <row r="299" s="2" customFormat="1" ht="16.5" customHeight="1">
      <c r="A299" s="37"/>
      <c r="B299" s="38"/>
      <c r="C299" s="245" t="s">
        <v>444</v>
      </c>
      <c r="D299" s="245" t="s">
        <v>203</v>
      </c>
      <c r="E299" s="246" t="s">
        <v>408</v>
      </c>
      <c r="F299" s="247" t="s">
        <v>409</v>
      </c>
      <c r="G299" s="248" t="s">
        <v>410</v>
      </c>
      <c r="H299" s="249">
        <v>4.282</v>
      </c>
      <c r="I299" s="250"/>
      <c r="J299" s="251">
        <f>ROUND(I299*H299,2)</f>
        <v>0</v>
      </c>
      <c r="K299" s="252"/>
      <c r="L299" s="43"/>
      <c r="M299" s="253" t="s">
        <v>1</v>
      </c>
      <c r="N299" s="254" t="s">
        <v>39</v>
      </c>
      <c r="O299" s="90"/>
      <c r="P299" s="255">
        <f>O299*H299</f>
        <v>0</v>
      </c>
      <c r="Q299" s="255">
        <v>0</v>
      </c>
      <c r="R299" s="255">
        <f>Q299*H299</f>
        <v>0</v>
      </c>
      <c r="S299" s="255">
        <v>0</v>
      </c>
      <c r="T299" s="25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7" t="s">
        <v>207</v>
      </c>
      <c r="AT299" s="257" t="s">
        <v>203</v>
      </c>
      <c r="AU299" s="257" t="s">
        <v>85</v>
      </c>
      <c r="AY299" s="16" t="s">
        <v>201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6" t="s">
        <v>85</v>
      </c>
      <c r="BK299" s="258">
        <f>ROUND(I299*H299,2)</f>
        <v>0</v>
      </c>
      <c r="BL299" s="16" t="s">
        <v>207</v>
      </c>
      <c r="BM299" s="257" t="s">
        <v>1355</v>
      </c>
    </row>
    <row r="300" s="2" customFormat="1" ht="21.75" customHeight="1">
      <c r="A300" s="37"/>
      <c r="B300" s="38"/>
      <c r="C300" s="245" t="s">
        <v>448</v>
      </c>
      <c r="D300" s="245" t="s">
        <v>203</v>
      </c>
      <c r="E300" s="246" t="s">
        <v>413</v>
      </c>
      <c r="F300" s="247" t="s">
        <v>414</v>
      </c>
      <c r="G300" s="248" t="s">
        <v>410</v>
      </c>
      <c r="H300" s="249">
        <v>4.282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</v>
      </c>
      <c r="T300" s="25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207</v>
      </c>
      <c r="AT300" s="257" t="s">
        <v>203</v>
      </c>
      <c r="AU300" s="257" t="s">
        <v>85</v>
      </c>
      <c r="AY300" s="16" t="s">
        <v>201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207</v>
      </c>
      <c r="BM300" s="257" t="s">
        <v>1356</v>
      </c>
    </row>
    <row r="301" s="2" customFormat="1" ht="21.75" customHeight="1">
      <c r="A301" s="37"/>
      <c r="B301" s="38"/>
      <c r="C301" s="245" t="s">
        <v>453</v>
      </c>
      <c r="D301" s="245" t="s">
        <v>203</v>
      </c>
      <c r="E301" s="246" t="s">
        <v>417</v>
      </c>
      <c r="F301" s="247" t="s">
        <v>418</v>
      </c>
      <c r="G301" s="248" t="s">
        <v>410</v>
      </c>
      <c r="H301" s="249">
        <v>4.282</v>
      </c>
      <c r="I301" s="250"/>
      <c r="J301" s="251">
        <f>ROUND(I301*H301,2)</f>
        <v>0</v>
      </c>
      <c r="K301" s="252"/>
      <c r="L301" s="43"/>
      <c r="M301" s="253" t="s">
        <v>1</v>
      </c>
      <c r="N301" s="254" t="s">
        <v>39</v>
      </c>
      <c r="O301" s="90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7" t="s">
        <v>207</v>
      </c>
      <c r="AT301" s="257" t="s">
        <v>203</v>
      </c>
      <c r="AU301" s="257" t="s">
        <v>85</v>
      </c>
      <c r="AY301" s="16" t="s">
        <v>201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6" t="s">
        <v>85</v>
      </c>
      <c r="BK301" s="258">
        <f>ROUND(I301*H301,2)</f>
        <v>0</v>
      </c>
      <c r="BL301" s="16" t="s">
        <v>207</v>
      </c>
      <c r="BM301" s="257" t="s">
        <v>1357</v>
      </c>
    </row>
    <row r="302" s="2" customFormat="1" ht="21.75" customHeight="1">
      <c r="A302" s="37"/>
      <c r="B302" s="38"/>
      <c r="C302" s="245" t="s">
        <v>458</v>
      </c>
      <c r="D302" s="245" t="s">
        <v>203</v>
      </c>
      <c r="E302" s="246" t="s">
        <v>421</v>
      </c>
      <c r="F302" s="247" t="s">
        <v>422</v>
      </c>
      <c r="G302" s="248" t="s">
        <v>410</v>
      </c>
      <c r="H302" s="249">
        <v>47.101999999999997</v>
      </c>
      <c r="I302" s="250"/>
      <c r="J302" s="251">
        <f>ROUND(I302*H302,2)</f>
        <v>0</v>
      </c>
      <c r="K302" s="252"/>
      <c r="L302" s="43"/>
      <c r="M302" s="253" t="s">
        <v>1</v>
      </c>
      <c r="N302" s="254" t="s">
        <v>39</v>
      </c>
      <c r="O302" s="90"/>
      <c r="P302" s="255">
        <f>O302*H302</f>
        <v>0</v>
      </c>
      <c r="Q302" s="255">
        <v>0</v>
      </c>
      <c r="R302" s="255">
        <f>Q302*H302</f>
        <v>0</v>
      </c>
      <c r="S302" s="255">
        <v>0</v>
      </c>
      <c r="T302" s="25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7" t="s">
        <v>207</v>
      </c>
      <c r="AT302" s="257" t="s">
        <v>203</v>
      </c>
      <c r="AU302" s="257" t="s">
        <v>85</v>
      </c>
      <c r="AY302" s="16" t="s">
        <v>201</v>
      </c>
      <c r="BE302" s="258">
        <f>IF(N302="základní",J302,0)</f>
        <v>0</v>
      </c>
      <c r="BF302" s="258">
        <f>IF(N302="snížená",J302,0)</f>
        <v>0</v>
      </c>
      <c r="BG302" s="258">
        <f>IF(N302="zákl. přenesená",J302,0)</f>
        <v>0</v>
      </c>
      <c r="BH302" s="258">
        <f>IF(N302="sníž. přenesená",J302,0)</f>
        <v>0</v>
      </c>
      <c r="BI302" s="258">
        <f>IF(N302="nulová",J302,0)</f>
        <v>0</v>
      </c>
      <c r="BJ302" s="16" t="s">
        <v>85</v>
      </c>
      <c r="BK302" s="258">
        <f>ROUND(I302*H302,2)</f>
        <v>0</v>
      </c>
      <c r="BL302" s="16" t="s">
        <v>207</v>
      </c>
      <c r="BM302" s="257" t="s">
        <v>1358</v>
      </c>
    </row>
    <row r="303" s="14" customFormat="1">
      <c r="A303" s="14"/>
      <c r="B303" s="270"/>
      <c r="C303" s="271"/>
      <c r="D303" s="261" t="s">
        <v>209</v>
      </c>
      <c r="E303" s="271"/>
      <c r="F303" s="273" t="s">
        <v>1359</v>
      </c>
      <c r="G303" s="271"/>
      <c r="H303" s="274">
        <v>47.101999999999997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209</v>
      </c>
      <c r="AU303" s="280" t="s">
        <v>85</v>
      </c>
      <c r="AV303" s="14" t="s">
        <v>85</v>
      </c>
      <c r="AW303" s="14" t="s">
        <v>4</v>
      </c>
      <c r="AX303" s="14" t="s">
        <v>80</v>
      </c>
      <c r="AY303" s="280" t="s">
        <v>201</v>
      </c>
    </row>
    <row r="304" s="2" customFormat="1" ht="33" customHeight="1">
      <c r="A304" s="37"/>
      <c r="B304" s="38"/>
      <c r="C304" s="245" t="s">
        <v>463</v>
      </c>
      <c r="D304" s="245" t="s">
        <v>203</v>
      </c>
      <c r="E304" s="246" t="s">
        <v>426</v>
      </c>
      <c r="F304" s="247" t="s">
        <v>427</v>
      </c>
      <c r="G304" s="248" t="s">
        <v>410</v>
      </c>
      <c r="H304" s="249">
        <v>4.282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39</v>
      </c>
      <c r="O304" s="90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7" t="s">
        <v>207</v>
      </c>
      <c r="AT304" s="257" t="s">
        <v>203</v>
      </c>
      <c r="AU304" s="257" t="s">
        <v>85</v>
      </c>
      <c r="AY304" s="16" t="s">
        <v>201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6" t="s">
        <v>85</v>
      </c>
      <c r="BK304" s="258">
        <f>ROUND(I304*H304,2)</f>
        <v>0</v>
      </c>
      <c r="BL304" s="16" t="s">
        <v>207</v>
      </c>
      <c r="BM304" s="257" t="s">
        <v>1360</v>
      </c>
    </row>
    <row r="305" s="12" customFormat="1" ht="22.8" customHeight="1">
      <c r="A305" s="12"/>
      <c r="B305" s="229"/>
      <c r="C305" s="230"/>
      <c r="D305" s="231" t="s">
        <v>72</v>
      </c>
      <c r="E305" s="243" t="s">
        <v>429</v>
      </c>
      <c r="F305" s="243" t="s">
        <v>430</v>
      </c>
      <c r="G305" s="230"/>
      <c r="H305" s="230"/>
      <c r="I305" s="233"/>
      <c r="J305" s="244">
        <f>BK305</f>
        <v>0</v>
      </c>
      <c r="K305" s="230"/>
      <c r="L305" s="235"/>
      <c r="M305" s="236"/>
      <c r="N305" s="237"/>
      <c r="O305" s="237"/>
      <c r="P305" s="238">
        <f>SUM(P306:P307)</f>
        <v>0</v>
      </c>
      <c r="Q305" s="237"/>
      <c r="R305" s="238">
        <f>SUM(R306:R307)</f>
        <v>0</v>
      </c>
      <c r="S305" s="237"/>
      <c r="T305" s="239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0" t="s">
        <v>80</v>
      </c>
      <c r="AT305" s="241" t="s">
        <v>72</v>
      </c>
      <c r="AU305" s="241" t="s">
        <v>80</v>
      </c>
      <c r="AY305" s="240" t="s">
        <v>201</v>
      </c>
      <c r="BK305" s="242">
        <f>SUM(BK306:BK307)</f>
        <v>0</v>
      </c>
    </row>
    <row r="306" s="2" customFormat="1" ht="21.75" customHeight="1">
      <c r="A306" s="37"/>
      <c r="B306" s="38"/>
      <c r="C306" s="245" t="s">
        <v>468</v>
      </c>
      <c r="D306" s="245" t="s">
        <v>203</v>
      </c>
      <c r="E306" s="246" t="s">
        <v>432</v>
      </c>
      <c r="F306" s="247" t="s">
        <v>433</v>
      </c>
      <c r="G306" s="248" t="s">
        <v>410</v>
      </c>
      <c r="H306" s="249">
        <v>10.792999999999999</v>
      </c>
      <c r="I306" s="250"/>
      <c r="J306" s="251">
        <f>ROUND(I306*H306,2)</f>
        <v>0</v>
      </c>
      <c r="K306" s="252"/>
      <c r="L306" s="43"/>
      <c r="M306" s="253" t="s">
        <v>1</v>
      </c>
      <c r="N306" s="254" t="s">
        <v>39</v>
      </c>
      <c r="O306" s="90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7" t="s">
        <v>207</v>
      </c>
      <c r="AT306" s="257" t="s">
        <v>203</v>
      </c>
      <c r="AU306" s="257" t="s">
        <v>85</v>
      </c>
      <c r="AY306" s="16" t="s">
        <v>201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6" t="s">
        <v>85</v>
      </c>
      <c r="BK306" s="258">
        <f>ROUND(I306*H306,2)</f>
        <v>0</v>
      </c>
      <c r="BL306" s="16" t="s">
        <v>207</v>
      </c>
      <c r="BM306" s="257" t="s">
        <v>1361</v>
      </c>
    </row>
    <row r="307" s="2" customFormat="1" ht="21.75" customHeight="1">
      <c r="A307" s="37"/>
      <c r="B307" s="38"/>
      <c r="C307" s="245" t="s">
        <v>472</v>
      </c>
      <c r="D307" s="245" t="s">
        <v>203</v>
      </c>
      <c r="E307" s="246" t="s">
        <v>436</v>
      </c>
      <c r="F307" s="247" t="s">
        <v>437</v>
      </c>
      <c r="G307" s="248" t="s">
        <v>438</v>
      </c>
      <c r="H307" s="249">
        <v>1</v>
      </c>
      <c r="I307" s="250"/>
      <c r="J307" s="251">
        <f>ROUND(I307*H307,2)</f>
        <v>0</v>
      </c>
      <c r="K307" s="252"/>
      <c r="L307" s="43"/>
      <c r="M307" s="253" t="s">
        <v>1</v>
      </c>
      <c r="N307" s="254" t="s">
        <v>39</v>
      </c>
      <c r="O307" s="90"/>
      <c r="P307" s="255">
        <f>O307*H307</f>
        <v>0</v>
      </c>
      <c r="Q307" s="255">
        <v>0</v>
      </c>
      <c r="R307" s="255">
        <f>Q307*H307</f>
        <v>0</v>
      </c>
      <c r="S307" s="255">
        <v>0</v>
      </c>
      <c r="T307" s="25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7" t="s">
        <v>207</v>
      </c>
      <c r="AT307" s="257" t="s">
        <v>203</v>
      </c>
      <c r="AU307" s="257" t="s">
        <v>85</v>
      </c>
      <c r="AY307" s="16" t="s">
        <v>201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6" t="s">
        <v>85</v>
      </c>
      <c r="BK307" s="258">
        <f>ROUND(I307*H307,2)</f>
        <v>0</v>
      </c>
      <c r="BL307" s="16" t="s">
        <v>207</v>
      </c>
      <c r="BM307" s="257" t="s">
        <v>1362</v>
      </c>
    </row>
    <row r="308" s="12" customFormat="1" ht="25.92" customHeight="1">
      <c r="A308" s="12"/>
      <c r="B308" s="229"/>
      <c r="C308" s="230"/>
      <c r="D308" s="231" t="s">
        <v>72</v>
      </c>
      <c r="E308" s="232" t="s">
        <v>440</v>
      </c>
      <c r="F308" s="232" t="s">
        <v>441</v>
      </c>
      <c r="G308" s="230"/>
      <c r="H308" s="230"/>
      <c r="I308" s="233"/>
      <c r="J308" s="234">
        <f>BK308</f>
        <v>0</v>
      </c>
      <c r="K308" s="230"/>
      <c r="L308" s="235"/>
      <c r="M308" s="236"/>
      <c r="N308" s="237"/>
      <c r="O308" s="237"/>
      <c r="P308" s="238">
        <f>P309+P322+P333+P344+P347+P363</f>
        <v>0</v>
      </c>
      <c r="Q308" s="237"/>
      <c r="R308" s="238">
        <f>R309+R322+R333+R344+R347+R363</f>
        <v>2.5643018</v>
      </c>
      <c r="S308" s="237"/>
      <c r="T308" s="239">
        <f>T309+T322+T333+T344+T347+T363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40" t="s">
        <v>85</v>
      </c>
      <c r="AT308" s="241" t="s">
        <v>72</v>
      </c>
      <c r="AU308" s="241" t="s">
        <v>73</v>
      </c>
      <c r="AY308" s="240" t="s">
        <v>201</v>
      </c>
      <c r="BK308" s="242">
        <f>BK309+BK322+BK333+BK344+BK347+BK363</f>
        <v>0</v>
      </c>
    </row>
    <row r="309" s="12" customFormat="1" ht="22.8" customHeight="1">
      <c r="A309" s="12"/>
      <c r="B309" s="229"/>
      <c r="C309" s="230"/>
      <c r="D309" s="231" t="s">
        <v>72</v>
      </c>
      <c r="E309" s="243" t="s">
        <v>442</v>
      </c>
      <c r="F309" s="243" t="s">
        <v>443</v>
      </c>
      <c r="G309" s="230"/>
      <c r="H309" s="230"/>
      <c r="I309" s="233"/>
      <c r="J309" s="244">
        <f>BK309</f>
        <v>0</v>
      </c>
      <c r="K309" s="230"/>
      <c r="L309" s="235"/>
      <c r="M309" s="236"/>
      <c r="N309" s="237"/>
      <c r="O309" s="237"/>
      <c r="P309" s="238">
        <f>SUM(P310:P321)</f>
        <v>0</v>
      </c>
      <c r="Q309" s="237"/>
      <c r="R309" s="238">
        <f>SUM(R310:R321)</f>
        <v>0.020490000000000001</v>
      </c>
      <c r="S309" s="237"/>
      <c r="T309" s="239">
        <f>SUM(T310:T321)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40" t="s">
        <v>85</v>
      </c>
      <c r="AT309" s="241" t="s">
        <v>72</v>
      </c>
      <c r="AU309" s="241" t="s">
        <v>80</v>
      </c>
      <c r="AY309" s="240" t="s">
        <v>201</v>
      </c>
      <c r="BK309" s="242">
        <f>SUM(BK310:BK321)</f>
        <v>0</v>
      </c>
    </row>
    <row r="310" s="2" customFormat="1" ht="21.75" customHeight="1">
      <c r="A310" s="37"/>
      <c r="B310" s="38"/>
      <c r="C310" s="245" t="s">
        <v>478</v>
      </c>
      <c r="D310" s="245" t="s">
        <v>203</v>
      </c>
      <c r="E310" s="246" t="s">
        <v>445</v>
      </c>
      <c r="F310" s="247" t="s">
        <v>446</v>
      </c>
      <c r="G310" s="248" t="s">
        <v>206</v>
      </c>
      <c r="H310" s="249">
        <v>3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0.0018699999999999999</v>
      </c>
      <c r="R310" s="255">
        <f>Q310*H310</f>
        <v>0.0056099999999999995</v>
      </c>
      <c r="S310" s="255">
        <v>0</v>
      </c>
      <c r="T310" s="25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365</v>
      </c>
      <c r="AT310" s="257" t="s">
        <v>203</v>
      </c>
      <c r="AU310" s="257" t="s">
        <v>85</v>
      </c>
      <c r="AY310" s="16" t="s">
        <v>201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365</v>
      </c>
      <c r="BM310" s="257" t="s">
        <v>1363</v>
      </c>
    </row>
    <row r="311" s="2" customFormat="1" ht="16.5" customHeight="1">
      <c r="A311" s="37"/>
      <c r="B311" s="38"/>
      <c r="C311" s="245" t="s">
        <v>482</v>
      </c>
      <c r="D311" s="245" t="s">
        <v>203</v>
      </c>
      <c r="E311" s="246" t="s">
        <v>449</v>
      </c>
      <c r="F311" s="247" t="s">
        <v>450</v>
      </c>
      <c r="G311" s="248" t="s">
        <v>323</v>
      </c>
      <c r="H311" s="249">
        <v>12</v>
      </c>
      <c r="I311" s="250"/>
      <c r="J311" s="251">
        <f>ROUND(I311*H311,2)</f>
        <v>0</v>
      </c>
      <c r="K311" s="252"/>
      <c r="L311" s="43"/>
      <c r="M311" s="253" t="s">
        <v>1</v>
      </c>
      <c r="N311" s="254" t="s">
        <v>39</v>
      </c>
      <c r="O311" s="90"/>
      <c r="P311" s="255">
        <f>O311*H311</f>
        <v>0</v>
      </c>
      <c r="Q311" s="255">
        <v>0.00029</v>
      </c>
      <c r="R311" s="255">
        <f>Q311*H311</f>
        <v>0.00348</v>
      </c>
      <c r="S311" s="255">
        <v>0</v>
      </c>
      <c r="T311" s="25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57" t="s">
        <v>365</v>
      </c>
      <c r="AT311" s="257" t="s">
        <v>203</v>
      </c>
      <c r="AU311" s="257" t="s">
        <v>85</v>
      </c>
      <c r="AY311" s="16" t="s">
        <v>201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6" t="s">
        <v>85</v>
      </c>
      <c r="BK311" s="258">
        <f>ROUND(I311*H311,2)</f>
        <v>0</v>
      </c>
      <c r="BL311" s="16" t="s">
        <v>365</v>
      </c>
      <c r="BM311" s="257" t="s">
        <v>1364</v>
      </c>
    </row>
    <row r="312" s="14" customFormat="1">
      <c r="A312" s="14"/>
      <c r="B312" s="270"/>
      <c r="C312" s="271"/>
      <c r="D312" s="261" t="s">
        <v>209</v>
      </c>
      <c r="E312" s="272" t="s">
        <v>1</v>
      </c>
      <c r="F312" s="273" t="s">
        <v>1061</v>
      </c>
      <c r="G312" s="271"/>
      <c r="H312" s="274">
        <v>12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209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201</v>
      </c>
    </row>
    <row r="313" s="2" customFormat="1" ht="16.5" customHeight="1">
      <c r="A313" s="37"/>
      <c r="B313" s="38"/>
      <c r="C313" s="245" t="s">
        <v>486</v>
      </c>
      <c r="D313" s="245" t="s">
        <v>203</v>
      </c>
      <c r="E313" s="246" t="s">
        <v>454</v>
      </c>
      <c r="F313" s="247" t="s">
        <v>455</v>
      </c>
      <c r="G313" s="248" t="s">
        <v>323</v>
      </c>
      <c r="H313" s="249">
        <v>24</v>
      </c>
      <c r="I313" s="250"/>
      <c r="J313" s="251">
        <f>ROUND(I313*H313,2)</f>
        <v>0</v>
      </c>
      <c r="K313" s="252"/>
      <c r="L313" s="43"/>
      <c r="M313" s="253" t="s">
        <v>1</v>
      </c>
      <c r="N313" s="254" t="s">
        <v>39</v>
      </c>
      <c r="O313" s="90"/>
      <c r="P313" s="255">
        <f>O313*H313</f>
        <v>0</v>
      </c>
      <c r="Q313" s="255">
        <v>0.00035</v>
      </c>
      <c r="R313" s="255">
        <f>Q313*H313</f>
        <v>0.0083999999999999995</v>
      </c>
      <c r="S313" s="255">
        <v>0</v>
      </c>
      <c r="T313" s="25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57" t="s">
        <v>365</v>
      </c>
      <c r="AT313" s="257" t="s">
        <v>203</v>
      </c>
      <c r="AU313" s="257" t="s">
        <v>85</v>
      </c>
      <c r="AY313" s="16" t="s">
        <v>201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6" t="s">
        <v>85</v>
      </c>
      <c r="BK313" s="258">
        <f>ROUND(I313*H313,2)</f>
        <v>0</v>
      </c>
      <c r="BL313" s="16" t="s">
        <v>365</v>
      </c>
      <c r="BM313" s="257" t="s">
        <v>1365</v>
      </c>
    </row>
    <row r="314" s="14" customFormat="1">
      <c r="A314" s="14"/>
      <c r="B314" s="270"/>
      <c r="C314" s="271"/>
      <c r="D314" s="261" t="s">
        <v>209</v>
      </c>
      <c r="E314" s="272" t="s">
        <v>1</v>
      </c>
      <c r="F314" s="273" t="s">
        <v>1063</v>
      </c>
      <c r="G314" s="271"/>
      <c r="H314" s="274">
        <v>24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209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201</v>
      </c>
    </row>
    <row r="315" s="2" customFormat="1" ht="21.75" customHeight="1">
      <c r="A315" s="37"/>
      <c r="B315" s="38"/>
      <c r="C315" s="245" t="s">
        <v>490</v>
      </c>
      <c r="D315" s="245" t="s">
        <v>203</v>
      </c>
      <c r="E315" s="246" t="s">
        <v>459</v>
      </c>
      <c r="F315" s="247" t="s">
        <v>460</v>
      </c>
      <c r="G315" s="248" t="s">
        <v>206</v>
      </c>
      <c r="H315" s="249">
        <v>6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0.00050000000000000001</v>
      </c>
      <c r="R315" s="255">
        <f>Q315*H315</f>
        <v>0.0030000000000000001</v>
      </c>
      <c r="S315" s="255">
        <v>0</v>
      </c>
      <c r="T315" s="25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365</v>
      </c>
      <c r="AT315" s="257" t="s">
        <v>203</v>
      </c>
      <c r="AU315" s="257" t="s">
        <v>85</v>
      </c>
      <c r="AY315" s="16" t="s">
        <v>201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365</v>
      </c>
      <c r="BM315" s="257" t="s">
        <v>1366</v>
      </c>
    </row>
    <row r="316" s="14" customFormat="1">
      <c r="A316" s="14"/>
      <c r="B316" s="270"/>
      <c r="C316" s="271"/>
      <c r="D316" s="261" t="s">
        <v>209</v>
      </c>
      <c r="E316" s="272" t="s">
        <v>1</v>
      </c>
      <c r="F316" s="273" t="s">
        <v>1065</v>
      </c>
      <c r="G316" s="271"/>
      <c r="H316" s="274">
        <v>6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209</v>
      </c>
      <c r="AU316" s="280" t="s">
        <v>85</v>
      </c>
      <c r="AV316" s="14" t="s">
        <v>85</v>
      </c>
      <c r="AW316" s="14" t="s">
        <v>30</v>
      </c>
      <c r="AX316" s="14" t="s">
        <v>73</v>
      </c>
      <c r="AY316" s="280" t="s">
        <v>201</v>
      </c>
    </row>
    <row r="317" s="2" customFormat="1" ht="16.5" customHeight="1">
      <c r="A317" s="37"/>
      <c r="B317" s="38"/>
      <c r="C317" s="245" t="s">
        <v>494</v>
      </c>
      <c r="D317" s="245" t="s">
        <v>203</v>
      </c>
      <c r="E317" s="246" t="s">
        <v>464</v>
      </c>
      <c r="F317" s="247" t="s">
        <v>465</v>
      </c>
      <c r="G317" s="248" t="s">
        <v>323</v>
      </c>
      <c r="H317" s="249">
        <v>36</v>
      </c>
      <c r="I317" s="250"/>
      <c r="J317" s="251">
        <f>ROUND(I317*H317,2)</f>
        <v>0</v>
      </c>
      <c r="K317" s="252"/>
      <c r="L317" s="43"/>
      <c r="M317" s="253" t="s">
        <v>1</v>
      </c>
      <c r="N317" s="254" t="s">
        <v>39</v>
      </c>
      <c r="O317" s="90"/>
      <c r="P317" s="255">
        <f>O317*H317</f>
        <v>0</v>
      </c>
      <c r="Q317" s="255">
        <v>0</v>
      </c>
      <c r="R317" s="255">
        <f>Q317*H317</f>
        <v>0</v>
      </c>
      <c r="S317" s="255">
        <v>0</v>
      </c>
      <c r="T317" s="25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7" t="s">
        <v>365</v>
      </c>
      <c r="AT317" s="257" t="s">
        <v>203</v>
      </c>
      <c r="AU317" s="257" t="s">
        <v>85</v>
      </c>
      <c r="AY317" s="16" t="s">
        <v>201</v>
      </c>
      <c r="BE317" s="258">
        <f>IF(N317="základní",J317,0)</f>
        <v>0</v>
      </c>
      <c r="BF317" s="258">
        <f>IF(N317="snížená",J317,0)</f>
        <v>0</v>
      </c>
      <c r="BG317" s="258">
        <f>IF(N317="zákl. přenesená",J317,0)</f>
        <v>0</v>
      </c>
      <c r="BH317" s="258">
        <f>IF(N317="sníž. přenesená",J317,0)</f>
        <v>0</v>
      </c>
      <c r="BI317" s="258">
        <f>IF(N317="nulová",J317,0)</f>
        <v>0</v>
      </c>
      <c r="BJ317" s="16" t="s">
        <v>85</v>
      </c>
      <c r="BK317" s="258">
        <f>ROUND(I317*H317,2)</f>
        <v>0</v>
      </c>
      <c r="BL317" s="16" t="s">
        <v>365</v>
      </c>
      <c r="BM317" s="257" t="s">
        <v>1367</v>
      </c>
    </row>
    <row r="318" s="14" customFormat="1">
      <c r="A318" s="14"/>
      <c r="B318" s="270"/>
      <c r="C318" s="271"/>
      <c r="D318" s="261" t="s">
        <v>209</v>
      </c>
      <c r="E318" s="272" t="s">
        <v>1</v>
      </c>
      <c r="F318" s="273" t="s">
        <v>1067</v>
      </c>
      <c r="G318" s="271"/>
      <c r="H318" s="274">
        <v>36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209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201</v>
      </c>
    </row>
    <row r="319" s="2" customFormat="1" ht="16.5" customHeight="1">
      <c r="A319" s="37"/>
      <c r="B319" s="38"/>
      <c r="C319" s="245" t="s">
        <v>498</v>
      </c>
      <c r="D319" s="245" t="s">
        <v>203</v>
      </c>
      <c r="E319" s="246" t="s">
        <v>469</v>
      </c>
      <c r="F319" s="247" t="s">
        <v>470</v>
      </c>
      <c r="G319" s="248" t="s">
        <v>323</v>
      </c>
      <c r="H319" s="249">
        <v>36</v>
      </c>
      <c r="I319" s="250"/>
      <c r="J319" s="251">
        <f>ROUND(I319*H319,2)</f>
        <v>0</v>
      </c>
      <c r="K319" s="252"/>
      <c r="L319" s="43"/>
      <c r="M319" s="253" t="s">
        <v>1</v>
      </c>
      <c r="N319" s="254" t="s">
        <v>39</v>
      </c>
      <c r="O319" s="90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7" t="s">
        <v>365</v>
      </c>
      <c r="AT319" s="257" t="s">
        <v>203</v>
      </c>
      <c r="AU319" s="257" t="s">
        <v>85</v>
      </c>
      <c r="AY319" s="16" t="s">
        <v>201</v>
      </c>
      <c r="BE319" s="258">
        <f>IF(N319="základní",J319,0)</f>
        <v>0</v>
      </c>
      <c r="BF319" s="258">
        <f>IF(N319="snížená",J319,0)</f>
        <v>0</v>
      </c>
      <c r="BG319" s="258">
        <f>IF(N319="zákl. přenesená",J319,0)</f>
        <v>0</v>
      </c>
      <c r="BH319" s="258">
        <f>IF(N319="sníž. přenesená",J319,0)</f>
        <v>0</v>
      </c>
      <c r="BI319" s="258">
        <f>IF(N319="nulová",J319,0)</f>
        <v>0</v>
      </c>
      <c r="BJ319" s="16" t="s">
        <v>85</v>
      </c>
      <c r="BK319" s="258">
        <f>ROUND(I319*H319,2)</f>
        <v>0</v>
      </c>
      <c r="BL319" s="16" t="s">
        <v>365</v>
      </c>
      <c r="BM319" s="257" t="s">
        <v>1368</v>
      </c>
    </row>
    <row r="320" s="14" customFormat="1">
      <c r="A320" s="14"/>
      <c r="B320" s="270"/>
      <c r="C320" s="271"/>
      <c r="D320" s="261" t="s">
        <v>209</v>
      </c>
      <c r="E320" s="272" t="s">
        <v>1</v>
      </c>
      <c r="F320" s="273" t="s">
        <v>1067</v>
      </c>
      <c r="G320" s="271"/>
      <c r="H320" s="274">
        <v>36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209</v>
      </c>
      <c r="AU320" s="280" t="s">
        <v>85</v>
      </c>
      <c r="AV320" s="14" t="s">
        <v>85</v>
      </c>
      <c r="AW320" s="14" t="s">
        <v>30</v>
      </c>
      <c r="AX320" s="14" t="s">
        <v>73</v>
      </c>
      <c r="AY320" s="280" t="s">
        <v>201</v>
      </c>
    </row>
    <row r="321" s="2" customFormat="1" ht="21.75" customHeight="1">
      <c r="A321" s="37"/>
      <c r="B321" s="38"/>
      <c r="C321" s="245" t="s">
        <v>502</v>
      </c>
      <c r="D321" s="245" t="s">
        <v>203</v>
      </c>
      <c r="E321" s="246" t="s">
        <v>473</v>
      </c>
      <c r="F321" s="247" t="s">
        <v>474</v>
      </c>
      <c r="G321" s="248" t="s">
        <v>410</v>
      </c>
      <c r="H321" s="249">
        <v>0.02</v>
      </c>
      <c r="I321" s="250"/>
      <c r="J321" s="251">
        <f>ROUND(I321*H321,2)</f>
        <v>0</v>
      </c>
      <c r="K321" s="252"/>
      <c r="L321" s="43"/>
      <c r="M321" s="253" t="s">
        <v>1</v>
      </c>
      <c r="N321" s="254" t="s">
        <v>39</v>
      </c>
      <c r="O321" s="90"/>
      <c r="P321" s="255">
        <f>O321*H321</f>
        <v>0</v>
      </c>
      <c r="Q321" s="255">
        <v>0</v>
      </c>
      <c r="R321" s="255">
        <f>Q321*H321</f>
        <v>0</v>
      </c>
      <c r="S321" s="255">
        <v>0</v>
      </c>
      <c r="T321" s="25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7" t="s">
        <v>207</v>
      </c>
      <c r="AT321" s="257" t="s">
        <v>203</v>
      </c>
      <c r="AU321" s="257" t="s">
        <v>85</v>
      </c>
      <c r="AY321" s="16" t="s">
        <v>201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6" t="s">
        <v>85</v>
      </c>
      <c r="BK321" s="258">
        <f>ROUND(I321*H321,2)</f>
        <v>0</v>
      </c>
      <c r="BL321" s="16" t="s">
        <v>207</v>
      </c>
      <c r="BM321" s="257" t="s">
        <v>1369</v>
      </c>
    </row>
    <row r="322" s="12" customFormat="1" ht="22.8" customHeight="1">
      <c r="A322" s="12"/>
      <c r="B322" s="229"/>
      <c r="C322" s="230"/>
      <c r="D322" s="231" t="s">
        <v>72</v>
      </c>
      <c r="E322" s="243" t="s">
        <v>476</v>
      </c>
      <c r="F322" s="243" t="s">
        <v>477</v>
      </c>
      <c r="G322" s="230"/>
      <c r="H322" s="230"/>
      <c r="I322" s="233"/>
      <c r="J322" s="244">
        <f>BK322</f>
        <v>0</v>
      </c>
      <c r="K322" s="230"/>
      <c r="L322" s="235"/>
      <c r="M322" s="236"/>
      <c r="N322" s="237"/>
      <c r="O322" s="237"/>
      <c r="P322" s="238">
        <f>SUM(P323:P332)</f>
        <v>0</v>
      </c>
      <c r="Q322" s="237"/>
      <c r="R322" s="238">
        <f>SUM(R323:R332)</f>
        <v>0.058799999999999998</v>
      </c>
      <c r="S322" s="237"/>
      <c r="T322" s="239">
        <f>SUM(T323:T332)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40" t="s">
        <v>85</v>
      </c>
      <c r="AT322" s="241" t="s">
        <v>72</v>
      </c>
      <c r="AU322" s="241" t="s">
        <v>80</v>
      </c>
      <c r="AY322" s="240" t="s">
        <v>201</v>
      </c>
      <c r="BK322" s="242">
        <f>SUM(BK323:BK332)</f>
        <v>0</v>
      </c>
    </row>
    <row r="323" s="2" customFormat="1" ht="16.5" customHeight="1">
      <c r="A323" s="37"/>
      <c r="B323" s="38"/>
      <c r="C323" s="245" t="s">
        <v>506</v>
      </c>
      <c r="D323" s="245" t="s">
        <v>203</v>
      </c>
      <c r="E323" s="246" t="s">
        <v>479</v>
      </c>
      <c r="F323" s="247" t="s">
        <v>480</v>
      </c>
      <c r="G323" s="248" t="s">
        <v>206</v>
      </c>
      <c r="H323" s="249">
        <v>1</v>
      </c>
      <c r="I323" s="250"/>
      <c r="J323" s="251">
        <f>ROUND(I323*H323,2)</f>
        <v>0</v>
      </c>
      <c r="K323" s="252"/>
      <c r="L323" s="43"/>
      <c r="M323" s="253" t="s">
        <v>1</v>
      </c>
      <c r="N323" s="254" t="s">
        <v>39</v>
      </c>
      <c r="O323" s="90"/>
      <c r="P323" s="255">
        <f>O323*H323</f>
        <v>0</v>
      </c>
      <c r="Q323" s="255">
        <v>0.0024499999999999999</v>
      </c>
      <c r="R323" s="255">
        <f>Q323*H323</f>
        <v>0.0024499999999999999</v>
      </c>
      <c r="S323" s="255">
        <v>0</v>
      </c>
      <c r="T323" s="25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57" t="s">
        <v>365</v>
      </c>
      <c r="AT323" s="257" t="s">
        <v>203</v>
      </c>
      <c r="AU323" s="257" t="s">
        <v>85</v>
      </c>
      <c r="AY323" s="16" t="s">
        <v>201</v>
      </c>
      <c r="BE323" s="258">
        <f>IF(N323="základní",J323,0)</f>
        <v>0</v>
      </c>
      <c r="BF323" s="258">
        <f>IF(N323="snížená",J323,0)</f>
        <v>0</v>
      </c>
      <c r="BG323" s="258">
        <f>IF(N323="zákl. přenesená",J323,0)</f>
        <v>0</v>
      </c>
      <c r="BH323" s="258">
        <f>IF(N323="sníž. přenesená",J323,0)</f>
        <v>0</v>
      </c>
      <c r="BI323" s="258">
        <f>IF(N323="nulová",J323,0)</f>
        <v>0</v>
      </c>
      <c r="BJ323" s="16" t="s">
        <v>85</v>
      </c>
      <c r="BK323" s="258">
        <f>ROUND(I323*H323,2)</f>
        <v>0</v>
      </c>
      <c r="BL323" s="16" t="s">
        <v>365</v>
      </c>
      <c r="BM323" s="257" t="s">
        <v>1370</v>
      </c>
    </row>
    <row r="324" s="2" customFormat="1" ht="16.5" customHeight="1">
      <c r="A324" s="37"/>
      <c r="B324" s="38"/>
      <c r="C324" s="245" t="s">
        <v>510</v>
      </c>
      <c r="D324" s="245" t="s">
        <v>203</v>
      </c>
      <c r="E324" s="246" t="s">
        <v>483</v>
      </c>
      <c r="F324" s="247" t="s">
        <v>484</v>
      </c>
      <c r="G324" s="248" t="s">
        <v>323</v>
      </c>
      <c r="H324" s="249">
        <v>7</v>
      </c>
      <c r="I324" s="250"/>
      <c r="J324" s="251">
        <f>ROUND(I324*H324,2)</f>
        <v>0</v>
      </c>
      <c r="K324" s="252"/>
      <c r="L324" s="43"/>
      <c r="M324" s="253" t="s">
        <v>1</v>
      </c>
      <c r="N324" s="254" t="s">
        <v>39</v>
      </c>
      <c r="O324" s="90"/>
      <c r="P324" s="255">
        <f>O324*H324</f>
        <v>0</v>
      </c>
      <c r="Q324" s="255">
        <v>0.0024499999999999999</v>
      </c>
      <c r="R324" s="255">
        <f>Q324*H324</f>
        <v>0.017149999999999999</v>
      </c>
      <c r="S324" s="255">
        <v>0</v>
      </c>
      <c r="T324" s="25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7" t="s">
        <v>365</v>
      </c>
      <c r="AT324" s="257" t="s">
        <v>203</v>
      </c>
      <c r="AU324" s="257" t="s">
        <v>85</v>
      </c>
      <c r="AY324" s="16" t="s">
        <v>201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6" t="s">
        <v>85</v>
      </c>
      <c r="BK324" s="258">
        <f>ROUND(I324*H324,2)</f>
        <v>0</v>
      </c>
      <c r="BL324" s="16" t="s">
        <v>365</v>
      </c>
      <c r="BM324" s="257" t="s">
        <v>1371</v>
      </c>
    </row>
    <row r="325" s="2" customFormat="1" ht="16.5" customHeight="1">
      <c r="A325" s="37"/>
      <c r="B325" s="38"/>
      <c r="C325" s="245" t="s">
        <v>514</v>
      </c>
      <c r="D325" s="245" t="s">
        <v>203</v>
      </c>
      <c r="E325" s="246" t="s">
        <v>487</v>
      </c>
      <c r="F325" s="247" t="s">
        <v>488</v>
      </c>
      <c r="G325" s="248" t="s">
        <v>323</v>
      </c>
      <c r="H325" s="249">
        <v>7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39</v>
      </c>
      <c r="O325" s="90"/>
      <c r="P325" s="255">
        <f>O325*H325</f>
        <v>0</v>
      </c>
      <c r="Q325" s="255">
        <v>0.0024499999999999999</v>
      </c>
      <c r="R325" s="255">
        <f>Q325*H325</f>
        <v>0.017149999999999999</v>
      </c>
      <c r="S325" s="255">
        <v>0</v>
      </c>
      <c r="T325" s="25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7" t="s">
        <v>365</v>
      </c>
      <c r="AT325" s="257" t="s">
        <v>203</v>
      </c>
      <c r="AU325" s="257" t="s">
        <v>85</v>
      </c>
      <c r="AY325" s="16" t="s">
        <v>201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6" t="s">
        <v>85</v>
      </c>
      <c r="BK325" s="258">
        <f>ROUND(I325*H325,2)</f>
        <v>0</v>
      </c>
      <c r="BL325" s="16" t="s">
        <v>365</v>
      </c>
      <c r="BM325" s="257" t="s">
        <v>1372</v>
      </c>
    </row>
    <row r="326" s="2" customFormat="1" ht="16.5" customHeight="1">
      <c r="A326" s="37"/>
      <c r="B326" s="38"/>
      <c r="C326" s="245" t="s">
        <v>520</v>
      </c>
      <c r="D326" s="245" t="s">
        <v>203</v>
      </c>
      <c r="E326" s="246" t="s">
        <v>491</v>
      </c>
      <c r="F326" s="247" t="s">
        <v>492</v>
      </c>
      <c r="G326" s="248" t="s">
        <v>206</v>
      </c>
      <c r="H326" s="249">
        <v>4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0.0024499999999999999</v>
      </c>
      <c r="R326" s="255">
        <f>Q326*H326</f>
        <v>0.0097999999999999997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365</v>
      </c>
      <c r="AT326" s="257" t="s">
        <v>203</v>
      </c>
      <c r="AU326" s="257" t="s">
        <v>85</v>
      </c>
      <c r="AY326" s="16" t="s">
        <v>201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365</v>
      </c>
      <c r="BM326" s="257" t="s">
        <v>1373</v>
      </c>
    </row>
    <row r="327" s="2" customFormat="1" ht="16.5" customHeight="1">
      <c r="A327" s="37"/>
      <c r="B327" s="38"/>
      <c r="C327" s="245" t="s">
        <v>524</v>
      </c>
      <c r="D327" s="245" t="s">
        <v>203</v>
      </c>
      <c r="E327" s="246" t="s">
        <v>495</v>
      </c>
      <c r="F327" s="247" t="s">
        <v>496</v>
      </c>
      <c r="G327" s="248" t="s">
        <v>206</v>
      </c>
      <c r="H327" s="249">
        <v>1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0.0024499999999999999</v>
      </c>
      <c r="R327" s="255">
        <f>Q327*H327</f>
        <v>0.0024499999999999999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365</v>
      </c>
      <c r="AT327" s="257" t="s">
        <v>203</v>
      </c>
      <c r="AU327" s="257" t="s">
        <v>85</v>
      </c>
      <c r="AY327" s="16" t="s">
        <v>201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365</v>
      </c>
      <c r="BM327" s="257" t="s">
        <v>1374</v>
      </c>
    </row>
    <row r="328" s="2" customFormat="1" ht="16.5" customHeight="1">
      <c r="A328" s="37"/>
      <c r="B328" s="38"/>
      <c r="C328" s="245" t="s">
        <v>528</v>
      </c>
      <c r="D328" s="245" t="s">
        <v>203</v>
      </c>
      <c r="E328" s="246" t="s">
        <v>499</v>
      </c>
      <c r="F328" s="247" t="s">
        <v>500</v>
      </c>
      <c r="G328" s="248" t="s">
        <v>206</v>
      </c>
      <c r="H328" s="249">
        <v>1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0.0024499999999999999</v>
      </c>
      <c r="R328" s="255">
        <f>Q328*H328</f>
        <v>0.0024499999999999999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365</v>
      </c>
      <c r="AT328" s="257" t="s">
        <v>203</v>
      </c>
      <c r="AU328" s="257" t="s">
        <v>85</v>
      </c>
      <c r="AY328" s="16" t="s">
        <v>201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365</v>
      </c>
      <c r="BM328" s="257" t="s">
        <v>1375</v>
      </c>
    </row>
    <row r="329" s="2" customFormat="1" ht="16.5" customHeight="1">
      <c r="A329" s="37"/>
      <c r="B329" s="38"/>
      <c r="C329" s="245" t="s">
        <v>532</v>
      </c>
      <c r="D329" s="245" t="s">
        <v>203</v>
      </c>
      <c r="E329" s="246" t="s">
        <v>503</v>
      </c>
      <c r="F329" s="247" t="s">
        <v>504</v>
      </c>
      <c r="G329" s="248" t="s">
        <v>206</v>
      </c>
      <c r="H329" s="249">
        <v>1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0.0024499999999999999</v>
      </c>
      <c r="R329" s="255">
        <f>Q329*H329</f>
        <v>0.0024499999999999999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365</v>
      </c>
      <c r="AT329" s="257" t="s">
        <v>203</v>
      </c>
      <c r="AU329" s="257" t="s">
        <v>85</v>
      </c>
      <c r="AY329" s="16" t="s">
        <v>201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365</v>
      </c>
      <c r="BM329" s="257" t="s">
        <v>1376</v>
      </c>
    </row>
    <row r="330" s="2" customFormat="1" ht="16.5" customHeight="1">
      <c r="A330" s="37"/>
      <c r="B330" s="38"/>
      <c r="C330" s="245" t="s">
        <v>536</v>
      </c>
      <c r="D330" s="245" t="s">
        <v>203</v>
      </c>
      <c r="E330" s="246" t="s">
        <v>507</v>
      </c>
      <c r="F330" s="247" t="s">
        <v>508</v>
      </c>
      <c r="G330" s="248" t="s">
        <v>206</v>
      </c>
      <c r="H330" s="249">
        <v>1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0.0024499999999999999</v>
      </c>
      <c r="R330" s="255">
        <f>Q330*H330</f>
        <v>0.0024499999999999999</v>
      </c>
      <c r="S330" s="255">
        <v>0</v>
      </c>
      <c r="T330" s="25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365</v>
      </c>
      <c r="AT330" s="257" t="s">
        <v>203</v>
      </c>
      <c r="AU330" s="257" t="s">
        <v>85</v>
      </c>
      <c r="AY330" s="16" t="s">
        <v>201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365</v>
      </c>
      <c r="BM330" s="257" t="s">
        <v>1377</v>
      </c>
    </row>
    <row r="331" s="2" customFormat="1" ht="16.5" customHeight="1">
      <c r="A331" s="37"/>
      <c r="B331" s="38"/>
      <c r="C331" s="245" t="s">
        <v>540</v>
      </c>
      <c r="D331" s="245" t="s">
        <v>203</v>
      </c>
      <c r="E331" s="246" t="s">
        <v>511</v>
      </c>
      <c r="F331" s="247" t="s">
        <v>512</v>
      </c>
      <c r="G331" s="248" t="s">
        <v>206</v>
      </c>
      <c r="H331" s="249">
        <v>1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0.0024499999999999999</v>
      </c>
      <c r="R331" s="255">
        <f>Q331*H331</f>
        <v>0.0024499999999999999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365</v>
      </c>
      <c r="AT331" s="257" t="s">
        <v>203</v>
      </c>
      <c r="AU331" s="257" t="s">
        <v>85</v>
      </c>
      <c r="AY331" s="16" t="s">
        <v>201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365</v>
      </c>
      <c r="BM331" s="257" t="s">
        <v>1378</v>
      </c>
    </row>
    <row r="332" s="2" customFormat="1" ht="21.75" customHeight="1">
      <c r="A332" s="37"/>
      <c r="B332" s="38"/>
      <c r="C332" s="245" t="s">
        <v>544</v>
      </c>
      <c r="D332" s="245" t="s">
        <v>203</v>
      </c>
      <c r="E332" s="246" t="s">
        <v>515</v>
      </c>
      <c r="F332" s="247" t="s">
        <v>516</v>
      </c>
      <c r="G332" s="248" t="s">
        <v>410</v>
      </c>
      <c r="H332" s="249">
        <v>0.058999999999999997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0</v>
      </c>
      <c r="T332" s="25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365</v>
      </c>
      <c r="AT332" s="257" t="s">
        <v>203</v>
      </c>
      <c r="AU332" s="257" t="s">
        <v>85</v>
      </c>
      <c r="AY332" s="16" t="s">
        <v>201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365</v>
      </c>
      <c r="BM332" s="257" t="s">
        <v>1379</v>
      </c>
    </row>
    <row r="333" s="12" customFormat="1" ht="22.8" customHeight="1">
      <c r="A333" s="12"/>
      <c r="B333" s="229"/>
      <c r="C333" s="230"/>
      <c r="D333" s="231" t="s">
        <v>72</v>
      </c>
      <c r="E333" s="243" t="s">
        <v>518</v>
      </c>
      <c r="F333" s="243" t="s">
        <v>519</v>
      </c>
      <c r="G333" s="230"/>
      <c r="H333" s="230"/>
      <c r="I333" s="233"/>
      <c r="J333" s="244">
        <f>BK333</f>
        <v>0</v>
      </c>
      <c r="K333" s="230"/>
      <c r="L333" s="235"/>
      <c r="M333" s="236"/>
      <c r="N333" s="237"/>
      <c r="O333" s="237"/>
      <c r="P333" s="238">
        <f>SUM(P334:P343)</f>
        <v>0</v>
      </c>
      <c r="Q333" s="237"/>
      <c r="R333" s="238">
        <f>SUM(R334:R343)</f>
        <v>0.079199999999999965</v>
      </c>
      <c r="S333" s="237"/>
      <c r="T333" s="239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40" t="s">
        <v>85</v>
      </c>
      <c r="AT333" s="241" t="s">
        <v>72</v>
      </c>
      <c r="AU333" s="241" t="s">
        <v>80</v>
      </c>
      <c r="AY333" s="240" t="s">
        <v>201</v>
      </c>
      <c r="BK333" s="242">
        <f>SUM(BK334:BK343)</f>
        <v>0</v>
      </c>
    </row>
    <row r="334" s="2" customFormat="1" ht="16.5" customHeight="1">
      <c r="A334" s="37"/>
      <c r="B334" s="38"/>
      <c r="C334" s="245" t="s">
        <v>548</v>
      </c>
      <c r="D334" s="245" t="s">
        <v>203</v>
      </c>
      <c r="E334" s="246" t="s">
        <v>521</v>
      </c>
      <c r="F334" s="247" t="s">
        <v>522</v>
      </c>
      <c r="G334" s="248" t="s">
        <v>206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0.0022000000000000001</v>
      </c>
      <c r="R334" s="255">
        <f>Q334*H334</f>
        <v>0.0022000000000000001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365</v>
      </c>
      <c r="AT334" s="257" t="s">
        <v>203</v>
      </c>
      <c r="AU334" s="257" t="s">
        <v>85</v>
      </c>
      <c r="AY334" s="16" t="s">
        <v>201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365</v>
      </c>
      <c r="BM334" s="257" t="s">
        <v>1380</v>
      </c>
    </row>
    <row r="335" s="2" customFormat="1" ht="21.75" customHeight="1">
      <c r="A335" s="37"/>
      <c r="B335" s="38"/>
      <c r="C335" s="245" t="s">
        <v>552</v>
      </c>
      <c r="D335" s="245" t="s">
        <v>203</v>
      </c>
      <c r="E335" s="246" t="s">
        <v>525</v>
      </c>
      <c r="F335" s="247" t="s">
        <v>526</v>
      </c>
      <c r="G335" s="248" t="s">
        <v>323</v>
      </c>
      <c r="H335" s="249">
        <v>14</v>
      </c>
      <c r="I335" s="250"/>
      <c r="J335" s="251">
        <f>ROUND(I335*H335,2)</f>
        <v>0</v>
      </c>
      <c r="K335" s="252"/>
      <c r="L335" s="43"/>
      <c r="M335" s="253" t="s">
        <v>1</v>
      </c>
      <c r="N335" s="254" t="s">
        <v>39</v>
      </c>
      <c r="O335" s="90"/>
      <c r="P335" s="255">
        <f>O335*H335</f>
        <v>0</v>
      </c>
      <c r="Q335" s="255">
        <v>0.0022000000000000001</v>
      </c>
      <c r="R335" s="255">
        <f>Q335*H335</f>
        <v>0.030800000000000001</v>
      </c>
      <c r="S335" s="255">
        <v>0</v>
      </c>
      <c r="T335" s="25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7" t="s">
        <v>365</v>
      </c>
      <c r="AT335" s="257" t="s">
        <v>203</v>
      </c>
      <c r="AU335" s="257" t="s">
        <v>85</v>
      </c>
      <c r="AY335" s="16" t="s">
        <v>201</v>
      </c>
      <c r="BE335" s="258">
        <f>IF(N335="základní",J335,0)</f>
        <v>0</v>
      </c>
      <c r="BF335" s="258">
        <f>IF(N335="snížená",J335,0)</f>
        <v>0</v>
      </c>
      <c r="BG335" s="258">
        <f>IF(N335="zákl. přenesená",J335,0)</f>
        <v>0</v>
      </c>
      <c r="BH335" s="258">
        <f>IF(N335="sníž. přenesená",J335,0)</f>
        <v>0</v>
      </c>
      <c r="BI335" s="258">
        <f>IF(N335="nulová",J335,0)</f>
        <v>0</v>
      </c>
      <c r="BJ335" s="16" t="s">
        <v>85</v>
      </c>
      <c r="BK335" s="258">
        <f>ROUND(I335*H335,2)</f>
        <v>0</v>
      </c>
      <c r="BL335" s="16" t="s">
        <v>365</v>
      </c>
      <c r="BM335" s="257" t="s">
        <v>1381</v>
      </c>
    </row>
    <row r="336" s="2" customFormat="1" ht="21.75" customHeight="1">
      <c r="A336" s="37"/>
      <c r="B336" s="38"/>
      <c r="C336" s="245" t="s">
        <v>556</v>
      </c>
      <c r="D336" s="245" t="s">
        <v>203</v>
      </c>
      <c r="E336" s="246" t="s">
        <v>529</v>
      </c>
      <c r="F336" s="247" t="s">
        <v>530</v>
      </c>
      <c r="G336" s="248" t="s">
        <v>323</v>
      </c>
      <c r="H336" s="249">
        <v>14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0.0022000000000000001</v>
      </c>
      <c r="R336" s="255">
        <f>Q336*H336</f>
        <v>0.030800000000000001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365</v>
      </c>
      <c r="AT336" s="257" t="s">
        <v>203</v>
      </c>
      <c r="AU336" s="257" t="s">
        <v>85</v>
      </c>
      <c r="AY336" s="16" t="s">
        <v>201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365</v>
      </c>
      <c r="BM336" s="257" t="s">
        <v>1382</v>
      </c>
    </row>
    <row r="337" s="2" customFormat="1" ht="16.5" customHeight="1">
      <c r="A337" s="37"/>
      <c r="B337" s="38"/>
      <c r="C337" s="245" t="s">
        <v>562</v>
      </c>
      <c r="D337" s="245" t="s">
        <v>203</v>
      </c>
      <c r="E337" s="246" t="s">
        <v>533</v>
      </c>
      <c r="F337" s="247" t="s">
        <v>534</v>
      </c>
      <c r="G337" s="248" t="s">
        <v>206</v>
      </c>
      <c r="H337" s="249">
        <v>2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0.0022000000000000001</v>
      </c>
      <c r="R337" s="255">
        <f>Q337*H337</f>
        <v>0.0044000000000000003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365</v>
      </c>
      <c r="AT337" s="257" t="s">
        <v>203</v>
      </c>
      <c r="AU337" s="257" t="s">
        <v>85</v>
      </c>
      <c r="AY337" s="16" t="s">
        <v>201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365</v>
      </c>
      <c r="BM337" s="257" t="s">
        <v>1383</v>
      </c>
    </row>
    <row r="338" s="2" customFormat="1" ht="16.5" customHeight="1">
      <c r="A338" s="37"/>
      <c r="B338" s="38"/>
      <c r="C338" s="245" t="s">
        <v>569</v>
      </c>
      <c r="D338" s="245" t="s">
        <v>203</v>
      </c>
      <c r="E338" s="246" t="s">
        <v>537</v>
      </c>
      <c r="F338" s="247" t="s">
        <v>538</v>
      </c>
      <c r="G338" s="248" t="s">
        <v>206</v>
      </c>
      <c r="H338" s="249">
        <v>1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0.0022000000000000001</v>
      </c>
      <c r="R338" s="255">
        <f>Q338*H338</f>
        <v>0.0022000000000000001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365</v>
      </c>
      <c r="AT338" s="257" t="s">
        <v>203</v>
      </c>
      <c r="AU338" s="257" t="s">
        <v>85</v>
      </c>
      <c r="AY338" s="16" t="s">
        <v>201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365</v>
      </c>
      <c r="BM338" s="257" t="s">
        <v>1384</v>
      </c>
    </row>
    <row r="339" s="2" customFormat="1" ht="16.5" customHeight="1">
      <c r="A339" s="37"/>
      <c r="B339" s="38"/>
      <c r="C339" s="245" t="s">
        <v>574</v>
      </c>
      <c r="D339" s="245" t="s">
        <v>203</v>
      </c>
      <c r="E339" s="246" t="s">
        <v>541</v>
      </c>
      <c r="F339" s="247" t="s">
        <v>542</v>
      </c>
      <c r="G339" s="248" t="s">
        <v>206</v>
      </c>
      <c r="H339" s="249">
        <v>1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0.0022000000000000001</v>
      </c>
      <c r="R339" s="255">
        <f>Q339*H339</f>
        <v>0.0022000000000000001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365</v>
      </c>
      <c r="AT339" s="257" t="s">
        <v>203</v>
      </c>
      <c r="AU339" s="257" t="s">
        <v>85</v>
      </c>
      <c r="AY339" s="16" t="s">
        <v>201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365</v>
      </c>
      <c r="BM339" s="257" t="s">
        <v>1385</v>
      </c>
    </row>
    <row r="340" s="2" customFormat="1" ht="16.5" customHeight="1">
      <c r="A340" s="37"/>
      <c r="B340" s="38"/>
      <c r="C340" s="245" t="s">
        <v>584</v>
      </c>
      <c r="D340" s="245" t="s">
        <v>203</v>
      </c>
      <c r="E340" s="246" t="s">
        <v>545</v>
      </c>
      <c r="F340" s="247" t="s">
        <v>546</v>
      </c>
      <c r="G340" s="248" t="s">
        <v>206</v>
      </c>
      <c r="H340" s="249">
        <v>1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0.0022000000000000001</v>
      </c>
      <c r="R340" s="255">
        <f>Q340*H340</f>
        <v>0.0022000000000000001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365</v>
      </c>
      <c r="AT340" s="257" t="s">
        <v>203</v>
      </c>
      <c r="AU340" s="257" t="s">
        <v>85</v>
      </c>
      <c r="AY340" s="16" t="s">
        <v>201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365</v>
      </c>
      <c r="BM340" s="257" t="s">
        <v>1386</v>
      </c>
    </row>
    <row r="341" s="2" customFormat="1" ht="33" customHeight="1">
      <c r="A341" s="37"/>
      <c r="B341" s="38"/>
      <c r="C341" s="245" t="s">
        <v>589</v>
      </c>
      <c r="D341" s="245" t="s">
        <v>203</v>
      </c>
      <c r="E341" s="246" t="s">
        <v>549</v>
      </c>
      <c r="F341" s="247" t="s">
        <v>550</v>
      </c>
      <c r="G341" s="248" t="s">
        <v>206</v>
      </c>
      <c r="H341" s="249">
        <v>1</v>
      </c>
      <c r="I341" s="250"/>
      <c r="J341" s="251">
        <f>ROUND(I341*H341,2)</f>
        <v>0</v>
      </c>
      <c r="K341" s="252"/>
      <c r="L341" s="43"/>
      <c r="M341" s="253" t="s">
        <v>1</v>
      </c>
      <c r="N341" s="254" t="s">
        <v>39</v>
      </c>
      <c r="O341" s="90"/>
      <c r="P341" s="255">
        <f>O341*H341</f>
        <v>0</v>
      </c>
      <c r="Q341" s="255">
        <v>0.0022000000000000001</v>
      </c>
      <c r="R341" s="255">
        <f>Q341*H341</f>
        <v>0.0022000000000000001</v>
      </c>
      <c r="S341" s="255">
        <v>0</v>
      </c>
      <c r="T341" s="25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7" t="s">
        <v>365</v>
      </c>
      <c r="AT341" s="257" t="s">
        <v>203</v>
      </c>
      <c r="AU341" s="257" t="s">
        <v>85</v>
      </c>
      <c r="AY341" s="16" t="s">
        <v>201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6" t="s">
        <v>85</v>
      </c>
      <c r="BK341" s="258">
        <f>ROUND(I341*H341,2)</f>
        <v>0</v>
      </c>
      <c r="BL341" s="16" t="s">
        <v>365</v>
      </c>
      <c r="BM341" s="257" t="s">
        <v>1387</v>
      </c>
    </row>
    <row r="342" s="2" customFormat="1" ht="21.75" customHeight="1">
      <c r="A342" s="37"/>
      <c r="B342" s="38"/>
      <c r="C342" s="245" t="s">
        <v>286</v>
      </c>
      <c r="D342" s="245" t="s">
        <v>203</v>
      </c>
      <c r="E342" s="246" t="s">
        <v>553</v>
      </c>
      <c r="F342" s="247" t="s">
        <v>554</v>
      </c>
      <c r="G342" s="248" t="s">
        <v>206</v>
      </c>
      <c r="H342" s="249">
        <v>1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0.0022000000000000001</v>
      </c>
      <c r="R342" s="255">
        <f>Q342*H342</f>
        <v>0.0022000000000000001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365</v>
      </c>
      <c r="AT342" s="257" t="s">
        <v>203</v>
      </c>
      <c r="AU342" s="257" t="s">
        <v>85</v>
      </c>
      <c r="AY342" s="16" t="s">
        <v>201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365</v>
      </c>
      <c r="BM342" s="257" t="s">
        <v>1388</v>
      </c>
    </row>
    <row r="343" s="2" customFormat="1" ht="21.75" customHeight="1">
      <c r="A343" s="37"/>
      <c r="B343" s="38"/>
      <c r="C343" s="245" t="s">
        <v>596</v>
      </c>
      <c r="D343" s="245" t="s">
        <v>203</v>
      </c>
      <c r="E343" s="246" t="s">
        <v>557</v>
      </c>
      <c r="F343" s="247" t="s">
        <v>558</v>
      </c>
      <c r="G343" s="248" t="s">
        <v>410</v>
      </c>
      <c r="H343" s="249">
        <v>0.079000000000000001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365</v>
      </c>
      <c r="AT343" s="257" t="s">
        <v>203</v>
      </c>
      <c r="AU343" s="257" t="s">
        <v>85</v>
      </c>
      <c r="AY343" s="16" t="s">
        <v>201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365</v>
      </c>
      <c r="BM343" s="257" t="s">
        <v>1389</v>
      </c>
    </row>
    <row r="344" s="12" customFormat="1" ht="22.8" customHeight="1">
      <c r="A344" s="12"/>
      <c r="B344" s="229"/>
      <c r="C344" s="230"/>
      <c r="D344" s="231" t="s">
        <v>72</v>
      </c>
      <c r="E344" s="243" t="s">
        <v>560</v>
      </c>
      <c r="F344" s="243" t="s">
        <v>561</v>
      </c>
      <c r="G344" s="230"/>
      <c r="H344" s="230"/>
      <c r="I344" s="233"/>
      <c r="J344" s="244">
        <f>BK344</f>
        <v>0</v>
      </c>
      <c r="K344" s="230"/>
      <c r="L344" s="235"/>
      <c r="M344" s="236"/>
      <c r="N344" s="237"/>
      <c r="O344" s="237"/>
      <c r="P344" s="238">
        <f>SUM(P345:P346)</f>
        <v>0</v>
      </c>
      <c r="Q344" s="237"/>
      <c r="R344" s="238">
        <f>SUM(R345:R346)</f>
        <v>0.040320000000000002</v>
      </c>
      <c r="S344" s="237"/>
      <c r="T344" s="239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40" t="s">
        <v>85</v>
      </c>
      <c r="AT344" s="241" t="s">
        <v>72</v>
      </c>
      <c r="AU344" s="241" t="s">
        <v>80</v>
      </c>
      <c r="AY344" s="240" t="s">
        <v>201</v>
      </c>
      <c r="BK344" s="242">
        <f>SUM(BK345:BK346)</f>
        <v>0</v>
      </c>
    </row>
    <row r="345" s="2" customFormat="1" ht="21.75" customHeight="1">
      <c r="A345" s="37"/>
      <c r="B345" s="38"/>
      <c r="C345" s="245" t="s">
        <v>308</v>
      </c>
      <c r="D345" s="245" t="s">
        <v>203</v>
      </c>
      <c r="E345" s="246" t="s">
        <v>563</v>
      </c>
      <c r="F345" s="247" t="s">
        <v>564</v>
      </c>
      <c r="G345" s="248" t="s">
        <v>206</v>
      </c>
      <c r="H345" s="249">
        <v>24</v>
      </c>
      <c r="I345" s="250"/>
      <c r="J345" s="251">
        <f>ROUND(I345*H345,2)</f>
        <v>0</v>
      </c>
      <c r="K345" s="252"/>
      <c r="L345" s="43"/>
      <c r="M345" s="253" t="s">
        <v>1</v>
      </c>
      <c r="N345" s="254" t="s">
        <v>39</v>
      </c>
      <c r="O345" s="90"/>
      <c r="P345" s="255">
        <f>O345*H345</f>
        <v>0</v>
      </c>
      <c r="Q345" s="255">
        <v>0.0016800000000000001</v>
      </c>
      <c r="R345" s="255">
        <f>Q345*H345</f>
        <v>0.040320000000000002</v>
      </c>
      <c r="S345" s="255">
        <v>0</v>
      </c>
      <c r="T345" s="25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7" t="s">
        <v>365</v>
      </c>
      <c r="AT345" s="257" t="s">
        <v>203</v>
      </c>
      <c r="AU345" s="257" t="s">
        <v>85</v>
      </c>
      <c r="AY345" s="16" t="s">
        <v>201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6" t="s">
        <v>85</v>
      </c>
      <c r="BK345" s="258">
        <f>ROUND(I345*H345,2)</f>
        <v>0</v>
      </c>
      <c r="BL345" s="16" t="s">
        <v>365</v>
      </c>
      <c r="BM345" s="257" t="s">
        <v>1390</v>
      </c>
    </row>
    <row r="346" s="14" customFormat="1">
      <c r="A346" s="14"/>
      <c r="B346" s="270"/>
      <c r="C346" s="271"/>
      <c r="D346" s="261" t="s">
        <v>209</v>
      </c>
      <c r="E346" s="272" t="s">
        <v>1</v>
      </c>
      <c r="F346" s="273" t="s">
        <v>1091</v>
      </c>
      <c r="G346" s="271"/>
      <c r="H346" s="274">
        <v>24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209</v>
      </c>
      <c r="AU346" s="280" t="s">
        <v>85</v>
      </c>
      <c r="AV346" s="14" t="s">
        <v>85</v>
      </c>
      <c r="AW346" s="14" t="s">
        <v>30</v>
      </c>
      <c r="AX346" s="14" t="s">
        <v>73</v>
      </c>
      <c r="AY346" s="280" t="s">
        <v>201</v>
      </c>
    </row>
    <row r="347" s="12" customFormat="1" ht="22.8" customHeight="1">
      <c r="A347" s="12"/>
      <c r="B347" s="229"/>
      <c r="C347" s="230"/>
      <c r="D347" s="231" t="s">
        <v>72</v>
      </c>
      <c r="E347" s="243" t="s">
        <v>567</v>
      </c>
      <c r="F347" s="243" t="s">
        <v>568</v>
      </c>
      <c r="G347" s="230"/>
      <c r="H347" s="230"/>
      <c r="I347" s="233"/>
      <c r="J347" s="244">
        <f>BK347</f>
        <v>0</v>
      </c>
      <c r="K347" s="230"/>
      <c r="L347" s="235"/>
      <c r="M347" s="236"/>
      <c r="N347" s="237"/>
      <c r="O347" s="237"/>
      <c r="P347" s="238">
        <f>SUM(P348:P362)</f>
        <v>0</v>
      </c>
      <c r="Q347" s="237"/>
      <c r="R347" s="238">
        <f>SUM(R348:R362)</f>
        <v>2.0433952</v>
      </c>
      <c r="S347" s="237"/>
      <c r="T347" s="239">
        <f>SUM(T348:T362)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40" t="s">
        <v>85</v>
      </c>
      <c r="AT347" s="241" t="s">
        <v>72</v>
      </c>
      <c r="AU347" s="241" t="s">
        <v>80</v>
      </c>
      <c r="AY347" s="240" t="s">
        <v>201</v>
      </c>
      <c r="BK347" s="242">
        <f>SUM(BK348:BK362)</f>
        <v>0</v>
      </c>
    </row>
    <row r="348" s="2" customFormat="1" ht="21.75" customHeight="1">
      <c r="A348" s="37"/>
      <c r="B348" s="38"/>
      <c r="C348" s="245" t="s">
        <v>606</v>
      </c>
      <c r="D348" s="245" t="s">
        <v>203</v>
      </c>
      <c r="E348" s="246" t="s">
        <v>570</v>
      </c>
      <c r="F348" s="247" t="s">
        <v>571</v>
      </c>
      <c r="G348" s="248" t="s">
        <v>230</v>
      </c>
      <c r="H348" s="249">
        <v>16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0.01644</v>
      </c>
      <c r="R348" s="255">
        <f>Q348*H348</f>
        <v>0.26304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365</v>
      </c>
      <c r="AT348" s="257" t="s">
        <v>203</v>
      </c>
      <c r="AU348" s="257" t="s">
        <v>85</v>
      </c>
      <c r="AY348" s="16" t="s">
        <v>201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365</v>
      </c>
      <c r="BM348" s="257" t="s">
        <v>1391</v>
      </c>
    </row>
    <row r="349" s="14" customFormat="1">
      <c r="A349" s="14"/>
      <c r="B349" s="270"/>
      <c r="C349" s="271"/>
      <c r="D349" s="261" t="s">
        <v>209</v>
      </c>
      <c r="E349" s="272" t="s">
        <v>1</v>
      </c>
      <c r="F349" s="273" t="s">
        <v>1392</v>
      </c>
      <c r="G349" s="271"/>
      <c r="H349" s="274">
        <v>16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209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201</v>
      </c>
    </row>
    <row r="350" s="2" customFormat="1" ht="21.75" customHeight="1">
      <c r="A350" s="37"/>
      <c r="B350" s="38"/>
      <c r="C350" s="245" t="s">
        <v>611</v>
      </c>
      <c r="D350" s="245" t="s">
        <v>203</v>
      </c>
      <c r="E350" s="246" t="s">
        <v>575</v>
      </c>
      <c r="F350" s="247" t="s">
        <v>576</v>
      </c>
      <c r="G350" s="248" t="s">
        <v>230</v>
      </c>
      <c r="H350" s="249">
        <v>141.34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0.01223</v>
      </c>
      <c r="R350" s="255">
        <f>Q350*H350</f>
        <v>1.7285881999999999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365</v>
      </c>
      <c r="AT350" s="257" t="s">
        <v>203</v>
      </c>
      <c r="AU350" s="257" t="s">
        <v>85</v>
      </c>
      <c r="AY350" s="16" t="s">
        <v>201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365</v>
      </c>
      <c r="BM350" s="257" t="s">
        <v>1393</v>
      </c>
    </row>
    <row r="351" s="13" customFormat="1">
      <c r="A351" s="13"/>
      <c r="B351" s="259"/>
      <c r="C351" s="260"/>
      <c r="D351" s="261" t="s">
        <v>209</v>
      </c>
      <c r="E351" s="262" t="s">
        <v>1</v>
      </c>
      <c r="F351" s="263" t="s">
        <v>1394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209</v>
      </c>
      <c r="AU351" s="269" t="s">
        <v>85</v>
      </c>
      <c r="AV351" s="13" t="s">
        <v>80</v>
      </c>
      <c r="AW351" s="13" t="s">
        <v>30</v>
      </c>
      <c r="AX351" s="13" t="s">
        <v>73</v>
      </c>
      <c r="AY351" s="269" t="s">
        <v>201</v>
      </c>
    </row>
    <row r="352" s="14" customFormat="1">
      <c r="A352" s="14"/>
      <c r="B352" s="270"/>
      <c r="C352" s="271"/>
      <c r="D352" s="261" t="s">
        <v>209</v>
      </c>
      <c r="E352" s="272" t="s">
        <v>1</v>
      </c>
      <c r="F352" s="273" t="s">
        <v>1395</v>
      </c>
      <c r="G352" s="271"/>
      <c r="H352" s="274">
        <v>55.149999999999999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209</v>
      </c>
      <c r="AU352" s="280" t="s">
        <v>85</v>
      </c>
      <c r="AV352" s="14" t="s">
        <v>85</v>
      </c>
      <c r="AW352" s="14" t="s">
        <v>30</v>
      </c>
      <c r="AX352" s="14" t="s">
        <v>73</v>
      </c>
      <c r="AY352" s="280" t="s">
        <v>201</v>
      </c>
    </row>
    <row r="353" s="14" customFormat="1">
      <c r="A353" s="14"/>
      <c r="B353" s="270"/>
      <c r="C353" s="271"/>
      <c r="D353" s="261" t="s">
        <v>209</v>
      </c>
      <c r="E353" s="272" t="s">
        <v>1</v>
      </c>
      <c r="F353" s="273" t="s">
        <v>1396</v>
      </c>
      <c r="G353" s="271"/>
      <c r="H353" s="274">
        <v>55.149999999999999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209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201</v>
      </c>
    </row>
    <row r="354" s="13" customFormat="1">
      <c r="A354" s="13"/>
      <c r="B354" s="259"/>
      <c r="C354" s="260"/>
      <c r="D354" s="261" t="s">
        <v>209</v>
      </c>
      <c r="E354" s="262" t="s">
        <v>1</v>
      </c>
      <c r="F354" s="263" t="s">
        <v>581</v>
      </c>
      <c r="G354" s="260"/>
      <c r="H354" s="262" t="s">
        <v>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209</v>
      </c>
      <c r="AU354" s="269" t="s">
        <v>85</v>
      </c>
      <c r="AV354" s="13" t="s">
        <v>80</v>
      </c>
      <c r="AW354" s="13" t="s">
        <v>30</v>
      </c>
      <c r="AX354" s="13" t="s">
        <v>73</v>
      </c>
      <c r="AY354" s="269" t="s">
        <v>201</v>
      </c>
    </row>
    <row r="355" s="14" customFormat="1">
      <c r="A355" s="14"/>
      <c r="B355" s="270"/>
      <c r="C355" s="271"/>
      <c r="D355" s="261" t="s">
        <v>209</v>
      </c>
      <c r="E355" s="272" t="s">
        <v>1</v>
      </c>
      <c r="F355" s="273" t="s">
        <v>1397</v>
      </c>
      <c r="G355" s="271"/>
      <c r="H355" s="274">
        <v>10.24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209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201</v>
      </c>
    </row>
    <row r="356" s="14" customFormat="1">
      <c r="A356" s="14"/>
      <c r="B356" s="270"/>
      <c r="C356" s="271"/>
      <c r="D356" s="261" t="s">
        <v>209</v>
      </c>
      <c r="E356" s="272" t="s">
        <v>1</v>
      </c>
      <c r="F356" s="273" t="s">
        <v>1398</v>
      </c>
      <c r="G356" s="271"/>
      <c r="H356" s="274">
        <v>20.800000000000001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209</v>
      </c>
      <c r="AU356" s="280" t="s">
        <v>85</v>
      </c>
      <c r="AV356" s="14" t="s">
        <v>85</v>
      </c>
      <c r="AW356" s="14" t="s">
        <v>30</v>
      </c>
      <c r="AX356" s="14" t="s">
        <v>73</v>
      </c>
      <c r="AY356" s="280" t="s">
        <v>201</v>
      </c>
    </row>
    <row r="357" s="2" customFormat="1" ht="16.5" customHeight="1">
      <c r="A357" s="37"/>
      <c r="B357" s="38"/>
      <c r="C357" s="245" t="s">
        <v>618</v>
      </c>
      <c r="D357" s="245" t="s">
        <v>203</v>
      </c>
      <c r="E357" s="246" t="s">
        <v>585</v>
      </c>
      <c r="F357" s="247" t="s">
        <v>586</v>
      </c>
      <c r="G357" s="248" t="s">
        <v>323</v>
      </c>
      <c r="H357" s="249">
        <v>9.6500000000000004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0.0043800000000000002</v>
      </c>
      <c r="R357" s="255">
        <f>Q357*H357</f>
        <v>0.042267000000000006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365</v>
      </c>
      <c r="AT357" s="257" t="s">
        <v>203</v>
      </c>
      <c r="AU357" s="257" t="s">
        <v>85</v>
      </c>
      <c r="AY357" s="16" t="s">
        <v>201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365</v>
      </c>
      <c r="BM357" s="257" t="s">
        <v>1399</v>
      </c>
    </row>
    <row r="358" s="14" customFormat="1">
      <c r="A358" s="14"/>
      <c r="B358" s="270"/>
      <c r="C358" s="271"/>
      <c r="D358" s="261" t="s">
        <v>209</v>
      </c>
      <c r="E358" s="272" t="s">
        <v>1</v>
      </c>
      <c r="F358" s="273" t="s">
        <v>1400</v>
      </c>
      <c r="G358" s="271"/>
      <c r="H358" s="274">
        <v>9.6500000000000004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209</v>
      </c>
      <c r="AU358" s="280" t="s">
        <v>85</v>
      </c>
      <c r="AV358" s="14" t="s">
        <v>85</v>
      </c>
      <c r="AW358" s="14" t="s">
        <v>30</v>
      </c>
      <c r="AX358" s="14" t="s">
        <v>73</v>
      </c>
      <c r="AY358" s="280" t="s">
        <v>201</v>
      </c>
    </row>
    <row r="359" s="2" customFormat="1" ht="21.75" customHeight="1">
      <c r="A359" s="37"/>
      <c r="B359" s="38"/>
      <c r="C359" s="245" t="s">
        <v>260</v>
      </c>
      <c r="D359" s="245" t="s">
        <v>203</v>
      </c>
      <c r="E359" s="246" t="s">
        <v>590</v>
      </c>
      <c r="F359" s="247" t="s">
        <v>591</v>
      </c>
      <c r="G359" s="248" t="s">
        <v>206</v>
      </c>
      <c r="H359" s="249">
        <v>10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3.0000000000000001E-05</v>
      </c>
      <c r="R359" s="255">
        <f>Q359*H359</f>
        <v>0.00030000000000000003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365</v>
      </c>
      <c r="AT359" s="257" t="s">
        <v>203</v>
      </c>
      <c r="AU359" s="257" t="s">
        <v>85</v>
      </c>
      <c r="AY359" s="16" t="s">
        <v>201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365</v>
      </c>
      <c r="BM359" s="257" t="s">
        <v>1401</v>
      </c>
    </row>
    <row r="360" s="14" customFormat="1">
      <c r="A360" s="14"/>
      <c r="B360" s="270"/>
      <c r="C360" s="271"/>
      <c r="D360" s="261" t="s">
        <v>209</v>
      </c>
      <c r="E360" s="272" t="s">
        <v>1</v>
      </c>
      <c r="F360" s="273" t="s">
        <v>315</v>
      </c>
      <c r="G360" s="271"/>
      <c r="H360" s="274">
        <v>10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209</v>
      </c>
      <c r="AU360" s="280" t="s">
        <v>85</v>
      </c>
      <c r="AV360" s="14" t="s">
        <v>85</v>
      </c>
      <c r="AW360" s="14" t="s">
        <v>30</v>
      </c>
      <c r="AX360" s="14" t="s">
        <v>73</v>
      </c>
      <c r="AY360" s="280" t="s">
        <v>201</v>
      </c>
    </row>
    <row r="361" s="2" customFormat="1" ht="16.5" customHeight="1">
      <c r="A361" s="37"/>
      <c r="B361" s="38"/>
      <c r="C361" s="281" t="s">
        <v>265</v>
      </c>
      <c r="D361" s="281" t="s">
        <v>116</v>
      </c>
      <c r="E361" s="282" t="s">
        <v>593</v>
      </c>
      <c r="F361" s="283" t="s">
        <v>594</v>
      </c>
      <c r="G361" s="284" t="s">
        <v>206</v>
      </c>
      <c r="H361" s="285">
        <v>10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39</v>
      </c>
      <c r="O361" s="90"/>
      <c r="P361" s="255">
        <f>O361*H361</f>
        <v>0</v>
      </c>
      <c r="Q361" s="255">
        <v>0.00092000000000000003</v>
      </c>
      <c r="R361" s="255">
        <f>Q361*H361</f>
        <v>0.0091999999999999998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458</v>
      </c>
      <c r="AT361" s="257" t="s">
        <v>116</v>
      </c>
      <c r="AU361" s="257" t="s">
        <v>85</v>
      </c>
      <c r="AY361" s="16" t="s">
        <v>201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365</v>
      </c>
      <c r="BM361" s="257" t="s">
        <v>1402</v>
      </c>
    </row>
    <row r="362" s="2" customFormat="1" ht="21.75" customHeight="1">
      <c r="A362" s="37"/>
      <c r="B362" s="38"/>
      <c r="C362" s="245" t="s">
        <v>227</v>
      </c>
      <c r="D362" s="245" t="s">
        <v>203</v>
      </c>
      <c r="E362" s="246" t="s">
        <v>597</v>
      </c>
      <c r="F362" s="247" t="s">
        <v>598</v>
      </c>
      <c r="G362" s="248" t="s">
        <v>410</v>
      </c>
      <c r="H362" s="249">
        <v>2.0430000000000001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</v>
      </c>
      <c r="R362" s="255">
        <f>Q362*H362</f>
        <v>0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365</v>
      </c>
      <c r="AT362" s="257" t="s">
        <v>203</v>
      </c>
      <c r="AU362" s="257" t="s">
        <v>85</v>
      </c>
      <c r="AY362" s="16" t="s">
        <v>201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365</v>
      </c>
      <c r="BM362" s="257" t="s">
        <v>1403</v>
      </c>
    </row>
    <row r="363" s="12" customFormat="1" ht="22.8" customHeight="1">
      <c r="A363" s="12"/>
      <c r="B363" s="229"/>
      <c r="C363" s="230"/>
      <c r="D363" s="231" t="s">
        <v>72</v>
      </c>
      <c r="E363" s="243" t="s">
        <v>600</v>
      </c>
      <c r="F363" s="243" t="s">
        <v>601</v>
      </c>
      <c r="G363" s="230"/>
      <c r="H363" s="230"/>
      <c r="I363" s="233"/>
      <c r="J363" s="244">
        <f>BK363</f>
        <v>0</v>
      </c>
      <c r="K363" s="230"/>
      <c r="L363" s="235"/>
      <c r="M363" s="236"/>
      <c r="N363" s="237"/>
      <c r="O363" s="237"/>
      <c r="P363" s="238">
        <f>SUM(P364:P375)</f>
        <v>0</v>
      </c>
      <c r="Q363" s="237"/>
      <c r="R363" s="238">
        <f>SUM(R364:R375)</f>
        <v>0.32209660000000001</v>
      </c>
      <c r="S363" s="237"/>
      <c r="T363" s="239">
        <f>SUM(T364:T375)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40" t="s">
        <v>85</v>
      </c>
      <c r="AT363" s="241" t="s">
        <v>72</v>
      </c>
      <c r="AU363" s="241" t="s">
        <v>80</v>
      </c>
      <c r="AY363" s="240" t="s">
        <v>201</v>
      </c>
      <c r="BK363" s="242">
        <f>SUM(BK364:BK375)</f>
        <v>0</v>
      </c>
    </row>
    <row r="364" s="2" customFormat="1" ht="16.5" customHeight="1">
      <c r="A364" s="37"/>
      <c r="B364" s="38"/>
      <c r="C364" s="245" t="s">
        <v>247</v>
      </c>
      <c r="D364" s="245" t="s">
        <v>203</v>
      </c>
      <c r="E364" s="246" t="s">
        <v>602</v>
      </c>
      <c r="F364" s="247" t="s">
        <v>603</v>
      </c>
      <c r="G364" s="248" t="s">
        <v>230</v>
      </c>
      <c r="H364" s="249">
        <v>300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365</v>
      </c>
      <c r="AT364" s="257" t="s">
        <v>203</v>
      </c>
      <c r="AU364" s="257" t="s">
        <v>85</v>
      </c>
      <c r="AY364" s="16" t="s">
        <v>201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365</v>
      </c>
      <c r="BM364" s="257" t="s">
        <v>1404</v>
      </c>
    </row>
    <row r="365" s="14" customFormat="1">
      <c r="A365" s="14"/>
      <c r="B365" s="270"/>
      <c r="C365" s="271"/>
      <c r="D365" s="261" t="s">
        <v>209</v>
      </c>
      <c r="E365" s="272" t="s">
        <v>1</v>
      </c>
      <c r="F365" s="273" t="s">
        <v>1405</v>
      </c>
      <c r="G365" s="271"/>
      <c r="H365" s="274">
        <v>300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209</v>
      </c>
      <c r="AU365" s="280" t="s">
        <v>85</v>
      </c>
      <c r="AV365" s="14" t="s">
        <v>85</v>
      </c>
      <c r="AW365" s="14" t="s">
        <v>30</v>
      </c>
      <c r="AX365" s="14" t="s">
        <v>73</v>
      </c>
      <c r="AY365" s="280" t="s">
        <v>201</v>
      </c>
    </row>
    <row r="366" s="2" customFormat="1" ht="16.5" customHeight="1">
      <c r="A366" s="37"/>
      <c r="B366" s="38"/>
      <c r="C366" s="281" t="s">
        <v>435</v>
      </c>
      <c r="D366" s="281" t="s">
        <v>116</v>
      </c>
      <c r="E366" s="282" t="s">
        <v>607</v>
      </c>
      <c r="F366" s="283" t="s">
        <v>608</v>
      </c>
      <c r="G366" s="284" t="s">
        <v>230</v>
      </c>
      <c r="H366" s="285">
        <v>315</v>
      </c>
      <c r="I366" s="286"/>
      <c r="J366" s="287">
        <f>ROUND(I366*H366,2)</f>
        <v>0</v>
      </c>
      <c r="K366" s="288"/>
      <c r="L366" s="289"/>
      <c r="M366" s="290" t="s">
        <v>1</v>
      </c>
      <c r="N366" s="291" t="s">
        <v>39</v>
      </c>
      <c r="O366" s="90"/>
      <c r="P366" s="255">
        <f>O366*H366</f>
        <v>0</v>
      </c>
      <c r="Q366" s="255">
        <v>0</v>
      </c>
      <c r="R366" s="255">
        <f>Q366*H366</f>
        <v>0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458</v>
      </c>
      <c r="AT366" s="257" t="s">
        <v>116</v>
      </c>
      <c r="AU366" s="257" t="s">
        <v>85</v>
      </c>
      <c r="AY366" s="16" t="s">
        <v>201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365</v>
      </c>
      <c r="BM366" s="257" t="s">
        <v>1406</v>
      </c>
    </row>
    <row r="367" s="14" customFormat="1">
      <c r="A367" s="14"/>
      <c r="B367" s="270"/>
      <c r="C367" s="271"/>
      <c r="D367" s="261" t="s">
        <v>209</v>
      </c>
      <c r="E367" s="271"/>
      <c r="F367" s="273" t="s">
        <v>1407</v>
      </c>
      <c r="G367" s="271"/>
      <c r="H367" s="274">
        <v>315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209</v>
      </c>
      <c r="AU367" s="280" t="s">
        <v>85</v>
      </c>
      <c r="AV367" s="14" t="s">
        <v>85</v>
      </c>
      <c r="AW367" s="14" t="s">
        <v>4</v>
      </c>
      <c r="AX367" s="14" t="s">
        <v>80</v>
      </c>
      <c r="AY367" s="280" t="s">
        <v>201</v>
      </c>
    </row>
    <row r="368" s="2" customFormat="1" ht="21.75" customHeight="1">
      <c r="A368" s="37"/>
      <c r="B368" s="38"/>
      <c r="C368" s="245" t="s">
        <v>276</v>
      </c>
      <c r="D368" s="245" t="s">
        <v>203</v>
      </c>
      <c r="E368" s="246" t="s">
        <v>612</v>
      </c>
      <c r="F368" s="247" t="s">
        <v>613</v>
      </c>
      <c r="G368" s="248" t="s">
        <v>230</v>
      </c>
      <c r="H368" s="249">
        <v>657.34000000000003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0.00020000000000000001</v>
      </c>
      <c r="R368" s="255">
        <f>Q368*H368</f>
        <v>0.131468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365</v>
      </c>
      <c r="AT368" s="257" t="s">
        <v>203</v>
      </c>
      <c r="AU368" s="257" t="s">
        <v>85</v>
      </c>
      <c r="AY368" s="16" t="s">
        <v>201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365</v>
      </c>
      <c r="BM368" s="257" t="s">
        <v>1408</v>
      </c>
    </row>
    <row r="369" s="14" customFormat="1">
      <c r="A369" s="14"/>
      <c r="B369" s="270"/>
      <c r="C369" s="271"/>
      <c r="D369" s="261" t="s">
        <v>209</v>
      </c>
      <c r="E369" s="272" t="s">
        <v>1</v>
      </c>
      <c r="F369" s="273" t="s">
        <v>1409</v>
      </c>
      <c r="G369" s="271"/>
      <c r="H369" s="274">
        <v>16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209</v>
      </c>
      <c r="AU369" s="280" t="s">
        <v>85</v>
      </c>
      <c r="AV369" s="14" t="s">
        <v>85</v>
      </c>
      <c r="AW369" s="14" t="s">
        <v>30</v>
      </c>
      <c r="AX369" s="14" t="s">
        <v>73</v>
      </c>
      <c r="AY369" s="280" t="s">
        <v>201</v>
      </c>
    </row>
    <row r="370" s="14" customFormat="1">
      <c r="A370" s="14"/>
      <c r="B370" s="270"/>
      <c r="C370" s="271"/>
      <c r="D370" s="261" t="s">
        <v>209</v>
      </c>
      <c r="E370" s="272" t="s">
        <v>1</v>
      </c>
      <c r="F370" s="273" t="s">
        <v>1410</v>
      </c>
      <c r="G370" s="271"/>
      <c r="H370" s="274">
        <v>141.34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209</v>
      </c>
      <c r="AU370" s="280" t="s">
        <v>85</v>
      </c>
      <c r="AV370" s="14" t="s">
        <v>85</v>
      </c>
      <c r="AW370" s="14" t="s">
        <v>30</v>
      </c>
      <c r="AX370" s="14" t="s">
        <v>73</v>
      </c>
      <c r="AY370" s="280" t="s">
        <v>201</v>
      </c>
    </row>
    <row r="371" s="14" customFormat="1">
      <c r="A371" s="14"/>
      <c r="B371" s="270"/>
      <c r="C371" s="271"/>
      <c r="D371" s="261" t="s">
        <v>209</v>
      </c>
      <c r="E371" s="272" t="s">
        <v>1</v>
      </c>
      <c r="F371" s="273" t="s">
        <v>1411</v>
      </c>
      <c r="G371" s="271"/>
      <c r="H371" s="274">
        <v>500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209</v>
      </c>
      <c r="AU371" s="280" t="s">
        <v>85</v>
      </c>
      <c r="AV371" s="14" t="s">
        <v>85</v>
      </c>
      <c r="AW371" s="14" t="s">
        <v>30</v>
      </c>
      <c r="AX371" s="14" t="s">
        <v>73</v>
      </c>
      <c r="AY371" s="280" t="s">
        <v>201</v>
      </c>
    </row>
    <row r="372" s="2" customFormat="1" ht="21.75" customHeight="1">
      <c r="A372" s="37"/>
      <c r="B372" s="38"/>
      <c r="C372" s="245" t="s">
        <v>281</v>
      </c>
      <c r="D372" s="245" t="s">
        <v>203</v>
      </c>
      <c r="E372" s="246" t="s">
        <v>619</v>
      </c>
      <c r="F372" s="247" t="s">
        <v>620</v>
      </c>
      <c r="G372" s="248" t="s">
        <v>230</v>
      </c>
      <c r="H372" s="249">
        <v>657.34000000000003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0.00029</v>
      </c>
      <c r="R372" s="255">
        <f>Q372*H372</f>
        <v>0.19062860000000001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365</v>
      </c>
      <c r="AT372" s="257" t="s">
        <v>203</v>
      </c>
      <c r="AU372" s="257" t="s">
        <v>85</v>
      </c>
      <c r="AY372" s="16" t="s">
        <v>201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365</v>
      </c>
      <c r="BM372" s="257" t="s">
        <v>1412</v>
      </c>
    </row>
    <row r="373" s="14" customFormat="1">
      <c r="A373" s="14"/>
      <c r="B373" s="270"/>
      <c r="C373" s="271"/>
      <c r="D373" s="261" t="s">
        <v>209</v>
      </c>
      <c r="E373" s="272" t="s">
        <v>1</v>
      </c>
      <c r="F373" s="273" t="s">
        <v>1409</v>
      </c>
      <c r="G373" s="271"/>
      <c r="H373" s="274">
        <v>16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209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201</v>
      </c>
    </row>
    <row r="374" s="14" customFormat="1">
      <c r="A374" s="14"/>
      <c r="B374" s="270"/>
      <c r="C374" s="271"/>
      <c r="D374" s="261" t="s">
        <v>209</v>
      </c>
      <c r="E374" s="272" t="s">
        <v>1</v>
      </c>
      <c r="F374" s="273" t="s">
        <v>1410</v>
      </c>
      <c r="G374" s="271"/>
      <c r="H374" s="274">
        <v>141.34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209</v>
      </c>
      <c r="AU374" s="280" t="s">
        <v>85</v>
      </c>
      <c r="AV374" s="14" t="s">
        <v>85</v>
      </c>
      <c r="AW374" s="14" t="s">
        <v>30</v>
      </c>
      <c r="AX374" s="14" t="s">
        <v>73</v>
      </c>
      <c r="AY374" s="280" t="s">
        <v>201</v>
      </c>
    </row>
    <row r="375" s="14" customFormat="1">
      <c r="A375" s="14"/>
      <c r="B375" s="270"/>
      <c r="C375" s="271"/>
      <c r="D375" s="261" t="s">
        <v>209</v>
      </c>
      <c r="E375" s="272" t="s">
        <v>1</v>
      </c>
      <c r="F375" s="273" t="s">
        <v>1411</v>
      </c>
      <c r="G375" s="271"/>
      <c r="H375" s="274">
        <v>500</v>
      </c>
      <c r="I375" s="275"/>
      <c r="J375" s="271"/>
      <c r="K375" s="271"/>
      <c r="L375" s="276"/>
      <c r="M375" s="292"/>
      <c r="N375" s="293"/>
      <c r="O375" s="293"/>
      <c r="P375" s="293"/>
      <c r="Q375" s="293"/>
      <c r="R375" s="293"/>
      <c r="S375" s="293"/>
      <c r="T375" s="29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0" t="s">
        <v>209</v>
      </c>
      <c r="AU375" s="280" t="s">
        <v>85</v>
      </c>
      <c r="AV375" s="14" t="s">
        <v>85</v>
      </c>
      <c r="AW375" s="14" t="s">
        <v>30</v>
      </c>
      <c r="AX375" s="14" t="s">
        <v>73</v>
      </c>
      <c r="AY375" s="280" t="s">
        <v>201</v>
      </c>
    </row>
    <row r="376" s="2" customFormat="1" ht="6.96" customHeight="1">
      <c r="A376" s="37"/>
      <c r="B376" s="65"/>
      <c r="C376" s="66"/>
      <c r="D376" s="66"/>
      <c r="E376" s="66"/>
      <c r="F376" s="66"/>
      <c r="G376" s="66"/>
      <c r="H376" s="66"/>
      <c r="I376" s="192"/>
      <c r="J376" s="66"/>
      <c r="K376" s="66"/>
      <c r="L376" s="43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</sheetData>
  <sheetProtection sheet="1" autoFilter="0" formatColumns="0" formatRows="0" objects="1" scenarios="1" spinCount="100000" saltValue="stsOIFAOOUk6OfZGIUUnDhGkxFAaG3524cQs6k4WgD2sVh0+xcROuhYEF3O8rC+HQNcBtUnDI/rmCHGYiv8EKw==" hashValue="xVNkUGZch3Py+/rLdlyD34x4BjAB1G/Ifd+HmkjLXnkhVbMzEKRb0viMrPogWK3rJcgwTx8GEkGF62p7Yc5UKA==" algorithmName="SHA-512" password="CC35"/>
  <autoFilter ref="C139:K3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23.25" customHeight="1">
      <c r="B9" s="19"/>
      <c r="E9" s="153" t="s">
        <v>1281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1282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1413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1281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1282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623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624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625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626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A, M, O - III.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159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23.25" customHeight="1">
      <c r="B116" s="20"/>
      <c r="C116" s="21"/>
      <c r="D116" s="21"/>
      <c r="E116" s="196" t="s">
        <v>1281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161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1282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163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O.b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187</v>
      </c>
      <c r="D127" s="219" t="s">
        <v>58</v>
      </c>
      <c r="E127" s="219" t="s">
        <v>54</v>
      </c>
      <c r="F127" s="219" t="s">
        <v>55</v>
      </c>
      <c r="G127" s="219" t="s">
        <v>188</v>
      </c>
      <c r="H127" s="219" t="s">
        <v>189</v>
      </c>
      <c r="I127" s="220" t="s">
        <v>190</v>
      </c>
      <c r="J127" s="221" t="s">
        <v>167</v>
      </c>
      <c r="K127" s="222" t="s">
        <v>191</v>
      </c>
      <c r="L127" s="223"/>
      <c r="M127" s="99" t="s">
        <v>1</v>
      </c>
      <c r="N127" s="100" t="s">
        <v>37</v>
      </c>
      <c r="O127" s="100" t="s">
        <v>192</v>
      </c>
      <c r="P127" s="100" t="s">
        <v>193</v>
      </c>
      <c r="Q127" s="100" t="s">
        <v>194</v>
      </c>
      <c r="R127" s="100" t="s">
        <v>195</v>
      </c>
      <c r="S127" s="100" t="s">
        <v>196</v>
      </c>
      <c r="T127" s="101" t="s">
        <v>197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198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169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627</v>
      </c>
      <c r="F129" s="232" t="s">
        <v>628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201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203</v>
      </c>
      <c r="E130" s="246" t="s">
        <v>629</v>
      </c>
      <c r="F130" s="247" t="s">
        <v>630</v>
      </c>
      <c r="G130" s="248" t="s">
        <v>323</v>
      </c>
      <c r="H130" s="249">
        <v>54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365</v>
      </c>
      <c r="AT130" s="257" t="s">
        <v>203</v>
      </c>
      <c r="AU130" s="257" t="s">
        <v>80</v>
      </c>
      <c r="AY130" s="16" t="s">
        <v>201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365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203</v>
      </c>
      <c r="E131" s="246" t="s">
        <v>631</v>
      </c>
      <c r="F131" s="247" t="s">
        <v>632</v>
      </c>
      <c r="G131" s="248" t="s">
        <v>323</v>
      </c>
      <c r="H131" s="249">
        <v>38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365</v>
      </c>
      <c r="AT131" s="257" t="s">
        <v>203</v>
      </c>
      <c r="AU131" s="257" t="s">
        <v>80</v>
      </c>
      <c r="AY131" s="16" t="s">
        <v>201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365</v>
      </c>
      <c r="BM131" s="257" t="s">
        <v>207</v>
      </c>
    </row>
    <row r="132" s="2" customFormat="1" ht="16.5" customHeight="1">
      <c r="A132" s="37"/>
      <c r="B132" s="38"/>
      <c r="C132" s="245" t="s">
        <v>73</v>
      </c>
      <c r="D132" s="245" t="s">
        <v>203</v>
      </c>
      <c r="E132" s="246" t="s">
        <v>633</v>
      </c>
      <c r="F132" s="247" t="s">
        <v>634</v>
      </c>
      <c r="G132" s="248" t="s">
        <v>318</v>
      </c>
      <c r="H132" s="249">
        <v>21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365</v>
      </c>
      <c r="AT132" s="257" t="s">
        <v>203</v>
      </c>
      <c r="AU132" s="257" t="s">
        <v>80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365</v>
      </c>
      <c r="BM132" s="257" t="s">
        <v>245</v>
      </c>
    </row>
    <row r="133" s="2" customFormat="1" ht="16.5" customHeight="1">
      <c r="A133" s="37"/>
      <c r="B133" s="38"/>
      <c r="C133" s="245" t="s">
        <v>73</v>
      </c>
      <c r="D133" s="245" t="s">
        <v>203</v>
      </c>
      <c r="E133" s="246" t="s">
        <v>635</v>
      </c>
      <c r="F133" s="247" t="s">
        <v>636</v>
      </c>
      <c r="G133" s="248" t="s">
        <v>318</v>
      </c>
      <c r="H133" s="249">
        <v>8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365</v>
      </c>
      <c r="AT133" s="257" t="s">
        <v>203</v>
      </c>
      <c r="AU133" s="257" t="s">
        <v>80</v>
      </c>
      <c r="AY133" s="16" t="s">
        <v>201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365</v>
      </c>
      <c r="BM133" s="257" t="s">
        <v>284</v>
      </c>
    </row>
    <row r="134" s="2" customFormat="1" ht="16.5" customHeight="1">
      <c r="A134" s="37"/>
      <c r="B134" s="38"/>
      <c r="C134" s="245" t="s">
        <v>73</v>
      </c>
      <c r="D134" s="245" t="s">
        <v>203</v>
      </c>
      <c r="E134" s="246" t="s">
        <v>637</v>
      </c>
      <c r="F134" s="247" t="s">
        <v>638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365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365</v>
      </c>
      <c r="BM134" s="257" t="s">
        <v>315</v>
      </c>
    </row>
    <row r="135" s="2" customFormat="1" ht="16.5" customHeight="1">
      <c r="A135" s="37"/>
      <c r="B135" s="38"/>
      <c r="C135" s="245" t="s">
        <v>73</v>
      </c>
      <c r="D135" s="245" t="s">
        <v>203</v>
      </c>
      <c r="E135" s="246" t="s">
        <v>639</v>
      </c>
      <c r="F135" s="247" t="s">
        <v>640</v>
      </c>
      <c r="G135" s="248" t="s">
        <v>323</v>
      </c>
      <c r="H135" s="249">
        <v>580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365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365</v>
      </c>
      <c r="BM135" s="257" t="s">
        <v>341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641</v>
      </c>
      <c r="F136" s="247" t="s">
        <v>642</v>
      </c>
      <c r="G136" s="248" t="s">
        <v>323</v>
      </c>
      <c r="H136" s="249">
        <v>70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365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365</v>
      </c>
      <c r="BM136" s="257" t="s">
        <v>353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643</v>
      </c>
      <c r="F137" s="247" t="s">
        <v>644</v>
      </c>
      <c r="G137" s="248" t="s">
        <v>323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365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365</v>
      </c>
      <c r="BM137" s="257" t="s">
        <v>365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645</v>
      </c>
      <c r="F138" s="247" t="s">
        <v>646</v>
      </c>
      <c r="G138" s="248" t="s">
        <v>323</v>
      </c>
      <c r="H138" s="249">
        <v>240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365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365</v>
      </c>
      <c r="BM138" s="257" t="s">
        <v>374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647</v>
      </c>
      <c r="F139" s="247" t="s">
        <v>648</v>
      </c>
      <c r="G139" s="248" t="s">
        <v>323</v>
      </c>
      <c r="H139" s="249">
        <v>110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365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365</v>
      </c>
      <c r="BM139" s="257" t="s">
        <v>386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649</v>
      </c>
      <c r="F140" s="247" t="s">
        <v>650</v>
      </c>
      <c r="G140" s="248" t="s">
        <v>318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365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365</v>
      </c>
      <c r="BM140" s="257" t="s">
        <v>397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651</v>
      </c>
      <c r="F141" s="247" t="s">
        <v>652</v>
      </c>
      <c r="G141" s="248" t="s">
        <v>318</v>
      </c>
      <c r="H141" s="249">
        <v>21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365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365</v>
      </c>
      <c r="BM141" s="257" t="s">
        <v>412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653</v>
      </c>
      <c r="F142" s="247" t="s">
        <v>654</v>
      </c>
      <c r="G142" s="248" t="s">
        <v>318</v>
      </c>
      <c r="H142" s="249">
        <v>3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365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365</v>
      </c>
      <c r="BM142" s="257" t="s">
        <v>420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655</v>
      </c>
      <c r="F143" s="247" t="s">
        <v>656</v>
      </c>
      <c r="G143" s="248" t="s">
        <v>318</v>
      </c>
      <c r="H143" s="249">
        <v>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365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365</v>
      </c>
      <c r="BM143" s="257" t="s">
        <v>431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657</v>
      </c>
      <c r="F144" s="232" t="s">
        <v>658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201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659</v>
      </c>
      <c r="F145" s="247" t="s">
        <v>660</v>
      </c>
      <c r="G145" s="248" t="s">
        <v>323</v>
      </c>
      <c r="H145" s="249">
        <v>54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365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365</v>
      </c>
      <c r="BM145" s="257" t="s">
        <v>448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661</v>
      </c>
      <c r="F146" s="247" t="s">
        <v>662</v>
      </c>
      <c r="G146" s="248" t="s">
        <v>323</v>
      </c>
      <c r="H146" s="249">
        <v>38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365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365</v>
      </c>
      <c r="BM146" s="257" t="s">
        <v>458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663</v>
      </c>
      <c r="F147" s="247" t="s">
        <v>664</v>
      </c>
      <c r="G147" s="248" t="s">
        <v>318</v>
      </c>
      <c r="H147" s="249">
        <v>19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365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365</v>
      </c>
      <c r="BM147" s="257" t="s">
        <v>468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665</v>
      </c>
      <c r="F148" s="247" t="s">
        <v>666</v>
      </c>
      <c r="G148" s="248" t="s">
        <v>318</v>
      </c>
      <c r="H148" s="249">
        <v>2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365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365</v>
      </c>
      <c r="BM148" s="257" t="s">
        <v>478</v>
      </c>
    </row>
    <row r="149" s="2" customFormat="1" ht="16.5" customHeight="1">
      <c r="A149" s="37"/>
      <c r="B149" s="38"/>
      <c r="C149" s="245" t="s">
        <v>73</v>
      </c>
      <c r="D149" s="245" t="s">
        <v>203</v>
      </c>
      <c r="E149" s="246" t="s">
        <v>667</v>
      </c>
      <c r="F149" s="247" t="s">
        <v>668</v>
      </c>
      <c r="G149" s="248" t="s">
        <v>318</v>
      </c>
      <c r="H149" s="249">
        <v>8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365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365</v>
      </c>
      <c r="BM149" s="257" t="s">
        <v>486</v>
      </c>
    </row>
    <row r="150" s="2" customFormat="1" ht="16.5" customHeight="1">
      <c r="A150" s="37"/>
      <c r="B150" s="38"/>
      <c r="C150" s="245" t="s">
        <v>73</v>
      </c>
      <c r="D150" s="245" t="s">
        <v>203</v>
      </c>
      <c r="E150" s="246" t="s">
        <v>669</v>
      </c>
      <c r="F150" s="247" t="s">
        <v>670</v>
      </c>
      <c r="G150" s="248" t="s">
        <v>323</v>
      </c>
      <c r="H150" s="249">
        <v>580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365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365</v>
      </c>
      <c r="BM150" s="257" t="s">
        <v>494</v>
      </c>
    </row>
    <row r="151" s="2" customFormat="1" ht="16.5" customHeight="1">
      <c r="A151" s="37"/>
      <c r="B151" s="38"/>
      <c r="C151" s="245" t="s">
        <v>73</v>
      </c>
      <c r="D151" s="245" t="s">
        <v>203</v>
      </c>
      <c r="E151" s="246" t="s">
        <v>671</v>
      </c>
      <c r="F151" s="247" t="s">
        <v>672</v>
      </c>
      <c r="G151" s="248" t="s">
        <v>323</v>
      </c>
      <c r="H151" s="249">
        <v>70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365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365</v>
      </c>
      <c r="BM151" s="257" t="s">
        <v>502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673</v>
      </c>
      <c r="F152" s="247" t="s">
        <v>674</v>
      </c>
      <c r="G152" s="248" t="s">
        <v>323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365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365</v>
      </c>
      <c r="BM152" s="257" t="s">
        <v>510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675</v>
      </c>
      <c r="F153" s="247" t="s">
        <v>676</v>
      </c>
      <c r="G153" s="248" t="s">
        <v>323</v>
      </c>
      <c r="H153" s="249">
        <v>240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365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365</v>
      </c>
      <c r="BM153" s="257" t="s">
        <v>520</v>
      </c>
    </row>
    <row r="154" s="2" customFormat="1" ht="16.5" customHeight="1">
      <c r="A154" s="37"/>
      <c r="B154" s="38"/>
      <c r="C154" s="245" t="s">
        <v>73</v>
      </c>
      <c r="D154" s="245" t="s">
        <v>203</v>
      </c>
      <c r="E154" s="246" t="s">
        <v>677</v>
      </c>
      <c r="F154" s="247" t="s">
        <v>678</v>
      </c>
      <c r="G154" s="248" t="s">
        <v>323</v>
      </c>
      <c r="H154" s="249">
        <v>110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365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365</v>
      </c>
      <c r="BM154" s="257" t="s">
        <v>528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679</v>
      </c>
      <c r="F155" s="247" t="s">
        <v>680</v>
      </c>
      <c r="G155" s="248" t="s">
        <v>318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365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365</v>
      </c>
      <c r="BM155" s="257" t="s">
        <v>536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681</v>
      </c>
      <c r="F156" s="247" t="s">
        <v>682</v>
      </c>
      <c r="G156" s="248" t="s">
        <v>318</v>
      </c>
      <c r="H156" s="249">
        <v>21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365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365</v>
      </c>
      <c r="BM156" s="257" t="s">
        <v>544</v>
      </c>
    </row>
    <row r="157" s="2" customFormat="1" ht="16.5" customHeight="1">
      <c r="A157" s="37"/>
      <c r="B157" s="38"/>
      <c r="C157" s="245" t="s">
        <v>73</v>
      </c>
      <c r="D157" s="245" t="s">
        <v>203</v>
      </c>
      <c r="E157" s="246" t="s">
        <v>683</v>
      </c>
      <c r="F157" s="247" t="s">
        <v>684</v>
      </c>
      <c r="G157" s="248" t="s">
        <v>318</v>
      </c>
      <c r="H157" s="249">
        <v>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365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365</v>
      </c>
      <c r="BM157" s="257" t="s">
        <v>552</v>
      </c>
    </row>
    <row r="158" s="2" customFormat="1" ht="16.5" customHeight="1">
      <c r="A158" s="37"/>
      <c r="B158" s="38"/>
      <c r="C158" s="245" t="s">
        <v>73</v>
      </c>
      <c r="D158" s="245" t="s">
        <v>203</v>
      </c>
      <c r="E158" s="246" t="s">
        <v>685</v>
      </c>
      <c r="F158" s="247" t="s">
        <v>686</v>
      </c>
      <c r="G158" s="248" t="s">
        <v>318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365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365</v>
      </c>
      <c r="BM158" s="257" t="s">
        <v>562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1414</v>
      </c>
      <c r="F159" s="247" t="s">
        <v>688</v>
      </c>
      <c r="G159" s="248" t="s">
        <v>318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365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365</v>
      </c>
      <c r="BM159" s="257" t="s">
        <v>574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1415</v>
      </c>
      <c r="F160" s="247" t="s">
        <v>690</v>
      </c>
      <c r="G160" s="248" t="s">
        <v>318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365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365</v>
      </c>
      <c r="BM160" s="257" t="s">
        <v>589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691</v>
      </c>
      <c r="F161" s="232" t="s">
        <v>692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201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203</v>
      </c>
      <c r="E162" s="246" t="s">
        <v>80</v>
      </c>
      <c r="F162" s="247" t="s">
        <v>694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365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365</v>
      </c>
      <c r="BM162" s="257" t="s">
        <v>596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85</v>
      </c>
      <c r="F163" s="247" t="s">
        <v>696</v>
      </c>
      <c r="G163" s="248" t="s">
        <v>318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365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365</v>
      </c>
      <c r="BM163" s="257" t="s">
        <v>606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90</v>
      </c>
      <c r="F164" s="247" t="s">
        <v>698</v>
      </c>
      <c r="G164" s="248" t="s">
        <v>318</v>
      </c>
      <c r="H164" s="249">
        <v>8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365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365</v>
      </c>
      <c r="BM164" s="257" t="s">
        <v>618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207</v>
      </c>
      <c r="F165" s="247" t="s">
        <v>700</v>
      </c>
      <c r="G165" s="248" t="s">
        <v>318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365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365</v>
      </c>
      <c r="BM165" s="257" t="s">
        <v>265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292</v>
      </c>
      <c r="F166" s="247" t="s">
        <v>702</v>
      </c>
      <c r="G166" s="248" t="s">
        <v>318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365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365</v>
      </c>
      <c r="BM166" s="257" t="s">
        <v>247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245</v>
      </c>
      <c r="F167" s="247" t="s">
        <v>704</v>
      </c>
      <c r="G167" s="248" t="s">
        <v>318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365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365</v>
      </c>
      <c r="BM167" s="257" t="s">
        <v>276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301</v>
      </c>
      <c r="F168" s="247" t="s">
        <v>706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365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365</v>
      </c>
      <c r="BM168" s="257" t="s">
        <v>707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284</v>
      </c>
      <c r="F169" s="247" t="s">
        <v>709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365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365</v>
      </c>
      <c r="BM169" s="257" t="s">
        <v>710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310</v>
      </c>
      <c r="F170" s="247" t="s">
        <v>712</v>
      </c>
      <c r="G170" s="248" t="s">
        <v>318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365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365</v>
      </c>
      <c r="BM170" s="257" t="s">
        <v>713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315</v>
      </c>
      <c r="F171" s="247" t="s">
        <v>715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365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365</v>
      </c>
      <c r="BM171" s="257" t="s">
        <v>716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717</v>
      </c>
      <c r="F172" s="232" t="s">
        <v>718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201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719</v>
      </c>
      <c r="F173" s="247" t="s">
        <v>720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365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365</v>
      </c>
      <c r="BM173" s="257" t="s">
        <v>721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722</v>
      </c>
      <c r="F174" s="247" t="s">
        <v>723</v>
      </c>
      <c r="G174" s="248" t="s">
        <v>724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365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365</v>
      </c>
      <c r="BM174" s="257" t="s">
        <v>725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726</v>
      </c>
      <c r="F175" s="247" t="s">
        <v>727</v>
      </c>
      <c r="G175" s="248" t="s">
        <v>318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365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365</v>
      </c>
      <c r="BM175" s="257" t="s">
        <v>728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WQx5ODqUmP3LP+dn0SdnF7aXbDWgRHoZx3q3F9/XuLPfErQFa01sypQml39LhVokI7r1B2gCkQmhvpD+2eJUbw==" hashValue="Ix7zDJRO7c5TxV4snDmJA2zihVgKeQivXsWa0XvjtoU2JjMo80pKXXaYvYylCwBMN2g9mPThou9uVCRbYDSXgg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23.25" customHeight="1">
      <c r="B9" s="19"/>
      <c r="E9" s="153" t="s">
        <v>1281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1282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1416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ROUND((SUM(BE133:BE192)),  2)</f>
        <v>0</v>
      </c>
      <c r="G37" s="37"/>
      <c r="H37" s="37"/>
      <c r="I37" s="171">
        <v>0.20999999999999999</v>
      </c>
      <c r="J37" s="170">
        <f>ROUND(((SUM(BE133:BE192))*I37),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ROUND((SUM(BF133:BF192)),  2)</f>
        <v>0</v>
      </c>
      <c r="G38" s="37"/>
      <c r="H38" s="37"/>
      <c r="I38" s="171">
        <v>0.14999999999999999</v>
      </c>
      <c r="J38" s="170">
        <f>ROUND(((SUM(BF133:BF192))*I38),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1281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1282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1115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1116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1117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1118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1119</v>
      </c>
      <c r="E105" s="206"/>
      <c r="F105" s="206"/>
      <c r="G105" s="206"/>
      <c r="H105" s="206"/>
      <c r="I105" s="207"/>
      <c r="J105" s="208">
        <f>J162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1120</v>
      </c>
      <c r="E106" s="206"/>
      <c r="F106" s="206"/>
      <c r="G106" s="206"/>
      <c r="H106" s="206"/>
      <c r="I106" s="207"/>
      <c r="J106" s="208">
        <f>J164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1121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1122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1123</v>
      </c>
      <c r="E109" s="206"/>
      <c r="F109" s="206"/>
      <c r="G109" s="206"/>
      <c r="H109" s="206"/>
      <c r="I109" s="207"/>
      <c r="J109" s="208">
        <f>J179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186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A, M, O - III.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159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23.25" customHeight="1">
      <c r="B121" s="20"/>
      <c r="C121" s="21"/>
      <c r="D121" s="21"/>
      <c r="E121" s="196" t="s">
        <v>1281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161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1282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163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O.c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187</v>
      </c>
      <c r="D132" s="219" t="s">
        <v>58</v>
      </c>
      <c r="E132" s="219" t="s">
        <v>54</v>
      </c>
      <c r="F132" s="219" t="s">
        <v>55</v>
      </c>
      <c r="G132" s="219" t="s">
        <v>188</v>
      </c>
      <c r="H132" s="219" t="s">
        <v>189</v>
      </c>
      <c r="I132" s="220" t="s">
        <v>190</v>
      </c>
      <c r="J132" s="221" t="s">
        <v>167</v>
      </c>
      <c r="K132" s="222" t="s">
        <v>191</v>
      </c>
      <c r="L132" s="223"/>
      <c r="M132" s="99" t="s">
        <v>1</v>
      </c>
      <c r="N132" s="100" t="s">
        <v>37</v>
      </c>
      <c r="O132" s="100" t="s">
        <v>192</v>
      </c>
      <c r="P132" s="100" t="s">
        <v>193</v>
      </c>
      <c r="Q132" s="100" t="s">
        <v>194</v>
      </c>
      <c r="R132" s="100" t="s">
        <v>195</v>
      </c>
      <c r="S132" s="100" t="s">
        <v>196</v>
      </c>
      <c r="T132" s="101" t="s">
        <v>197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198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P134+P138+P147+P150+P162+P164+P171+P177+P179</f>
        <v>0</v>
      </c>
      <c r="Q133" s="103"/>
      <c r="R133" s="226">
        <f>R134+R138+R147+R150+R162+R164+R171+R177+R179</f>
        <v>0</v>
      </c>
      <c r="S133" s="103"/>
      <c r="T133" s="227">
        <f>T134+T138+T147+T150+T162+T164+T171+T177+T179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169</v>
      </c>
      <c r="BK133" s="228">
        <f>BK134+BK138+BK147+BK150+BK162+BK164+BK171+BK177+BK179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627</v>
      </c>
      <c r="F134" s="232" t="s">
        <v>739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201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203</v>
      </c>
      <c r="E135" s="246" t="s">
        <v>1124</v>
      </c>
      <c r="F135" s="247" t="s">
        <v>741</v>
      </c>
      <c r="G135" s="248" t="s">
        <v>318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207</v>
      </c>
      <c r="AT135" s="257" t="s">
        <v>203</v>
      </c>
      <c r="AU135" s="257" t="s">
        <v>80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207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1125</v>
      </c>
      <c r="F136" s="247" t="s">
        <v>743</v>
      </c>
      <c r="G136" s="248" t="s">
        <v>318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2" customFormat="1" ht="16.5" customHeight="1">
      <c r="A137" s="37"/>
      <c r="B137" s="38"/>
      <c r="C137" s="245" t="s">
        <v>73</v>
      </c>
      <c r="D137" s="245" t="s">
        <v>203</v>
      </c>
      <c r="E137" s="246" t="s">
        <v>1126</v>
      </c>
      <c r="F137" s="247" t="s">
        <v>745</v>
      </c>
      <c r="G137" s="248" t="s">
        <v>724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207</v>
      </c>
      <c r="AT137" s="257" t="s">
        <v>203</v>
      </c>
      <c r="AU137" s="257" t="s">
        <v>80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207</v>
      </c>
      <c r="BM137" s="257" t="s">
        <v>245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657</v>
      </c>
      <c r="F138" s="232" t="s">
        <v>746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201</v>
      </c>
      <c r="BK138" s="242">
        <f>SUM(BK139:BK146)</f>
        <v>0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1127</v>
      </c>
      <c r="F139" s="247" t="s">
        <v>748</v>
      </c>
      <c r="G139" s="248" t="s">
        <v>318</v>
      </c>
      <c r="H139" s="249">
        <v>10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55.5" customHeight="1">
      <c r="A140" s="37"/>
      <c r="B140" s="38"/>
      <c r="C140" s="245" t="s">
        <v>73</v>
      </c>
      <c r="D140" s="245" t="s">
        <v>203</v>
      </c>
      <c r="E140" s="246" t="s">
        <v>1417</v>
      </c>
      <c r="F140" s="247" t="s">
        <v>750</v>
      </c>
      <c r="G140" s="248" t="s">
        <v>318</v>
      </c>
      <c r="H140" s="249">
        <v>9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55.5" customHeight="1">
      <c r="A141" s="37"/>
      <c r="B141" s="38"/>
      <c r="C141" s="245" t="s">
        <v>73</v>
      </c>
      <c r="D141" s="245" t="s">
        <v>203</v>
      </c>
      <c r="E141" s="246" t="s">
        <v>1417</v>
      </c>
      <c r="F141" s="247" t="s">
        <v>750</v>
      </c>
      <c r="G141" s="248" t="s">
        <v>318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2" customFormat="1" ht="55.5" customHeight="1">
      <c r="A142" s="37"/>
      <c r="B142" s="38"/>
      <c r="C142" s="245" t="s">
        <v>73</v>
      </c>
      <c r="D142" s="245" t="s">
        <v>203</v>
      </c>
      <c r="E142" s="246" t="s">
        <v>1418</v>
      </c>
      <c r="F142" s="247" t="s">
        <v>752</v>
      </c>
      <c r="G142" s="248" t="s">
        <v>318</v>
      </c>
      <c r="H142" s="249">
        <v>9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353</v>
      </c>
    </row>
    <row r="143" s="2" customFormat="1" ht="55.5" customHeight="1">
      <c r="A143" s="37"/>
      <c r="B143" s="38"/>
      <c r="C143" s="245" t="s">
        <v>73</v>
      </c>
      <c r="D143" s="245" t="s">
        <v>203</v>
      </c>
      <c r="E143" s="246" t="s">
        <v>1419</v>
      </c>
      <c r="F143" s="247" t="s">
        <v>754</v>
      </c>
      <c r="G143" s="248" t="s">
        <v>318</v>
      </c>
      <c r="H143" s="249">
        <v>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365</v>
      </c>
    </row>
    <row r="144" s="2" customFormat="1" ht="55.5" customHeight="1">
      <c r="A144" s="37"/>
      <c r="B144" s="38"/>
      <c r="C144" s="245" t="s">
        <v>73</v>
      </c>
      <c r="D144" s="245" t="s">
        <v>203</v>
      </c>
      <c r="E144" s="246" t="s">
        <v>1420</v>
      </c>
      <c r="F144" s="247" t="s">
        <v>754</v>
      </c>
      <c r="G144" s="248" t="s">
        <v>318</v>
      </c>
      <c r="H144" s="249">
        <v>5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374</v>
      </c>
    </row>
    <row r="145" s="2" customFormat="1" ht="55.5" customHeight="1">
      <c r="A145" s="37"/>
      <c r="B145" s="38"/>
      <c r="C145" s="245" t="s">
        <v>73</v>
      </c>
      <c r="D145" s="245" t="s">
        <v>203</v>
      </c>
      <c r="E145" s="246" t="s">
        <v>1421</v>
      </c>
      <c r="F145" s="247" t="s">
        <v>756</v>
      </c>
      <c r="G145" s="248" t="s">
        <v>318</v>
      </c>
      <c r="H145" s="249">
        <v>7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386</v>
      </c>
    </row>
    <row r="146" s="2" customFormat="1" ht="55.5" customHeight="1">
      <c r="A146" s="37"/>
      <c r="B146" s="38"/>
      <c r="C146" s="245" t="s">
        <v>73</v>
      </c>
      <c r="D146" s="245" t="s">
        <v>203</v>
      </c>
      <c r="E146" s="246" t="s">
        <v>1422</v>
      </c>
      <c r="F146" s="247" t="s">
        <v>1423</v>
      </c>
      <c r="G146" s="248" t="s">
        <v>318</v>
      </c>
      <c r="H146" s="249">
        <v>1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397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691</v>
      </c>
      <c r="F147" s="232" t="s">
        <v>759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201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203</v>
      </c>
      <c r="E148" s="246" t="s">
        <v>1424</v>
      </c>
      <c r="F148" s="247" t="s">
        <v>1425</v>
      </c>
      <c r="G148" s="248" t="s">
        <v>318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412</v>
      </c>
    </row>
    <row r="149" s="2" customFormat="1" ht="21.75" customHeight="1">
      <c r="A149" s="37"/>
      <c r="B149" s="38"/>
      <c r="C149" s="245" t="s">
        <v>73</v>
      </c>
      <c r="D149" s="245" t="s">
        <v>203</v>
      </c>
      <c r="E149" s="246" t="s">
        <v>1136</v>
      </c>
      <c r="F149" s="247" t="s">
        <v>763</v>
      </c>
      <c r="G149" s="248" t="s">
        <v>318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420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717</v>
      </c>
      <c r="F150" s="232" t="s">
        <v>764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SUM(P151:P161)</f>
        <v>0</v>
      </c>
      <c r="Q150" s="237"/>
      <c r="R150" s="238">
        <f>SUM(R151:R161)</f>
        <v>0</v>
      </c>
      <c r="S150" s="237"/>
      <c r="T150" s="239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201</v>
      </c>
      <c r="BK150" s="242">
        <f>SUM(BK151:BK161)</f>
        <v>0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1426</v>
      </c>
      <c r="F151" s="247" t="s">
        <v>1427</v>
      </c>
      <c r="G151" s="248" t="s">
        <v>318</v>
      </c>
      <c r="H151" s="249">
        <v>48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431</v>
      </c>
    </row>
    <row r="152" s="2" customFormat="1" ht="16.5" customHeight="1">
      <c r="A152" s="37"/>
      <c r="B152" s="38"/>
      <c r="C152" s="245" t="s">
        <v>73</v>
      </c>
      <c r="D152" s="245" t="s">
        <v>203</v>
      </c>
      <c r="E152" s="246" t="s">
        <v>1139</v>
      </c>
      <c r="F152" s="247" t="s">
        <v>768</v>
      </c>
      <c r="G152" s="248" t="s">
        <v>318</v>
      </c>
      <c r="H152" s="249">
        <v>20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448</v>
      </c>
    </row>
    <row r="153" s="2" customFormat="1" ht="16.5" customHeight="1">
      <c r="A153" s="37"/>
      <c r="B153" s="38"/>
      <c r="C153" s="245" t="s">
        <v>73</v>
      </c>
      <c r="D153" s="245" t="s">
        <v>203</v>
      </c>
      <c r="E153" s="246" t="s">
        <v>1428</v>
      </c>
      <c r="F153" s="247" t="s">
        <v>770</v>
      </c>
      <c r="G153" s="248" t="s">
        <v>318</v>
      </c>
      <c r="H153" s="249">
        <v>10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458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1429</v>
      </c>
      <c r="F154" s="247" t="s">
        <v>772</v>
      </c>
      <c r="G154" s="248" t="s">
        <v>318</v>
      </c>
      <c r="H154" s="249">
        <v>5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468</v>
      </c>
    </row>
    <row r="155" s="2" customFormat="1" ht="16.5" customHeight="1">
      <c r="A155" s="37"/>
      <c r="B155" s="38"/>
      <c r="C155" s="245" t="s">
        <v>73</v>
      </c>
      <c r="D155" s="245" t="s">
        <v>203</v>
      </c>
      <c r="E155" s="246" t="s">
        <v>1148</v>
      </c>
      <c r="F155" s="247" t="s">
        <v>774</v>
      </c>
      <c r="G155" s="248" t="s">
        <v>724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478</v>
      </c>
    </row>
    <row r="156" s="2" customFormat="1" ht="16.5" customHeight="1">
      <c r="A156" s="37"/>
      <c r="B156" s="38"/>
      <c r="C156" s="245" t="s">
        <v>73</v>
      </c>
      <c r="D156" s="245" t="s">
        <v>203</v>
      </c>
      <c r="E156" s="246" t="s">
        <v>1149</v>
      </c>
      <c r="F156" s="247" t="s">
        <v>776</v>
      </c>
      <c r="G156" s="248" t="s">
        <v>318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486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1150</v>
      </c>
      <c r="F157" s="247" t="s">
        <v>778</v>
      </c>
      <c r="G157" s="248" t="s">
        <v>724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494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1151</v>
      </c>
      <c r="F158" s="247" t="s">
        <v>780</v>
      </c>
      <c r="G158" s="248" t="s">
        <v>724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502</v>
      </c>
    </row>
    <row r="159" s="2" customFormat="1" ht="16.5" customHeight="1">
      <c r="A159" s="37"/>
      <c r="B159" s="38"/>
      <c r="C159" s="245" t="s">
        <v>73</v>
      </c>
      <c r="D159" s="245" t="s">
        <v>203</v>
      </c>
      <c r="E159" s="246" t="s">
        <v>1152</v>
      </c>
      <c r="F159" s="247" t="s">
        <v>1153</v>
      </c>
      <c r="G159" s="248" t="s">
        <v>318</v>
      </c>
      <c r="H159" s="249">
        <v>10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510</v>
      </c>
    </row>
    <row r="160" s="2" customFormat="1" ht="16.5" customHeight="1">
      <c r="A160" s="37"/>
      <c r="B160" s="38"/>
      <c r="C160" s="245" t="s">
        <v>73</v>
      </c>
      <c r="D160" s="245" t="s">
        <v>203</v>
      </c>
      <c r="E160" s="246" t="s">
        <v>1154</v>
      </c>
      <c r="F160" s="247" t="s">
        <v>784</v>
      </c>
      <c r="G160" s="248" t="s">
        <v>318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520</v>
      </c>
    </row>
    <row r="161" s="2" customFormat="1" ht="16.5" customHeight="1">
      <c r="A161" s="37"/>
      <c r="B161" s="38"/>
      <c r="C161" s="245" t="s">
        <v>73</v>
      </c>
      <c r="D161" s="245" t="s">
        <v>203</v>
      </c>
      <c r="E161" s="246" t="s">
        <v>1155</v>
      </c>
      <c r="F161" s="247" t="s">
        <v>786</v>
      </c>
      <c r="G161" s="248" t="s">
        <v>318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528</v>
      </c>
    </row>
    <row r="162" s="12" customFormat="1" ht="25.92" customHeight="1">
      <c r="A162" s="12"/>
      <c r="B162" s="229"/>
      <c r="C162" s="230"/>
      <c r="D162" s="231" t="s">
        <v>72</v>
      </c>
      <c r="E162" s="232" t="s">
        <v>1156</v>
      </c>
      <c r="F162" s="232" t="s">
        <v>787</v>
      </c>
      <c r="G162" s="230"/>
      <c r="H162" s="230"/>
      <c r="I162" s="233"/>
      <c r="J162" s="234">
        <f>BK162</f>
        <v>0</v>
      </c>
      <c r="K162" s="230"/>
      <c r="L162" s="235"/>
      <c r="M162" s="236"/>
      <c r="N162" s="237"/>
      <c r="O162" s="237"/>
      <c r="P162" s="238">
        <f>P163</f>
        <v>0</v>
      </c>
      <c r="Q162" s="237"/>
      <c r="R162" s="238">
        <f>R163</f>
        <v>0</v>
      </c>
      <c r="S162" s="237"/>
      <c r="T162" s="23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80</v>
      </c>
      <c r="AT162" s="241" t="s">
        <v>72</v>
      </c>
      <c r="AU162" s="241" t="s">
        <v>73</v>
      </c>
      <c r="AY162" s="240" t="s">
        <v>201</v>
      </c>
      <c r="BK162" s="242">
        <f>BK163</f>
        <v>0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1157</v>
      </c>
      <c r="F163" s="247" t="s">
        <v>789</v>
      </c>
      <c r="G163" s="248" t="s">
        <v>318</v>
      </c>
      <c r="H163" s="249">
        <v>10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12" customFormat="1" ht="25.92" customHeight="1">
      <c r="A164" s="12"/>
      <c r="B164" s="229"/>
      <c r="C164" s="230"/>
      <c r="D164" s="231" t="s">
        <v>72</v>
      </c>
      <c r="E164" s="232" t="s">
        <v>1158</v>
      </c>
      <c r="F164" s="232" t="s">
        <v>790</v>
      </c>
      <c r="G164" s="230"/>
      <c r="H164" s="230"/>
      <c r="I164" s="233"/>
      <c r="J164" s="234">
        <f>BK164</f>
        <v>0</v>
      </c>
      <c r="K164" s="230"/>
      <c r="L164" s="235"/>
      <c r="M164" s="236"/>
      <c r="N164" s="237"/>
      <c r="O164" s="237"/>
      <c r="P164" s="238">
        <f>SUM(P165:P170)</f>
        <v>0</v>
      </c>
      <c r="Q164" s="237"/>
      <c r="R164" s="238">
        <f>SUM(R165:R170)</f>
        <v>0</v>
      </c>
      <c r="S164" s="237"/>
      <c r="T164" s="23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73</v>
      </c>
      <c r="AY164" s="240" t="s">
        <v>201</v>
      </c>
      <c r="BK164" s="242">
        <f>SUM(BK165:BK170)</f>
        <v>0</v>
      </c>
    </row>
    <row r="165" s="2" customFormat="1" ht="21.75" customHeight="1">
      <c r="A165" s="37"/>
      <c r="B165" s="38"/>
      <c r="C165" s="245" t="s">
        <v>73</v>
      </c>
      <c r="D165" s="245" t="s">
        <v>203</v>
      </c>
      <c r="E165" s="246" t="s">
        <v>1159</v>
      </c>
      <c r="F165" s="247" t="s">
        <v>792</v>
      </c>
      <c r="G165" s="248" t="s">
        <v>793</v>
      </c>
      <c r="H165" s="249">
        <v>709.79999999999995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544</v>
      </c>
    </row>
    <row r="166" s="2" customFormat="1" ht="21.75" customHeight="1">
      <c r="A166" s="37"/>
      <c r="B166" s="38"/>
      <c r="C166" s="245" t="s">
        <v>73</v>
      </c>
      <c r="D166" s="245" t="s">
        <v>203</v>
      </c>
      <c r="E166" s="246" t="s">
        <v>1430</v>
      </c>
      <c r="F166" s="247" t="s">
        <v>795</v>
      </c>
      <c r="G166" s="248" t="s">
        <v>793</v>
      </c>
      <c r="H166" s="249">
        <v>62.399999999999999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552</v>
      </c>
    </row>
    <row r="167" s="2" customFormat="1" ht="21.75" customHeight="1">
      <c r="A167" s="37"/>
      <c r="B167" s="38"/>
      <c r="C167" s="245" t="s">
        <v>73</v>
      </c>
      <c r="D167" s="245" t="s">
        <v>203</v>
      </c>
      <c r="E167" s="246" t="s">
        <v>1160</v>
      </c>
      <c r="F167" s="247" t="s">
        <v>797</v>
      </c>
      <c r="G167" s="248" t="s">
        <v>793</v>
      </c>
      <c r="H167" s="249">
        <v>19.5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562</v>
      </c>
    </row>
    <row r="168" s="2" customFormat="1" ht="21.75" customHeight="1">
      <c r="A168" s="37"/>
      <c r="B168" s="38"/>
      <c r="C168" s="245" t="s">
        <v>73</v>
      </c>
      <c r="D168" s="245" t="s">
        <v>203</v>
      </c>
      <c r="E168" s="246" t="s">
        <v>1161</v>
      </c>
      <c r="F168" s="247" t="s">
        <v>799</v>
      </c>
      <c r="G168" s="248" t="s">
        <v>793</v>
      </c>
      <c r="H168" s="249">
        <v>28.600000000000001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574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1431</v>
      </c>
      <c r="F169" s="247" t="s">
        <v>801</v>
      </c>
      <c r="G169" s="248" t="s">
        <v>793</v>
      </c>
      <c r="H169" s="249">
        <v>14.300000000000001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589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1432</v>
      </c>
      <c r="F170" s="247" t="s">
        <v>803</v>
      </c>
      <c r="G170" s="248" t="s">
        <v>724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596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1163</v>
      </c>
      <c r="F171" s="232" t="s">
        <v>804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SUM(P172:P176)</f>
        <v>0</v>
      </c>
      <c r="Q171" s="237"/>
      <c r="R171" s="238">
        <f>SUM(R172:R176)</f>
        <v>0</v>
      </c>
      <c r="S171" s="237"/>
      <c r="T171" s="239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201</v>
      </c>
      <c r="BK171" s="242">
        <f>SUM(BK172:BK176)</f>
        <v>0</v>
      </c>
    </row>
    <row r="172" s="2" customFormat="1" ht="21.75" customHeight="1">
      <c r="A172" s="37"/>
      <c r="B172" s="38"/>
      <c r="C172" s="245" t="s">
        <v>73</v>
      </c>
      <c r="D172" s="245" t="s">
        <v>203</v>
      </c>
      <c r="E172" s="246" t="s">
        <v>1164</v>
      </c>
      <c r="F172" s="247" t="s">
        <v>806</v>
      </c>
      <c r="G172" s="248" t="s">
        <v>793</v>
      </c>
      <c r="H172" s="249">
        <v>35.100000000000001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606</v>
      </c>
    </row>
    <row r="173" s="2" customFormat="1" ht="21.75" customHeight="1">
      <c r="A173" s="37"/>
      <c r="B173" s="38"/>
      <c r="C173" s="245" t="s">
        <v>73</v>
      </c>
      <c r="D173" s="245" t="s">
        <v>203</v>
      </c>
      <c r="E173" s="246" t="s">
        <v>1165</v>
      </c>
      <c r="F173" s="247" t="s">
        <v>808</v>
      </c>
      <c r="G173" s="248" t="s">
        <v>793</v>
      </c>
      <c r="H173" s="249">
        <v>62.399999999999999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618</v>
      </c>
    </row>
    <row r="174" s="2" customFormat="1" ht="21.75" customHeight="1">
      <c r="A174" s="37"/>
      <c r="B174" s="38"/>
      <c r="C174" s="245" t="s">
        <v>73</v>
      </c>
      <c r="D174" s="245" t="s">
        <v>203</v>
      </c>
      <c r="E174" s="246" t="s">
        <v>1166</v>
      </c>
      <c r="F174" s="247" t="s">
        <v>1167</v>
      </c>
      <c r="G174" s="248" t="s">
        <v>793</v>
      </c>
      <c r="H174" s="249">
        <v>19.5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265</v>
      </c>
    </row>
    <row r="175" s="2" customFormat="1" ht="21.75" customHeight="1">
      <c r="A175" s="37"/>
      <c r="B175" s="38"/>
      <c r="C175" s="245" t="s">
        <v>73</v>
      </c>
      <c r="D175" s="245" t="s">
        <v>203</v>
      </c>
      <c r="E175" s="246" t="s">
        <v>1168</v>
      </c>
      <c r="F175" s="247" t="s">
        <v>812</v>
      </c>
      <c r="G175" s="248" t="s">
        <v>793</v>
      </c>
      <c r="H175" s="249">
        <v>28.600000000000001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247</v>
      </c>
    </row>
    <row r="176" s="2" customFormat="1" ht="21.75" customHeight="1">
      <c r="A176" s="37"/>
      <c r="B176" s="38"/>
      <c r="C176" s="245" t="s">
        <v>73</v>
      </c>
      <c r="D176" s="245" t="s">
        <v>203</v>
      </c>
      <c r="E176" s="246" t="s">
        <v>1433</v>
      </c>
      <c r="F176" s="247" t="s">
        <v>814</v>
      </c>
      <c r="G176" s="248" t="s">
        <v>793</v>
      </c>
      <c r="H176" s="249">
        <v>15.6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276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1169</v>
      </c>
      <c r="F177" s="232" t="s">
        <v>815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P178</f>
        <v>0</v>
      </c>
      <c r="Q177" s="237"/>
      <c r="R177" s="238">
        <f>R178</f>
        <v>0</v>
      </c>
      <c r="S177" s="237"/>
      <c r="T177" s="23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201</v>
      </c>
      <c r="BK177" s="242">
        <f>BK178</f>
        <v>0</v>
      </c>
    </row>
    <row r="178" s="2" customFormat="1" ht="16.5" customHeight="1">
      <c r="A178" s="37"/>
      <c r="B178" s="38"/>
      <c r="C178" s="245" t="s">
        <v>73</v>
      </c>
      <c r="D178" s="245" t="s">
        <v>203</v>
      </c>
      <c r="E178" s="246" t="s">
        <v>1170</v>
      </c>
      <c r="F178" s="247" t="s">
        <v>817</v>
      </c>
      <c r="G178" s="248" t="s">
        <v>318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707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1171</v>
      </c>
      <c r="F179" s="232" t="s">
        <v>818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SUM(P180:P192)</f>
        <v>0</v>
      </c>
      <c r="Q179" s="237"/>
      <c r="R179" s="238">
        <f>SUM(R180:R192)</f>
        <v>0</v>
      </c>
      <c r="S179" s="237"/>
      <c r="T179" s="239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201</v>
      </c>
      <c r="BK179" s="242">
        <f>SUM(BK180:BK192)</f>
        <v>0</v>
      </c>
    </row>
    <row r="180" s="2" customFormat="1" ht="16.5" customHeight="1">
      <c r="A180" s="37"/>
      <c r="B180" s="38"/>
      <c r="C180" s="245" t="s">
        <v>73</v>
      </c>
      <c r="D180" s="245" t="s">
        <v>203</v>
      </c>
      <c r="E180" s="246" t="s">
        <v>1434</v>
      </c>
      <c r="F180" s="247" t="s">
        <v>820</v>
      </c>
      <c r="G180" s="248" t="s">
        <v>323</v>
      </c>
      <c r="H180" s="249">
        <v>834.60000000000002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710</v>
      </c>
    </row>
    <row r="181" s="14" customFormat="1">
      <c r="A181" s="14"/>
      <c r="B181" s="270"/>
      <c r="C181" s="271"/>
      <c r="D181" s="261" t="s">
        <v>209</v>
      </c>
      <c r="E181" s="272" t="s">
        <v>1</v>
      </c>
      <c r="F181" s="273" t="s">
        <v>1435</v>
      </c>
      <c r="G181" s="271"/>
      <c r="H181" s="274">
        <v>834.60000000000002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209</v>
      </c>
      <c r="AU181" s="280" t="s">
        <v>80</v>
      </c>
      <c r="AV181" s="14" t="s">
        <v>85</v>
      </c>
      <c r="AW181" s="14" t="s">
        <v>30</v>
      </c>
      <c r="AX181" s="14" t="s">
        <v>73</v>
      </c>
      <c r="AY181" s="280" t="s">
        <v>201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1174</v>
      </c>
      <c r="F182" s="247" t="s">
        <v>823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713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1175</v>
      </c>
      <c r="F183" s="247" t="s">
        <v>825</v>
      </c>
      <c r="G183" s="248" t="s">
        <v>323</v>
      </c>
      <c r="H183" s="249">
        <v>6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716</v>
      </c>
    </row>
    <row r="184" s="2" customFormat="1" ht="21.75" customHeight="1">
      <c r="A184" s="37"/>
      <c r="B184" s="38"/>
      <c r="C184" s="245" t="s">
        <v>73</v>
      </c>
      <c r="D184" s="245" t="s">
        <v>203</v>
      </c>
      <c r="E184" s="246" t="s">
        <v>1436</v>
      </c>
      <c r="F184" s="247" t="s">
        <v>827</v>
      </c>
      <c r="G184" s="248" t="s">
        <v>206</v>
      </c>
      <c r="H184" s="249">
        <v>38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721</v>
      </c>
    </row>
    <row r="185" s="2" customFormat="1" ht="21.75" customHeight="1">
      <c r="A185" s="37"/>
      <c r="B185" s="38"/>
      <c r="C185" s="245" t="s">
        <v>73</v>
      </c>
      <c r="D185" s="245" t="s">
        <v>203</v>
      </c>
      <c r="E185" s="246" t="s">
        <v>1437</v>
      </c>
      <c r="F185" s="247" t="s">
        <v>829</v>
      </c>
      <c r="G185" s="248" t="s">
        <v>206</v>
      </c>
      <c r="H185" s="249">
        <v>10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725</v>
      </c>
    </row>
    <row r="186" s="2" customFormat="1" ht="16.5" customHeight="1">
      <c r="A186" s="37"/>
      <c r="B186" s="38"/>
      <c r="C186" s="245" t="s">
        <v>73</v>
      </c>
      <c r="D186" s="245" t="s">
        <v>203</v>
      </c>
      <c r="E186" s="246" t="s">
        <v>1178</v>
      </c>
      <c r="F186" s="247" t="s">
        <v>831</v>
      </c>
      <c r="G186" s="248" t="s">
        <v>206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207</v>
      </c>
      <c r="AT186" s="257" t="s">
        <v>203</v>
      </c>
      <c r="AU186" s="257" t="s">
        <v>80</v>
      </c>
      <c r="AY186" s="16" t="s">
        <v>201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207</v>
      </c>
      <c r="BM186" s="257" t="s">
        <v>728</v>
      </c>
    </row>
    <row r="187" s="2" customFormat="1" ht="16.5" customHeight="1">
      <c r="A187" s="37"/>
      <c r="B187" s="38"/>
      <c r="C187" s="245" t="s">
        <v>73</v>
      </c>
      <c r="D187" s="245" t="s">
        <v>203</v>
      </c>
      <c r="E187" s="246" t="s">
        <v>1179</v>
      </c>
      <c r="F187" s="247" t="s">
        <v>833</v>
      </c>
      <c r="G187" s="248" t="s">
        <v>206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207</v>
      </c>
      <c r="AT187" s="257" t="s">
        <v>203</v>
      </c>
      <c r="AU187" s="257" t="s">
        <v>80</v>
      </c>
      <c r="AY187" s="16" t="s">
        <v>201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207</v>
      </c>
      <c r="BM187" s="257" t="s">
        <v>836</v>
      </c>
    </row>
    <row r="188" s="2" customFormat="1" ht="16.5" customHeight="1">
      <c r="A188" s="37"/>
      <c r="B188" s="38"/>
      <c r="C188" s="245" t="s">
        <v>73</v>
      </c>
      <c r="D188" s="245" t="s">
        <v>203</v>
      </c>
      <c r="E188" s="246" t="s">
        <v>1180</v>
      </c>
      <c r="F188" s="247" t="s">
        <v>835</v>
      </c>
      <c r="G188" s="248" t="s">
        <v>206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207</v>
      </c>
      <c r="AT188" s="257" t="s">
        <v>203</v>
      </c>
      <c r="AU188" s="257" t="s">
        <v>80</v>
      </c>
      <c r="AY188" s="16" t="s">
        <v>201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207</v>
      </c>
      <c r="BM188" s="257" t="s">
        <v>839</v>
      </c>
    </row>
    <row r="189" s="2" customFormat="1" ht="16.5" customHeight="1">
      <c r="A189" s="37"/>
      <c r="B189" s="38"/>
      <c r="C189" s="245" t="s">
        <v>73</v>
      </c>
      <c r="D189" s="245" t="s">
        <v>203</v>
      </c>
      <c r="E189" s="246" t="s">
        <v>1181</v>
      </c>
      <c r="F189" s="247" t="s">
        <v>838</v>
      </c>
      <c r="G189" s="248" t="s">
        <v>206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207</v>
      </c>
      <c r="AT189" s="257" t="s">
        <v>203</v>
      </c>
      <c r="AU189" s="257" t="s">
        <v>80</v>
      </c>
      <c r="AY189" s="16" t="s">
        <v>201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207</v>
      </c>
      <c r="BM189" s="257" t="s">
        <v>842</v>
      </c>
    </row>
    <row r="190" s="2" customFormat="1" ht="16.5" customHeight="1">
      <c r="A190" s="37"/>
      <c r="B190" s="38"/>
      <c r="C190" s="245" t="s">
        <v>73</v>
      </c>
      <c r="D190" s="245" t="s">
        <v>203</v>
      </c>
      <c r="E190" s="246" t="s">
        <v>1182</v>
      </c>
      <c r="F190" s="247" t="s">
        <v>841</v>
      </c>
      <c r="G190" s="248" t="s">
        <v>206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207</v>
      </c>
      <c r="AT190" s="257" t="s">
        <v>203</v>
      </c>
      <c r="AU190" s="257" t="s">
        <v>80</v>
      </c>
      <c r="AY190" s="16" t="s">
        <v>201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207</v>
      </c>
      <c r="BM190" s="257" t="s">
        <v>844</v>
      </c>
    </row>
    <row r="191" s="2" customFormat="1" ht="16.5" customHeight="1">
      <c r="A191" s="37"/>
      <c r="B191" s="38"/>
      <c r="C191" s="245" t="s">
        <v>73</v>
      </c>
      <c r="D191" s="245" t="s">
        <v>203</v>
      </c>
      <c r="E191" s="246" t="s">
        <v>1185</v>
      </c>
      <c r="F191" s="247" t="s">
        <v>430</v>
      </c>
      <c r="G191" s="248" t="s">
        <v>206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207</v>
      </c>
      <c r="AT191" s="257" t="s">
        <v>203</v>
      </c>
      <c r="AU191" s="257" t="s">
        <v>80</v>
      </c>
      <c r="AY191" s="16" t="s">
        <v>201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207</v>
      </c>
      <c r="BM191" s="257" t="s">
        <v>345</v>
      </c>
    </row>
    <row r="192" s="2" customFormat="1" ht="16.5" customHeight="1">
      <c r="A192" s="37"/>
      <c r="B192" s="38"/>
      <c r="C192" s="245" t="s">
        <v>73</v>
      </c>
      <c r="D192" s="245" t="s">
        <v>203</v>
      </c>
      <c r="E192" s="246" t="s">
        <v>1186</v>
      </c>
      <c r="F192" s="247" t="s">
        <v>846</v>
      </c>
      <c r="G192" s="248" t="s">
        <v>206</v>
      </c>
      <c r="H192" s="249">
        <v>1</v>
      </c>
      <c r="I192" s="250"/>
      <c r="J192" s="251">
        <f>ROUND(I192*H192,2)</f>
        <v>0</v>
      </c>
      <c r="K192" s="252"/>
      <c r="L192" s="43"/>
      <c r="M192" s="295" t="s">
        <v>1</v>
      </c>
      <c r="N192" s="296" t="s">
        <v>39</v>
      </c>
      <c r="O192" s="297"/>
      <c r="P192" s="298">
        <f>O192*H192</f>
        <v>0</v>
      </c>
      <c r="Q192" s="298">
        <v>0</v>
      </c>
      <c r="R192" s="298">
        <f>Q192*H192</f>
        <v>0</v>
      </c>
      <c r="S192" s="298">
        <v>0</v>
      </c>
      <c r="T192" s="29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207</v>
      </c>
      <c r="AT192" s="257" t="s">
        <v>203</v>
      </c>
      <c r="AU192" s="257" t="s">
        <v>80</v>
      </c>
      <c r="AY192" s="16" t="s">
        <v>201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207</v>
      </c>
      <c r="BM192" s="257" t="s">
        <v>1187</v>
      </c>
    </row>
    <row r="193" s="2" customFormat="1" ht="6.96" customHeight="1">
      <c r="A193" s="37"/>
      <c r="B193" s="65"/>
      <c r="C193" s="66"/>
      <c r="D193" s="66"/>
      <c r="E193" s="66"/>
      <c r="F193" s="66"/>
      <c r="G193" s="66"/>
      <c r="H193" s="66"/>
      <c r="I193" s="192"/>
      <c r="J193" s="66"/>
      <c r="K193" s="66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0i9sIF2PZ29Qz+VtxYKzlApz/Qi0gH66f9xGYXxiCepeicp282aEJCHxMmEYIBL1EipaSq6K+R6D0YgjgiFXrA==" hashValue="7pQJjR1ahrSMIHKkz199Tr0NBVUpD6yZjvG9e7Tv2y9RnrlS+s7D6n7rzps5GNkFg6NCYtEe7szG++mSLSEghw==" algorithmName="SHA-512" password="CC35"/>
  <autoFilter ref="C132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23.25" customHeight="1">
      <c r="B9" s="19"/>
      <c r="E9" s="153" t="s">
        <v>1281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1282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1438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ROUND((SUM(BE132:BE181)),  2)</f>
        <v>0</v>
      </c>
      <c r="G37" s="37"/>
      <c r="H37" s="37"/>
      <c r="I37" s="171">
        <v>0.20999999999999999</v>
      </c>
      <c r="J37" s="170">
        <f>ROUND(((SUM(BE132:BE181))*I37),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ROUND((SUM(BF132:BF181)),  2)</f>
        <v>0</v>
      </c>
      <c r="G38" s="37"/>
      <c r="H38" s="37"/>
      <c r="I38" s="171">
        <v>0.14999999999999999</v>
      </c>
      <c r="J38" s="170">
        <f>ROUND(((SUM(BF132:BF181))*I38),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1281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1282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1189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1190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1191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1192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1193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1194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1195</v>
      </c>
      <c r="E107" s="206"/>
      <c r="F107" s="206"/>
      <c r="G107" s="206"/>
      <c r="H107" s="206"/>
      <c r="I107" s="207"/>
      <c r="J107" s="208">
        <f>J172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1196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23.25" customHeight="1">
      <c r="B120" s="20"/>
      <c r="C120" s="21"/>
      <c r="D120" s="21"/>
      <c r="E120" s="196" t="s">
        <v>1281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1282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O.d.a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P133+P135+P137+P141+P145+P148+P172+P177</f>
        <v>0</v>
      </c>
      <c r="Q132" s="103"/>
      <c r="R132" s="226">
        <f>R133+R135+R137+R141+R145+R148+R172+R177</f>
        <v>0</v>
      </c>
      <c r="S132" s="103"/>
      <c r="T132" s="227">
        <f>T133+T135+T137+T141+T145+T148+T172+T177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BK133+BK135+BK137+BK141+BK145+BK148+BK172+BK177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627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1439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657</v>
      </c>
      <c r="F135" s="232" t="s">
        <v>1198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1440</v>
      </c>
      <c r="F136" s="247" t="s">
        <v>1200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691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1441</v>
      </c>
      <c r="F138" s="247" t="s">
        <v>860</v>
      </c>
      <c r="G138" s="248" t="s">
        <v>318</v>
      </c>
      <c r="H138" s="249">
        <v>4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1442</v>
      </c>
      <c r="F139" s="247" t="s">
        <v>862</v>
      </c>
      <c r="G139" s="248" t="s">
        <v>318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1443</v>
      </c>
      <c r="F140" s="247" t="s">
        <v>863</v>
      </c>
      <c r="G140" s="248" t="s">
        <v>318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717</v>
      </c>
      <c r="F141" s="232" t="s">
        <v>907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201</v>
      </c>
      <c r="BK141" s="242">
        <f>SUM(BK142:BK144)</f>
        <v>0</v>
      </c>
    </row>
    <row r="142" s="2" customFormat="1" ht="16.5" customHeight="1">
      <c r="A142" s="37"/>
      <c r="B142" s="38"/>
      <c r="C142" s="245" t="s">
        <v>73</v>
      </c>
      <c r="D142" s="245" t="s">
        <v>203</v>
      </c>
      <c r="E142" s="246" t="s">
        <v>1444</v>
      </c>
      <c r="F142" s="247" t="s">
        <v>1445</v>
      </c>
      <c r="G142" s="248" t="s">
        <v>318</v>
      </c>
      <c r="H142" s="249">
        <v>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207</v>
      </c>
      <c r="AT142" s="257" t="s">
        <v>203</v>
      </c>
      <c r="AU142" s="257" t="s">
        <v>80</v>
      </c>
      <c r="AY142" s="16" t="s">
        <v>201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207</v>
      </c>
      <c r="BM142" s="257" t="s">
        <v>341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1446</v>
      </c>
      <c r="F143" s="247" t="s">
        <v>1447</v>
      </c>
      <c r="G143" s="248" t="s">
        <v>318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353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1448</v>
      </c>
      <c r="F144" s="247" t="s">
        <v>867</v>
      </c>
      <c r="G144" s="248" t="s">
        <v>318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365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1156</v>
      </c>
      <c r="F145" s="232" t="s">
        <v>1208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201</v>
      </c>
      <c r="BK145" s="242">
        <f>SUM(BK146:BK147)</f>
        <v>0</v>
      </c>
    </row>
    <row r="146" s="2" customFormat="1" ht="16.5" customHeight="1">
      <c r="A146" s="37"/>
      <c r="B146" s="38"/>
      <c r="C146" s="245" t="s">
        <v>73</v>
      </c>
      <c r="D146" s="245" t="s">
        <v>203</v>
      </c>
      <c r="E146" s="246" t="s">
        <v>1449</v>
      </c>
      <c r="F146" s="247" t="s">
        <v>1210</v>
      </c>
      <c r="G146" s="248" t="s">
        <v>318</v>
      </c>
      <c r="H146" s="249">
        <v>2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207</v>
      </c>
      <c r="AT146" s="257" t="s">
        <v>203</v>
      </c>
      <c r="AU146" s="257" t="s">
        <v>80</v>
      </c>
      <c r="AY146" s="16" t="s">
        <v>201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207</v>
      </c>
      <c r="BM146" s="257" t="s">
        <v>374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1450</v>
      </c>
      <c r="F147" s="247" t="s">
        <v>1212</v>
      </c>
      <c r="G147" s="248" t="s">
        <v>318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386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1158</v>
      </c>
      <c r="F148" s="232" t="s">
        <v>1213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SUM(P149:P171)</f>
        <v>0</v>
      </c>
      <c r="Q148" s="237"/>
      <c r="R148" s="238">
        <f>SUM(R149:R171)</f>
        <v>0</v>
      </c>
      <c r="S148" s="237"/>
      <c r="T148" s="239">
        <f>SUM(T149:T171)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201</v>
      </c>
      <c r="BK148" s="242">
        <f>SUM(BK149:BK171)</f>
        <v>0</v>
      </c>
    </row>
    <row r="149" s="2" customFormat="1" ht="21.75" customHeight="1">
      <c r="A149" s="37"/>
      <c r="B149" s="38"/>
      <c r="C149" s="245" t="s">
        <v>73</v>
      </c>
      <c r="D149" s="245" t="s">
        <v>203</v>
      </c>
      <c r="E149" s="246" t="s">
        <v>1451</v>
      </c>
      <c r="F149" s="247" t="s">
        <v>872</v>
      </c>
      <c r="G149" s="248" t="s">
        <v>793</v>
      </c>
      <c r="H149" s="249">
        <v>7.9199999999999999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207</v>
      </c>
      <c r="AT149" s="257" t="s">
        <v>203</v>
      </c>
      <c r="AU149" s="257" t="s">
        <v>80</v>
      </c>
      <c r="AY149" s="16" t="s">
        <v>201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207</v>
      </c>
      <c r="BM149" s="257" t="s">
        <v>397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1452</v>
      </c>
      <c r="F150" s="247" t="s">
        <v>873</v>
      </c>
      <c r="G150" s="248" t="s">
        <v>793</v>
      </c>
      <c r="H150" s="249">
        <v>34.799999999999997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1453</v>
      </c>
      <c r="F151" s="247" t="s">
        <v>875</v>
      </c>
      <c r="G151" s="248" t="s">
        <v>793</v>
      </c>
      <c r="H151" s="249">
        <v>16.344000000000001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1454</v>
      </c>
      <c r="F152" s="247" t="s">
        <v>1455</v>
      </c>
      <c r="G152" s="248" t="s">
        <v>318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1456</v>
      </c>
      <c r="F153" s="247" t="s">
        <v>1257</v>
      </c>
      <c r="G153" s="248" t="s">
        <v>318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1457</v>
      </c>
      <c r="F154" s="247" t="s">
        <v>1458</v>
      </c>
      <c r="G154" s="248" t="s">
        <v>318</v>
      </c>
      <c r="H154" s="249">
        <v>4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1459</v>
      </c>
      <c r="F155" s="247" t="s">
        <v>877</v>
      </c>
      <c r="G155" s="248" t="s">
        <v>318</v>
      </c>
      <c r="H155" s="249">
        <v>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1460</v>
      </c>
      <c r="F156" s="247" t="s">
        <v>878</v>
      </c>
      <c r="G156" s="248" t="s">
        <v>318</v>
      </c>
      <c r="H156" s="249">
        <v>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1461</v>
      </c>
      <c r="F157" s="247" t="s">
        <v>879</v>
      </c>
      <c r="G157" s="248" t="s">
        <v>318</v>
      </c>
      <c r="H157" s="249">
        <v>9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1462</v>
      </c>
      <c r="F158" s="247" t="s">
        <v>880</v>
      </c>
      <c r="G158" s="248" t="s">
        <v>318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1463</v>
      </c>
      <c r="F159" s="247" t="s">
        <v>881</v>
      </c>
      <c r="G159" s="248" t="s">
        <v>318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502</v>
      </c>
    </row>
    <row r="160" s="2" customFormat="1" ht="33" customHeight="1">
      <c r="A160" s="37"/>
      <c r="B160" s="38"/>
      <c r="C160" s="245" t="s">
        <v>73</v>
      </c>
      <c r="D160" s="245" t="s">
        <v>203</v>
      </c>
      <c r="E160" s="246" t="s">
        <v>1464</v>
      </c>
      <c r="F160" s="247" t="s">
        <v>882</v>
      </c>
      <c r="G160" s="248" t="s">
        <v>318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510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1465</v>
      </c>
      <c r="F161" s="247" t="s">
        <v>883</v>
      </c>
      <c r="G161" s="248" t="s">
        <v>318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1466</v>
      </c>
      <c r="F162" s="247" t="s">
        <v>910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528</v>
      </c>
    </row>
    <row r="163" s="2" customFormat="1" ht="16.5" customHeight="1">
      <c r="A163" s="37"/>
      <c r="B163" s="38"/>
      <c r="C163" s="245" t="s">
        <v>73</v>
      </c>
      <c r="D163" s="245" t="s">
        <v>203</v>
      </c>
      <c r="E163" s="246" t="s">
        <v>1467</v>
      </c>
      <c r="F163" s="247" t="s">
        <v>886</v>
      </c>
      <c r="G163" s="248" t="s">
        <v>318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1468</v>
      </c>
      <c r="F164" s="247" t="s">
        <v>888</v>
      </c>
      <c r="G164" s="248" t="s">
        <v>318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1469</v>
      </c>
      <c r="F165" s="247" t="s">
        <v>1470</v>
      </c>
      <c r="G165" s="248" t="s">
        <v>318</v>
      </c>
      <c r="H165" s="249">
        <v>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1471</v>
      </c>
      <c r="F166" s="247" t="s">
        <v>911</v>
      </c>
      <c r="G166" s="248" t="s">
        <v>318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1472</v>
      </c>
      <c r="F167" s="247" t="s">
        <v>1473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1474</v>
      </c>
      <c r="F168" s="247" t="s">
        <v>892</v>
      </c>
      <c r="G168" s="248" t="s">
        <v>318</v>
      </c>
      <c r="H168" s="249">
        <v>6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1475</v>
      </c>
      <c r="F169" s="247" t="s">
        <v>893</v>
      </c>
      <c r="G169" s="248" t="s">
        <v>318</v>
      </c>
      <c r="H169" s="249">
        <v>4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1476</v>
      </c>
      <c r="F170" s="247" t="s">
        <v>894</v>
      </c>
      <c r="G170" s="248" t="s">
        <v>318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1477</v>
      </c>
      <c r="F171" s="247" t="s">
        <v>896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618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1163</v>
      </c>
      <c r="F172" s="232" t="s">
        <v>897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SUM(P173:P176)</f>
        <v>0</v>
      </c>
      <c r="Q172" s="237"/>
      <c r="R172" s="238">
        <f>SUM(R173:R176)</f>
        <v>0</v>
      </c>
      <c r="S172" s="237"/>
      <c r="T172" s="239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80</v>
      </c>
      <c r="AT172" s="241" t="s">
        <v>72</v>
      </c>
      <c r="AU172" s="241" t="s">
        <v>73</v>
      </c>
      <c r="AY172" s="240" t="s">
        <v>201</v>
      </c>
      <c r="BK172" s="242">
        <f>SUM(BK173:BK176)</f>
        <v>0</v>
      </c>
    </row>
    <row r="173" s="2" customFormat="1" ht="33" customHeight="1">
      <c r="A173" s="37"/>
      <c r="B173" s="38"/>
      <c r="C173" s="245" t="s">
        <v>73</v>
      </c>
      <c r="D173" s="245" t="s">
        <v>203</v>
      </c>
      <c r="E173" s="246" t="s">
        <v>1478</v>
      </c>
      <c r="F173" s="247" t="s">
        <v>1479</v>
      </c>
      <c r="G173" s="248" t="s">
        <v>230</v>
      </c>
      <c r="H173" s="249">
        <v>2.1360000000000001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265</v>
      </c>
    </row>
    <row r="174" s="2" customFormat="1" ht="33" customHeight="1">
      <c r="A174" s="37"/>
      <c r="B174" s="38"/>
      <c r="C174" s="245" t="s">
        <v>73</v>
      </c>
      <c r="D174" s="245" t="s">
        <v>203</v>
      </c>
      <c r="E174" s="246" t="s">
        <v>1480</v>
      </c>
      <c r="F174" s="247" t="s">
        <v>1481</v>
      </c>
      <c r="G174" s="248" t="s">
        <v>230</v>
      </c>
      <c r="H174" s="249">
        <v>7.7999999999999998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247</v>
      </c>
    </row>
    <row r="175" s="2" customFormat="1" ht="44.25" customHeight="1">
      <c r="A175" s="37"/>
      <c r="B175" s="38"/>
      <c r="C175" s="245" t="s">
        <v>73</v>
      </c>
      <c r="D175" s="245" t="s">
        <v>203</v>
      </c>
      <c r="E175" s="246" t="s">
        <v>1482</v>
      </c>
      <c r="F175" s="247" t="s">
        <v>1483</v>
      </c>
      <c r="G175" s="248" t="s">
        <v>230</v>
      </c>
      <c r="H175" s="249">
        <v>4.2240000000000002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276</v>
      </c>
    </row>
    <row r="176" s="2" customFormat="1" ht="44.25" customHeight="1">
      <c r="A176" s="37"/>
      <c r="B176" s="38"/>
      <c r="C176" s="245" t="s">
        <v>73</v>
      </c>
      <c r="D176" s="245" t="s">
        <v>203</v>
      </c>
      <c r="E176" s="246" t="s">
        <v>1484</v>
      </c>
      <c r="F176" s="247" t="s">
        <v>1485</v>
      </c>
      <c r="G176" s="248" t="s">
        <v>230</v>
      </c>
      <c r="H176" s="249">
        <v>5.484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707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1169</v>
      </c>
      <c r="F177" s="232" t="s">
        <v>818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201</v>
      </c>
      <c r="BK177" s="242">
        <f>SUM(BK178:BK181)</f>
        <v>0</v>
      </c>
    </row>
    <row r="178" s="2" customFormat="1" ht="21.75" customHeight="1">
      <c r="A178" s="37"/>
      <c r="B178" s="38"/>
      <c r="C178" s="245" t="s">
        <v>73</v>
      </c>
      <c r="D178" s="245" t="s">
        <v>203</v>
      </c>
      <c r="E178" s="246" t="s">
        <v>1486</v>
      </c>
      <c r="F178" s="247" t="s">
        <v>902</v>
      </c>
      <c r="G178" s="248" t="s">
        <v>206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710</v>
      </c>
    </row>
    <row r="179" s="2" customFormat="1" ht="16.5" customHeight="1">
      <c r="A179" s="37"/>
      <c r="B179" s="38"/>
      <c r="C179" s="245" t="s">
        <v>73</v>
      </c>
      <c r="D179" s="245" t="s">
        <v>203</v>
      </c>
      <c r="E179" s="246" t="s">
        <v>1487</v>
      </c>
      <c r="F179" s="247" t="s">
        <v>903</v>
      </c>
      <c r="G179" s="248" t="s">
        <v>206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713</v>
      </c>
    </row>
    <row r="180" s="2" customFormat="1" ht="16.5" customHeight="1">
      <c r="A180" s="37"/>
      <c r="B180" s="38"/>
      <c r="C180" s="245" t="s">
        <v>73</v>
      </c>
      <c r="D180" s="245" t="s">
        <v>203</v>
      </c>
      <c r="E180" s="246" t="s">
        <v>1488</v>
      </c>
      <c r="F180" s="247" t="s">
        <v>904</v>
      </c>
      <c r="G180" s="248" t="s">
        <v>206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716</v>
      </c>
    </row>
    <row r="181" s="2" customFormat="1" ht="16.5" customHeight="1">
      <c r="A181" s="37"/>
      <c r="B181" s="38"/>
      <c r="C181" s="245" t="s">
        <v>73</v>
      </c>
      <c r="D181" s="245" t="s">
        <v>203</v>
      </c>
      <c r="E181" s="246" t="s">
        <v>1251</v>
      </c>
      <c r="F181" s="247" t="s">
        <v>430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95" t="s">
        <v>1</v>
      </c>
      <c r="N181" s="296" t="s">
        <v>39</v>
      </c>
      <c r="O181" s="297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721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2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V2K0A/ElRsaV+JCFhY6aZv+Uhfv6M/rEtTOWcSMftDAFFcHRIyrMFtI0AzdAY/U7MoivmqhuuZdlzVAutLf6Mg==" hashValue="avX2yK9hLUId0y8iF5gE+qpSOjPM4bTlTloU5+Catzu9pWxFxT0/5S3g28A/kj26aw12lmXqmsA/KHbI4I3r4A==" algorithmName="SHA-512" password="CC35"/>
  <autoFilter ref="C131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23.25" customHeight="1">
      <c r="B9" s="19"/>
      <c r="E9" s="153" t="s">
        <v>1281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1282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1489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1281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1282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1189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1190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1191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1192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1193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1194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1195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1196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23.25" customHeight="1">
      <c r="B120" s="20"/>
      <c r="C120" s="21"/>
      <c r="D120" s="21"/>
      <c r="E120" s="196" t="s">
        <v>1281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1282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O.d.b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627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1490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657</v>
      </c>
      <c r="F135" s="232" t="s">
        <v>1198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1440</v>
      </c>
      <c r="F136" s="247" t="s">
        <v>1200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691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1441</v>
      </c>
      <c r="F138" s="247" t="s">
        <v>860</v>
      </c>
      <c r="G138" s="248" t="s">
        <v>318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1491</v>
      </c>
      <c r="F139" s="247" t="s">
        <v>861</v>
      </c>
      <c r="G139" s="248" t="s">
        <v>318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1442</v>
      </c>
      <c r="F140" s="247" t="s">
        <v>862</v>
      </c>
      <c r="G140" s="248" t="s">
        <v>318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1443</v>
      </c>
      <c r="F141" s="247" t="s">
        <v>863</v>
      </c>
      <c r="G141" s="248" t="s">
        <v>318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1444</v>
      </c>
      <c r="F143" s="247" t="s">
        <v>1445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353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1446</v>
      </c>
      <c r="F144" s="247" t="s">
        <v>1447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1448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1156</v>
      </c>
      <c r="F146" s="232" t="s">
        <v>1208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1449</v>
      </c>
      <c r="F147" s="247" t="s">
        <v>1210</v>
      </c>
      <c r="G147" s="248" t="s">
        <v>318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386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1450</v>
      </c>
      <c r="F148" s="247" t="s">
        <v>1212</v>
      </c>
      <c r="G148" s="248" t="s">
        <v>318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1158</v>
      </c>
      <c r="F149" s="232" t="s">
        <v>1213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1451</v>
      </c>
      <c r="F150" s="247" t="s">
        <v>872</v>
      </c>
      <c r="G150" s="248" t="s">
        <v>793</v>
      </c>
      <c r="H150" s="249">
        <v>8.3759999999999994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1452</v>
      </c>
      <c r="F151" s="247" t="s">
        <v>873</v>
      </c>
      <c r="G151" s="248" t="s">
        <v>793</v>
      </c>
      <c r="H151" s="249">
        <v>99.599999999999994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1492</v>
      </c>
      <c r="F152" s="247" t="s">
        <v>874</v>
      </c>
      <c r="G152" s="248" t="s">
        <v>793</v>
      </c>
      <c r="H152" s="249">
        <v>0.85199999999999998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1453</v>
      </c>
      <c r="F153" s="247" t="s">
        <v>875</v>
      </c>
      <c r="G153" s="248" t="s">
        <v>793</v>
      </c>
      <c r="H153" s="249">
        <v>16.079999999999998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1493</v>
      </c>
      <c r="F154" s="247" t="s">
        <v>876</v>
      </c>
      <c r="G154" s="248" t="s">
        <v>318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1494</v>
      </c>
      <c r="F155" s="247" t="s">
        <v>1220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1459</v>
      </c>
      <c r="F156" s="247" t="s">
        <v>877</v>
      </c>
      <c r="G156" s="248" t="s">
        <v>318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1495</v>
      </c>
      <c r="F157" s="247" t="s">
        <v>908</v>
      </c>
      <c r="G157" s="248" t="s">
        <v>318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1460</v>
      </c>
      <c r="F158" s="247" t="s">
        <v>878</v>
      </c>
      <c r="G158" s="248" t="s">
        <v>318</v>
      </c>
      <c r="H158" s="249">
        <v>5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1461</v>
      </c>
      <c r="F159" s="247" t="s">
        <v>879</v>
      </c>
      <c r="G159" s="248" t="s">
        <v>318</v>
      </c>
      <c r="H159" s="249">
        <v>39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1462</v>
      </c>
      <c r="F160" s="247" t="s">
        <v>880</v>
      </c>
      <c r="G160" s="248" t="s">
        <v>318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510</v>
      </c>
    </row>
    <row r="161" s="2" customFormat="1" ht="21.75" customHeight="1">
      <c r="A161" s="37"/>
      <c r="B161" s="38"/>
      <c r="C161" s="245" t="s">
        <v>73</v>
      </c>
      <c r="D161" s="245" t="s">
        <v>203</v>
      </c>
      <c r="E161" s="246" t="s">
        <v>1463</v>
      </c>
      <c r="F161" s="247" t="s">
        <v>881</v>
      </c>
      <c r="G161" s="248" t="s">
        <v>318</v>
      </c>
      <c r="H161" s="249">
        <v>8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520</v>
      </c>
    </row>
    <row r="162" s="2" customFormat="1" ht="33" customHeight="1">
      <c r="A162" s="37"/>
      <c r="B162" s="38"/>
      <c r="C162" s="245" t="s">
        <v>73</v>
      </c>
      <c r="D162" s="245" t="s">
        <v>203</v>
      </c>
      <c r="E162" s="246" t="s">
        <v>1464</v>
      </c>
      <c r="F162" s="247" t="s">
        <v>882</v>
      </c>
      <c r="G162" s="248" t="s">
        <v>318</v>
      </c>
      <c r="H162" s="249">
        <v>9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528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1465</v>
      </c>
      <c r="F163" s="247" t="s">
        <v>883</v>
      </c>
      <c r="G163" s="248" t="s">
        <v>318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2" customFormat="1" ht="21.75" customHeight="1">
      <c r="A164" s="37"/>
      <c r="B164" s="38"/>
      <c r="C164" s="245" t="s">
        <v>73</v>
      </c>
      <c r="D164" s="245" t="s">
        <v>203</v>
      </c>
      <c r="E164" s="246" t="s">
        <v>1496</v>
      </c>
      <c r="F164" s="247" t="s">
        <v>884</v>
      </c>
      <c r="G164" s="248" t="s">
        <v>318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1467</v>
      </c>
      <c r="F165" s="247" t="s">
        <v>886</v>
      </c>
      <c r="G165" s="248" t="s">
        <v>318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1497</v>
      </c>
      <c r="F166" s="247" t="s">
        <v>887</v>
      </c>
      <c r="G166" s="248" t="s">
        <v>318</v>
      </c>
      <c r="H166" s="249">
        <v>8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1468</v>
      </c>
      <c r="F167" s="247" t="s">
        <v>888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1498</v>
      </c>
      <c r="F168" s="247" t="s">
        <v>1235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1499</v>
      </c>
      <c r="F169" s="247" t="s">
        <v>889</v>
      </c>
      <c r="G169" s="248" t="s">
        <v>318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1500</v>
      </c>
      <c r="F170" s="247" t="s">
        <v>890</v>
      </c>
      <c r="G170" s="248" t="s">
        <v>318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1501</v>
      </c>
      <c r="F171" s="247" t="s">
        <v>891</v>
      </c>
      <c r="G171" s="248" t="s">
        <v>318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1474</v>
      </c>
      <c r="F172" s="247" t="s">
        <v>892</v>
      </c>
      <c r="G172" s="248" t="s">
        <v>318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1475</v>
      </c>
      <c r="F173" s="247" t="s">
        <v>893</v>
      </c>
      <c r="G173" s="248" t="s">
        <v>318</v>
      </c>
      <c r="H173" s="249">
        <v>11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1476</v>
      </c>
      <c r="F174" s="247" t="s">
        <v>894</v>
      </c>
      <c r="G174" s="248" t="s">
        <v>318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276</v>
      </c>
    </row>
    <row r="175" s="2" customFormat="1" ht="16.5" customHeight="1">
      <c r="A175" s="37"/>
      <c r="B175" s="38"/>
      <c r="C175" s="245" t="s">
        <v>73</v>
      </c>
      <c r="D175" s="245" t="s">
        <v>203</v>
      </c>
      <c r="E175" s="246" t="s">
        <v>1477</v>
      </c>
      <c r="F175" s="247" t="s">
        <v>896</v>
      </c>
      <c r="G175" s="248" t="s">
        <v>318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207</v>
      </c>
      <c r="AT175" s="257" t="s">
        <v>203</v>
      </c>
      <c r="AU175" s="257" t="s">
        <v>80</v>
      </c>
      <c r="AY175" s="16" t="s">
        <v>201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207</v>
      </c>
      <c r="BM175" s="257" t="s">
        <v>707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1163</v>
      </c>
      <c r="F176" s="232" t="s">
        <v>897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201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1478</v>
      </c>
      <c r="F177" s="247" t="s">
        <v>1479</v>
      </c>
      <c r="G177" s="248" t="s">
        <v>230</v>
      </c>
      <c r="H177" s="249">
        <v>2.04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710</v>
      </c>
    </row>
    <row r="178" s="2" customFormat="1" ht="33" customHeight="1">
      <c r="A178" s="37"/>
      <c r="B178" s="38"/>
      <c r="C178" s="245" t="s">
        <v>73</v>
      </c>
      <c r="D178" s="245" t="s">
        <v>203</v>
      </c>
      <c r="E178" s="246" t="s">
        <v>1480</v>
      </c>
      <c r="F178" s="247" t="s">
        <v>1481</v>
      </c>
      <c r="G178" s="248" t="s">
        <v>230</v>
      </c>
      <c r="H178" s="249">
        <v>8.3040000000000003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713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1482</v>
      </c>
      <c r="F179" s="247" t="s">
        <v>1483</v>
      </c>
      <c r="G179" s="248" t="s">
        <v>230</v>
      </c>
      <c r="H179" s="249">
        <v>3.2519999999999998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716</v>
      </c>
    </row>
    <row r="180" s="2" customFormat="1" ht="44.25" customHeight="1">
      <c r="A180" s="37"/>
      <c r="B180" s="38"/>
      <c r="C180" s="245" t="s">
        <v>73</v>
      </c>
      <c r="D180" s="245" t="s">
        <v>203</v>
      </c>
      <c r="E180" s="246" t="s">
        <v>1484</v>
      </c>
      <c r="F180" s="247" t="s">
        <v>1485</v>
      </c>
      <c r="G180" s="248" t="s">
        <v>230</v>
      </c>
      <c r="H180" s="249">
        <v>4.7039999999999997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207</v>
      </c>
      <c r="AT180" s="257" t="s">
        <v>203</v>
      </c>
      <c r="AU180" s="257" t="s">
        <v>80</v>
      </c>
      <c r="AY180" s="16" t="s">
        <v>201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207</v>
      </c>
      <c r="BM180" s="257" t="s">
        <v>721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1169</v>
      </c>
      <c r="F181" s="232" t="s">
        <v>818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201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203</v>
      </c>
      <c r="E182" s="246" t="s">
        <v>1486</v>
      </c>
      <c r="F182" s="247" t="s">
        <v>902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1502</v>
      </c>
      <c r="F183" s="247" t="s">
        <v>903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1250</v>
      </c>
      <c r="F184" s="247" t="s">
        <v>904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836</v>
      </c>
    </row>
    <row r="185" s="2" customFormat="1" ht="16.5" customHeight="1">
      <c r="A185" s="37"/>
      <c r="B185" s="38"/>
      <c r="C185" s="245" t="s">
        <v>73</v>
      </c>
      <c r="D185" s="245" t="s">
        <v>203</v>
      </c>
      <c r="E185" s="246" t="s">
        <v>1251</v>
      </c>
      <c r="F185" s="247" t="s">
        <v>430</v>
      </c>
      <c r="G185" s="248" t="s">
        <v>206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207</v>
      </c>
      <c r="AT185" s="257" t="s">
        <v>203</v>
      </c>
      <c r="AU185" s="257" t="s">
        <v>80</v>
      </c>
      <c r="AY185" s="16" t="s">
        <v>201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207</v>
      </c>
      <c r="BM185" s="257" t="s">
        <v>839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/zSkA2G1J/3FYF7h8segBcJO0Mz4T8RbULLQcmTH6ZdsxCW5EpXZCcI31iiWIQEWczQsgO+dXEZOnBPS4RVu3g==" hashValue="XZYZJj7IgQsy/2y6RGpUn/SdOHLyzgmBYl6oGHyZUG5C1B/WD1m8nzk/UjJgHW6x/2aDkaZxHb/tq/4UdAyGsw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159</v>
      </c>
      <c r="L8" s="19"/>
    </row>
    <row r="9" s="1" customFormat="1" ht="23.25" customHeight="1">
      <c r="B9" s="19"/>
      <c r="E9" s="153" t="s">
        <v>1281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161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1282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163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1503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1281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161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1282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163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166</v>
      </c>
      <c r="D98" s="199"/>
      <c r="E98" s="199"/>
      <c r="F98" s="199"/>
      <c r="G98" s="199"/>
      <c r="H98" s="199"/>
      <c r="I98" s="200"/>
      <c r="J98" s="201" t="s">
        <v>167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168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169</v>
      </c>
    </row>
    <row r="101" s="9" customFormat="1" ht="24.96" customHeight="1">
      <c r="A101" s="9"/>
      <c r="B101" s="203"/>
      <c r="C101" s="204"/>
      <c r="D101" s="205" t="s">
        <v>1189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1190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1191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1192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1193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1194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1195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1196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186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159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23.25" customHeight="1">
      <c r="B120" s="20"/>
      <c r="C120" s="21"/>
      <c r="D120" s="21"/>
      <c r="E120" s="196" t="s">
        <v>1281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161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1282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O.d.c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187</v>
      </c>
      <c r="D131" s="219" t="s">
        <v>58</v>
      </c>
      <c r="E131" s="219" t="s">
        <v>54</v>
      </c>
      <c r="F131" s="219" t="s">
        <v>55</v>
      </c>
      <c r="G131" s="219" t="s">
        <v>188</v>
      </c>
      <c r="H131" s="219" t="s">
        <v>189</v>
      </c>
      <c r="I131" s="220" t="s">
        <v>190</v>
      </c>
      <c r="J131" s="221" t="s">
        <v>167</v>
      </c>
      <c r="K131" s="222" t="s">
        <v>191</v>
      </c>
      <c r="L131" s="223"/>
      <c r="M131" s="99" t="s">
        <v>1</v>
      </c>
      <c r="N131" s="100" t="s">
        <v>37</v>
      </c>
      <c r="O131" s="100" t="s">
        <v>192</v>
      </c>
      <c r="P131" s="100" t="s">
        <v>193</v>
      </c>
      <c r="Q131" s="100" t="s">
        <v>194</v>
      </c>
      <c r="R131" s="100" t="s">
        <v>195</v>
      </c>
      <c r="S131" s="100" t="s">
        <v>196</v>
      </c>
      <c r="T131" s="101" t="s">
        <v>197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198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169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627</v>
      </c>
      <c r="F133" s="232" t="s">
        <v>855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201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203</v>
      </c>
      <c r="E134" s="246" t="s">
        <v>1504</v>
      </c>
      <c r="F134" s="247" t="s">
        <v>856</v>
      </c>
      <c r="G134" s="248" t="s">
        <v>318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207</v>
      </c>
      <c r="AT134" s="257" t="s">
        <v>203</v>
      </c>
      <c r="AU134" s="257" t="s">
        <v>80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207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657</v>
      </c>
      <c r="F135" s="232" t="s">
        <v>1198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201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203</v>
      </c>
      <c r="E136" s="246" t="s">
        <v>1199</v>
      </c>
      <c r="F136" s="247" t="s">
        <v>1200</v>
      </c>
      <c r="G136" s="248" t="s">
        <v>318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207</v>
      </c>
      <c r="AT136" s="257" t="s">
        <v>203</v>
      </c>
      <c r="AU136" s="257" t="s">
        <v>80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207</v>
      </c>
      <c r="BM136" s="257" t="s">
        <v>207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691</v>
      </c>
      <c r="F137" s="232" t="s">
        <v>859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201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203</v>
      </c>
      <c r="E138" s="246" t="s">
        <v>1201</v>
      </c>
      <c r="F138" s="247" t="s">
        <v>860</v>
      </c>
      <c r="G138" s="248" t="s">
        <v>318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207</v>
      </c>
      <c r="AT138" s="257" t="s">
        <v>203</v>
      </c>
      <c r="AU138" s="257" t="s">
        <v>80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207</v>
      </c>
      <c r="BM138" s="257" t="s">
        <v>245</v>
      </c>
    </row>
    <row r="139" s="2" customFormat="1" ht="16.5" customHeight="1">
      <c r="A139" s="37"/>
      <c r="B139" s="38"/>
      <c r="C139" s="245" t="s">
        <v>73</v>
      </c>
      <c r="D139" s="245" t="s">
        <v>203</v>
      </c>
      <c r="E139" s="246" t="s">
        <v>1202</v>
      </c>
      <c r="F139" s="247" t="s">
        <v>861</v>
      </c>
      <c r="G139" s="248" t="s">
        <v>318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207</v>
      </c>
      <c r="AT139" s="257" t="s">
        <v>203</v>
      </c>
      <c r="AU139" s="257" t="s">
        <v>80</v>
      </c>
      <c r="AY139" s="16" t="s">
        <v>201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207</v>
      </c>
      <c r="BM139" s="257" t="s">
        <v>284</v>
      </c>
    </row>
    <row r="140" s="2" customFormat="1" ht="16.5" customHeight="1">
      <c r="A140" s="37"/>
      <c r="B140" s="38"/>
      <c r="C140" s="245" t="s">
        <v>73</v>
      </c>
      <c r="D140" s="245" t="s">
        <v>203</v>
      </c>
      <c r="E140" s="246" t="s">
        <v>1203</v>
      </c>
      <c r="F140" s="247" t="s">
        <v>862</v>
      </c>
      <c r="G140" s="248" t="s">
        <v>318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207</v>
      </c>
      <c r="AT140" s="257" t="s">
        <v>203</v>
      </c>
      <c r="AU140" s="257" t="s">
        <v>80</v>
      </c>
      <c r="AY140" s="16" t="s">
        <v>201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207</v>
      </c>
      <c r="BM140" s="257" t="s">
        <v>315</v>
      </c>
    </row>
    <row r="141" s="2" customFormat="1" ht="16.5" customHeight="1">
      <c r="A141" s="37"/>
      <c r="B141" s="38"/>
      <c r="C141" s="245" t="s">
        <v>73</v>
      </c>
      <c r="D141" s="245" t="s">
        <v>203</v>
      </c>
      <c r="E141" s="246" t="s">
        <v>1204</v>
      </c>
      <c r="F141" s="247" t="s">
        <v>863</v>
      </c>
      <c r="G141" s="248" t="s">
        <v>318</v>
      </c>
      <c r="H141" s="249">
        <v>6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207</v>
      </c>
      <c r="AT141" s="257" t="s">
        <v>203</v>
      </c>
      <c r="AU141" s="257" t="s">
        <v>80</v>
      </c>
      <c r="AY141" s="16" t="s">
        <v>201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207</v>
      </c>
      <c r="BM141" s="257" t="s">
        <v>341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717</v>
      </c>
      <c r="F142" s="232" t="s">
        <v>907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201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203</v>
      </c>
      <c r="E143" s="246" t="s">
        <v>1505</v>
      </c>
      <c r="F143" s="247" t="s">
        <v>1445</v>
      </c>
      <c r="G143" s="248" t="s">
        <v>318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207</v>
      </c>
      <c r="AT143" s="257" t="s">
        <v>203</v>
      </c>
      <c r="AU143" s="257" t="s">
        <v>80</v>
      </c>
      <c r="AY143" s="16" t="s">
        <v>201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207</v>
      </c>
      <c r="BM143" s="257" t="s">
        <v>353</v>
      </c>
    </row>
    <row r="144" s="2" customFormat="1" ht="16.5" customHeight="1">
      <c r="A144" s="37"/>
      <c r="B144" s="38"/>
      <c r="C144" s="245" t="s">
        <v>73</v>
      </c>
      <c r="D144" s="245" t="s">
        <v>203</v>
      </c>
      <c r="E144" s="246" t="s">
        <v>1506</v>
      </c>
      <c r="F144" s="247" t="s">
        <v>1447</v>
      </c>
      <c r="G144" s="248" t="s">
        <v>318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207</v>
      </c>
      <c r="AT144" s="257" t="s">
        <v>203</v>
      </c>
      <c r="AU144" s="257" t="s">
        <v>80</v>
      </c>
      <c r="AY144" s="16" t="s">
        <v>201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207</v>
      </c>
      <c r="BM144" s="257" t="s">
        <v>365</v>
      </c>
    </row>
    <row r="145" s="2" customFormat="1" ht="16.5" customHeight="1">
      <c r="A145" s="37"/>
      <c r="B145" s="38"/>
      <c r="C145" s="245" t="s">
        <v>73</v>
      </c>
      <c r="D145" s="245" t="s">
        <v>203</v>
      </c>
      <c r="E145" s="246" t="s">
        <v>1207</v>
      </c>
      <c r="F145" s="247" t="s">
        <v>867</v>
      </c>
      <c r="G145" s="248" t="s">
        <v>318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207</v>
      </c>
      <c r="AT145" s="257" t="s">
        <v>203</v>
      </c>
      <c r="AU145" s="257" t="s">
        <v>80</v>
      </c>
      <c r="AY145" s="16" t="s">
        <v>201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207</v>
      </c>
      <c r="BM145" s="257" t="s">
        <v>374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1156</v>
      </c>
      <c r="F146" s="232" t="s">
        <v>1208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201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203</v>
      </c>
      <c r="E147" s="246" t="s">
        <v>1209</v>
      </c>
      <c r="F147" s="247" t="s">
        <v>1210</v>
      </c>
      <c r="G147" s="248" t="s">
        <v>318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207</v>
      </c>
      <c r="AT147" s="257" t="s">
        <v>203</v>
      </c>
      <c r="AU147" s="257" t="s">
        <v>80</v>
      </c>
      <c r="AY147" s="16" t="s">
        <v>201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207</v>
      </c>
      <c r="BM147" s="257" t="s">
        <v>386</v>
      </c>
    </row>
    <row r="148" s="2" customFormat="1" ht="16.5" customHeight="1">
      <c r="A148" s="37"/>
      <c r="B148" s="38"/>
      <c r="C148" s="245" t="s">
        <v>73</v>
      </c>
      <c r="D148" s="245" t="s">
        <v>203</v>
      </c>
      <c r="E148" s="246" t="s">
        <v>1211</v>
      </c>
      <c r="F148" s="247" t="s">
        <v>1212</v>
      </c>
      <c r="G148" s="248" t="s">
        <v>318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207</v>
      </c>
      <c r="AT148" s="257" t="s">
        <v>203</v>
      </c>
      <c r="AU148" s="257" t="s">
        <v>80</v>
      </c>
      <c r="AY148" s="16" t="s">
        <v>201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207</v>
      </c>
      <c r="BM148" s="257" t="s">
        <v>397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1158</v>
      </c>
      <c r="F149" s="232" t="s">
        <v>1213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201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203</v>
      </c>
      <c r="E150" s="246" t="s">
        <v>1214</v>
      </c>
      <c r="F150" s="247" t="s">
        <v>872</v>
      </c>
      <c r="G150" s="248" t="s">
        <v>793</v>
      </c>
      <c r="H150" s="249">
        <v>9.3599999999999994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207</v>
      </c>
      <c r="AT150" s="257" t="s">
        <v>203</v>
      </c>
      <c r="AU150" s="257" t="s">
        <v>80</v>
      </c>
      <c r="AY150" s="16" t="s">
        <v>201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207</v>
      </c>
      <c r="BM150" s="257" t="s">
        <v>412</v>
      </c>
    </row>
    <row r="151" s="2" customFormat="1" ht="21.75" customHeight="1">
      <c r="A151" s="37"/>
      <c r="B151" s="38"/>
      <c r="C151" s="245" t="s">
        <v>73</v>
      </c>
      <c r="D151" s="245" t="s">
        <v>203</v>
      </c>
      <c r="E151" s="246" t="s">
        <v>1215</v>
      </c>
      <c r="F151" s="247" t="s">
        <v>873</v>
      </c>
      <c r="G151" s="248" t="s">
        <v>793</v>
      </c>
      <c r="H151" s="249">
        <v>63.840000000000003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207</v>
      </c>
      <c r="AT151" s="257" t="s">
        <v>203</v>
      </c>
      <c r="AU151" s="257" t="s">
        <v>80</v>
      </c>
      <c r="AY151" s="16" t="s">
        <v>201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207</v>
      </c>
      <c r="BM151" s="257" t="s">
        <v>420</v>
      </c>
    </row>
    <row r="152" s="2" customFormat="1" ht="21.75" customHeight="1">
      <c r="A152" s="37"/>
      <c r="B152" s="38"/>
      <c r="C152" s="245" t="s">
        <v>73</v>
      </c>
      <c r="D152" s="245" t="s">
        <v>203</v>
      </c>
      <c r="E152" s="246" t="s">
        <v>1216</v>
      </c>
      <c r="F152" s="247" t="s">
        <v>874</v>
      </c>
      <c r="G152" s="248" t="s">
        <v>793</v>
      </c>
      <c r="H152" s="249">
        <v>1.296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207</v>
      </c>
      <c r="AT152" s="257" t="s">
        <v>203</v>
      </c>
      <c r="AU152" s="257" t="s">
        <v>80</v>
      </c>
      <c r="AY152" s="16" t="s">
        <v>201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207</v>
      </c>
      <c r="BM152" s="257" t="s">
        <v>431</v>
      </c>
    </row>
    <row r="153" s="2" customFormat="1" ht="21.75" customHeight="1">
      <c r="A153" s="37"/>
      <c r="B153" s="38"/>
      <c r="C153" s="245" t="s">
        <v>73</v>
      </c>
      <c r="D153" s="245" t="s">
        <v>203</v>
      </c>
      <c r="E153" s="246" t="s">
        <v>1217</v>
      </c>
      <c r="F153" s="247" t="s">
        <v>875</v>
      </c>
      <c r="G153" s="248" t="s">
        <v>793</v>
      </c>
      <c r="H153" s="249">
        <v>16.536000000000001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207</v>
      </c>
      <c r="AT153" s="257" t="s">
        <v>203</v>
      </c>
      <c r="AU153" s="257" t="s">
        <v>80</v>
      </c>
      <c r="AY153" s="16" t="s">
        <v>201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207</v>
      </c>
      <c r="BM153" s="257" t="s">
        <v>448</v>
      </c>
    </row>
    <row r="154" s="2" customFormat="1" ht="21.75" customHeight="1">
      <c r="A154" s="37"/>
      <c r="B154" s="38"/>
      <c r="C154" s="245" t="s">
        <v>73</v>
      </c>
      <c r="D154" s="245" t="s">
        <v>203</v>
      </c>
      <c r="E154" s="246" t="s">
        <v>1222</v>
      </c>
      <c r="F154" s="247" t="s">
        <v>876</v>
      </c>
      <c r="G154" s="248" t="s">
        <v>318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207</v>
      </c>
      <c r="AT154" s="257" t="s">
        <v>203</v>
      </c>
      <c r="AU154" s="257" t="s">
        <v>80</v>
      </c>
      <c r="AY154" s="16" t="s">
        <v>201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207</v>
      </c>
      <c r="BM154" s="257" t="s">
        <v>458</v>
      </c>
    </row>
    <row r="155" s="2" customFormat="1" ht="21.75" customHeight="1">
      <c r="A155" s="37"/>
      <c r="B155" s="38"/>
      <c r="C155" s="245" t="s">
        <v>73</v>
      </c>
      <c r="D155" s="245" t="s">
        <v>203</v>
      </c>
      <c r="E155" s="246" t="s">
        <v>1507</v>
      </c>
      <c r="F155" s="247" t="s">
        <v>1257</v>
      </c>
      <c r="G155" s="248" t="s">
        <v>318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207</v>
      </c>
      <c r="AT155" s="257" t="s">
        <v>203</v>
      </c>
      <c r="AU155" s="257" t="s">
        <v>80</v>
      </c>
      <c r="AY155" s="16" t="s">
        <v>201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207</v>
      </c>
      <c r="BM155" s="257" t="s">
        <v>468</v>
      </c>
    </row>
    <row r="156" s="2" customFormat="1" ht="21.75" customHeight="1">
      <c r="A156" s="37"/>
      <c r="B156" s="38"/>
      <c r="C156" s="245" t="s">
        <v>73</v>
      </c>
      <c r="D156" s="245" t="s">
        <v>203</v>
      </c>
      <c r="E156" s="246" t="s">
        <v>1219</v>
      </c>
      <c r="F156" s="247" t="s">
        <v>1220</v>
      </c>
      <c r="G156" s="248" t="s">
        <v>318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207</v>
      </c>
      <c r="AT156" s="257" t="s">
        <v>203</v>
      </c>
      <c r="AU156" s="257" t="s">
        <v>80</v>
      </c>
      <c r="AY156" s="16" t="s">
        <v>201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207</v>
      </c>
      <c r="BM156" s="257" t="s">
        <v>478</v>
      </c>
    </row>
    <row r="157" s="2" customFormat="1" ht="21.75" customHeight="1">
      <c r="A157" s="37"/>
      <c r="B157" s="38"/>
      <c r="C157" s="245" t="s">
        <v>73</v>
      </c>
      <c r="D157" s="245" t="s">
        <v>203</v>
      </c>
      <c r="E157" s="246" t="s">
        <v>1218</v>
      </c>
      <c r="F157" s="247" t="s">
        <v>878</v>
      </c>
      <c r="G157" s="248" t="s">
        <v>318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207</v>
      </c>
      <c r="AT157" s="257" t="s">
        <v>203</v>
      </c>
      <c r="AU157" s="257" t="s">
        <v>80</v>
      </c>
      <c r="AY157" s="16" t="s">
        <v>201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207</v>
      </c>
      <c r="BM157" s="257" t="s">
        <v>486</v>
      </c>
    </row>
    <row r="158" s="2" customFormat="1" ht="21.75" customHeight="1">
      <c r="A158" s="37"/>
      <c r="B158" s="38"/>
      <c r="C158" s="245" t="s">
        <v>73</v>
      </c>
      <c r="D158" s="245" t="s">
        <v>203</v>
      </c>
      <c r="E158" s="246" t="s">
        <v>1221</v>
      </c>
      <c r="F158" s="247" t="s">
        <v>879</v>
      </c>
      <c r="G158" s="248" t="s">
        <v>318</v>
      </c>
      <c r="H158" s="249">
        <v>18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207</v>
      </c>
      <c r="AT158" s="257" t="s">
        <v>203</v>
      </c>
      <c r="AU158" s="257" t="s">
        <v>80</v>
      </c>
      <c r="AY158" s="16" t="s">
        <v>201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207</v>
      </c>
      <c r="BM158" s="257" t="s">
        <v>494</v>
      </c>
    </row>
    <row r="159" s="2" customFormat="1" ht="21.75" customHeight="1">
      <c r="A159" s="37"/>
      <c r="B159" s="38"/>
      <c r="C159" s="245" t="s">
        <v>73</v>
      </c>
      <c r="D159" s="245" t="s">
        <v>203</v>
      </c>
      <c r="E159" s="246" t="s">
        <v>1224</v>
      </c>
      <c r="F159" s="247" t="s">
        <v>880</v>
      </c>
      <c r="G159" s="248" t="s">
        <v>318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207</v>
      </c>
      <c r="AT159" s="257" t="s">
        <v>203</v>
      </c>
      <c r="AU159" s="257" t="s">
        <v>80</v>
      </c>
      <c r="AY159" s="16" t="s">
        <v>201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207</v>
      </c>
      <c r="BM159" s="257" t="s">
        <v>502</v>
      </c>
    </row>
    <row r="160" s="2" customFormat="1" ht="21.75" customHeight="1">
      <c r="A160" s="37"/>
      <c r="B160" s="38"/>
      <c r="C160" s="245" t="s">
        <v>73</v>
      </c>
      <c r="D160" s="245" t="s">
        <v>203</v>
      </c>
      <c r="E160" s="246" t="s">
        <v>1225</v>
      </c>
      <c r="F160" s="247" t="s">
        <v>881</v>
      </c>
      <c r="G160" s="248" t="s">
        <v>318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207</v>
      </c>
      <c r="AT160" s="257" t="s">
        <v>203</v>
      </c>
      <c r="AU160" s="257" t="s">
        <v>80</v>
      </c>
      <c r="AY160" s="16" t="s">
        <v>201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207</v>
      </c>
      <c r="BM160" s="257" t="s">
        <v>510</v>
      </c>
    </row>
    <row r="161" s="2" customFormat="1" ht="33" customHeight="1">
      <c r="A161" s="37"/>
      <c r="B161" s="38"/>
      <c r="C161" s="245" t="s">
        <v>73</v>
      </c>
      <c r="D161" s="245" t="s">
        <v>203</v>
      </c>
      <c r="E161" s="246" t="s">
        <v>1508</v>
      </c>
      <c r="F161" s="247" t="s">
        <v>882</v>
      </c>
      <c r="G161" s="248" t="s">
        <v>318</v>
      </c>
      <c r="H161" s="249">
        <v>9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207</v>
      </c>
      <c r="AT161" s="257" t="s">
        <v>203</v>
      </c>
      <c r="AU161" s="257" t="s">
        <v>80</v>
      </c>
      <c r="AY161" s="16" t="s">
        <v>201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207</v>
      </c>
      <c r="BM161" s="257" t="s">
        <v>520</v>
      </c>
    </row>
    <row r="162" s="2" customFormat="1" ht="21.75" customHeight="1">
      <c r="A162" s="37"/>
      <c r="B162" s="38"/>
      <c r="C162" s="245" t="s">
        <v>73</v>
      </c>
      <c r="D162" s="245" t="s">
        <v>203</v>
      </c>
      <c r="E162" s="246" t="s">
        <v>1228</v>
      </c>
      <c r="F162" s="247" t="s">
        <v>883</v>
      </c>
      <c r="G162" s="248" t="s">
        <v>318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207</v>
      </c>
      <c r="AT162" s="257" t="s">
        <v>203</v>
      </c>
      <c r="AU162" s="257" t="s">
        <v>80</v>
      </c>
      <c r="AY162" s="16" t="s">
        <v>201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207</v>
      </c>
      <c r="BM162" s="257" t="s">
        <v>528</v>
      </c>
    </row>
    <row r="163" s="2" customFormat="1" ht="21.75" customHeight="1">
      <c r="A163" s="37"/>
      <c r="B163" s="38"/>
      <c r="C163" s="245" t="s">
        <v>73</v>
      </c>
      <c r="D163" s="245" t="s">
        <v>203</v>
      </c>
      <c r="E163" s="246" t="s">
        <v>1229</v>
      </c>
      <c r="F163" s="247" t="s">
        <v>884</v>
      </c>
      <c r="G163" s="248" t="s">
        <v>318</v>
      </c>
      <c r="H163" s="249">
        <v>7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207</v>
      </c>
      <c r="AT163" s="257" t="s">
        <v>203</v>
      </c>
      <c r="AU163" s="257" t="s">
        <v>80</v>
      </c>
      <c r="AY163" s="16" t="s">
        <v>201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207</v>
      </c>
      <c r="BM163" s="257" t="s">
        <v>536</v>
      </c>
    </row>
    <row r="164" s="2" customFormat="1" ht="16.5" customHeight="1">
      <c r="A164" s="37"/>
      <c r="B164" s="38"/>
      <c r="C164" s="245" t="s">
        <v>73</v>
      </c>
      <c r="D164" s="245" t="s">
        <v>203</v>
      </c>
      <c r="E164" s="246" t="s">
        <v>1231</v>
      </c>
      <c r="F164" s="247" t="s">
        <v>886</v>
      </c>
      <c r="G164" s="248" t="s">
        <v>318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207</v>
      </c>
      <c r="AT164" s="257" t="s">
        <v>203</v>
      </c>
      <c r="AU164" s="257" t="s">
        <v>80</v>
      </c>
      <c r="AY164" s="16" t="s">
        <v>201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207</v>
      </c>
      <c r="BM164" s="257" t="s">
        <v>544</v>
      </c>
    </row>
    <row r="165" s="2" customFormat="1" ht="16.5" customHeight="1">
      <c r="A165" s="37"/>
      <c r="B165" s="38"/>
      <c r="C165" s="245" t="s">
        <v>73</v>
      </c>
      <c r="D165" s="245" t="s">
        <v>203</v>
      </c>
      <c r="E165" s="246" t="s">
        <v>1232</v>
      </c>
      <c r="F165" s="247" t="s">
        <v>887</v>
      </c>
      <c r="G165" s="248" t="s">
        <v>318</v>
      </c>
      <c r="H165" s="249">
        <v>8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207</v>
      </c>
      <c r="AT165" s="257" t="s">
        <v>203</v>
      </c>
      <c r="AU165" s="257" t="s">
        <v>80</v>
      </c>
      <c r="AY165" s="16" t="s">
        <v>201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207</v>
      </c>
      <c r="BM165" s="257" t="s">
        <v>552</v>
      </c>
    </row>
    <row r="166" s="2" customFormat="1" ht="16.5" customHeight="1">
      <c r="A166" s="37"/>
      <c r="B166" s="38"/>
      <c r="C166" s="245" t="s">
        <v>73</v>
      </c>
      <c r="D166" s="245" t="s">
        <v>203</v>
      </c>
      <c r="E166" s="246" t="s">
        <v>1233</v>
      </c>
      <c r="F166" s="247" t="s">
        <v>888</v>
      </c>
      <c r="G166" s="248" t="s">
        <v>318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207</v>
      </c>
      <c r="AT166" s="257" t="s">
        <v>203</v>
      </c>
      <c r="AU166" s="257" t="s">
        <v>80</v>
      </c>
      <c r="AY166" s="16" t="s">
        <v>201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207</v>
      </c>
      <c r="BM166" s="257" t="s">
        <v>562</v>
      </c>
    </row>
    <row r="167" s="2" customFormat="1" ht="16.5" customHeight="1">
      <c r="A167" s="37"/>
      <c r="B167" s="38"/>
      <c r="C167" s="245" t="s">
        <v>73</v>
      </c>
      <c r="D167" s="245" t="s">
        <v>203</v>
      </c>
      <c r="E167" s="246" t="s">
        <v>1234</v>
      </c>
      <c r="F167" s="247" t="s">
        <v>1235</v>
      </c>
      <c r="G167" s="248" t="s">
        <v>318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207</v>
      </c>
      <c r="AT167" s="257" t="s">
        <v>203</v>
      </c>
      <c r="AU167" s="257" t="s">
        <v>80</v>
      </c>
      <c r="AY167" s="16" t="s">
        <v>201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207</v>
      </c>
      <c r="BM167" s="257" t="s">
        <v>574</v>
      </c>
    </row>
    <row r="168" s="2" customFormat="1" ht="16.5" customHeight="1">
      <c r="A168" s="37"/>
      <c r="B168" s="38"/>
      <c r="C168" s="245" t="s">
        <v>73</v>
      </c>
      <c r="D168" s="245" t="s">
        <v>203</v>
      </c>
      <c r="E168" s="246" t="s">
        <v>1236</v>
      </c>
      <c r="F168" s="247" t="s">
        <v>889</v>
      </c>
      <c r="G168" s="248" t="s">
        <v>318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207</v>
      </c>
      <c r="AT168" s="257" t="s">
        <v>203</v>
      </c>
      <c r="AU168" s="257" t="s">
        <v>80</v>
      </c>
      <c r="AY168" s="16" t="s">
        <v>201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207</v>
      </c>
      <c r="BM168" s="257" t="s">
        <v>589</v>
      </c>
    </row>
    <row r="169" s="2" customFormat="1" ht="16.5" customHeight="1">
      <c r="A169" s="37"/>
      <c r="B169" s="38"/>
      <c r="C169" s="245" t="s">
        <v>73</v>
      </c>
      <c r="D169" s="245" t="s">
        <v>203</v>
      </c>
      <c r="E169" s="246" t="s">
        <v>1509</v>
      </c>
      <c r="F169" s="247" t="s">
        <v>1510</v>
      </c>
      <c r="G169" s="248" t="s">
        <v>318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207</v>
      </c>
      <c r="AT169" s="257" t="s">
        <v>203</v>
      </c>
      <c r="AU169" s="257" t="s">
        <v>80</v>
      </c>
      <c r="AY169" s="16" t="s">
        <v>201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207</v>
      </c>
      <c r="BM169" s="257" t="s">
        <v>596</v>
      </c>
    </row>
    <row r="170" s="2" customFormat="1" ht="16.5" customHeight="1">
      <c r="A170" s="37"/>
      <c r="B170" s="38"/>
      <c r="C170" s="245" t="s">
        <v>73</v>
      </c>
      <c r="D170" s="245" t="s">
        <v>203</v>
      </c>
      <c r="E170" s="246" t="s">
        <v>1238</v>
      </c>
      <c r="F170" s="247" t="s">
        <v>891</v>
      </c>
      <c r="G170" s="248" t="s">
        <v>318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207</v>
      </c>
      <c r="AT170" s="257" t="s">
        <v>203</v>
      </c>
      <c r="AU170" s="257" t="s">
        <v>80</v>
      </c>
      <c r="AY170" s="16" t="s">
        <v>201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207</v>
      </c>
      <c r="BM170" s="257" t="s">
        <v>606</v>
      </c>
    </row>
    <row r="171" s="2" customFormat="1" ht="16.5" customHeight="1">
      <c r="A171" s="37"/>
      <c r="B171" s="38"/>
      <c r="C171" s="245" t="s">
        <v>73</v>
      </c>
      <c r="D171" s="245" t="s">
        <v>203</v>
      </c>
      <c r="E171" s="246" t="s">
        <v>1261</v>
      </c>
      <c r="F171" s="247" t="s">
        <v>892</v>
      </c>
      <c r="G171" s="248" t="s">
        <v>318</v>
      </c>
      <c r="H171" s="249">
        <v>5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207</v>
      </c>
      <c r="AT171" s="257" t="s">
        <v>203</v>
      </c>
      <c r="AU171" s="257" t="s">
        <v>80</v>
      </c>
      <c r="AY171" s="16" t="s">
        <v>201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207</v>
      </c>
      <c r="BM171" s="257" t="s">
        <v>618</v>
      </c>
    </row>
    <row r="172" s="2" customFormat="1" ht="16.5" customHeight="1">
      <c r="A172" s="37"/>
      <c r="B172" s="38"/>
      <c r="C172" s="245" t="s">
        <v>73</v>
      </c>
      <c r="D172" s="245" t="s">
        <v>203</v>
      </c>
      <c r="E172" s="246" t="s">
        <v>1239</v>
      </c>
      <c r="F172" s="247" t="s">
        <v>893</v>
      </c>
      <c r="G172" s="248" t="s">
        <v>318</v>
      </c>
      <c r="H172" s="249">
        <v>7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207</v>
      </c>
      <c r="AT172" s="257" t="s">
        <v>203</v>
      </c>
      <c r="AU172" s="257" t="s">
        <v>80</v>
      </c>
      <c r="AY172" s="16" t="s">
        <v>201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207</v>
      </c>
      <c r="BM172" s="257" t="s">
        <v>265</v>
      </c>
    </row>
    <row r="173" s="2" customFormat="1" ht="16.5" customHeight="1">
      <c r="A173" s="37"/>
      <c r="B173" s="38"/>
      <c r="C173" s="245" t="s">
        <v>73</v>
      </c>
      <c r="D173" s="245" t="s">
        <v>203</v>
      </c>
      <c r="E173" s="246" t="s">
        <v>1240</v>
      </c>
      <c r="F173" s="247" t="s">
        <v>894</v>
      </c>
      <c r="G173" s="248" t="s">
        <v>318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207</v>
      </c>
      <c r="AT173" s="257" t="s">
        <v>203</v>
      </c>
      <c r="AU173" s="257" t="s">
        <v>80</v>
      </c>
      <c r="AY173" s="16" t="s">
        <v>201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207</v>
      </c>
      <c r="BM173" s="257" t="s">
        <v>247</v>
      </c>
    </row>
    <row r="174" s="2" customFormat="1" ht="16.5" customHeight="1">
      <c r="A174" s="37"/>
      <c r="B174" s="38"/>
      <c r="C174" s="245" t="s">
        <v>73</v>
      </c>
      <c r="D174" s="245" t="s">
        <v>203</v>
      </c>
      <c r="E174" s="246" t="s">
        <v>1241</v>
      </c>
      <c r="F174" s="247" t="s">
        <v>896</v>
      </c>
      <c r="G174" s="248" t="s">
        <v>318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207</v>
      </c>
      <c r="AT174" s="257" t="s">
        <v>203</v>
      </c>
      <c r="AU174" s="257" t="s">
        <v>80</v>
      </c>
      <c r="AY174" s="16" t="s">
        <v>201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207</v>
      </c>
      <c r="BM174" s="257" t="s">
        <v>276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1163</v>
      </c>
      <c r="F175" s="232" t="s">
        <v>897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201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203</v>
      </c>
      <c r="E176" s="246" t="s">
        <v>1511</v>
      </c>
      <c r="F176" s="247" t="s">
        <v>1479</v>
      </c>
      <c r="G176" s="248" t="s">
        <v>230</v>
      </c>
      <c r="H176" s="249">
        <v>3.0840000000000001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207</v>
      </c>
      <c r="AT176" s="257" t="s">
        <v>203</v>
      </c>
      <c r="AU176" s="257" t="s">
        <v>80</v>
      </c>
      <c r="AY176" s="16" t="s">
        <v>201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207</v>
      </c>
      <c r="BM176" s="257" t="s">
        <v>707</v>
      </c>
    </row>
    <row r="177" s="2" customFormat="1" ht="33" customHeight="1">
      <c r="A177" s="37"/>
      <c r="B177" s="38"/>
      <c r="C177" s="245" t="s">
        <v>73</v>
      </c>
      <c r="D177" s="245" t="s">
        <v>203</v>
      </c>
      <c r="E177" s="246" t="s">
        <v>1512</v>
      </c>
      <c r="F177" s="247" t="s">
        <v>1481</v>
      </c>
      <c r="G177" s="248" t="s">
        <v>230</v>
      </c>
      <c r="H177" s="249">
        <v>4.9199999999999999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207</v>
      </c>
      <c r="AT177" s="257" t="s">
        <v>203</v>
      </c>
      <c r="AU177" s="257" t="s">
        <v>80</v>
      </c>
      <c r="AY177" s="16" t="s">
        <v>201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207</v>
      </c>
      <c r="BM177" s="257" t="s">
        <v>710</v>
      </c>
    </row>
    <row r="178" s="2" customFormat="1" ht="44.25" customHeight="1">
      <c r="A178" s="37"/>
      <c r="B178" s="38"/>
      <c r="C178" s="245" t="s">
        <v>73</v>
      </c>
      <c r="D178" s="245" t="s">
        <v>203</v>
      </c>
      <c r="E178" s="246" t="s">
        <v>1513</v>
      </c>
      <c r="F178" s="247" t="s">
        <v>1483</v>
      </c>
      <c r="G178" s="248" t="s">
        <v>230</v>
      </c>
      <c r="H178" s="249">
        <v>2.9399999999999999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207</v>
      </c>
      <c r="AT178" s="257" t="s">
        <v>203</v>
      </c>
      <c r="AU178" s="257" t="s">
        <v>80</v>
      </c>
      <c r="AY178" s="16" t="s">
        <v>201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207</v>
      </c>
      <c r="BM178" s="257" t="s">
        <v>713</v>
      </c>
    </row>
    <row r="179" s="2" customFormat="1" ht="44.25" customHeight="1">
      <c r="A179" s="37"/>
      <c r="B179" s="38"/>
      <c r="C179" s="245" t="s">
        <v>73</v>
      </c>
      <c r="D179" s="245" t="s">
        <v>203</v>
      </c>
      <c r="E179" s="246" t="s">
        <v>1514</v>
      </c>
      <c r="F179" s="247" t="s">
        <v>1485</v>
      </c>
      <c r="G179" s="248" t="s">
        <v>230</v>
      </c>
      <c r="H179" s="249">
        <v>5.2560000000000002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207</v>
      </c>
      <c r="AT179" s="257" t="s">
        <v>203</v>
      </c>
      <c r="AU179" s="257" t="s">
        <v>80</v>
      </c>
      <c r="AY179" s="16" t="s">
        <v>201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207</v>
      </c>
      <c r="BM179" s="257" t="s">
        <v>716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1169</v>
      </c>
      <c r="F180" s="232" t="s">
        <v>818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201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203</v>
      </c>
      <c r="E181" s="246" t="s">
        <v>1248</v>
      </c>
      <c r="F181" s="247" t="s">
        <v>902</v>
      </c>
      <c r="G181" s="248" t="s">
        <v>206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207</v>
      </c>
      <c r="AT181" s="257" t="s">
        <v>203</v>
      </c>
      <c r="AU181" s="257" t="s">
        <v>80</v>
      </c>
      <c r="AY181" s="16" t="s">
        <v>201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207</v>
      </c>
      <c r="BM181" s="257" t="s">
        <v>721</v>
      </c>
    </row>
    <row r="182" s="2" customFormat="1" ht="16.5" customHeight="1">
      <c r="A182" s="37"/>
      <c r="B182" s="38"/>
      <c r="C182" s="245" t="s">
        <v>73</v>
      </c>
      <c r="D182" s="245" t="s">
        <v>203</v>
      </c>
      <c r="E182" s="246" t="s">
        <v>1515</v>
      </c>
      <c r="F182" s="247" t="s">
        <v>903</v>
      </c>
      <c r="G182" s="248" t="s">
        <v>206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207</v>
      </c>
      <c r="AT182" s="257" t="s">
        <v>203</v>
      </c>
      <c r="AU182" s="257" t="s">
        <v>80</v>
      </c>
      <c r="AY182" s="16" t="s">
        <v>201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207</v>
      </c>
      <c r="BM182" s="257" t="s">
        <v>725</v>
      </c>
    </row>
    <row r="183" s="2" customFormat="1" ht="16.5" customHeight="1">
      <c r="A183" s="37"/>
      <c r="B183" s="38"/>
      <c r="C183" s="245" t="s">
        <v>73</v>
      </c>
      <c r="D183" s="245" t="s">
        <v>203</v>
      </c>
      <c r="E183" s="246" t="s">
        <v>1516</v>
      </c>
      <c r="F183" s="247" t="s">
        <v>904</v>
      </c>
      <c r="G183" s="248" t="s">
        <v>206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207</v>
      </c>
      <c r="AT183" s="257" t="s">
        <v>203</v>
      </c>
      <c r="AU183" s="257" t="s">
        <v>80</v>
      </c>
      <c r="AY183" s="16" t="s">
        <v>201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207</v>
      </c>
      <c r="BM183" s="257" t="s">
        <v>728</v>
      </c>
    </row>
    <row r="184" s="2" customFormat="1" ht="16.5" customHeight="1">
      <c r="A184" s="37"/>
      <c r="B184" s="38"/>
      <c r="C184" s="245" t="s">
        <v>73</v>
      </c>
      <c r="D184" s="245" t="s">
        <v>203</v>
      </c>
      <c r="E184" s="246" t="s">
        <v>1251</v>
      </c>
      <c r="F184" s="247" t="s">
        <v>1252</v>
      </c>
      <c r="G184" s="248" t="s">
        <v>206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207</v>
      </c>
      <c r="AT184" s="257" t="s">
        <v>203</v>
      </c>
      <c r="AU184" s="257" t="s">
        <v>80</v>
      </c>
      <c r="AY184" s="16" t="s">
        <v>201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207</v>
      </c>
      <c r="BM184" s="257" t="s">
        <v>836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pwgz6lONiJn+rmeGi5DDQlAfAax/cjCqTAGLbNOKPoJVSu0eacD3qk8hAxTwlRjl2jpjtJp6WHjpYmJ/IUOGQw==" hashValue="AVui67tYwkDs1Kf694DvPDz4nDVGeOyBp9Mmsqk1gv63Phpy2Pp+NCi/U3plE9WTEIZz1MZEr2ffNDlR2HcEIw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23.25" customHeight="1">
      <c r="A9" s="37"/>
      <c r="B9" s="43"/>
      <c r="C9" s="37"/>
      <c r="D9" s="37"/>
      <c r="E9" s="153" t="s">
        <v>1281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1517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6" t="s">
        <v>1281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915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916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917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918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186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A, M, O - III.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159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23.25" customHeight="1">
      <c r="A114" s="37"/>
      <c r="B114" s="38"/>
      <c r="C114" s="39"/>
      <c r="D114" s="39"/>
      <c r="E114" s="196" t="s">
        <v>1281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161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O..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187</v>
      </c>
      <c r="D123" s="219" t="s">
        <v>58</v>
      </c>
      <c r="E123" s="219" t="s">
        <v>54</v>
      </c>
      <c r="F123" s="219" t="s">
        <v>55</v>
      </c>
      <c r="G123" s="219" t="s">
        <v>188</v>
      </c>
      <c r="H123" s="219" t="s">
        <v>189</v>
      </c>
      <c r="I123" s="220" t="s">
        <v>190</v>
      </c>
      <c r="J123" s="221" t="s">
        <v>167</v>
      </c>
      <c r="K123" s="222" t="s">
        <v>191</v>
      </c>
      <c r="L123" s="223"/>
      <c r="M123" s="99" t="s">
        <v>1</v>
      </c>
      <c r="N123" s="100" t="s">
        <v>37</v>
      </c>
      <c r="O123" s="100" t="s">
        <v>192</v>
      </c>
      <c r="P123" s="100" t="s">
        <v>193</v>
      </c>
      <c r="Q123" s="100" t="s">
        <v>194</v>
      </c>
      <c r="R123" s="100" t="s">
        <v>195</v>
      </c>
      <c r="S123" s="100" t="s">
        <v>196</v>
      </c>
      <c r="T123" s="101" t="s">
        <v>197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198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169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919</v>
      </c>
      <c r="F125" s="232" t="s">
        <v>920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207</v>
      </c>
      <c r="AT125" s="241" t="s">
        <v>72</v>
      </c>
      <c r="AU125" s="241" t="s">
        <v>73</v>
      </c>
      <c r="AY125" s="240" t="s">
        <v>201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203</v>
      </c>
      <c r="E126" s="246" t="s">
        <v>921</v>
      </c>
      <c r="F126" s="247" t="s">
        <v>922</v>
      </c>
      <c r="G126" s="248" t="s">
        <v>923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924</v>
      </c>
      <c r="AT126" s="257" t="s">
        <v>203</v>
      </c>
      <c r="AU126" s="257" t="s">
        <v>80</v>
      </c>
      <c r="AY126" s="16" t="s">
        <v>201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924</v>
      </c>
      <c r="BM126" s="257" t="s">
        <v>1518</v>
      </c>
    </row>
    <row r="127" s="14" customFormat="1">
      <c r="A127" s="14"/>
      <c r="B127" s="270"/>
      <c r="C127" s="271"/>
      <c r="D127" s="261" t="s">
        <v>209</v>
      </c>
      <c r="E127" s="272" t="s">
        <v>1</v>
      </c>
      <c r="F127" s="273" t="s">
        <v>926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209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201</v>
      </c>
    </row>
    <row r="128" s="14" customFormat="1">
      <c r="A128" s="14"/>
      <c r="B128" s="270"/>
      <c r="C128" s="271"/>
      <c r="D128" s="261" t="s">
        <v>209</v>
      </c>
      <c r="E128" s="272" t="s">
        <v>1</v>
      </c>
      <c r="F128" s="273" t="s">
        <v>927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209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201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928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929</v>
      </c>
      <c r="F130" s="232" t="s">
        <v>930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292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931</v>
      </c>
      <c r="F131" s="243" t="s">
        <v>932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292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203</v>
      </c>
      <c r="E132" s="246" t="s">
        <v>933</v>
      </c>
      <c r="F132" s="247" t="s">
        <v>934</v>
      </c>
      <c r="G132" s="248" t="s">
        <v>438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935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935</v>
      </c>
      <c r="BM132" s="257" t="s">
        <v>1519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937</v>
      </c>
      <c r="F133" s="243" t="s">
        <v>938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292</v>
      </c>
      <c r="AT133" s="241" t="s">
        <v>72</v>
      </c>
      <c r="AU133" s="241" t="s">
        <v>80</v>
      </c>
      <c r="AY133" s="240" t="s">
        <v>201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203</v>
      </c>
      <c r="E134" s="246" t="s">
        <v>939</v>
      </c>
      <c r="F134" s="247" t="s">
        <v>940</v>
      </c>
      <c r="G134" s="248" t="s">
        <v>438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935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935</v>
      </c>
      <c r="BM134" s="257" t="s">
        <v>1520</v>
      </c>
    </row>
    <row r="135" s="2" customFormat="1" ht="16.5" customHeight="1">
      <c r="A135" s="37"/>
      <c r="B135" s="38"/>
      <c r="C135" s="245" t="s">
        <v>292</v>
      </c>
      <c r="D135" s="245" t="s">
        <v>203</v>
      </c>
      <c r="E135" s="246" t="s">
        <v>945</v>
      </c>
      <c r="F135" s="247" t="s">
        <v>946</v>
      </c>
      <c r="G135" s="248" t="s">
        <v>438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935</v>
      </c>
      <c r="AT135" s="257" t="s">
        <v>203</v>
      </c>
      <c r="AU135" s="257" t="s">
        <v>85</v>
      </c>
      <c r="AY135" s="16" t="s">
        <v>201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935</v>
      </c>
      <c r="BM135" s="257" t="s">
        <v>1521</v>
      </c>
    </row>
    <row r="136" s="2" customFormat="1" ht="21.75" customHeight="1">
      <c r="A136" s="37"/>
      <c r="B136" s="38"/>
      <c r="C136" s="245" t="s">
        <v>207</v>
      </c>
      <c r="D136" s="245" t="s">
        <v>203</v>
      </c>
      <c r="E136" s="246" t="s">
        <v>942</v>
      </c>
      <c r="F136" s="247" t="s">
        <v>943</v>
      </c>
      <c r="G136" s="248" t="s">
        <v>438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935</v>
      </c>
      <c r="AT136" s="257" t="s">
        <v>203</v>
      </c>
      <c r="AU136" s="257" t="s">
        <v>85</v>
      </c>
      <c r="AY136" s="16" t="s">
        <v>201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935</v>
      </c>
      <c r="BM136" s="257" t="s">
        <v>1522</v>
      </c>
    </row>
    <row r="137" s="2" customFormat="1" ht="16.5" customHeight="1">
      <c r="A137" s="37"/>
      <c r="B137" s="38"/>
      <c r="C137" s="245" t="s">
        <v>245</v>
      </c>
      <c r="D137" s="245" t="s">
        <v>203</v>
      </c>
      <c r="E137" s="246" t="s">
        <v>948</v>
      </c>
      <c r="F137" s="247" t="s">
        <v>949</v>
      </c>
      <c r="G137" s="248" t="s">
        <v>438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935</v>
      </c>
      <c r="AT137" s="257" t="s">
        <v>203</v>
      </c>
      <c r="AU137" s="257" t="s">
        <v>85</v>
      </c>
      <c r="AY137" s="16" t="s">
        <v>201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935</v>
      </c>
      <c r="BM137" s="257" t="s">
        <v>1523</v>
      </c>
    </row>
    <row r="138" s="2" customFormat="1" ht="21.75" customHeight="1">
      <c r="A138" s="37"/>
      <c r="B138" s="38"/>
      <c r="C138" s="245" t="s">
        <v>301</v>
      </c>
      <c r="D138" s="245" t="s">
        <v>203</v>
      </c>
      <c r="E138" s="246" t="s">
        <v>951</v>
      </c>
      <c r="F138" s="247" t="s">
        <v>952</v>
      </c>
      <c r="G138" s="248" t="s">
        <v>438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935</v>
      </c>
      <c r="AT138" s="257" t="s">
        <v>203</v>
      </c>
      <c r="AU138" s="257" t="s">
        <v>85</v>
      </c>
      <c r="AY138" s="16" t="s">
        <v>201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935</v>
      </c>
      <c r="BM138" s="257" t="s">
        <v>1524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KbQclB/ycD47ETnWEz6PLcq575d8YmwbY9diCQgwopYF8cnaK9T2mHsojhUu4+4w9cjVLCzuqfIc0e9F9G8RxQ==" hashValue="9l8vYXrcNGFQCCnucMi57uVcoe7g+LQncVJWtczoCzESVnc2jLCck7708UErwOvdiBUqsM8AoIViLmwCzWC/AA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158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159</v>
      </c>
      <c r="I8" s="146"/>
      <c r="L8" s="19"/>
    </row>
    <row r="9" s="2" customFormat="1" ht="23.25" customHeight="1">
      <c r="A9" s="37"/>
      <c r="B9" s="43"/>
      <c r="C9" s="37"/>
      <c r="D9" s="37"/>
      <c r="E9" s="153" t="s">
        <v>1281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161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1525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165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159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6" t="s">
        <v>1281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161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166</v>
      </c>
      <c r="D96" s="199"/>
      <c r="E96" s="199"/>
      <c r="F96" s="199"/>
      <c r="G96" s="199"/>
      <c r="H96" s="199"/>
      <c r="I96" s="200"/>
      <c r="J96" s="201" t="s">
        <v>167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168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169</v>
      </c>
    </row>
    <row r="99" s="9" customFormat="1" ht="24.96" customHeight="1">
      <c r="A99" s="9"/>
      <c r="B99" s="203"/>
      <c r="C99" s="204"/>
      <c r="D99" s="205" t="s">
        <v>170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175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916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955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956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186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A, M, O - III.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159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23.25" customHeight="1">
      <c r="A115" s="37"/>
      <c r="B115" s="38"/>
      <c r="C115" s="39"/>
      <c r="D115" s="39"/>
      <c r="E115" s="196" t="s">
        <v>1281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161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O...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187</v>
      </c>
      <c r="D124" s="219" t="s">
        <v>58</v>
      </c>
      <c r="E124" s="219" t="s">
        <v>54</v>
      </c>
      <c r="F124" s="219" t="s">
        <v>55</v>
      </c>
      <c r="G124" s="219" t="s">
        <v>188</v>
      </c>
      <c r="H124" s="219" t="s">
        <v>189</v>
      </c>
      <c r="I124" s="220" t="s">
        <v>190</v>
      </c>
      <c r="J124" s="221" t="s">
        <v>167</v>
      </c>
      <c r="K124" s="222" t="s">
        <v>191</v>
      </c>
      <c r="L124" s="223"/>
      <c r="M124" s="99" t="s">
        <v>1</v>
      </c>
      <c r="N124" s="100" t="s">
        <v>37</v>
      </c>
      <c r="O124" s="100" t="s">
        <v>192</v>
      </c>
      <c r="P124" s="100" t="s">
        <v>193</v>
      </c>
      <c r="Q124" s="100" t="s">
        <v>194</v>
      </c>
      <c r="R124" s="100" t="s">
        <v>195</v>
      </c>
      <c r="S124" s="100" t="s">
        <v>196</v>
      </c>
      <c r="T124" s="101" t="s">
        <v>197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198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0.032000000000000001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169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199</v>
      </c>
      <c r="F126" s="232" t="s">
        <v>200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0.032000000000000001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201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310</v>
      </c>
      <c r="F127" s="243" t="s">
        <v>314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0.032000000000000001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201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203</v>
      </c>
      <c r="E128" s="246" t="s">
        <v>957</v>
      </c>
      <c r="F128" s="247" t="s">
        <v>958</v>
      </c>
      <c r="G128" s="248" t="s">
        <v>230</v>
      </c>
      <c r="H128" s="249">
        <v>800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0.032000000000000001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207</v>
      </c>
      <c r="AT128" s="257" t="s">
        <v>203</v>
      </c>
      <c r="AU128" s="257" t="s">
        <v>85</v>
      </c>
      <c r="AY128" s="16" t="s">
        <v>201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207</v>
      </c>
      <c r="BM128" s="257" t="s">
        <v>1526</v>
      </c>
    </row>
    <row r="129" s="14" customFormat="1">
      <c r="A129" s="14"/>
      <c r="B129" s="270"/>
      <c r="C129" s="271"/>
      <c r="D129" s="261" t="s">
        <v>209</v>
      </c>
      <c r="E129" s="272" t="s">
        <v>1</v>
      </c>
      <c r="F129" s="273" t="s">
        <v>1527</v>
      </c>
      <c r="G129" s="271"/>
      <c r="H129" s="274">
        <v>800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209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201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929</v>
      </c>
      <c r="F130" s="232" t="s">
        <v>930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292</v>
      </c>
      <c r="AT130" s="241" t="s">
        <v>72</v>
      </c>
      <c r="AU130" s="241" t="s">
        <v>73</v>
      </c>
      <c r="AY130" s="240" t="s">
        <v>201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961</v>
      </c>
      <c r="F131" s="243" t="s">
        <v>962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292</v>
      </c>
      <c r="AT131" s="241" t="s">
        <v>72</v>
      </c>
      <c r="AU131" s="241" t="s">
        <v>80</v>
      </c>
      <c r="AY131" s="240" t="s">
        <v>201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203</v>
      </c>
      <c r="E132" s="246" t="s">
        <v>963</v>
      </c>
      <c r="F132" s="247" t="s">
        <v>962</v>
      </c>
      <c r="G132" s="248" t="s">
        <v>438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935</v>
      </c>
      <c r="AT132" s="257" t="s">
        <v>203</v>
      </c>
      <c r="AU132" s="257" t="s">
        <v>85</v>
      </c>
      <c r="AY132" s="16" t="s">
        <v>201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935</v>
      </c>
      <c r="BM132" s="257" t="s">
        <v>1528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965</v>
      </c>
      <c r="F133" s="243" t="s">
        <v>966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292</v>
      </c>
      <c r="AT133" s="241" t="s">
        <v>72</v>
      </c>
      <c r="AU133" s="241" t="s">
        <v>80</v>
      </c>
      <c r="AY133" s="240" t="s">
        <v>201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203</v>
      </c>
      <c r="E134" s="246" t="s">
        <v>967</v>
      </c>
      <c r="F134" s="247" t="s">
        <v>968</v>
      </c>
      <c r="G134" s="248" t="s">
        <v>438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935</v>
      </c>
      <c r="AT134" s="257" t="s">
        <v>203</v>
      </c>
      <c r="AU134" s="257" t="s">
        <v>85</v>
      </c>
      <c r="AY134" s="16" t="s">
        <v>201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935</v>
      </c>
      <c r="BM134" s="257" t="s">
        <v>1529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McAa2b9O4z4g04h2u6aoz/0a1tAPc5LUkHJ0R/uEwiYMRcS3qPMaNU6FwT1XZzAEQOG3PPsC90wx21ZvHWYdIw==" hashValue="oGjCtHvWZPuiG4XrRioTPVeYwSdeYq8FlOSEPw5mUq+UNbdQFGDwWmyr/MdxgvsXmO9gcobySrGkHM1OWPyhcw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2020-05-05T11:42:42Z</dcterms:created>
  <dcterms:modified xsi:type="dcterms:W3CDTF">2020-05-05T11:43:32Z</dcterms:modified>
</cp:coreProperties>
</file>