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Area" vbProcedure="false">List1!$D$1:$O$80</definedName>
    <definedName function="false" hidden="false" localSheetId="0" name="_xlnm.Print_Titles" vbProcedure="false">List1!$1:$12</definedName>
    <definedName function="false" hidden="false" localSheetId="0" name="_xlnm.Print_Area" vbProcedure="false">List1!$D$1:$O$80</definedName>
    <definedName function="false" hidden="false" localSheetId="0" name="_xlnm.Print_Titles" vbProcedure="false">List1!$1:$12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<sst xmlns="http://schemas.openxmlformats.org/spreadsheetml/2006/main" count="207" uniqueCount="118">
  <si>
    <t xml:space="preserve">Datum tisku:</t>
  </si>
  <si>
    <t xml:space="preserve">25.01.2020</t>
  </si>
  <si>
    <t xml:space="preserve">Rozpočet</t>
  </si>
  <si>
    <t xml:space="preserve">Stavba:</t>
  </si>
  <si>
    <t xml:space="preserve">Roztoky</t>
  </si>
  <si>
    <t xml:space="preserve">Rekonstrukce obecního úřadu Roztoky,</t>
  </si>
  <si>
    <t xml:space="preserve">Kalkulant:</t>
  </si>
  <si>
    <t xml:space="preserve">Vratislav Tomášek</t>
  </si>
  <si>
    <t xml:space="preserve">Kraj, okres:</t>
  </si>
  <si>
    <t xml:space="preserve">    </t>
  </si>
  <si>
    <t xml:space="preserve">a příslušenství</t>
  </si>
  <si>
    <t xml:space="preserve">Objekt:</t>
  </si>
  <si>
    <t xml:space="preserve">Architektonicko stavební a stavebně</t>
  </si>
  <si>
    <t xml:space="preserve">Kalkulace:</t>
  </si>
  <si>
    <t xml:space="preserve">3.stupně</t>
  </si>
  <si>
    <t xml:space="preserve">JKSO:</t>
  </si>
  <si>
    <t xml:space="preserve">            '</t>
  </si>
  <si>
    <t xml:space="preserve">konstrukční řešení</t>
  </si>
  <si>
    <t xml:space="preserve">Rozpočet:</t>
  </si>
  <si>
    <t xml:space="preserve">Demolice přístřešku s parc.č.141/1</t>
  </si>
  <si>
    <t xml:space="preserve">Datum kalk.:</t>
  </si>
  <si>
    <t xml:space="preserve">24.01.2020</t>
  </si>
  <si>
    <t xml:space="preserve">KSD:</t>
  </si>
  <si>
    <t xml:space="preserve">        </t>
  </si>
  <si>
    <t xml:space="preserve">DPH zákl.</t>
  </si>
  <si>
    <t xml:space="preserve">POŘ</t>
  </si>
  <si>
    <t xml:space="preserve">D</t>
  </si>
  <si>
    <t xml:space="preserve">ČÍS.KP</t>
  </si>
  <si>
    <t xml:space="preserve">POL</t>
  </si>
  <si>
    <t xml:space="preserve">Č.ROZP.POL.</t>
  </si>
  <si>
    <t xml:space="preserve">POPIS POLOŽKY</t>
  </si>
  <si>
    <t xml:space="preserve">VÝMĚRA</t>
  </si>
  <si>
    <t xml:space="preserve">MJ</t>
  </si>
  <si>
    <t xml:space="preserve">JED.CENA</t>
  </si>
  <si>
    <t xml:space="preserve"> CELK.CENA</t>
  </si>
  <si>
    <t xml:space="preserve">JEDN.HMOTNOST</t>
  </si>
  <si>
    <t xml:space="preserve">CELK.HMOTNOST</t>
  </si>
  <si>
    <t xml:space="preserve">JEDN.HMOT.SUTI</t>
  </si>
  <si>
    <t xml:space="preserve">CELK.HMOT.SUTI</t>
  </si>
  <si>
    <t xml:space="preserve">DPH sníž.</t>
  </si>
  <si>
    <t xml:space="preserve">TYP</t>
  </si>
  <si>
    <t xml:space="preserve">SKP       </t>
  </si>
  <si>
    <t xml:space="preserve">Č.SPECIFIKACE</t>
  </si>
  <si>
    <t xml:space="preserve">Kč</t>
  </si>
  <si>
    <t xml:space="preserve">t</t>
  </si>
  <si>
    <t xml:space="preserve">0970</t>
  </si>
  <si>
    <t xml:space="preserve">Ostatní bourací práce</t>
  </si>
  <si>
    <t xml:space="preserve">   </t>
  </si>
  <si>
    <t xml:space="preserve">C97908-2111/00</t>
  </si>
  <si>
    <t xml:space="preserve">Vnitrostaveništní vodorovná doprava suti a vybouraných hmot do 10 m</t>
  </si>
  <si>
    <t xml:space="preserve">t   </t>
  </si>
  <si>
    <t xml:space="preserve">K</t>
  </si>
  <si>
    <t xml:space="preserve">C97908-2121/00
</t>
  </si>
  <si>
    <t xml:space="preserve">Vnitrostaveništní vodorovná doprava suti a vybouraných hmot ZKD 5 m přes 10 m
do 50m</t>
  </si>
  <si>
    <t xml:space="preserve">     (2,920)&lt;-</t>
  </si>
  <si>
    <t xml:space="preserve">0,365*8</t>
  </si>
  <si>
    <t xml:space="preserve">V</t>
  </si>
  <si>
    <t xml:space="preserve">C97908-1111/00
</t>
  </si>
  <si>
    <t xml:space="preserve">Odvoz suti a vybouraných hmot na skládku do 1 km
Skládka (vyjma vybourání vláknocementové krytiny)
Skládkovné neuvažováno.¨
Demontáž vláknocementové krytiny-cca do 50km-nebezpečný materiál.
Skládkovné cca 2500kč/t.</t>
  </si>
  <si>
    <t xml:space="preserve">     (0,901)&lt;-</t>
  </si>
  <si>
    <t xml:space="preserve">0,365+0,536</t>
  </si>
  <si>
    <t xml:space="preserve">C97908-1121/00
</t>
  </si>
  <si>
    <t xml:space="preserve">Odvoz suti a vybouraných hmot na skládku ZKD 1 km přes 1 km
Nebezpečný materiál.
odhad
do 16km-skládka Rakovník
Směsná suť
do 20km-skládka Lány</t>
  </si>
  <si>
    <t xml:space="preserve">řezivo</t>
  </si>
  <si>
    <t xml:space="preserve">skládka Lány</t>
  </si>
  <si>
    <t xml:space="preserve">     (6,935)&lt;-</t>
  </si>
  <si>
    <t xml:space="preserve">0,365*19</t>
  </si>
  <si>
    <t xml:space="preserve">azbestocement</t>
  </si>
  <si>
    <t xml:space="preserve">*nebezpečný materiál</t>
  </si>
  <si>
    <t xml:space="preserve">skládka Rakovník</t>
  </si>
  <si>
    <t xml:space="preserve">     (8,040)&lt;-</t>
  </si>
  <si>
    <t xml:space="preserve">0,536*15</t>
  </si>
  <si>
    <t xml:space="preserve">              </t>
  </si>
  <si>
    <t xml:space="preserve">Skládkovné-směsná suť</t>
  </si>
  <si>
    <t xml:space="preserve">     (0,365)&lt;-</t>
  </si>
  <si>
    <t xml:space="preserve">0,365</t>
  </si>
  <si>
    <t xml:space="preserve">Skládkovné-nebezpečný odpad</t>
  </si>
  <si>
    <t xml:space="preserve">nebezpečný odpad</t>
  </si>
  <si>
    <t xml:space="preserve">     (0,560)&lt;-</t>
  </si>
  <si>
    <t xml:space="preserve">0,560</t>
  </si>
  <si>
    <t xml:space="preserve">C97908-3117/00</t>
  </si>
  <si>
    <t xml:space="preserve">Vodorovné přemístění suti s naložením a složením na skládku do 6000 m</t>
  </si>
  <si>
    <t xml:space="preserve">C97908-3191/00
</t>
  </si>
  <si>
    <t xml:space="preserve">Příplatek k vodorovnému přemístění suti s naložením a složením na skládku ZKD 1000 m
nad 6000 m
Směsná suť
Do 20km-skládka Lány.</t>
  </si>
  <si>
    <t xml:space="preserve">   (235,186)&lt;-</t>
  </si>
  <si>
    <t xml:space="preserve">16,799*14</t>
  </si>
  <si>
    <t xml:space="preserve">    (16,799)&lt;-</t>
  </si>
  <si>
    <t xml:space="preserve">16,799</t>
  </si>
  <si>
    <t xml:space="preserve">MEZISOUČET: </t>
  </si>
  <si>
    <t xml:space="preserve">0980</t>
  </si>
  <si>
    <t xml:space="preserve">Demolice</t>
  </si>
  <si>
    <t xml:space="preserve">C98101-1112/00</t>
  </si>
  <si>
    <t xml:space="preserve">Demolice budov dřevěných ostatních oboustranně obitých nebo omítnutých postupným rozebíráním</t>
  </si>
  <si>
    <t xml:space="preserve">m3  </t>
  </si>
  <si>
    <t xml:space="preserve">    (75,672)&lt;-</t>
  </si>
  <si>
    <t xml:space="preserve">6,0*4,0*(3,50+3,50-0,694)*0,5</t>
  </si>
  <si>
    <t xml:space="preserve">0990</t>
  </si>
  <si>
    <t xml:space="preserve">Přesun hmot HSV</t>
  </si>
  <si>
    <t xml:space="preserve">C99898-1123/00</t>
  </si>
  <si>
    <t xml:space="preserve">Přesun hmot pro demolice objektů v do 21 m postupným rozebíráním</t>
  </si>
  <si>
    <t xml:space="preserve">7620</t>
  </si>
  <si>
    <t xml:space="preserve">Konstrukce tesařské</t>
  </si>
  <si>
    <t xml:space="preserve">C76234-1811/00</t>
  </si>
  <si>
    <t xml:space="preserve">Demontáž bednění střech z prken</t>
  </si>
  <si>
    <t xml:space="preserve">m2  </t>
  </si>
  <si>
    <t xml:space="preserve">    (24,360)&lt;-</t>
  </si>
  <si>
    <t xml:space="preserve">6,0*4,0*1,015</t>
  </si>
  <si>
    <t xml:space="preserve">7650</t>
  </si>
  <si>
    <t xml:space="preserve">Krytiny tvrdé</t>
  </si>
  <si>
    <t xml:space="preserve">C76532-3810/00</t>
  </si>
  <si>
    <t xml:space="preserve">Demontáž vláknocementové krytiny z vlnovek na bednění s lepenkou do suti</t>
  </si>
  <si>
    <t xml:space="preserve">CELKEM:</t>
  </si>
  <si>
    <t xml:space="preserve">Zařízení staveniště</t>
  </si>
  <si>
    <t xml:space="preserve">R</t>
  </si>
  <si>
    <t xml:space="preserve">Kompletační činnost</t>
  </si>
  <si>
    <t xml:space="preserve">CELKOVÝ SOUČET:</t>
  </si>
  <si>
    <t xml:space="preserve">DPH-SAZBA</t>
  </si>
  <si>
    <t xml:space="preserve">CELKOVÝ SOUČET VČETNĚ DPH: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</si>
</sst>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0.00000"/>
    <numFmt numFmtId="167" formatCode="0.000"/>
    <numFmt numFmtId="168" formatCode="#,##0.00"/>
    <numFmt numFmtId="169" formatCode="#,##0"/>
    <numFmt numFmtId="170" formatCode="0.00"/>
    <numFmt numFmtId="171" formatCode="0\ %"/>
  </numFmts>
  <fonts count="2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i val="true"/>
      <sz val="10"/>
      <color rgb="FF000000"/>
      <name val="Times New Roman"/>
      <family val="1"/>
      <charset val="238"/>
    </font>
    <font>
      <b val="true"/>
      <i val="true"/>
      <sz val="10"/>
      <color rgb="FF000000"/>
      <name val="Times New Roman"/>
      <family val="1"/>
      <charset val="238"/>
    </font>
    <font>
      <b val="true"/>
      <sz val="10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double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9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X80"/>
  <sheetViews>
    <sheetView showFormulas="false" showGridLines="tru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I20" activeCellId="0" sqref="I20"/>
    </sheetView>
  </sheetViews>
  <sheetFormatPr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3" min="2" style="0" width="8.67"/>
    <col collapsed="false" customWidth="true" hidden="false" outlineLevel="0" max="4" min="4" style="1" width="3.86"/>
    <col collapsed="false" customWidth="true" hidden="false" outlineLevel="0" max="5" min="5" style="1" width="2.71"/>
    <col collapsed="false" customWidth="true" hidden="false" outlineLevel="0" max="6" min="6" style="1" width="9.71"/>
    <col collapsed="false" customWidth="true" hidden="false" outlineLevel="0" max="7" min="7" style="1" width="4.57"/>
    <col collapsed="false" customWidth="true" hidden="false" outlineLevel="0" max="8" min="8" style="1" width="13.29"/>
    <col collapsed="false" customWidth="true" hidden="false" outlineLevel="0" max="9" min="9" style="1" width="54.14"/>
    <col collapsed="false" customWidth="true" hidden="false" outlineLevel="0" max="10" min="10" style="1" width="11.14"/>
    <col collapsed="false" customWidth="true" hidden="false" outlineLevel="0" max="11" min="11" style="1" width="13.43"/>
    <col collapsed="false" customWidth="true" hidden="false" outlineLevel="0" max="12" min="12" style="1" width="4.71"/>
    <col collapsed="false" customWidth="true" hidden="false" outlineLevel="0" max="13" min="13" style="1" width="10.99"/>
    <col collapsed="false" customWidth="false" hidden="true" outlineLevel="0" max="14" min="14" style="1" width="11.52"/>
    <col collapsed="false" customWidth="true" hidden="false" outlineLevel="0" max="15" min="15" style="1" width="13.57"/>
    <col collapsed="false" customWidth="true" hidden="false" outlineLevel="0" max="19" min="16" style="1" width="15.71"/>
    <col collapsed="false" customWidth="true" hidden="false" outlineLevel="0" max="20" min="20" style="1" width="9.71"/>
    <col collapsed="false" customWidth="true" hidden="false" outlineLevel="0" max="21" min="21" style="1" width="13.57"/>
    <col collapsed="false" customWidth="true" hidden="false" outlineLevel="0" max="22" min="22" style="0" width="8.67"/>
    <col collapsed="false" customWidth="true" hidden="false" outlineLevel="0" max="23" min="23" style="1" width="13.57"/>
    <col collapsed="false" customWidth="true" hidden="false" outlineLevel="0" max="24" min="24" style="1" width="4.29"/>
    <col collapsed="false" customWidth="true" hidden="false" outlineLevel="0" max="1025" min="25" style="0" width="8.67"/>
  </cols>
  <sheetData>
    <row r="1" customFormat="false" ht="16.5" hidden="false" customHeight="true" outlineLevel="0" collapsed="false">
      <c r="D1" s="2"/>
      <c r="E1" s="2"/>
      <c r="F1" s="2"/>
      <c r="G1" s="2"/>
      <c r="H1" s="2"/>
      <c r="I1" s="2"/>
      <c r="M1" s="3" t="s">
        <v>0</v>
      </c>
      <c r="O1" s="4" t="s">
        <v>1</v>
      </c>
    </row>
    <row r="2" customFormat="false" ht="16.5" hidden="false" customHeight="true" outlineLevel="0" collapsed="false">
      <c r="D2" s="2" t="s">
        <v>2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Format="false" ht="0.75" hidden="false" customHeight="true" outlineLevel="0" collapsed="false"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6"/>
      <c r="Q3" s="6"/>
      <c r="R3" s="6"/>
      <c r="S3" s="6"/>
    </row>
    <row r="4" customFormat="false" ht="13.5" hidden="false" customHeight="true" outlineLevel="0" collapsed="false">
      <c r="D4" s="7" t="s">
        <v>3</v>
      </c>
      <c r="E4" s="7"/>
      <c r="F4" s="7"/>
      <c r="G4" s="1" t="n">
        <v>3430</v>
      </c>
      <c r="H4" s="1" t="s">
        <v>4</v>
      </c>
      <c r="I4" s="1" t="s">
        <v>5</v>
      </c>
      <c r="J4" s="3" t="s">
        <v>6</v>
      </c>
      <c r="K4" s="8" t="s">
        <v>7</v>
      </c>
      <c r="L4" s="8"/>
      <c r="M4" s="3" t="s">
        <v>8</v>
      </c>
      <c r="O4" s="1" t="s">
        <v>9</v>
      </c>
    </row>
    <row r="5" customFormat="false" ht="12.75" hidden="false" customHeight="true" outlineLevel="0" collapsed="false">
      <c r="I5" s="1" t="s">
        <v>10</v>
      </c>
    </row>
    <row r="6" customFormat="false" ht="13.5" hidden="false" customHeight="true" outlineLevel="0" collapsed="false">
      <c r="D6" s="9" t="s">
        <v>11</v>
      </c>
      <c r="E6" s="9"/>
      <c r="F6" s="9"/>
      <c r="G6" s="1" t="n">
        <v>1</v>
      </c>
      <c r="I6" s="1" t="s">
        <v>12</v>
      </c>
      <c r="J6" s="3" t="s">
        <v>13</v>
      </c>
      <c r="K6" s="10" t="s">
        <v>14</v>
      </c>
      <c r="L6" s="10"/>
      <c r="M6" s="3" t="s">
        <v>15</v>
      </c>
      <c r="O6" s="11" t="s">
        <v>16</v>
      </c>
    </row>
    <row r="7" customFormat="false" ht="12.75" hidden="false" customHeight="true" outlineLevel="0" collapsed="false">
      <c r="I7" s="1" t="s">
        <v>17</v>
      </c>
    </row>
    <row r="8" customFormat="false" ht="13.5" hidden="false" customHeight="true" outlineLevel="0" collapsed="false">
      <c r="D8" s="9" t="s">
        <v>18</v>
      </c>
      <c r="E8" s="9"/>
      <c r="F8" s="9"/>
      <c r="G8" s="1" t="n">
        <v>3</v>
      </c>
      <c r="I8" s="1" t="s">
        <v>19</v>
      </c>
      <c r="J8" s="3" t="s">
        <v>20</v>
      </c>
      <c r="K8" s="10" t="s">
        <v>21</v>
      </c>
      <c r="L8" s="10"/>
      <c r="M8" s="3" t="s">
        <v>22</v>
      </c>
      <c r="O8" s="1" t="s">
        <v>23</v>
      </c>
    </row>
    <row r="9" customFormat="false" ht="0.75" hidden="false" customHeight="true" outlineLevel="0" collapsed="false"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customFormat="false" ht="15" hidden="false" customHeight="true" outlineLevel="0" collapsed="false">
      <c r="A10" s="1" t="s">
        <v>24</v>
      </c>
      <c r="D10" s="1" t="s">
        <v>25</v>
      </c>
      <c r="E10" s="1" t="s">
        <v>26</v>
      </c>
      <c r="F10" s="1" t="s">
        <v>27</v>
      </c>
      <c r="G10" s="1" t="s">
        <v>28</v>
      </c>
      <c r="H10" s="1" t="s">
        <v>29</v>
      </c>
      <c r="I10" s="1" t="s">
        <v>30</v>
      </c>
      <c r="K10" s="4" t="s">
        <v>31</v>
      </c>
      <c r="L10" s="1" t="s">
        <v>32</v>
      </c>
      <c r="M10" s="4" t="s">
        <v>33</v>
      </c>
      <c r="O10" s="4" t="s">
        <v>34</v>
      </c>
      <c r="P10" s="1" t="s">
        <v>35</v>
      </c>
      <c r="Q10" s="1" t="s">
        <v>36</v>
      </c>
      <c r="R10" s="1" t="s">
        <v>37</v>
      </c>
      <c r="S10" s="1" t="s">
        <v>38</v>
      </c>
      <c r="T10" s="1" t="s">
        <v>39</v>
      </c>
      <c r="U10" s="1" t="s">
        <v>39</v>
      </c>
      <c r="W10" s="1" t="s">
        <v>24</v>
      </c>
      <c r="X10" s="1" t="s">
        <v>40</v>
      </c>
    </row>
    <row r="11" customFormat="false" ht="15" hidden="false" customHeight="true" outlineLevel="0" collapsed="false">
      <c r="D11" s="6"/>
      <c r="E11" s="6"/>
      <c r="F11" s="6" t="s">
        <v>41</v>
      </c>
      <c r="G11" s="6"/>
      <c r="H11" s="6" t="s">
        <v>42</v>
      </c>
      <c r="I11" s="6"/>
      <c r="J11" s="6"/>
      <c r="K11" s="6"/>
      <c r="L11" s="6"/>
      <c r="M11" s="13" t="s">
        <v>43</v>
      </c>
      <c r="N11" s="6"/>
      <c r="O11" s="13" t="s">
        <v>43</v>
      </c>
      <c r="P11" s="13" t="s">
        <v>44</v>
      </c>
      <c r="Q11" s="13" t="s">
        <v>44</v>
      </c>
      <c r="R11" s="13" t="s">
        <v>44</v>
      </c>
      <c r="S11" s="13" t="s">
        <v>44</v>
      </c>
      <c r="U11" s="4" t="s">
        <v>43</v>
      </c>
      <c r="W11" s="4" t="s">
        <v>43</v>
      </c>
    </row>
    <row r="12" customFormat="false" ht="12.75" hidden="false" customHeight="true" outlineLevel="0" collapsed="false"/>
    <row r="13" customFormat="false" ht="15" hidden="false" customHeight="true" outlineLevel="0" collapsed="false">
      <c r="D13" s="5"/>
      <c r="E13" s="5"/>
      <c r="F13" s="5"/>
      <c r="G13" s="5"/>
      <c r="H13" s="14" t="s">
        <v>45</v>
      </c>
      <c r="I13" s="15" t="s">
        <v>46</v>
      </c>
      <c r="J13" s="15"/>
      <c r="K13" s="15"/>
      <c r="L13" s="15"/>
      <c r="M13" s="15"/>
      <c r="N13" s="15"/>
      <c r="O13" s="15"/>
      <c r="P13" s="6"/>
      <c r="Q13" s="6"/>
      <c r="R13" s="6"/>
      <c r="S13" s="6"/>
      <c r="X13" s="1" t="s">
        <v>26</v>
      </c>
    </row>
    <row r="14" customFormat="false" ht="3" hidden="false" customHeight="true" outlineLevel="0" collapsed="false"/>
    <row r="15" customFormat="false" ht="12.75" hidden="false" customHeight="true" outlineLevel="0" collapsed="false">
      <c r="A15" s="16" t="n">
        <v>1</v>
      </c>
      <c r="D15" s="1" t="n">
        <v>1</v>
      </c>
      <c r="E15" s="1" t="n">
        <v>0</v>
      </c>
      <c r="F15" s="4" t="n">
        <v>1251215</v>
      </c>
      <c r="G15" s="1" t="s">
        <v>47</v>
      </c>
      <c r="H15" s="17" t="s">
        <v>48</v>
      </c>
      <c r="I15" s="18" t="s">
        <v>49</v>
      </c>
      <c r="J15" s="18"/>
      <c r="K15" s="19" t="n">
        <v>0.365</v>
      </c>
      <c r="L15" s="1" t="s">
        <v>50</v>
      </c>
      <c r="M15" s="20" t="n">
        <v>0</v>
      </c>
      <c r="O15" s="21" t="n">
        <f aca="false">ROUND(K15*M15,0)</f>
        <v>0</v>
      </c>
      <c r="T15" s="16" t="n">
        <v>0</v>
      </c>
      <c r="U15" s="22" t="n">
        <f aca="false">ROUND(O15*T15,2)</f>
        <v>0</v>
      </c>
      <c r="W15" s="22" t="n">
        <f aca="false">ROUND(O15*A15,2)</f>
        <v>0</v>
      </c>
      <c r="X15" s="1" t="s">
        <v>51</v>
      </c>
    </row>
    <row r="16" s="24" customFormat="true" ht="38.25" hidden="false" customHeight="true" outlineLevel="0" collapsed="false">
      <c r="A16" s="23" t="n">
        <v>1</v>
      </c>
      <c r="D16" s="25" t="n">
        <v>2</v>
      </c>
      <c r="E16" s="25" t="n">
        <v>0</v>
      </c>
      <c r="F16" s="26" t="n">
        <v>1251216</v>
      </c>
      <c r="G16" s="25" t="s">
        <v>47</v>
      </c>
      <c r="H16" s="27" t="s">
        <v>52</v>
      </c>
      <c r="I16" s="28" t="s">
        <v>53</v>
      </c>
      <c r="J16" s="28"/>
      <c r="K16" s="29" t="n">
        <v>2.92</v>
      </c>
      <c r="L16" s="25" t="s">
        <v>50</v>
      </c>
      <c r="M16" s="30" t="n">
        <v>0</v>
      </c>
      <c r="N16" s="25"/>
      <c r="O16" s="31" t="n">
        <f aca="false">ROUND(K16*M16,0)</f>
        <v>0</v>
      </c>
      <c r="P16" s="25"/>
      <c r="Q16" s="25"/>
      <c r="R16" s="25"/>
      <c r="S16" s="25"/>
      <c r="T16" s="23" t="n">
        <v>0</v>
      </c>
      <c r="U16" s="32" t="n">
        <f aca="false">ROUND(O16*T16,2)</f>
        <v>0</v>
      </c>
      <c r="W16" s="32" t="n">
        <f aca="false">ROUND(O16*A16,2)</f>
        <v>0</v>
      </c>
      <c r="X16" s="25" t="s">
        <v>51</v>
      </c>
    </row>
    <row r="17" s="24" customFormat="true" ht="15" hidden="false" customHeight="false" outlineLevel="0" collapsed="false">
      <c r="A17" s="23"/>
      <c r="D17" s="25"/>
      <c r="E17" s="25"/>
      <c r="F17" s="26"/>
      <c r="G17" s="25"/>
      <c r="H17" s="27" t="s">
        <v>54</v>
      </c>
      <c r="I17" s="33" t="s">
        <v>55</v>
      </c>
      <c r="J17" s="34"/>
      <c r="K17" s="29"/>
      <c r="L17" s="25"/>
      <c r="M17" s="30"/>
      <c r="N17" s="25"/>
      <c r="O17" s="31"/>
      <c r="P17" s="25"/>
      <c r="Q17" s="25"/>
      <c r="R17" s="25"/>
      <c r="S17" s="25"/>
      <c r="T17" s="23"/>
      <c r="U17" s="32"/>
      <c r="W17" s="32"/>
      <c r="X17" s="25" t="s">
        <v>56</v>
      </c>
    </row>
    <row r="18" s="24" customFormat="true" ht="63.75" hidden="false" customHeight="true" outlineLevel="0" collapsed="false">
      <c r="A18" s="23" t="n">
        <v>1</v>
      </c>
      <c r="D18" s="25" t="n">
        <v>3</v>
      </c>
      <c r="E18" s="25" t="n">
        <v>0</v>
      </c>
      <c r="F18" s="26" t="n">
        <v>1251213</v>
      </c>
      <c r="G18" s="25" t="s">
        <v>47</v>
      </c>
      <c r="H18" s="27" t="s">
        <v>57</v>
      </c>
      <c r="I18" s="28" t="s">
        <v>58</v>
      </c>
      <c r="J18" s="28"/>
      <c r="K18" s="29" t="n">
        <v>0.901</v>
      </c>
      <c r="L18" s="25" t="s">
        <v>50</v>
      </c>
      <c r="M18" s="30" t="n">
        <v>0</v>
      </c>
      <c r="N18" s="25"/>
      <c r="O18" s="31" t="n">
        <f aca="false">ROUND(K18*M18,0)</f>
        <v>0</v>
      </c>
      <c r="P18" s="25"/>
      <c r="Q18" s="25"/>
      <c r="R18" s="25"/>
      <c r="S18" s="25"/>
      <c r="T18" s="23" t="n">
        <v>0</v>
      </c>
      <c r="U18" s="32" t="n">
        <f aca="false">ROUND(O18*T18,2)</f>
        <v>0</v>
      </c>
      <c r="W18" s="32" t="n">
        <f aca="false">ROUND(O18*A18,2)</f>
        <v>0</v>
      </c>
      <c r="X18" s="25" t="s">
        <v>51</v>
      </c>
    </row>
    <row r="19" s="24" customFormat="true" ht="15" hidden="false" customHeight="false" outlineLevel="0" collapsed="false">
      <c r="A19" s="23"/>
      <c r="D19" s="25"/>
      <c r="E19" s="25"/>
      <c r="F19" s="26"/>
      <c r="G19" s="25"/>
      <c r="H19" s="27" t="s">
        <v>59</v>
      </c>
      <c r="I19" s="33" t="s">
        <v>60</v>
      </c>
      <c r="J19" s="34"/>
      <c r="K19" s="29"/>
      <c r="L19" s="25"/>
      <c r="M19" s="30"/>
      <c r="N19" s="25"/>
      <c r="O19" s="31"/>
      <c r="P19" s="25"/>
      <c r="Q19" s="25"/>
      <c r="R19" s="25"/>
      <c r="S19" s="25"/>
      <c r="T19" s="23"/>
      <c r="U19" s="32"/>
      <c r="W19" s="32"/>
      <c r="X19" s="25" t="s">
        <v>56</v>
      </c>
    </row>
    <row r="20" s="24" customFormat="true" ht="76.5" hidden="false" customHeight="true" outlineLevel="0" collapsed="false">
      <c r="A20" s="23" t="n">
        <v>1</v>
      </c>
      <c r="D20" s="25" t="n">
        <v>4</v>
      </c>
      <c r="E20" s="25" t="n">
        <v>0</v>
      </c>
      <c r="F20" s="26" t="n">
        <v>1251214</v>
      </c>
      <c r="G20" s="25" t="s">
        <v>47</v>
      </c>
      <c r="H20" s="27" t="s">
        <v>61</v>
      </c>
      <c r="I20" s="28" t="s">
        <v>62</v>
      </c>
      <c r="J20" s="28"/>
      <c r="K20" s="29" t="n">
        <v>14.975</v>
      </c>
      <c r="L20" s="25" t="s">
        <v>50</v>
      </c>
      <c r="M20" s="30" t="n">
        <v>0</v>
      </c>
      <c r="N20" s="25"/>
      <c r="O20" s="31" t="n">
        <f aca="false">ROUND(K20*M20,0)</f>
        <v>0</v>
      </c>
      <c r="P20" s="25"/>
      <c r="Q20" s="25"/>
      <c r="R20" s="25"/>
      <c r="S20" s="25"/>
      <c r="T20" s="23" t="n">
        <v>0</v>
      </c>
      <c r="U20" s="32" t="n">
        <f aca="false">ROUND(O20*T20,2)</f>
        <v>0</v>
      </c>
      <c r="W20" s="32" t="n">
        <f aca="false">ROUND(O20*A20,2)</f>
        <v>0</v>
      </c>
      <c r="X20" s="25" t="s">
        <v>51</v>
      </c>
    </row>
    <row r="21" s="24" customFormat="true" ht="15" hidden="false" customHeight="false" outlineLevel="0" collapsed="false">
      <c r="A21" s="23"/>
      <c r="D21" s="25"/>
      <c r="E21" s="25"/>
      <c r="F21" s="26"/>
      <c r="G21" s="25"/>
      <c r="H21" s="27"/>
      <c r="I21" s="33" t="s">
        <v>63</v>
      </c>
      <c r="J21" s="34"/>
      <c r="K21" s="29"/>
      <c r="L21" s="25"/>
      <c r="M21" s="30"/>
      <c r="N21" s="25"/>
      <c r="O21" s="31"/>
      <c r="P21" s="25"/>
      <c r="Q21" s="25"/>
      <c r="R21" s="25"/>
      <c r="S21" s="25"/>
      <c r="T21" s="23"/>
      <c r="U21" s="32"/>
      <c r="W21" s="32"/>
      <c r="X21" s="25" t="s">
        <v>56</v>
      </c>
    </row>
    <row r="22" s="24" customFormat="true" ht="15" hidden="false" customHeight="false" outlineLevel="0" collapsed="false">
      <c r="A22" s="23"/>
      <c r="D22" s="25"/>
      <c r="E22" s="25"/>
      <c r="F22" s="26"/>
      <c r="G22" s="25"/>
      <c r="H22" s="27"/>
      <c r="I22" s="33" t="s">
        <v>64</v>
      </c>
      <c r="J22" s="34"/>
      <c r="K22" s="29"/>
      <c r="L22" s="25"/>
      <c r="M22" s="30"/>
      <c r="N22" s="25"/>
      <c r="O22" s="31"/>
      <c r="P22" s="25"/>
      <c r="Q22" s="25"/>
      <c r="R22" s="25"/>
      <c r="S22" s="25"/>
      <c r="T22" s="23"/>
      <c r="U22" s="32"/>
      <c r="W22" s="32"/>
      <c r="X22" s="25" t="s">
        <v>56</v>
      </c>
    </row>
    <row r="23" s="24" customFormat="true" ht="15" hidden="false" customHeight="false" outlineLevel="0" collapsed="false">
      <c r="A23" s="23"/>
      <c r="D23" s="25"/>
      <c r="E23" s="25"/>
      <c r="F23" s="26"/>
      <c r="G23" s="25"/>
      <c r="H23" s="27" t="s">
        <v>65</v>
      </c>
      <c r="I23" s="33" t="s">
        <v>66</v>
      </c>
      <c r="J23" s="34"/>
      <c r="K23" s="29"/>
      <c r="L23" s="25"/>
      <c r="M23" s="30"/>
      <c r="N23" s="25"/>
      <c r="O23" s="31"/>
      <c r="P23" s="25"/>
      <c r="Q23" s="25"/>
      <c r="R23" s="25"/>
      <c r="S23" s="25"/>
      <c r="T23" s="23"/>
      <c r="U23" s="32"/>
      <c r="W23" s="32"/>
      <c r="X23" s="25" t="s">
        <v>56</v>
      </c>
    </row>
    <row r="24" s="24" customFormat="true" ht="15" hidden="false" customHeight="false" outlineLevel="0" collapsed="false">
      <c r="A24" s="23"/>
      <c r="D24" s="25"/>
      <c r="E24" s="25"/>
      <c r="F24" s="26"/>
      <c r="G24" s="25"/>
      <c r="H24" s="27"/>
      <c r="I24" s="33" t="s">
        <v>67</v>
      </c>
      <c r="J24" s="34"/>
      <c r="K24" s="29"/>
      <c r="L24" s="25"/>
      <c r="M24" s="30"/>
      <c r="N24" s="25"/>
      <c r="O24" s="31"/>
      <c r="P24" s="25"/>
      <c r="Q24" s="25"/>
      <c r="R24" s="25"/>
      <c r="S24" s="25"/>
      <c r="T24" s="23"/>
      <c r="U24" s="32"/>
      <c r="W24" s="32"/>
      <c r="X24" s="25" t="s">
        <v>56</v>
      </c>
    </row>
    <row r="25" s="24" customFormat="true" ht="15" hidden="false" customHeight="false" outlineLevel="0" collapsed="false">
      <c r="A25" s="23"/>
      <c r="D25" s="25"/>
      <c r="E25" s="25"/>
      <c r="F25" s="26"/>
      <c r="G25" s="25"/>
      <c r="H25" s="27"/>
      <c r="I25" s="33" t="s">
        <v>68</v>
      </c>
      <c r="J25" s="34"/>
      <c r="K25" s="29"/>
      <c r="L25" s="25"/>
      <c r="M25" s="30"/>
      <c r="N25" s="25"/>
      <c r="O25" s="31"/>
      <c r="P25" s="25"/>
      <c r="Q25" s="25"/>
      <c r="R25" s="25"/>
      <c r="S25" s="25"/>
      <c r="T25" s="23"/>
      <c r="U25" s="32"/>
      <c r="W25" s="32"/>
      <c r="X25" s="25" t="s">
        <v>56</v>
      </c>
    </row>
    <row r="26" s="24" customFormat="true" ht="15" hidden="false" customHeight="false" outlineLevel="0" collapsed="false">
      <c r="A26" s="23"/>
      <c r="D26" s="25"/>
      <c r="E26" s="25"/>
      <c r="F26" s="26"/>
      <c r="G26" s="25"/>
      <c r="H26" s="27"/>
      <c r="I26" s="33" t="s">
        <v>69</v>
      </c>
      <c r="J26" s="34"/>
      <c r="K26" s="29"/>
      <c r="L26" s="25"/>
      <c r="M26" s="30"/>
      <c r="N26" s="25"/>
      <c r="O26" s="31"/>
      <c r="P26" s="25"/>
      <c r="Q26" s="25"/>
      <c r="R26" s="25"/>
      <c r="S26" s="25"/>
      <c r="T26" s="23"/>
      <c r="U26" s="32"/>
      <c r="W26" s="32"/>
      <c r="X26" s="25" t="s">
        <v>56</v>
      </c>
    </row>
    <row r="27" s="24" customFormat="true" ht="15" hidden="false" customHeight="false" outlineLevel="0" collapsed="false">
      <c r="A27" s="23"/>
      <c r="D27" s="25"/>
      <c r="E27" s="25"/>
      <c r="F27" s="26"/>
      <c r="G27" s="25"/>
      <c r="H27" s="27" t="s">
        <v>70</v>
      </c>
      <c r="I27" s="33" t="s">
        <v>71</v>
      </c>
      <c r="J27" s="34"/>
      <c r="K27" s="29"/>
      <c r="L27" s="25"/>
      <c r="M27" s="30"/>
      <c r="N27" s="25"/>
      <c r="O27" s="31"/>
      <c r="P27" s="25"/>
      <c r="Q27" s="25"/>
      <c r="R27" s="25"/>
      <c r="S27" s="25"/>
      <c r="T27" s="23"/>
      <c r="U27" s="32"/>
      <c r="W27" s="32"/>
      <c r="X27" s="25" t="s">
        <v>56</v>
      </c>
    </row>
    <row r="28" s="24" customFormat="true" ht="12.75" hidden="false" customHeight="true" outlineLevel="0" collapsed="false">
      <c r="A28" s="23" t="n">
        <v>1</v>
      </c>
      <c r="D28" s="25" t="n">
        <v>5</v>
      </c>
      <c r="E28" s="25" t="n">
        <v>0</v>
      </c>
      <c r="F28" s="26" t="n">
        <v>0</v>
      </c>
      <c r="G28" s="25" t="s">
        <v>47</v>
      </c>
      <c r="H28" s="27" t="s">
        <v>72</v>
      </c>
      <c r="I28" s="28" t="s">
        <v>73</v>
      </c>
      <c r="J28" s="28"/>
      <c r="K28" s="29" t="n">
        <v>0.365</v>
      </c>
      <c r="L28" s="25" t="s">
        <v>50</v>
      </c>
      <c r="M28" s="30" t="n">
        <v>0</v>
      </c>
      <c r="N28" s="25"/>
      <c r="O28" s="31" t="n">
        <f aca="false">ROUND(K28*M28,0)</f>
        <v>0</v>
      </c>
      <c r="P28" s="25"/>
      <c r="Q28" s="25"/>
      <c r="R28" s="25"/>
      <c r="S28" s="25"/>
      <c r="T28" s="23" t="n">
        <v>0</v>
      </c>
      <c r="U28" s="32" t="n">
        <f aca="false">ROUND(O28*T28,2)</f>
        <v>0</v>
      </c>
      <c r="W28" s="32" t="n">
        <f aca="false">ROUND(O28*A28,2)</f>
        <v>0</v>
      </c>
      <c r="X28" s="25" t="s">
        <v>51</v>
      </c>
    </row>
    <row r="29" s="24" customFormat="true" ht="15" hidden="false" customHeight="false" outlineLevel="0" collapsed="false">
      <c r="A29" s="23"/>
      <c r="D29" s="25"/>
      <c r="E29" s="25"/>
      <c r="F29" s="26"/>
      <c r="G29" s="25"/>
      <c r="H29" s="27"/>
      <c r="I29" s="33" t="s">
        <v>63</v>
      </c>
      <c r="J29" s="34"/>
      <c r="K29" s="29"/>
      <c r="L29" s="25"/>
      <c r="M29" s="30"/>
      <c r="N29" s="25"/>
      <c r="O29" s="31"/>
      <c r="P29" s="25"/>
      <c r="Q29" s="25"/>
      <c r="R29" s="25"/>
      <c r="S29" s="25"/>
      <c r="T29" s="23"/>
      <c r="U29" s="32"/>
      <c r="W29" s="32"/>
      <c r="X29" s="25" t="s">
        <v>56</v>
      </c>
    </row>
    <row r="30" s="24" customFormat="true" ht="15" hidden="false" customHeight="false" outlineLevel="0" collapsed="false">
      <c r="A30" s="23"/>
      <c r="D30" s="25"/>
      <c r="E30" s="25"/>
      <c r="F30" s="26"/>
      <c r="G30" s="25"/>
      <c r="H30" s="27"/>
      <c r="I30" s="33" t="s">
        <v>64</v>
      </c>
      <c r="J30" s="34"/>
      <c r="K30" s="29"/>
      <c r="L30" s="25"/>
      <c r="M30" s="30"/>
      <c r="N30" s="25"/>
      <c r="O30" s="31"/>
      <c r="P30" s="25"/>
      <c r="Q30" s="25"/>
      <c r="R30" s="25"/>
      <c r="S30" s="25"/>
      <c r="T30" s="23"/>
      <c r="U30" s="32"/>
      <c r="W30" s="32"/>
      <c r="X30" s="25" t="s">
        <v>56</v>
      </c>
    </row>
    <row r="31" s="24" customFormat="true" ht="15" hidden="false" customHeight="false" outlineLevel="0" collapsed="false">
      <c r="A31" s="23"/>
      <c r="D31" s="25"/>
      <c r="E31" s="25"/>
      <c r="F31" s="26"/>
      <c r="G31" s="25"/>
      <c r="H31" s="27" t="s">
        <v>74</v>
      </c>
      <c r="I31" s="33" t="s">
        <v>75</v>
      </c>
      <c r="J31" s="34"/>
      <c r="K31" s="29"/>
      <c r="L31" s="25"/>
      <c r="M31" s="30"/>
      <c r="N31" s="25"/>
      <c r="O31" s="31"/>
      <c r="P31" s="25"/>
      <c r="Q31" s="25"/>
      <c r="R31" s="25"/>
      <c r="S31" s="25"/>
      <c r="T31" s="23"/>
      <c r="U31" s="32"/>
      <c r="W31" s="32"/>
      <c r="X31" s="25" t="s">
        <v>56</v>
      </c>
    </row>
    <row r="32" s="24" customFormat="true" ht="12.75" hidden="false" customHeight="true" outlineLevel="0" collapsed="false">
      <c r="A32" s="23" t="n">
        <v>1</v>
      </c>
      <c r="D32" s="25" t="n">
        <v>6</v>
      </c>
      <c r="E32" s="25" t="n">
        <v>0</v>
      </c>
      <c r="F32" s="26" t="n">
        <v>0</v>
      </c>
      <c r="G32" s="25" t="s">
        <v>47</v>
      </c>
      <c r="H32" s="27" t="s">
        <v>72</v>
      </c>
      <c r="I32" s="28" t="s">
        <v>76</v>
      </c>
      <c r="J32" s="28"/>
      <c r="K32" s="29" t="n">
        <v>0.56</v>
      </c>
      <c r="L32" s="25" t="s">
        <v>50</v>
      </c>
      <c r="M32" s="30" t="n">
        <v>0</v>
      </c>
      <c r="N32" s="25"/>
      <c r="O32" s="31" t="n">
        <f aca="false">ROUND(K32*M32,0)</f>
        <v>0</v>
      </c>
      <c r="P32" s="25"/>
      <c r="Q32" s="25"/>
      <c r="R32" s="25"/>
      <c r="S32" s="25"/>
      <c r="T32" s="23" t="n">
        <v>0</v>
      </c>
      <c r="U32" s="32" t="n">
        <f aca="false">ROUND(O32*T32,2)</f>
        <v>0</v>
      </c>
      <c r="W32" s="32" t="n">
        <f aca="false">ROUND(O32*A32,2)</f>
        <v>0</v>
      </c>
      <c r="X32" s="25" t="s">
        <v>51</v>
      </c>
    </row>
    <row r="33" s="24" customFormat="true" ht="15" hidden="false" customHeight="false" outlineLevel="0" collapsed="false">
      <c r="A33" s="23"/>
      <c r="D33" s="25"/>
      <c r="E33" s="25"/>
      <c r="F33" s="26"/>
      <c r="G33" s="25"/>
      <c r="H33" s="27"/>
      <c r="I33" s="33" t="s">
        <v>77</v>
      </c>
      <c r="J33" s="34"/>
      <c r="K33" s="29"/>
      <c r="L33" s="25"/>
      <c r="M33" s="30"/>
      <c r="N33" s="25"/>
      <c r="O33" s="31"/>
      <c r="P33" s="25"/>
      <c r="Q33" s="25"/>
      <c r="R33" s="25"/>
      <c r="S33" s="25"/>
      <c r="T33" s="23"/>
      <c r="U33" s="32"/>
      <c r="W33" s="32"/>
      <c r="X33" s="25" t="s">
        <v>56</v>
      </c>
    </row>
    <row r="34" s="24" customFormat="true" ht="15" hidden="false" customHeight="false" outlineLevel="0" collapsed="false">
      <c r="A34" s="23"/>
      <c r="D34" s="25"/>
      <c r="E34" s="25"/>
      <c r="F34" s="26"/>
      <c r="G34" s="25"/>
      <c r="H34" s="27" t="s">
        <v>78</v>
      </c>
      <c r="I34" s="33" t="s">
        <v>79</v>
      </c>
      <c r="J34" s="34"/>
      <c r="K34" s="29"/>
      <c r="L34" s="25"/>
      <c r="M34" s="30"/>
      <c r="N34" s="25"/>
      <c r="O34" s="31"/>
      <c r="P34" s="25"/>
      <c r="Q34" s="25"/>
      <c r="R34" s="25"/>
      <c r="S34" s="25"/>
      <c r="T34" s="23"/>
      <c r="U34" s="32"/>
      <c r="W34" s="32"/>
      <c r="X34" s="25" t="s">
        <v>56</v>
      </c>
    </row>
    <row r="35" s="24" customFormat="true" ht="12.75" hidden="false" customHeight="true" outlineLevel="0" collapsed="false">
      <c r="A35" s="23" t="n">
        <v>1</v>
      </c>
      <c r="D35" s="25" t="n">
        <v>7</v>
      </c>
      <c r="E35" s="25" t="n">
        <v>0</v>
      </c>
      <c r="F35" s="26" t="n">
        <v>1130007</v>
      </c>
      <c r="G35" s="25" t="s">
        <v>47</v>
      </c>
      <c r="H35" s="27" t="s">
        <v>80</v>
      </c>
      <c r="I35" s="28" t="s">
        <v>81</v>
      </c>
      <c r="J35" s="28"/>
      <c r="K35" s="29" t="n">
        <v>16.799</v>
      </c>
      <c r="L35" s="25" t="s">
        <v>50</v>
      </c>
      <c r="M35" s="30" t="n">
        <v>0</v>
      </c>
      <c r="N35" s="25"/>
      <c r="O35" s="31" t="n">
        <f aca="false">ROUND(K35*M35,0)</f>
        <v>0</v>
      </c>
      <c r="P35" s="25"/>
      <c r="Q35" s="25"/>
      <c r="R35" s="25"/>
      <c r="S35" s="25"/>
      <c r="T35" s="23" t="n">
        <v>0</v>
      </c>
      <c r="U35" s="32" t="n">
        <f aca="false">ROUND(O35*T35,2)</f>
        <v>0</v>
      </c>
      <c r="W35" s="32" t="n">
        <f aca="false">ROUND(O35*A35,2)</f>
        <v>0</v>
      </c>
      <c r="X35" s="25" t="s">
        <v>51</v>
      </c>
    </row>
    <row r="36" s="24" customFormat="true" ht="63.75" hidden="false" customHeight="true" outlineLevel="0" collapsed="false">
      <c r="A36" s="23" t="n">
        <v>1</v>
      </c>
      <c r="D36" s="25" t="n">
        <v>8</v>
      </c>
      <c r="E36" s="25" t="n">
        <v>0</v>
      </c>
      <c r="F36" s="26" t="n">
        <v>1130008</v>
      </c>
      <c r="G36" s="25" t="s">
        <v>47</v>
      </c>
      <c r="H36" s="27" t="s">
        <v>82</v>
      </c>
      <c r="I36" s="28" t="s">
        <v>83</v>
      </c>
      <c r="J36" s="28"/>
      <c r="K36" s="29" t="n">
        <v>235.186</v>
      </c>
      <c r="L36" s="25" t="s">
        <v>50</v>
      </c>
      <c r="M36" s="30" t="n">
        <v>0</v>
      </c>
      <c r="N36" s="25"/>
      <c r="O36" s="31" t="n">
        <f aca="false">ROUND(K36*M36,0)</f>
        <v>0</v>
      </c>
      <c r="P36" s="25"/>
      <c r="Q36" s="25"/>
      <c r="R36" s="25"/>
      <c r="S36" s="25"/>
      <c r="T36" s="23" t="n">
        <v>0</v>
      </c>
      <c r="U36" s="32" t="n">
        <f aca="false">ROUND(O36*T36,2)</f>
        <v>0</v>
      </c>
      <c r="W36" s="32" t="n">
        <f aca="false">ROUND(O36*A36,2)</f>
        <v>0</v>
      </c>
      <c r="X36" s="25" t="s">
        <v>51</v>
      </c>
    </row>
    <row r="37" s="24" customFormat="true" ht="15" hidden="false" customHeight="false" outlineLevel="0" collapsed="false">
      <c r="A37" s="23"/>
      <c r="D37" s="25"/>
      <c r="E37" s="25"/>
      <c r="F37" s="26"/>
      <c r="G37" s="25"/>
      <c r="H37" s="27" t="s">
        <v>84</v>
      </c>
      <c r="I37" s="33" t="s">
        <v>85</v>
      </c>
      <c r="J37" s="34"/>
      <c r="K37" s="29"/>
      <c r="L37" s="25"/>
      <c r="M37" s="30"/>
      <c r="N37" s="25"/>
      <c r="O37" s="31"/>
      <c r="P37" s="25"/>
      <c r="Q37" s="25"/>
      <c r="R37" s="25"/>
      <c r="S37" s="25"/>
      <c r="T37" s="23"/>
      <c r="U37" s="32"/>
      <c r="W37" s="32"/>
      <c r="X37" s="25" t="s">
        <v>56</v>
      </c>
    </row>
    <row r="38" s="24" customFormat="true" ht="12.75" hidden="false" customHeight="true" outlineLevel="0" collapsed="false">
      <c r="A38" s="23" t="n">
        <v>1</v>
      </c>
      <c r="D38" s="25" t="n">
        <v>9</v>
      </c>
      <c r="E38" s="25" t="n">
        <v>0</v>
      </c>
      <c r="F38" s="26" t="n">
        <v>0</v>
      </c>
      <c r="G38" s="25" t="s">
        <v>47</v>
      </c>
      <c r="H38" s="27" t="s">
        <v>72</v>
      </c>
      <c r="I38" s="28" t="s">
        <v>73</v>
      </c>
      <c r="J38" s="28"/>
      <c r="K38" s="29" t="n">
        <v>16.799</v>
      </c>
      <c r="L38" s="25" t="s">
        <v>50</v>
      </c>
      <c r="M38" s="30" t="n">
        <v>0</v>
      </c>
      <c r="N38" s="25"/>
      <c r="O38" s="31" t="n">
        <f aca="false">ROUND(K38*M38,0)</f>
        <v>0</v>
      </c>
      <c r="P38" s="25"/>
      <c r="Q38" s="25"/>
      <c r="R38" s="25"/>
      <c r="S38" s="25"/>
      <c r="T38" s="23" t="n">
        <v>0</v>
      </c>
      <c r="U38" s="32" t="n">
        <f aca="false">ROUND(O38*T38,2)</f>
        <v>0</v>
      </c>
      <c r="W38" s="32" t="n">
        <f aca="false">ROUND(O38*A38,2)</f>
        <v>0</v>
      </c>
      <c r="X38" s="25" t="s">
        <v>51</v>
      </c>
    </row>
    <row r="39" s="24" customFormat="true" ht="15" hidden="false" customHeight="false" outlineLevel="0" collapsed="false">
      <c r="A39" s="23"/>
      <c r="D39" s="25"/>
      <c r="E39" s="25"/>
      <c r="F39" s="26"/>
      <c r="G39" s="25"/>
      <c r="H39" s="27"/>
      <c r="I39" s="33" t="s">
        <v>64</v>
      </c>
      <c r="J39" s="34"/>
      <c r="K39" s="29"/>
      <c r="L39" s="25"/>
      <c r="M39" s="30"/>
      <c r="N39" s="25"/>
      <c r="O39" s="31"/>
      <c r="P39" s="25"/>
      <c r="Q39" s="25"/>
      <c r="R39" s="25"/>
      <c r="S39" s="25"/>
      <c r="T39" s="23"/>
      <c r="U39" s="32"/>
      <c r="W39" s="32"/>
      <c r="X39" s="25" t="s">
        <v>56</v>
      </c>
    </row>
    <row r="40" s="24" customFormat="true" ht="15" hidden="false" customHeight="false" outlineLevel="0" collapsed="false">
      <c r="A40" s="23"/>
      <c r="D40" s="25"/>
      <c r="E40" s="25"/>
      <c r="F40" s="26"/>
      <c r="G40" s="25"/>
      <c r="H40" s="27" t="s">
        <v>86</v>
      </c>
      <c r="I40" s="33" t="s">
        <v>87</v>
      </c>
      <c r="J40" s="34"/>
      <c r="K40" s="29"/>
      <c r="L40" s="25"/>
      <c r="M40" s="30"/>
      <c r="N40" s="25"/>
      <c r="O40" s="31"/>
      <c r="P40" s="25"/>
      <c r="Q40" s="25"/>
      <c r="R40" s="25"/>
      <c r="S40" s="25"/>
      <c r="T40" s="23"/>
      <c r="U40" s="32"/>
      <c r="W40" s="32"/>
      <c r="X40" s="25" t="s">
        <v>56</v>
      </c>
    </row>
    <row r="41" customFormat="false" ht="3" hidden="false" customHeight="true" outlineLevel="0" collapsed="false"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</row>
    <row r="42" customFormat="false" ht="15" hidden="false" customHeight="true" outlineLevel="0" collapsed="false">
      <c r="D42" s="35" t="s">
        <v>88</v>
      </c>
      <c r="E42" s="35"/>
      <c r="F42" s="35"/>
      <c r="G42" s="35"/>
      <c r="H42" s="36" t="s">
        <v>45</v>
      </c>
      <c r="I42" s="37" t="s">
        <v>46</v>
      </c>
      <c r="O42" s="38" t="n">
        <f aca="false">ROUND(SUBTOTAL(9,O14:O41),0)</f>
        <v>0</v>
      </c>
      <c r="Q42" s="39" t="n">
        <f aca="false">ROUND(SUBTOTAL(9,Q14:Q41),3)</f>
        <v>0</v>
      </c>
      <c r="S42" s="39" t="n">
        <f aca="false">ROUND(SUBTOTAL(9,S14:S41),3)</f>
        <v>0</v>
      </c>
      <c r="U42" s="1" t="n">
        <f aca="false">ROUND(SUBTOTAL(9,U14:U41),2)</f>
        <v>0</v>
      </c>
      <c r="W42" s="1" t="n">
        <f aca="false">ROUND(SUBTOTAL(9,W14:W41),2)</f>
        <v>0</v>
      </c>
    </row>
    <row r="43" customFormat="false" ht="12.75" hidden="false" customHeight="true" outlineLevel="0" collapsed="false"/>
    <row r="44" customFormat="false" ht="15" hidden="false" customHeight="true" outlineLevel="0" collapsed="false">
      <c r="D44" s="5"/>
      <c r="E44" s="5"/>
      <c r="F44" s="5"/>
      <c r="G44" s="5"/>
      <c r="H44" s="14" t="s">
        <v>89</v>
      </c>
      <c r="I44" s="15" t="s">
        <v>90</v>
      </c>
      <c r="J44" s="15"/>
      <c r="K44" s="15"/>
      <c r="L44" s="15"/>
      <c r="M44" s="15"/>
      <c r="N44" s="15"/>
      <c r="O44" s="15"/>
      <c r="P44" s="6"/>
      <c r="Q44" s="6"/>
      <c r="R44" s="6"/>
      <c r="S44" s="6"/>
      <c r="X44" s="1" t="s">
        <v>26</v>
      </c>
    </row>
    <row r="45" customFormat="false" ht="3" hidden="false" customHeight="true" outlineLevel="0" collapsed="false"/>
    <row r="46" customFormat="false" ht="25.5" hidden="false" customHeight="true" outlineLevel="0" collapsed="false">
      <c r="A46" s="16" t="n">
        <v>1</v>
      </c>
      <c r="D46" s="1" t="n">
        <v>1</v>
      </c>
      <c r="E46" s="1" t="n">
        <v>0</v>
      </c>
      <c r="F46" s="4" t="n">
        <v>1130014</v>
      </c>
      <c r="G46" s="1" t="s">
        <v>47</v>
      </c>
      <c r="H46" s="17" t="s">
        <v>91</v>
      </c>
      <c r="I46" s="18" t="s">
        <v>92</v>
      </c>
      <c r="J46" s="18"/>
      <c r="K46" s="19" t="n">
        <v>75.672</v>
      </c>
      <c r="L46" s="1" t="s">
        <v>93</v>
      </c>
      <c r="M46" s="20" t="n">
        <v>0</v>
      </c>
      <c r="O46" s="21" t="n">
        <f aca="false">ROUND(K46*M46,0)</f>
        <v>0</v>
      </c>
      <c r="P46" s="16" t="n">
        <v>0.00055</v>
      </c>
      <c r="Q46" s="19" t="n">
        <f aca="false">ROUND(K46*P46,3)</f>
        <v>0.042</v>
      </c>
      <c r="R46" s="16" t="n">
        <v>0.222</v>
      </c>
      <c r="S46" s="19" t="n">
        <f aca="false">ROUND(K46*R46,3)</f>
        <v>16.799</v>
      </c>
      <c r="T46" s="16" t="n">
        <v>0</v>
      </c>
      <c r="U46" s="22" t="n">
        <f aca="false">ROUND(O46*T46,2)</f>
        <v>0</v>
      </c>
      <c r="W46" s="22" t="n">
        <f aca="false">ROUND(O46*A46,2)</f>
        <v>0</v>
      </c>
      <c r="X46" s="1" t="s">
        <v>51</v>
      </c>
    </row>
    <row r="47" s="24" customFormat="true" ht="15" hidden="false" customHeight="false" outlineLevel="0" collapsed="false">
      <c r="A47" s="23"/>
      <c r="D47" s="25"/>
      <c r="E47" s="25"/>
      <c r="F47" s="26"/>
      <c r="G47" s="25"/>
      <c r="H47" s="40" t="s">
        <v>94</v>
      </c>
      <c r="I47" s="33" t="s">
        <v>95</v>
      </c>
      <c r="J47" s="41"/>
      <c r="K47" s="29"/>
      <c r="L47" s="25"/>
      <c r="M47" s="30"/>
      <c r="N47" s="25"/>
      <c r="O47" s="31"/>
      <c r="P47" s="23"/>
      <c r="Q47" s="29"/>
      <c r="R47" s="23"/>
      <c r="S47" s="29"/>
      <c r="T47" s="23"/>
      <c r="U47" s="32"/>
      <c r="W47" s="32"/>
      <c r="X47" s="25" t="s">
        <v>56</v>
      </c>
    </row>
    <row r="48" customFormat="false" ht="3" hidden="false" customHeight="true" outlineLevel="0" collapsed="false"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</row>
    <row r="49" customFormat="false" ht="15" hidden="false" customHeight="true" outlineLevel="0" collapsed="false">
      <c r="D49" s="35" t="s">
        <v>88</v>
      </c>
      <c r="E49" s="35"/>
      <c r="F49" s="35"/>
      <c r="G49" s="35"/>
      <c r="H49" s="36" t="s">
        <v>89</v>
      </c>
      <c r="I49" s="37" t="s">
        <v>90</v>
      </c>
      <c r="O49" s="38" t="n">
        <f aca="false">ROUND(SUBTOTAL(9,O45:O48),0)</f>
        <v>0</v>
      </c>
      <c r="Q49" s="39" t="n">
        <f aca="false">ROUND(SUBTOTAL(9,Q45:Q48),3)</f>
        <v>0.042</v>
      </c>
      <c r="S49" s="39" t="n">
        <f aca="false">ROUND(SUBTOTAL(9,S45:S48),3)</f>
        <v>16.799</v>
      </c>
      <c r="U49" s="1" t="n">
        <f aca="false">ROUND(SUBTOTAL(9,U45:U48),2)</f>
        <v>0</v>
      </c>
      <c r="W49" s="1" t="n">
        <f aca="false">ROUND(SUBTOTAL(9,W45:W48),2)</f>
        <v>0</v>
      </c>
    </row>
    <row r="50" customFormat="false" ht="12.75" hidden="false" customHeight="true" outlineLevel="0" collapsed="false"/>
    <row r="51" customFormat="false" ht="15" hidden="false" customHeight="true" outlineLevel="0" collapsed="false">
      <c r="D51" s="5"/>
      <c r="E51" s="5"/>
      <c r="F51" s="5"/>
      <c r="G51" s="5"/>
      <c r="H51" s="14" t="s">
        <v>96</v>
      </c>
      <c r="I51" s="15" t="s">
        <v>97</v>
      </c>
      <c r="J51" s="15"/>
      <c r="K51" s="15"/>
      <c r="L51" s="15"/>
      <c r="M51" s="15"/>
      <c r="N51" s="15"/>
      <c r="O51" s="15"/>
      <c r="P51" s="6"/>
      <c r="Q51" s="6"/>
      <c r="R51" s="6"/>
      <c r="S51" s="6"/>
      <c r="X51" s="1" t="s">
        <v>26</v>
      </c>
    </row>
    <row r="52" customFormat="false" ht="3" hidden="false" customHeight="true" outlineLevel="0" collapsed="false"/>
    <row r="53" customFormat="false" ht="12.75" hidden="false" customHeight="true" outlineLevel="0" collapsed="false">
      <c r="A53" s="16" t="n">
        <v>1</v>
      </c>
      <c r="D53" s="1" t="n">
        <v>1</v>
      </c>
      <c r="E53" s="1" t="n">
        <v>0</v>
      </c>
      <c r="F53" s="4" t="n">
        <v>1130118</v>
      </c>
      <c r="G53" s="1" t="s">
        <v>47</v>
      </c>
      <c r="H53" s="17" t="s">
        <v>98</v>
      </c>
      <c r="I53" s="18" t="s">
        <v>99</v>
      </c>
      <c r="J53" s="18"/>
      <c r="K53" s="19" t="n">
        <v>0.042</v>
      </c>
      <c r="L53" s="1" t="s">
        <v>50</v>
      </c>
      <c r="M53" s="20" t="n">
        <v>0</v>
      </c>
      <c r="O53" s="21" t="n">
        <f aca="false">ROUND(K53*M53,0)</f>
        <v>0</v>
      </c>
      <c r="T53" s="16" t="n">
        <v>0</v>
      </c>
      <c r="U53" s="22" t="n">
        <f aca="false">ROUND(O53*T53,2)</f>
        <v>0</v>
      </c>
      <c r="W53" s="22" t="n">
        <f aca="false">ROUND(O53*A53,2)</f>
        <v>0</v>
      </c>
      <c r="X53" s="1" t="s">
        <v>51</v>
      </c>
    </row>
    <row r="54" customFormat="false" ht="3" hidden="false" customHeight="true" outlineLevel="0" collapsed="false"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</row>
    <row r="55" customFormat="false" ht="15" hidden="false" customHeight="true" outlineLevel="0" collapsed="false">
      <c r="D55" s="35" t="s">
        <v>88</v>
      </c>
      <c r="E55" s="35"/>
      <c r="F55" s="35"/>
      <c r="G55" s="35"/>
      <c r="H55" s="36" t="s">
        <v>96</v>
      </c>
      <c r="I55" s="37" t="s">
        <v>97</v>
      </c>
      <c r="O55" s="38" t="n">
        <f aca="false">ROUND(SUBTOTAL(9,O52:O54),0)</f>
        <v>0</v>
      </c>
      <c r="Q55" s="39" t="n">
        <f aca="false">ROUND(SUBTOTAL(9,Q52:Q54),3)</f>
        <v>0</v>
      </c>
      <c r="S55" s="39" t="n">
        <f aca="false">ROUND(SUBTOTAL(9,S52:S54),3)</f>
        <v>0</v>
      </c>
      <c r="U55" s="1" t="n">
        <f aca="false">ROUND(SUBTOTAL(9,U52:U54),2)</f>
        <v>0</v>
      </c>
      <c r="W55" s="1" t="n">
        <f aca="false">ROUND(SUBTOTAL(9,W52:W54),2)</f>
        <v>0</v>
      </c>
    </row>
    <row r="56" customFormat="false" ht="12.75" hidden="false" customHeight="true" outlineLevel="0" collapsed="false"/>
    <row r="57" customFormat="false" ht="15" hidden="false" customHeight="true" outlineLevel="0" collapsed="false">
      <c r="D57" s="5"/>
      <c r="E57" s="5"/>
      <c r="F57" s="5"/>
      <c r="G57" s="5"/>
      <c r="H57" s="14" t="s">
        <v>100</v>
      </c>
      <c r="I57" s="15" t="s">
        <v>101</v>
      </c>
      <c r="J57" s="15"/>
      <c r="K57" s="15"/>
      <c r="L57" s="15"/>
      <c r="M57" s="15"/>
      <c r="N57" s="15"/>
      <c r="O57" s="15"/>
      <c r="P57" s="6"/>
      <c r="Q57" s="6"/>
      <c r="R57" s="6"/>
      <c r="S57" s="6"/>
      <c r="X57" s="1" t="s">
        <v>26</v>
      </c>
    </row>
    <row r="58" customFormat="false" ht="3" hidden="false" customHeight="true" outlineLevel="0" collapsed="false"/>
    <row r="59" customFormat="false" ht="12.75" hidden="false" customHeight="true" outlineLevel="0" collapsed="false">
      <c r="A59" s="16" t="n">
        <v>1</v>
      </c>
      <c r="D59" s="1" t="n">
        <v>1</v>
      </c>
      <c r="E59" s="1" t="n">
        <v>0</v>
      </c>
      <c r="F59" s="4" t="n">
        <v>7280731</v>
      </c>
      <c r="G59" s="1" t="s">
        <v>47</v>
      </c>
      <c r="H59" s="17" t="s">
        <v>102</v>
      </c>
      <c r="I59" s="18" t="s">
        <v>103</v>
      </c>
      <c r="J59" s="18"/>
      <c r="K59" s="19" t="n">
        <v>24.36</v>
      </c>
      <c r="L59" s="1" t="s">
        <v>104</v>
      </c>
      <c r="M59" s="20" t="n">
        <v>0</v>
      </c>
      <c r="O59" s="21" t="n">
        <f aca="false">ROUND(K59*M59,0)</f>
        <v>0</v>
      </c>
      <c r="R59" s="16" t="n">
        <v>0.015</v>
      </c>
      <c r="S59" s="19" t="n">
        <f aca="false">ROUND(K59*R59,3)</f>
        <v>0.365</v>
      </c>
      <c r="T59" s="16" t="n">
        <v>0</v>
      </c>
      <c r="U59" s="22" t="n">
        <f aca="false">ROUND(O59*T59,2)</f>
        <v>0</v>
      </c>
      <c r="W59" s="22" t="n">
        <f aca="false">ROUND(O59*A59,2)</f>
        <v>0</v>
      </c>
      <c r="X59" s="1" t="s">
        <v>51</v>
      </c>
    </row>
    <row r="60" s="24" customFormat="true" ht="15" hidden="false" customHeight="false" outlineLevel="0" collapsed="false">
      <c r="A60" s="23"/>
      <c r="D60" s="25"/>
      <c r="E60" s="25"/>
      <c r="F60" s="26"/>
      <c r="G60" s="25"/>
      <c r="H60" s="40" t="s">
        <v>105</v>
      </c>
      <c r="I60" s="33" t="s">
        <v>106</v>
      </c>
      <c r="J60" s="41"/>
      <c r="K60" s="29"/>
      <c r="L60" s="25"/>
      <c r="M60" s="30"/>
      <c r="N60" s="25"/>
      <c r="O60" s="31"/>
      <c r="P60" s="25"/>
      <c r="Q60" s="25"/>
      <c r="R60" s="23"/>
      <c r="S60" s="29"/>
      <c r="T60" s="23"/>
      <c r="U60" s="32"/>
      <c r="W60" s="32"/>
      <c r="X60" s="25" t="s">
        <v>56</v>
      </c>
    </row>
    <row r="61" customFormat="false" ht="3" hidden="false" customHeight="true" outlineLevel="0" collapsed="false"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</row>
    <row r="62" customFormat="false" ht="15" hidden="false" customHeight="true" outlineLevel="0" collapsed="false">
      <c r="D62" s="35" t="s">
        <v>88</v>
      </c>
      <c r="E62" s="35"/>
      <c r="F62" s="35"/>
      <c r="G62" s="35"/>
      <c r="H62" s="36" t="s">
        <v>100</v>
      </c>
      <c r="I62" s="37" t="s">
        <v>101</v>
      </c>
      <c r="O62" s="38" t="n">
        <f aca="false">ROUND(SUBTOTAL(9,O58:O61),0)</f>
        <v>0</v>
      </c>
      <c r="Q62" s="39" t="n">
        <f aca="false">ROUND(SUBTOTAL(9,Q58:Q61),3)</f>
        <v>0</v>
      </c>
      <c r="S62" s="39" t="n">
        <f aca="false">ROUND(SUBTOTAL(9,S58:S61),3)</f>
        <v>0.365</v>
      </c>
      <c r="U62" s="1" t="n">
        <f aca="false">ROUND(SUBTOTAL(9,U58:U61),2)</f>
        <v>0</v>
      </c>
      <c r="W62" s="1" t="n">
        <f aca="false">ROUND(SUBTOTAL(9,W58:W61),2)</f>
        <v>0</v>
      </c>
    </row>
    <row r="63" customFormat="false" ht="12.75" hidden="false" customHeight="true" outlineLevel="0" collapsed="false"/>
    <row r="64" customFormat="false" ht="15" hidden="false" customHeight="true" outlineLevel="0" collapsed="false">
      <c r="D64" s="5"/>
      <c r="E64" s="5"/>
      <c r="F64" s="5"/>
      <c r="G64" s="5"/>
      <c r="H64" s="14" t="s">
        <v>107</v>
      </c>
      <c r="I64" s="15" t="s">
        <v>108</v>
      </c>
      <c r="J64" s="15"/>
      <c r="K64" s="15"/>
      <c r="L64" s="15"/>
      <c r="M64" s="15"/>
      <c r="N64" s="15"/>
      <c r="O64" s="15"/>
      <c r="P64" s="6"/>
      <c r="Q64" s="6"/>
      <c r="R64" s="6"/>
      <c r="S64" s="6"/>
      <c r="X64" s="1" t="s">
        <v>26</v>
      </c>
    </row>
    <row r="65" customFormat="false" ht="3" hidden="false" customHeight="true" outlineLevel="0" collapsed="false"/>
    <row r="66" customFormat="false" ht="12.75" hidden="false" customHeight="true" outlineLevel="0" collapsed="false">
      <c r="A66" s="16" t="n">
        <v>1</v>
      </c>
      <c r="D66" s="1" t="n">
        <v>1</v>
      </c>
      <c r="E66" s="1" t="n">
        <v>0</v>
      </c>
      <c r="F66" s="4" t="n">
        <v>7371688</v>
      </c>
      <c r="G66" s="1" t="s">
        <v>47</v>
      </c>
      <c r="H66" s="17" t="s">
        <v>109</v>
      </c>
      <c r="I66" s="18" t="s">
        <v>110</v>
      </c>
      <c r="J66" s="18"/>
      <c r="K66" s="19" t="n">
        <v>24.36</v>
      </c>
      <c r="L66" s="1" t="s">
        <v>104</v>
      </c>
      <c r="M66" s="20" t="n">
        <v>0</v>
      </c>
      <c r="O66" s="21" t="n">
        <f aca="false">ROUND(K66*M66,0)</f>
        <v>0</v>
      </c>
      <c r="R66" s="16" t="n">
        <v>0.022</v>
      </c>
      <c r="S66" s="19" t="n">
        <f aca="false">ROUND(K66*R66,3)</f>
        <v>0.536</v>
      </c>
      <c r="T66" s="16" t="n">
        <v>0</v>
      </c>
      <c r="U66" s="22" t="n">
        <f aca="false">ROUND(O66*T66,2)</f>
        <v>0</v>
      </c>
      <c r="W66" s="22" t="n">
        <f aca="false">ROUND(O66*A66,2)</f>
        <v>0</v>
      </c>
      <c r="X66" s="1" t="s">
        <v>51</v>
      </c>
    </row>
    <row r="67" s="24" customFormat="true" ht="15" hidden="false" customHeight="false" outlineLevel="0" collapsed="false">
      <c r="A67" s="23"/>
      <c r="D67" s="25"/>
      <c r="E67" s="25"/>
      <c r="F67" s="26"/>
      <c r="G67" s="25"/>
      <c r="H67" s="40" t="s">
        <v>105</v>
      </c>
      <c r="I67" s="33" t="s">
        <v>106</v>
      </c>
      <c r="J67" s="41"/>
      <c r="K67" s="29"/>
      <c r="L67" s="25"/>
      <c r="M67" s="30"/>
      <c r="N67" s="25"/>
      <c r="O67" s="31"/>
      <c r="P67" s="25"/>
      <c r="Q67" s="25"/>
      <c r="R67" s="23"/>
      <c r="S67" s="29"/>
      <c r="T67" s="23"/>
      <c r="U67" s="32"/>
      <c r="W67" s="32"/>
      <c r="X67" s="25" t="s">
        <v>56</v>
      </c>
    </row>
    <row r="68" customFormat="false" ht="3" hidden="false" customHeight="true" outlineLevel="0" collapsed="false"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</row>
    <row r="69" customFormat="false" ht="15" hidden="false" customHeight="true" outlineLevel="0" collapsed="false">
      <c r="D69" s="35" t="s">
        <v>88</v>
      </c>
      <c r="E69" s="35"/>
      <c r="F69" s="35"/>
      <c r="G69" s="35"/>
      <c r="H69" s="36" t="s">
        <v>107</v>
      </c>
      <c r="I69" s="37" t="s">
        <v>108</v>
      </c>
      <c r="O69" s="38" t="n">
        <f aca="false">ROUND(SUBTOTAL(9,O65:O68),0)</f>
        <v>0</v>
      </c>
      <c r="Q69" s="39" t="n">
        <f aca="false">ROUND(SUBTOTAL(9,Q65:Q68),3)</f>
        <v>0</v>
      </c>
      <c r="S69" s="39" t="n">
        <f aca="false">ROUND(SUBTOTAL(9,S65:S68),3)</f>
        <v>0.536</v>
      </c>
      <c r="U69" s="1" t="n">
        <f aca="false">ROUND(SUBTOTAL(9,U65:U68),2)</f>
        <v>0</v>
      </c>
      <c r="W69" s="1" t="n">
        <f aca="false">ROUND(SUBTOTAL(9,W65:W68),2)</f>
        <v>0</v>
      </c>
    </row>
    <row r="70" customFormat="false" ht="12.75" hidden="false" customHeight="true" outlineLevel="0" collapsed="false"/>
    <row r="71" customFormat="false" ht="0.75" hidden="false" customHeight="true" outlineLevel="0" collapsed="false">
      <c r="J71" s="6"/>
      <c r="K71" s="6"/>
      <c r="L71" s="6"/>
      <c r="M71" s="6"/>
      <c r="N71" s="6"/>
      <c r="O71" s="6"/>
      <c r="P71" s="6"/>
      <c r="Q71" s="6"/>
      <c r="R71" s="6"/>
      <c r="S71" s="6"/>
    </row>
    <row r="72" customFormat="false" ht="15" hidden="false" customHeight="true" outlineLevel="0" collapsed="false">
      <c r="J72" s="42" t="s">
        <v>111</v>
      </c>
      <c r="K72" s="42"/>
      <c r="L72" s="42"/>
      <c r="M72" s="43"/>
      <c r="N72" s="43"/>
      <c r="O72" s="44" t="n">
        <f aca="false">ROUND(SUBTOTAL(9,O12:O71),0)</f>
        <v>0</v>
      </c>
      <c r="P72" s="43"/>
      <c r="Q72" s="45" t="n">
        <f aca="false">ROUND(SUBTOTAL(9,Q12:Q71),3)</f>
        <v>0.042</v>
      </c>
      <c r="R72" s="43"/>
      <c r="S72" s="45" t="n">
        <f aca="false">ROUND(SUBTOTAL(9,S12:S71),3)</f>
        <v>17.7</v>
      </c>
      <c r="U72" s="1" t="n">
        <f aca="false">ROUND(SUBTOTAL(9,U12:U71),2)</f>
        <v>0</v>
      </c>
      <c r="W72" s="1" t="n">
        <f aca="false">ROUND(SUBTOTAL(9,W12:W71),2)</f>
        <v>0</v>
      </c>
    </row>
    <row r="73" customFormat="false" ht="12.75" hidden="false" customHeight="true" outlineLevel="0" collapsed="false"/>
    <row r="74" customFormat="false" ht="13.5" hidden="false" customHeight="true" outlineLevel="0" collapsed="false">
      <c r="J74" s="10" t="s">
        <v>112</v>
      </c>
      <c r="K74" s="10"/>
      <c r="L74" s="10"/>
      <c r="O74" s="46" t="n">
        <f aca="false">ROUND(M74 * O72,0)</f>
        <v>0</v>
      </c>
      <c r="X74" s="1" t="s">
        <v>113</v>
      </c>
    </row>
    <row r="75" customFormat="false" ht="13.5" hidden="false" customHeight="true" outlineLevel="0" collapsed="false">
      <c r="J75" s="10" t="s">
        <v>114</v>
      </c>
      <c r="K75" s="10"/>
      <c r="L75" s="10"/>
      <c r="O75" s="46" t="n">
        <f aca="false">ROUND(M75 * O72,0)</f>
        <v>0</v>
      </c>
      <c r="X75" s="1" t="s">
        <v>113</v>
      </c>
    </row>
    <row r="76" customFormat="false" ht="0.75" hidden="false" customHeight="true" outlineLevel="0" collapsed="false">
      <c r="J76" s="5"/>
      <c r="K76" s="5"/>
      <c r="L76" s="6"/>
      <c r="M76" s="6"/>
      <c r="N76" s="6"/>
      <c r="O76" s="6"/>
    </row>
    <row r="77" customFormat="false" ht="15" hidden="false" customHeight="true" outlineLevel="0" collapsed="false">
      <c r="J77" s="47" t="s">
        <v>115</v>
      </c>
      <c r="K77" s="43"/>
      <c r="L77" s="43"/>
      <c r="M77" s="43"/>
      <c r="N77" s="43"/>
      <c r="O77" s="44" t="n">
        <f aca="false">ROUND(SUM(O72:O76),0)</f>
        <v>0</v>
      </c>
      <c r="U77" s="1" t="n">
        <f aca="false">ROUND(SUM(U72:U76),2)</f>
        <v>0</v>
      </c>
      <c r="W77" s="1" t="n">
        <f aca="false">ROUND(SUM(W72:W76),2)</f>
        <v>0</v>
      </c>
    </row>
    <row r="78" customFormat="false" ht="15" hidden="false" customHeight="true" outlineLevel="0" collapsed="false">
      <c r="A78" s="1" t="n">
        <v>1</v>
      </c>
      <c r="J78" s="1" t="s">
        <v>116</v>
      </c>
      <c r="K78" s="48" t="n">
        <v>0.21</v>
      </c>
      <c r="L78" s="49" t="n">
        <f aca="false">ROUND(W77+A78*W78,0)</f>
        <v>0</v>
      </c>
      <c r="M78" s="49"/>
      <c r="O78" s="46" t="n">
        <f aca="false">ROUND(K78*L78,0)</f>
        <v>0</v>
      </c>
      <c r="W78" s="46" t="n">
        <f aca="false">SUM(O74:O75)</f>
        <v>0</v>
      </c>
    </row>
    <row r="79" customFormat="false" ht="0.75" hidden="false" customHeight="true" outlineLevel="0" collapsed="false">
      <c r="J79" s="6"/>
      <c r="K79" s="6"/>
      <c r="L79" s="6"/>
      <c r="M79" s="6"/>
      <c r="N79" s="6"/>
      <c r="O79" s="6"/>
    </row>
    <row r="80" customFormat="false" ht="15" hidden="false" customHeight="true" outlineLevel="0" collapsed="false">
      <c r="J80" s="50" t="s">
        <v>117</v>
      </c>
      <c r="K80" s="50"/>
      <c r="L80" s="50"/>
      <c r="M80" s="50"/>
      <c r="N80" s="51"/>
      <c r="O80" s="52" t="n">
        <f aca="false">ROUND(SUM(O77:O79),0)</f>
        <v>0</v>
      </c>
    </row>
  </sheetData>
  <mergeCells count="43">
    <mergeCell ref="D1:I1"/>
    <mergeCell ref="D2:O2"/>
    <mergeCell ref="D3:O3"/>
    <mergeCell ref="D4:F4"/>
    <mergeCell ref="K4:L4"/>
    <mergeCell ref="D6:F6"/>
    <mergeCell ref="K6:L6"/>
    <mergeCell ref="D8:F8"/>
    <mergeCell ref="K8:L8"/>
    <mergeCell ref="D13:G13"/>
    <mergeCell ref="I13:O13"/>
    <mergeCell ref="I15:J15"/>
    <mergeCell ref="I16:J16"/>
    <mergeCell ref="I18:J18"/>
    <mergeCell ref="I20:J20"/>
    <mergeCell ref="I28:J28"/>
    <mergeCell ref="I32:J32"/>
    <mergeCell ref="I35:J35"/>
    <mergeCell ref="I36:J36"/>
    <mergeCell ref="I38:J38"/>
    <mergeCell ref="D42:G42"/>
    <mergeCell ref="D44:G44"/>
    <mergeCell ref="I44:O44"/>
    <mergeCell ref="I46:J46"/>
    <mergeCell ref="D49:G49"/>
    <mergeCell ref="D51:G51"/>
    <mergeCell ref="I51:O51"/>
    <mergeCell ref="I53:J53"/>
    <mergeCell ref="D55:G55"/>
    <mergeCell ref="D57:G57"/>
    <mergeCell ref="I57:O57"/>
    <mergeCell ref="I59:J59"/>
    <mergeCell ref="D62:G62"/>
    <mergeCell ref="D64:G64"/>
    <mergeCell ref="I64:O64"/>
    <mergeCell ref="I66:J66"/>
    <mergeCell ref="D69:G69"/>
    <mergeCell ref="J72:L72"/>
    <mergeCell ref="J74:L74"/>
    <mergeCell ref="J75:L75"/>
    <mergeCell ref="J76:K76"/>
    <mergeCell ref="L78:M78"/>
    <mergeCell ref="J80:M80"/>
  </mergeCells>
  <printOptions headings="false" gridLines="true" gridLinesSet="true" horizontalCentered="true" verticalCentered="false"/>
  <pageMargins left="0.579861111111111" right="0.429861111111111" top="0.669444444444444" bottom="0.509722222222222" header="0.509722222222222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2020-01-25T09:56:46Z</dcterms:created>
  <dc:creator>Vratislav Tomášek</dc:creator>
  <dc:description/>
  <dc:language>cs-CZ</dc:language>
  <cp:lastModifiedBy/>
  <dcterms:modified xsi:type="dcterms:W3CDTF">2020-01-31T15:32:18Z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