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U.a - Stavební přípomoce" sheetId="2" r:id="rId2"/>
    <sheet name="U.b - Elektroinstalace" sheetId="3" r:id="rId3"/>
    <sheet name="U.c - Ústřední topení" sheetId="4" r:id="rId4"/>
    <sheet name="U.d.a - Vzduchotechnika 1" sheetId="5" r:id="rId5"/>
    <sheet name="U.d.b - Vzduchotechnika 2" sheetId="6" r:id="rId6"/>
    <sheet name="U.d.c - Vzduchotechnika 3" sheetId="7" r:id="rId7"/>
    <sheet name="U.. - Způsobilé výdaje - ..." sheetId="8" r:id="rId8"/>
    <sheet name="U... - Nezpůsobilé výdaje" sheetId="9" r:id="rId9"/>
    <sheet name="Y.a - Stavební přípomoce" sheetId="10" r:id="rId10"/>
    <sheet name="Y.b - Elektroinstalace" sheetId="11" r:id="rId11"/>
    <sheet name="Y.c - Ústřední topení" sheetId="12" r:id="rId12"/>
    <sheet name="Y.d.a - Vzduchotechnika 1" sheetId="13" r:id="rId13"/>
    <sheet name="Y.d.b - Vzduchotechnika 2" sheetId="14" r:id="rId14"/>
    <sheet name="Y.d.c - Vzduchotechnika 3" sheetId="15" r:id="rId15"/>
    <sheet name="Y.d.d - Vzduchotechnika 4" sheetId="16" r:id="rId16"/>
    <sheet name="Y.. - Způsobilé výdaje - ..." sheetId="17" r:id="rId17"/>
    <sheet name="Y... - Nezpůsobilé výdaje" sheetId="18" r:id="rId18"/>
    <sheet name="Z.a - Stavební přípomoce" sheetId="19" r:id="rId19"/>
    <sheet name="Z.b - Elektroinstalace" sheetId="20" r:id="rId20"/>
    <sheet name="Z.c - Ústřední topení" sheetId="21" r:id="rId21"/>
    <sheet name="Z.d.a - Vzduchotechnika 1" sheetId="22" r:id="rId22"/>
    <sheet name="Z.d.b - Vzduchotechnika 2" sheetId="23" r:id="rId23"/>
    <sheet name="Z.d.c - Vzduchotechnika 3" sheetId="24" r:id="rId24"/>
    <sheet name="Z.. - Způsobilé výdaje - ..." sheetId="25" r:id="rId25"/>
    <sheet name="Z... - Nezpůsobilé výdaje" sheetId="26" r:id="rId26"/>
  </sheets>
  <definedNames>
    <definedName name="_xlnm.Print_Area" localSheetId="0">'Rekapitulace stavby'!$D$4:$AO$76,'Rekapitulace stavby'!$C$82:$AQ$126</definedName>
    <definedName name="_xlnm._FilterDatabase" localSheetId="1" hidden="1">'U.a - Stavební přípomoce'!$C$139:$K$409</definedName>
    <definedName name="_xlnm.Print_Area" localSheetId="1">'U.a - Stavební přípomoce'!$C$4:$J$76,'U.a - Stavební přípomoce'!$C$82:$J$117,'U.a - Stavební přípomoce'!$C$123:$K$409</definedName>
    <definedName name="_xlnm._FilterDatabase" localSheetId="2" hidden="1">'U.b - Elektroinstalace'!$C$127:$K$175</definedName>
    <definedName name="_xlnm.Print_Area" localSheetId="2">'U.b - Elektroinstalace'!$C$4:$J$76,'U.b - Elektroinstalace'!$C$82:$J$105,'U.b - Elektroinstalace'!$C$111:$K$175</definedName>
    <definedName name="_xlnm._FilterDatabase" localSheetId="3" hidden="1">'U.c - Ústřední topení'!$C$132:$K$196</definedName>
    <definedName name="_xlnm.Print_Area" localSheetId="3">'U.c - Ústřední topení'!$C$4:$J$76,'U.c - Ústřední topení'!$C$82:$J$110,'U.c - Ústřední topení'!$C$116:$K$196</definedName>
    <definedName name="_xlnm._FilterDatabase" localSheetId="4" hidden="1">'U.d.a - Vzduchotechnika 1'!$C$131:$K$182</definedName>
    <definedName name="_xlnm.Print_Area" localSheetId="4">'U.d.a - Vzduchotechnika 1'!$C$4:$J$76,'U.d.a - Vzduchotechnika 1'!$C$82:$J$109,'U.d.a - Vzduchotechnika 1'!$C$115:$K$182</definedName>
    <definedName name="_xlnm._FilterDatabase" localSheetId="5" hidden="1">'U.d.b - Vzduchotechnika 2'!$C$131:$K$183</definedName>
    <definedName name="_xlnm.Print_Area" localSheetId="5">'U.d.b - Vzduchotechnika 2'!$C$4:$J$76,'U.d.b - Vzduchotechnika 2'!$C$82:$J$109,'U.d.b - Vzduchotechnika 2'!$C$115:$K$183</definedName>
    <definedName name="_xlnm._FilterDatabase" localSheetId="6" hidden="1">'U.d.c - Vzduchotechnika 3'!$C$131:$K$188</definedName>
    <definedName name="_xlnm.Print_Area" localSheetId="6">'U.d.c - Vzduchotechnika 3'!$C$4:$J$76,'U.d.c - Vzduchotechnika 3'!$C$82:$J$109,'U.d.c - Vzduchotechnika 3'!$C$115:$K$188</definedName>
    <definedName name="_xlnm._FilterDatabase" localSheetId="7" hidden="1">'U.. - Způsobilé výdaje - ...'!$C$123:$K$138</definedName>
    <definedName name="_xlnm.Print_Area" localSheetId="7">'U.. - Způsobilé výdaje - ...'!$C$4:$J$76,'U.. - Způsobilé výdaje - ...'!$C$82:$J$103,'U.. - Způsobilé výdaje - ...'!$C$109:$K$138</definedName>
    <definedName name="_xlnm._FilterDatabase" localSheetId="8" hidden="1">'U... - Nezpůsobilé výdaje'!$C$124:$K$134</definedName>
    <definedName name="_xlnm.Print_Area" localSheetId="8">'U... - Nezpůsobilé výdaje'!$C$4:$J$76,'U... - Nezpůsobilé výdaje'!$C$82:$J$104,'U... - Nezpůsobilé výdaje'!$C$110:$K$134</definedName>
    <definedName name="_xlnm._FilterDatabase" localSheetId="9" hidden="1">'Y.a - Stavební přípomoce'!$C$139:$K$412</definedName>
    <definedName name="_xlnm.Print_Area" localSheetId="9">'Y.a - Stavební přípomoce'!$C$4:$J$76,'Y.a - Stavební přípomoce'!$C$82:$J$117,'Y.a - Stavební přípomoce'!$C$123:$K$412</definedName>
    <definedName name="_xlnm._FilterDatabase" localSheetId="10" hidden="1">'Y.b - Elektroinstalace'!$C$127:$K$175</definedName>
    <definedName name="_xlnm.Print_Area" localSheetId="10">'Y.b - Elektroinstalace'!$C$4:$J$76,'Y.b - Elektroinstalace'!$C$82:$J$105,'Y.b - Elektroinstalace'!$C$111:$K$175</definedName>
    <definedName name="_xlnm._FilterDatabase" localSheetId="11" hidden="1">'Y.c - Ústřední topení'!$C$132:$K$193</definedName>
    <definedName name="_xlnm.Print_Area" localSheetId="11">'Y.c - Ústřední topení'!$C$4:$J$76,'Y.c - Ústřední topení'!$C$82:$J$110,'Y.c - Ústřední topení'!$C$116:$K$193</definedName>
    <definedName name="_xlnm._FilterDatabase" localSheetId="12" hidden="1">'Y.d.a - Vzduchotechnika 1'!$C$131:$K$184</definedName>
    <definedName name="_xlnm.Print_Area" localSheetId="12">'Y.d.a - Vzduchotechnika 1'!$C$4:$J$76,'Y.d.a - Vzduchotechnika 1'!$C$82:$J$109,'Y.d.a - Vzduchotechnika 1'!$C$115:$K$184</definedName>
    <definedName name="_xlnm._FilterDatabase" localSheetId="13" hidden="1">'Y.d.b - Vzduchotechnika 2'!$C$131:$K$187</definedName>
    <definedName name="_xlnm.Print_Area" localSheetId="13">'Y.d.b - Vzduchotechnika 2'!$C$4:$J$76,'Y.d.b - Vzduchotechnika 2'!$C$82:$J$109,'Y.d.b - Vzduchotechnika 2'!$C$115:$K$187</definedName>
    <definedName name="_xlnm._FilterDatabase" localSheetId="14" hidden="1">'Y.d.c - Vzduchotechnika 3'!$C$131:$K$180</definedName>
    <definedName name="_xlnm.Print_Area" localSheetId="14">'Y.d.c - Vzduchotechnika 3'!$C$4:$J$76,'Y.d.c - Vzduchotechnika 3'!$C$82:$J$109,'Y.d.c - Vzduchotechnika 3'!$C$115:$K$180</definedName>
    <definedName name="_xlnm._FilterDatabase" localSheetId="15" hidden="1">'Y.d.d - Vzduchotechnika 4'!$C$131:$K$186</definedName>
    <definedName name="_xlnm.Print_Area" localSheetId="15">'Y.d.d - Vzduchotechnika 4'!$C$4:$J$76,'Y.d.d - Vzduchotechnika 4'!$C$82:$J$109,'Y.d.d - Vzduchotechnika 4'!$C$115:$K$186</definedName>
    <definedName name="_xlnm._FilterDatabase" localSheetId="16" hidden="1">'Y.. - Způsobilé výdaje - ...'!$C$123:$K$138</definedName>
    <definedName name="_xlnm.Print_Area" localSheetId="16">'Y.. - Způsobilé výdaje - ...'!$C$4:$J$76,'Y.. - Způsobilé výdaje - ...'!$C$82:$J$103,'Y.. - Způsobilé výdaje - ...'!$C$109:$K$138</definedName>
    <definedName name="_xlnm._FilterDatabase" localSheetId="17" hidden="1">'Y... - Nezpůsobilé výdaje'!$C$124:$K$134</definedName>
    <definedName name="_xlnm.Print_Area" localSheetId="17">'Y... - Nezpůsobilé výdaje'!$C$4:$J$76,'Y... - Nezpůsobilé výdaje'!$C$82:$J$104,'Y... - Nezpůsobilé výdaje'!$C$110:$K$134</definedName>
    <definedName name="_xlnm._FilterDatabase" localSheetId="18" hidden="1">'Z.a - Stavební přípomoce'!$C$139:$K$382</definedName>
    <definedName name="_xlnm.Print_Area" localSheetId="18">'Z.a - Stavební přípomoce'!$C$4:$J$76,'Z.a - Stavební přípomoce'!$C$82:$J$117,'Z.a - Stavební přípomoce'!$C$123:$K$382</definedName>
    <definedName name="_xlnm._FilterDatabase" localSheetId="19" hidden="1">'Z.b - Elektroinstalace'!$C$127:$K$175</definedName>
    <definedName name="_xlnm.Print_Area" localSheetId="19">'Z.b - Elektroinstalace'!$C$4:$J$76,'Z.b - Elektroinstalace'!$C$82:$J$105,'Z.b - Elektroinstalace'!$C$111:$K$175</definedName>
    <definedName name="_xlnm._FilterDatabase" localSheetId="20" hidden="1">'Z.c - Ústřední topení'!$C$132:$K$200</definedName>
    <definedName name="_xlnm.Print_Area" localSheetId="20">'Z.c - Ústřední topení'!$C$4:$J$76,'Z.c - Ústřední topení'!$C$82:$J$110,'Z.c - Ústřední topení'!$C$116:$K$200</definedName>
    <definedName name="_xlnm._FilterDatabase" localSheetId="21" hidden="1">'Z.d.a - Vzduchotechnika 1'!$C$131:$K$186</definedName>
    <definedName name="_xlnm.Print_Area" localSheetId="21">'Z.d.a - Vzduchotechnika 1'!$C$4:$J$76,'Z.d.a - Vzduchotechnika 1'!$C$82:$J$109,'Z.d.a - Vzduchotechnika 1'!$C$115:$K$186</definedName>
    <definedName name="_xlnm._FilterDatabase" localSheetId="22" hidden="1">'Z.d.b - Vzduchotechnika 2'!$C$131:$K$184</definedName>
    <definedName name="_xlnm.Print_Area" localSheetId="22">'Z.d.b - Vzduchotechnika 2'!$C$4:$J$76,'Z.d.b - Vzduchotechnika 2'!$C$82:$J$109,'Z.d.b - Vzduchotechnika 2'!$C$115:$K$184</definedName>
    <definedName name="_xlnm._FilterDatabase" localSheetId="23" hidden="1">'Z.d.c - Vzduchotechnika 3'!$C$131:$K$182</definedName>
    <definedName name="_xlnm.Print_Area" localSheetId="23">'Z.d.c - Vzduchotechnika 3'!$C$4:$J$76,'Z.d.c - Vzduchotechnika 3'!$C$82:$J$109,'Z.d.c - Vzduchotechnika 3'!$C$115:$K$182</definedName>
    <definedName name="_xlnm._FilterDatabase" localSheetId="24" hidden="1">'Z.. - Způsobilé výdaje - ...'!$C$123:$K$138</definedName>
    <definedName name="_xlnm.Print_Area" localSheetId="24">'Z.. - Způsobilé výdaje - ...'!$C$4:$J$76,'Z.. - Způsobilé výdaje - ...'!$C$82:$J$103,'Z.. - Způsobilé výdaje - ...'!$C$109:$K$138</definedName>
    <definedName name="_xlnm._FilterDatabase" localSheetId="25" hidden="1">'Z... - Nezpůsobilé výdaje'!$C$124:$K$134</definedName>
    <definedName name="_xlnm.Print_Area" localSheetId="25">'Z... - Nezpůsobilé výdaje'!$C$4:$J$76,'Z... - Nezpůsobilé výdaje'!$C$82:$J$104,'Z... - Nezpůsobilé výdaje'!$C$110:$K$134</definedName>
    <definedName name="_xlnm.Print_Titles" localSheetId="0">'Rekapitulace stavby'!$92:$92</definedName>
    <definedName name="_xlnm.Print_Titles" localSheetId="1">'U.a - Stavební přípomoce'!$139:$139</definedName>
    <definedName name="_xlnm.Print_Titles" localSheetId="2">'U.b - Elektroinstalace'!$127:$127</definedName>
    <definedName name="_xlnm.Print_Titles" localSheetId="3">'U.c - Ústřední topení'!$132:$132</definedName>
    <definedName name="_xlnm.Print_Titles" localSheetId="4">'U.d.a - Vzduchotechnika 1'!$131:$131</definedName>
    <definedName name="_xlnm.Print_Titles" localSheetId="5">'U.d.b - Vzduchotechnika 2'!$131:$131</definedName>
    <definedName name="_xlnm.Print_Titles" localSheetId="6">'U.d.c - Vzduchotechnika 3'!$131:$131</definedName>
    <definedName name="_xlnm.Print_Titles" localSheetId="7">'U.. - Způsobilé výdaje - ...'!$123:$123</definedName>
    <definedName name="_xlnm.Print_Titles" localSheetId="8">'U... - Nezpůsobilé výdaje'!$124:$124</definedName>
    <definedName name="_xlnm.Print_Titles" localSheetId="9">'Y.a - Stavební přípomoce'!$139:$139</definedName>
    <definedName name="_xlnm.Print_Titles" localSheetId="10">'Y.b - Elektroinstalace'!$127:$127</definedName>
    <definedName name="_xlnm.Print_Titles" localSheetId="11">'Y.c - Ústřední topení'!$132:$132</definedName>
    <definedName name="_xlnm.Print_Titles" localSheetId="12">'Y.d.a - Vzduchotechnika 1'!$131:$131</definedName>
    <definedName name="_xlnm.Print_Titles" localSheetId="13">'Y.d.b - Vzduchotechnika 2'!$131:$131</definedName>
    <definedName name="_xlnm.Print_Titles" localSheetId="14">'Y.d.c - Vzduchotechnika 3'!$131:$131</definedName>
    <definedName name="_xlnm.Print_Titles" localSheetId="15">'Y.d.d - Vzduchotechnika 4'!$131:$131</definedName>
    <definedName name="_xlnm.Print_Titles" localSheetId="16">'Y.. - Způsobilé výdaje - ...'!$123:$123</definedName>
    <definedName name="_xlnm.Print_Titles" localSheetId="17">'Y... - Nezpůsobilé výdaje'!$124:$124</definedName>
    <definedName name="_xlnm.Print_Titles" localSheetId="18">'Z.a - Stavební přípomoce'!$139:$139</definedName>
    <definedName name="_xlnm.Print_Titles" localSheetId="19">'Z.b - Elektroinstalace'!$127:$127</definedName>
    <definedName name="_xlnm.Print_Titles" localSheetId="20">'Z.c - Ústřední topení'!$132:$132</definedName>
    <definedName name="_xlnm.Print_Titles" localSheetId="21">'Z.d.a - Vzduchotechnika 1'!$131:$131</definedName>
    <definedName name="_xlnm.Print_Titles" localSheetId="22">'Z.d.b - Vzduchotechnika 2'!$131:$131</definedName>
    <definedName name="_xlnm.Print_Titles" localSheetId="23">'Z.d.c - Vzduchotechnika 3'!$131:$131</definedName>
    <definedName name="_xlnm.Print_Titles" localSheetId="24">'Z.. - Způsobilé výdaje - ...'!$123:$123</definedName>
    <definedName name="_xlnm.Print_Titles" localSheetId="25">'Z... - Nezpůsobilé výdaje'!$124:$124</definedName>
  </definedNames>
  <calcPr fullCalcOnLoad="1"/>
</workbook>
</file>

<file path=xl/sharedStrings.xml><?xml version="1.0" encoding="utf-8"?>
<sst xmlns="http://schemas.openxmlformats.org/spreadsheetml/2006/main" count="23191" uniqueCount="1535">
  <si>
    <t>Export Komplet</t>
  </si>
  <si>
    <t/>
  </si>
  <si>
    <t>2.0</t>
  </si>
  <si>
    <t>ZAMOK</t>
  </si>
  <si>
    <t>False</t>
  </si>
  <si>
    <t>{e7d8c8e0-6eba-425a-9137-36d93b99917c}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</si>
  <si>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</si>
  <si>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</si>
  <si>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</si>
  <si>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</si>
  <si>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</si>
  <si>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</si>
  <si>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</si>
  <si>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</si>
  <si>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</si>
  <si>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</si>
  <si>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</si>
  <si>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(TZB)  BD v Milíně, blok U, Y, Z - V. etapa</t>
  </si>
  <si>
    <t>KSO:</t>
  </si>
  <si>
    <t>CC-CZ:</t>
  </si>
  <si>
    <t>Místo:</t>
  </si>
  <si>
    <t xml:space="preserve"> </t>
  </si>
  <si>
    <t>Datum:</t>
  </si>
  <si>
    <t>28. 4. 2019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</si>
  <si>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</si>
  <si>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</si>
  <si>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</si>
  <si>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</si>
  <si>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</si>
  <si>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</si>
  <si>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</si>
  <si>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</si>
  <si>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</si>
  <si>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</si>
  <si>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</si>
  <si>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</si>
  <si>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</si>
  <si>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</si>
  <si>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</si>
  <si>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</si>
  <si>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</si>
  <si>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</si>
  <si>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</si>
  <si>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</si>
  <si>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</si>
  <si>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</si>
  <si>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</si>
  <si>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</si>
  <si>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</si>
  <si>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</si>
  <si>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</si>
  <si>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</si>
  <si>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</si>
  <si>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</si>
  <si>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</si>
  <si>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</si>
  <si>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</si>
  <si>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</si>
  <si>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</si>
  <si>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</si>
  <si>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</si>
  <si>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</si>
  <si>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</si>
  <si>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</si>
  <si>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</si>
  <si>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</si>
  <si>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</si>
  <si>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</si>
  <si>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</si>
  <si>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</si>
  <si>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</si>
  <si>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</si>
  <si>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</si>
  <si>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</si>
  <si>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</si>
  <si>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</si>
  <si>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</si>
  <si>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U</t>
  </si>
  <si>
    <t>Blok U, Školní č.p. 249, 250, 251 - přípomoce k TZB</t>
  </si>
  <si>
    <t>STA</t>
  </si>
  <si>
    <t>1</t>
  </si>
  <si>
    <t>{98abc74d-1fad-444c-ae23-6f7013233ffc}</t>
  </si>
  <si>
    <t>U.</t>
  </si>
  <si>
    <t>Způsobilé výdaje - hlavní aktivity</t>
  </si>
  <si>
    <t>Soupis</t>
  </si>
  <si>
    <t>2</t>
  </si>
  <si>
    <t>{b5f6a706-a1e7-4e00-b277-302a8b2070dc}</t>
  </si>
  <si>
    <t>/</t>
  </si>
  <si>
    <t>U.a</t>
  </si>
  <si>
    <t>Stavební přípomoce</t>
  </si>
  <si>
    <t>3</t>
  </si>
  <si>
    <t>{181260ce-5481-4e6b-8412-cb455c85c24c}</t>
  </si>
  <si>
    <t>U.b</t>
  </si>
  <si>
    <t>Elektroinstalace</t>
  </si>
  <si>
    <t>{7abea044-7cd8-4f39-b696-f01c9528c026}</t>
  </si>
  <si>
    <t>U.c</t>
  </si>
  <si>
    <t>Ústřední topení</t>
  </si>
  <si>
    <t>{81826182-7f04-4562-885f-fe3193da5d54}</t>
  </si>
  <si>
    <t>U.d.a</t>
  </si>
  <si>
    <t>Vzduchotechnika 1</t>
  </si>
  <si>
    <t>{beef84af-9adc-480d-bef4-1f4f92c5ced9}</t>
  </si>
  <si>
    <t>U.d.b</t>
  </si>
  <si>
    <t>Vzduchotechnika 2</t>
  </si>
  <si>
    <t>{a5bd34df-6c26-4ce4-a13b-3cab8502cd5c}</t>
  </si>
  <si>
    <t>U.d.c</t>
  </si>
  <si>
    <t>Vzduchotechnika 3</t>
  </si>
  <si>
    <t>{b7758a2f-0f4a-4ca4-a9e7-2ce30f1292ac}</t>
  </si>
  <si>
    <t>U..</t>
  </si>
  <si>
    <t>Způsobilé výdaje - vedlejší aktivity</t>
  </si>
  <si>
    <t>{9ad14acb-aba1-4b0b-9ac4-ca324b771e65}</t>
  </si>
  <si>
    <t>U...</t>
  </si>
  <si>
    <t>Nezpůsobilé výdaje</t>
  </si>
  <si>
    <t>{062ccfa4-12ac-424d-8c64-67d81ea2176d}</t>
  </si>
  <si>
    <t>Y</t>
  </si>
  <si>
    <t>Blok Y, Školní č.p. 256 - 258 - přípomoce k TZB</t>
  </si>
  <si>
    <t>{85aed007-4365-4a85-88f9-293694eb52a2}</t>
  </si>
  <si>
    <t>Y.</t>
  </si>
  <si>
    <t>{5a666582-7ac5-4993-be7b-1b57d9b18c2b}</t>
  </si>
  <si>
    <t>Y.a</t>
  </si>
  <si>
    <t>{a9c73c23-663b-4955-953d-4174f1ac2cce}</t>
  </si>
  <si>
    <t>Y.b</t>
  </si>
  <si>
    <t>{a373558d-c339-435e-aa4f-d660556b6cc3}</t>
  </si>
  <si>
    <t>Y.c</t>
  </si>
  <si>
    <t>{2ab4bfc0-890d-40e9-9c2a-87f684a9a2f1}</t>
  </si>
  <si>
    <t>Y.d.a</t>
  </si>
  <si>
    <t>{89ba1b94-b5b7-4b88-84d6-7738fee0c104}</t>
  </si>
  <si>
    <t>Y.d.b</t>
  </si>
  <si>
    <t>{b9206c67-e3a7-4e6a-b012-04c8fe0d39d2}</t>
  </si>
  <si>
    <t>Y.d.c</t>
  </si>
  <si>
    <t>{e807ee8c-d102-4f90-8088-f77304aa131c}</t>
  </si>
  <si>
    <t>Y.d.d</t>
  </si>
  <si>
    <t>Vzduchotechnika 4</t>
  </si>
  <si>
    <t>{3b3b3316-60d0-4160-8723-63965b92d78f}</t>
  </si>
  <si>
    <t>Y..</t>
  </si>
  <si>
    <t>{8dfd2761-887f-4e13-95fb-9ba22ea6f4e8}</t>
  </si>
  <si>
    <t>Y...</t>
  </si>
  <si>
    <t>{2c22bd73-21a4-4293-acf0-6e2a5211382a}</t>
  </si>
  <si>
    <t>Z</t>
  </si>
  <si>
    <t>Blok Z, Mírová č.p. 259, 260 - přípomoce k TZB</t>
  </si>
  <si>
    <t>{26a661a8-8c09-4414-89c0-1344b29036bb}</t>
  </si>
  <si>
    <t>Z.</t>
  </si>
  <si>
    <t>{795e89f5-e35a-4e8e-949c-0c054f398c1a}</t>
  </si>
  <si>
    <t>Z.a</t>
  </si>
  <si>
    <t>{562080da-5b67-4739-b68d-0e525f98d2e8}</t>
  </si>
  <si>
    <t>Z.b</t>
  </si>
  <si>
    <t>{c436e2aa-3198-4925-ab32-11fa74e5ed1b}</t>
  </si>
  <si>
    <t>Z.c</t>
  </si>
  <si>
    <t>{cc7afa69-8a91-4855-8f0a-72baec3790c4}</t>
  </si>
  <si>
    <t>Z.d.a</t>
  </si>
  <si>
    <t>{52a6228c-4f56-45c7-adb2-947e19e9638b}</t>
  </si>
  <si>
    <t>Z.d.b</t>
  </si>
  <si>
    <t>{56aa5370-4a67-4a35-b19e-2f107ccd9a3f}</t>
  </si>
  <si>
    <t>Z.d.c</t>
  </si>
  <si>
    <t>{4f183404-f8a2-4ad6-b507-ac12064b8176}</t>
  </si>
  <si>
    <t>Z..</t>
  </si>
  <si>
    <t>{472f3428-2466-420c-aefd-abcf1e9a3461}</t>
  </si>
  <si>
    <t>Z...</t>
  </si>
  <si>
    <t>{40a4f1e8-765c-4e30-bb20-7ae170906d9d}</t>
  </si>
  <si>
    <t>KRYCÍ LIST SOUPISU PRACÍ</t>
  </si>
  <si>
    <t>Objekt:</t>
  </si>
  <si>
    <t>U - Blok U, Školní č.p. 249, 250, 251 - přípomoce k TZB</t>
  </si>
  <si>
    <t>Soupis:</t>
  </si>
  <si>
    <t>U. - Způsobilé výdaje - hlavní aktivity</t>
  </si>
  <si>
    <t>Úroveň 3:</t>
  </si>
  <si>
    <t>U.a - Stavební přípomoce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</si>
  <si>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</si>
  <si>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</si>
  <si>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</si>
  <si>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</si>
  <si>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</si>
  <si>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</si>
  <si>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</si>
  <si>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</si>
  <si>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</si>
  <si>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</si>
  <si>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</si>
  <si>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</si>
  <si>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</si>
  <si>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</si>
  <si>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</si>
  <si>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</si>
  <si>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</si>
  <si>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</si>
  <si>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727 - Zdravotechnika - požární ochrana</t>
  </si>
  <si>
    <t xml:space="preserve">    763 - Konstrukce suché výstavby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</si>
  <si>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</si>
  <si>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</si>
  <si>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</si>
  <si>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</si>
  <si>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</si>
  <si>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</si>
  <si>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</si>
  <si>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</si>
  <si>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</si>
  <si>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</si>
  <si>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</si>
  <si>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</si>
  <si>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</si>
  <si>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</si>
  <si>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</si>
  <si>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</si>
  <si>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</si>
  <si>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</si>
  <si>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</si>
  <si>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31023724</t>
  </si>
  <si>
    <t>Zazdívka otvorů pl do 0,25 m2 ve zdivu nadzákladovém cihlami pálenými - oboustranně (před přeštukování)</t>
  </si>
  <si>
    <t>kus</t>
  </si>
  <si>
    <t>4</t>
  </si>
  <si>
    <t>-406321313</t>
  </si>
  <si>
    <t>VV</t>
  </si>
  <si>
    <t xml:space="preserve">"stavební přípomoce VZT" </t>
  </si>
  <si>
    <t>"byt 0.01" 3+4</t>
  </si>
  <si>
    <t>"byt 1.01" 3+4</t>
  </si>
  <si>
    <t>"byt 1.02" 4+2</t>
  </si>
  <si>
    <t>"byt 1.03" 4+2</t>
  </si>
  <si>
    <t>"byt 1.04" 3+3</t>
  </si>
  <si>
    <t>"byt 1.05" 4+2</t>
  </si>
  <si>
    <t>"byt 1.06" 3+3</t>
  </si>
  <si>
    <t>"byt 2.01" 4+2</t>
  </si>
  <si>
    <t>"byt 2.02" 4+3</t>
  </si>
  <si>
    <t>"byt 2.03" 4+3</t>
  </si>
  <si>
    <t>"byt 2.04" 4+3</t>
  </si>
  <si>
    <t>"byt 2.05" 4+3</t>
  </si>
  <si>
    <t>"byt 2.06" 4+2</t>
  </si>
  <si>
    <t>340271001</t>
  </si>
  <si>
    <t>Zazdívka otvorů v příčkách nebo stěnách plochy do 1 m2 tvárnicemi pórobetonovými tl 50 mm</t>
  </si>
  <si>
    <t>m2</t>
  </si>
  <si>
    <t>947905675</t>
  </si>
  <si>
    <t>"stavební přípomoce ÚT"</t>
  </si>
  <si>
    <t>"č.p. 249" 3,50*0,15</t>
  </si>
  <si>
    <t>"č.p. 250" 3,50*0,15</t>
  </si>
  <si>
    <t>"č.p. 251" (3,50+3,50+3,50)*0,15</t>
  </si>
  <si>
    <t>"stavební přípomoce VZT"</t>
  </si>
  <si>
    <t>"č.p. 249" 3,50*0,65</t>
  </si>
  <si>
    <t>"č.p. 250" 3,50*0,65</t>
  </si>
  <si>
    <t>"č.p. 251" 3,50*0,65</t>
  </si>
  <si>
    <t>346244361</t>
  </si>
  <si>
    <t>Zazdívka o tl 65 mm rýh, nik nebo kapes z cihel pálených</t>
  </si>
  <si>
    <t>-57014546</t>
  </si>
  <si>
    <t>6</t>
  </si>
  <si>
    <t>Úpravy povrchů, podlahy a osazování výplní</t>
  </si>
  <si>
    <t>612131121</t>
  </si>
  <si>
    <t>Penetrační disperzní nátěr vnitřních stěn nanášený ručně</t>
  </si>
  <si>
    <t>1879959920</t>
  </si>
  <si>
    <t>"č.p. 249" 3,50*0,15*2</t>
  </si>
  <si>
    <t>"č.p. 250" 3,50*0,15*2</t>
  </si>
  <si>
    <t>"č.p. 251" (3,50+3,50+3,50)*0,15*2</t>
  </si>
  <si>
    <t>"č.p. 249" 3,50*0,65*2</t>
  </si>
  <si>
    <t>"č.p. 250" 3,50*0,65*2</t>
  </si>
  <si>
    <t>"č.p. 251" 3,50*0,65*2</t>
  </si>
  <si>
    <t>18,9*1,4 'Přepočtené koeficientem množství</t>
  </si>
  <si>
    <t>5</t>
  </si>
  <si>
    <t>612142001</t>
  </si>
  <si>
    <t>Potažení vnitřních stěn sklovláknitým pletivem vtlačeným do tenkovrstvé hmoty</t>
  </si>
  <si>
    <t>45375741</t>
  </si>
  <si>
    <t>9,45*1,4 'Přepočtené koeficientem množství</t>
  </si>
  <si>
    <t>612311131</t>
  </si>
  <si>
    <t>Potažení vnitřních stěn vápenným štukem tloušťky do 3 mm</t>
  </si>
  <si>
    <t>759244281</t>
  </si>
  <si>
    <t>7</t>
  </si>
  <si>
    <t>612325225</t>
  </si>
  <si>
    <t>Vápenocementová štuková omítka malých ploch do 4,0 m2 na stěnách</t>
  </si>
  <si>
    <t>-1542622729</t>
  </si>
  <si>
    <t>"č.p. 249" 1</t>
  </si>
  <si>
    <t>"č.p. 250" 1</t>
  </si>
  <si>
    <t>"č.p. 251" 1+2</t>
  </si>
  <si>
    <t>"č.p. 251" 1</t>
  </si>
  <si>
    <t>8</t>
  </si>
  <si>
    <t>644941111</t>
  </si>
  <si>
    <t>Osazování ventilačních mřížek velikosti do 150 x 200 mm</t>
  </si>
  <si>
    <t>388408967</t>
  </si>
  <si>
    <t>"SDK podhled na chodbách" 14</t>
  </si>
  <si>
    <t>9</t>
  </si>
  <si>
    <t>M</t>
  </si>
  <si>
    <t>56245648</t>
  </si>
  <si>
    <t>mřížka větrací kruhová plast se síťovinou 100mm</t>
  </si>
  <si>
    <t>168910063</t>
  </si>
  <si>
    <t>61</t>
  </si>
  <si>
    <t>Úprava povrchů vnitřních</t>
  </si>
  <si>
    <t>10</t>
  </si>
  <si>
    <t>611325222</t>
  </si>
  <si>
    <t>Vápenocementová štuková omítka malých ploch do 0,25 m2 na stropech</t>
  </si>
  <si>
    <t>160357262</t>
  </si>
  <si>
    <t>"stavební přípomoce ÚT a VZT " 7+7</t>
  </si>
  <si>
    <t>11</t>
  </si>
  <si>
    <t>612325222</t>
  </si>
  <si>
    <t>Vápenocementová štuková omítka malých ploch do 0,25 m2 na stěnách</t>
  </si>
  <si>
    <t>1120110652</t>
  </si>
  <si>
    <t>84*2 'Přepočtené koeficientem množství</t>
  </si>
  <si>
    <t>12</t>
  </si>
  <si>
    <t>61999500</t>
  </si>
  <si>
    <t>Začištění prostupů potrubí UT ( 2xDN20) - oboustranně výplň maltou z přeštukováním</t>
  </si>
  <si>
    <t>316062609</t>
  </si>
  <si>
    <t>"rozvody ÚT" 130+39+39</t>
  </si>
  <si>
    <t>13</t>
  </si>
  <si>
    <t>61999501</t>
  </si>
  <si>
    <t>Začištění osazení boxů pro vypouštění stupaček - jednostranně výplň maltou s přeštukováním</t>
  </si>
  <si>
    <t>389778483</t>
  </si>
  <si>
    <t>14</t>
  </si>
  <si>
    <t>61999502</t>
  </si>
  <si>
    <t>Začištění osazení bytových boxů - jednostranně výplň maltou s přeštukováním</t>
  </si>
  <si>
    <t>-631549536</t>
  </si>
  <si>
    <t>63</t>
  </si>
  <si>
    <t>Podlahy a podlahové konstrukce</t>
  </si>
  <si>
    <t>6363119</t>
  </si>
  <si>
    <t>Oprava podlahy po vybouraných otvorů do stropu (podkladní mazanina + nášlapná vrtsva)</t>
  </si>
  <si>
    <t>1669404895</t>
  </si>
  <si>
    <t>Ostatní konstrukce a práce, bourání</t>
  </si>
  <si>
    <t>16</t>
  </si>
  <si>
    <t>97701</t>
  </si>
  <si>
    <t>Přípravné práce pro uskutečnění jádrového vrtání v bytech, zakrývání, obnažování kabeláže proti možnému převrtání, dokončovací práce po vrtání s úklidem a začištěním kabeláže</t>
  </si>
  <si>
    <t>ks</t>
  </si>
  <si>
    <t>-1887728739</t>
  </si>
  <si>
    <t>17</t>
  </si>
  <si>
    <t>977151123</t>
  </si>
  <si>
    <t>Jádrové vrty diamantovými korunkami do D 150 mm do stavebních materiálů</t>
  </si>
  <si>
    <t>m</t>
  </si>
  <si>
    <t>-643590409</t>
  </si>
  <si>
    <t>"byt 0.01" (0,50*3)+(0,20*4)</t>
  </si>
  <si>
    <t>"byt 1.01" (0,50*3)+(0,20*4)</t>
  </si>
  <si>
    <t>"byt 1.02" (0,50*4)+(0,20*2)</t>
  </si>
  <si>
    <t>"byt 1.03" (0,50*4)+(0,20*2)</t>
  </si>
  <si>
    <t>"byt 1.04" (0,50*3)+(0,20*3)</t>
  </si>
  <si>
    <t>"byt 1.05" (0,50*4)+(0,20*2)</t>
  </si>
  <si>
    <t>"byt 1.06" (0,50*3)+(0,20*3)</t>
  </si>
  <si>
    <t>"byt 2.01" (0,50*4)+(0,20*2)</t>
  </si>
  <si>
    <t>"byt 2.02" (0,50*4)+(0,20*3)</t>
  </si>
  <si>
    <t>"byt 2.03" (0,50*4)+(0,20*3)</t>
  </si>
  <si>
    <t>"byt 2.04" (0,50*4)+(0,20*3)</t>
  </si>
  <si>
    <t>"byt 2.05" (0,50*4)+(0,20*3)</t>
  </si>
  <si>
    <t>"byt 2.06" (0,50*4)+(0,20*2)</t>
  </si>
  <si>
    <t>18</t>
  </si>
  <si>
    <t>977151911</t>
  </si>
  <si>
    <t>Příplatek k jádrovým vrtům za práci ve stísněném prostoru</t>
  </si>
  <si>
    <t>-105927145</t>
  </si>
  <si>
    <t>96</t>
  </si>
  <si>
    <t>Bourání konstrukcí</t>
  </si>
  <si>
    <t>19</t>
  </si>
  <si>
    <t>96001</t>
  </si>
  <si>
    <t>Bourání výklenků pro rozvaděče vytápění</t>
  </si>
  <si>
    <t>-215358468</t>
  </si>
  <si>
    <t>"bytové boxy" 13</t>
  </si>
  <si>
    <t>"boxy pro vypuštění stoupaček" 7</t>
  </si>
  <si>
    <t>20</t>
  </si>
  <si>
    <t>965042121</t>
  </si>
  <si>
    <t>Bourání podkladů pod dlažby nebo mazanin betonových nebo z litého asfaltu tl do 100 mm pl do 1 m2</t>
  </si>
  <si>
    <t>m3</t>
  </si>
  <si>
    <t>-2055130875</t>
  </si>
  <si>
    <t>"stavební přípomoce ÚT a VZT "</t>
  </si>
  <si>
    <t>7*0,0225*0,10</t>
  </si>
  <si>
    <t>7*0,25*0,10</t>
  </si>
  <si>
    <t>971033231</t>
  </si>
  <si>
    <t>Vybourání otvorů ve zdivu cihelném pl do 0,0225 m2 na MVC nebo MV tl do 150 mm</t>
  </si>
  <si>
    <t>1476044270</t>
  </si>
  <si>
    <t>"rozvody ÚT" 13*10</t>
  </si>
  <si>
    <t>22</t>
  </si>
  <si>
    <t>971033241</t>
  </si>
  <si>
    <t>Vybourání otvorů ve zdivu cihelném pl do 0,0225 m2 na MVC nebo MV tl do 300 mm</t>
  </si>
  <si>
    <t>-1216185996</t>
  </si>
  <si>
    <t>"rozvody ÚT" 13*3</t>
  </si>
  <si>
    <t>23</t>
  </si>
  <si>
    <t>971033251</t>
  </si>
  <si>
    <t>Vybourání otvorů ve zdivu cihelném pl do 0,0225 m2 na MVC nebo MV tl do 450 mm</t>
  </si>
  <si>
    <t>-976196574</t>
  </si>
  <si>
    <t>24</t>
  </si>
  <si>
    <t>972054141</t>
  </si>
  <si>
    <t>Vybourání otvorů v ŽB stropech nebo klenbách pl do 0,0225 m2 tl do 150 mm</t>
  </si>
  <si>
    <t>1819565387</t>
  </si>
  <si>
    <t>"č.p. 249" 2</t>
  </si>
  <si>
    <t>"č.p. 250" 2</t>
  </si>
  <si>
    <t>"č.p. 251" 3</t>
  </si>
  <si>
    <t>25</t>
  </si>
  <si>
    <t>972054341</t>
  </si>
  <si>
    <t>Vybourání otvorů v ŽB stropech nebo klenbách pl do 0,25 m2 tl do 150 mm</t>
  </si>
  <si>
    <t>-1888903129</t>
  </si>
  <si>
    <t>26</t>
  </si>
  <si>
    <t>974031254</t>
  </si>
  <si>
    <t>Vysekání rýh ve zdivu cihelném u stropu hl do 100 mm š do 150 mm</t>
  </si>
  <si>
    <t>-1458752368</t>
  </si>
  <si>
    <t>"č.p. 249" 3,50</t>
  </si>
  <si>
    <t>"č.p. 250" 3,50</t>
  </si>
  <si>
    <t>"č.p. 251" 3,50+3,50+3,50</t>
  </si>
  <si>
    <t>27</t>
  </si>
  <si>
    <t>974031267</t>
  </si>
  <si>
    <t>Vysekání rýh ve zdivu cihelném u stropu hl do 150 mm š do 300 mm</t>
  </si>
  <si>
    <t>-188433051</t>
  </si>
  <si>
    <t>"č.p. 251" 3,50</t>
  </si>
  <si>
    <t>28</t>
  </si>
  <si>
    <t>974031269</t>
  </si>
  <si>
    <t>Příplatek k vysekání rýh ve zdivu cihelném u stropu hl do 150 mm ZKD 100 mm š rýhy</t>
  </si>
  <si>
    <t>-1837556134</t>
  </si>
  <si>
    <t>"č.p. 249" 3,50*4</t>
  </si>
  <si>
    <t>"č.p. 250" 3,50*4</t>
  </si>
  <si>
    <t>"č.p. 251" 3,50*4</t>
  </si>
  <si>
    <t>997</t>
  </si>
  <si>
    <t>Přesun sutě</t>
  </si>
  <si>
    <t>29</t>
  </si>
  <si>
    <t>997002611</t>
  </si>
  <si>
    <t>Nakládání suti a vybouraných hmot</t>
  </si>
  <si>
    <t>t</t>
  </si>
  <si>
    <t>815441588</t>
  </si>
  <si>
    <t>30</t>
  </si>
  <si>
    <t>997013211</t>
  </si>
  <si>
    <t>Vnitrostaveništní doprava suti a vybouraných hmot pro budovy v do 6 m ručně</t>
  </si>
  <si>
    <t>-1562566282</t>
  </si>
  <si>
    <t>31</t>
  </si>
  <si>
    <t>997013501</t>
  </si>
  <si>
    <t>Odvoz suti a vybouraných hmot na skládku nebo meziskládku do 1 km se složením</t>
  </si>
  <si>
    <t>669160807</t>
  </si>
  <si>
    <t>32</t>
  </si>
  <si>
    <t>997013509</t>
  </si>
  <si>
    <t>Příplatek k odvozu suti a vybouraných hmot na skládku ZKD 1 km přes 1 km</t>
  </si>
  <si>
    <t>-1261898460</t>
  </si>
  <si>
    <t>5,747*11 'Přepočtené koeficientem množství</t>
  </si>
  <si>
    <t>33</t>
  </si>
  <si>
    <t>997013802</t>
  </si>
  <si>
    <t>Poplatek za uložení na skládce (skládkovné) stavebního odpadu železobetonového kód odpadu 170 101</t>
  </si>
  <si>
    <t>147057811</t>
  </si>
  <si>
    <t>998</t>
  </si>
  <si>
    <t>Přesun hmot</t>
  </si>
  <si>
    <t>34</t>
  </si>
  <si>
    <t>998017002</t>
  </si>
  <si>
    <t>Přesun hmot s omezením mechanizace pro budovy v do 12 m</t>
  </si>
  <si>
    <t>-547735389</t>
  </si>
  <si>
    <t>35</t>
  </si>
  <si>
    <t>99801801</t>
  </si>
  <si>
    <t>Příplatek k ručnímu přesunu hmot pro budovy zděné za zvětšený přesun v místě výlezu na půdu</t>
  </si>
  <si>
    <t>Kč</t>
  </si>
  <si>
    <t>416629560</t>
  </si>
  <si>
    <t>PSV</t>
  </si>
  <si>
    <t>Práce a dodávky PSV</t>
  </si>
  <si>
    <t>721</t>
  </si>
  <si>
    <t>Zdravotechnika - vnitřní kanalizace</t>
  </si>
  <si>
    <t>36</t>
  </si>
  <si>
    <t>721100</t>
  </si>
  <si>
    <t>Odhalení stávající kanalizační stoupačky, navrtání a vysazení odbočky, utěšnění</t>
  </si>
  <si>
    <t>1996253127</t>
  </si>
  <si>
    <t>37</t>
  </si>
  <si>
    <t>721174042</t>
  </si>
  <si>
    <t>Potrubí kanalizační z PP připojovací DN 40</t>
  </si>
  <si>
    <t>-101623898</t>
  </si>
  <si>
    <t>"odvod kondenzátu z technické místnosti" 4,00*3</t>
  </si>
  <si>
    <t>38</t>
  </si>
  <si>
    <t>721174043</t>
  </si>
  <si>
    <t>Potrubí kanalizační z PP připojovací DN 50</t>
  </si>
  <si>
    <t>1764573981</t>
  </si>
  <si>
    <t>"odvod kondenzátu z technické místnosti" 8,00*3</t>
  </si>
  <si>
    <t>39</t>
  </si>
  <si>
    <t>721226521</t>
  </si>
  <si>
    <t>Zápachová uzávěrka nástěnná pro pračku a myčku DN 40</t>
  </si>
  <si>
    <t>1148457406</t>
  </si>
  <si>
    <t>"odvod kondenzátu z technické místnosti" 3*2</t>
  </si>
  <si>
    <t>40</t>
  </si>
  <si>
    <t>7212901</t>
  </si>
  <si>
    <t>Upevnění potrubí</t>
  </si>
  <si>
    <t>290380336</t>
  </si>
  <si>
    <t>12,00+24,00</t>
  </si>
  <si>
    <t>41</t>
  </si>
  <si>
    <t>721290111</t>
  </si>
  <si>
    <t>Zkouška těsnosti potrubí kanalizace vodou do DN 125</t>
  </si>
  <si>
    <t>-1752313385</t>
  </si>
  <si>
    <t>42</t>
  </si>
  <si>
    <t>998721102</t>
  </si>
  <si>
    <t>Přesun hmot tonážní pro vnitřní kanalizace v objektech v do 12 m</t>
  </si>
  <si>
    <t>-1654424966</t>
  </si>
  <si>
    <t>722</t>
  </si>
  <si>
    <t>Zdravotechnika - vnitřní vodovod</t>
  </si>
  <si>
    <t>43</t>
  </si>
  <si>
    <t>722100</t>
  </si>
  <si>
    <t>Vysazení odbočky na plastovém potrubí vody</t>
  </si>
  <si>
    <t>2097474945</t>
  </si>
  <si>
    <t>44</t>
  </si>
  <si>
    <t>722101</t>
  </si>
  <si>
    <t>Plastové potrubí 16,2x2,6 mm</t>
  </si>
  <si>
    <t>-968480452</t>
  </si>
  <si>
    <t>45</t>
  </si>
  <si>
    <t>722102</t>
  </si>
  <si>
    <t>Tepelná izolace na potrubí 16,2x2,6 mm</t>
  </si>
  <si>
    <t>487143314</t>
  </si>
  <si>
    <t>46</t>
  </si>
  <si>
    <t>722103</t>
  </si>
  <si>
    <t>Kulový uzávěr</t>
  </si>
  <si>
    <t>-1564255724</t>
  </si>
  <si>
    <t>47</t>
  </si>
  <si>
    <t>722104</t>
  </si>
  <si>
    <t>Vodoměr, šroubení</t>
  </si>
  <si>
    <t>-845789113</t>
  </si>
  <si>
    <t>48</t>
  </si>
  <si>
    <t>722105</t>
  </si>
  <si>
    <t>Potrubní oddělovač systému ÚT</t>
  </si>
  <si>
    <t>2141530342</t>
  </si>
  <si>
    <t>49</t>
  </si>
  <si>
    <t>722106</t>
  </si>
  <si>
    <t>Manometr</t>
  </si>
  <si>
    <t>-753744754</t>
  </si>
  <si>
    <t>50</t>
  </si>
  <si>
    <t>722107</t>
  </si>
  <si>
    <t>Ostatní tvarovky, přechody a upevnění potrubí</t>
  </si>
  <si>
    <t>-1776223320</t>
  </si>
  <si>
    <t>51</t>
  </si>
  <si>
    <t>722108</t>
  </si>
  <si>
    <t>Montáž sestavy armatur a plastového potrubí</t>
  </si>
  <si>
    <t>-2067579773</t>
  </si>
  <si>
    <t>52</t>
  </si>
  <si>
    <t>998722102</t>
  </si>
  <si>
    <t>Přesun hmot tonážní pro vnitřní vodovod v objektech v do 12 m</t>
  </si>
  <si>
    <t>716333403</t>
  </si>
  <si>
    <t>723</t>
  </si>
  <si>
    <t>Zdravotechnika - vnitřní plynovod</t>
  </si>
  <si>
    <t>53</t>
  </si>
  <si>
    <t>723100</t>
  </si>
  <si>
    <t>Příprava pro usazení plynoměru, rozpěrka a ukotvení</t>
  </si>
  <si>
    <t>-694194752</t>
  </si>
  <si>
    <t>54</t>
  </si>
  <si>
    <t>723101</t>
  </si>
  <si>
    <t>Montáž potrubí Cu pr. 28x1 mm lisováním, závěsy, objímky</t>
  </si>
  <si>
    <t>-1004575662</t>
  </si>
  <si>
    <t>55</t>
  </si>
  <si>
    <t>723102</t>
  </si>
  <si>
    <t>Potrubí Cu pr. 28x1 mm, spojované lisováním, včetně tvarovek, přechodů</t>
  </si>
  <si>
    <t>1000005325</t>
  </si>
  <si>
    <t>56</t>
  </si>
  <si>
    <t>723103</t>
  </si>
  <si>
    <t>Kulový kohout plynu</t>
  </si>
  <si>
    <t>-1619741347</t>
  </si>
  <si>
    <t>57</t>
  </si>
  <si>
    <t>723104</t>
  </si>
  <si>
    <t>Tlaková zkouška plynovodu</t>
  </si>
  <si>
    <t>-1947390786</t>
  </si>
  <si>
    <t>58</t>
  </si>
  <si>
    <t>723105</t>
  </si>
  <si>
    <t>Stavební přípomoce, prostupy</t>
  </si>
  <si>
    <t>1329432777</t>
  </si>
  <si>
    <t>59</t>
  </si>
  <si>
    <t>723106</t>
  </si>
  <si>
    <t>Revizní zpráva plynového zařízení</t>
  </si>
  <si>
    <t>-801419377</t>
  </si>
  <si>
    <t>60</t>
  </si>
  <si>
    <t>723107</t>
  </si>
  <si>
    <t>Uzavření, odplynění, vyvaření odbočky, napuštění plynu do stoupačky, odvzdušnění všech spotřebičů v domě, požární dozor</t>
  </si>
  <si>
    <t>-2012958944</t>
  </si>
  <si>
    <t>723108</t>
  </si>
  <si>
    <t>Ostatní materiál, uchycení potrubí, objímky, chráničky, označení potrubí</t>
  </si>
  <si>
    <t>-2041684516</t>
  </si>
  <si>
    <t>62</t>
  </si>
  <si>
    <t>998723102</t>
  </si>
  <si>
    <t>Přesun hmot tonážní pro vnitřní plynovod v objektech v do 12 m</t>
  </si>
  <si>
    <t>1924330257</t>
  </si>
  <si>
    <t>727</t>
  </si>
  <si>
    <t>Zdravotechnika - požární ochrana</t>
  </si>
  <si>
    <t>727111409</t>
  </si>
  <si>
    <t>Prostup kovového potrubí D110 mm stropem tl 15cm včetně dodatečné izolace požární odolnost EI 60-120</t>
  </si>
  <si>
    <t>-1907778219</t>
  </si>
  <si>
    <t>"prostup VZT potrubí mezi stropem 2.NP a 3.NP" 26</t>
  </si>
  <si>
    <t>763</t>
  </si>
  <si>
    <t>Konstrukce suché výstavby</t>
  </si>
  <si>
    <t>64</t>
  </si>
  <si>
    <t>763121421</t>
  </si>
  <si>
    <t>SDK stěna předsazená tl 62,5 mm profil CW+UW 50 deska 1xDF 12,5 TI 40 mm EI 30</t>
  </si>
  <si>
    <t>1252082087</t>
  </si>
  <si>
    <t>"zakrytí VZT vedení" 30,00*0,80</t>
  </si>
  <si>
    <t>65</t>
  </si>
  <si>
    <t>763131411</t>
  </si>
  <si>
    <t>SDK podhled desky 1xA 12,5 bez TI dvouvrstvá spodní kce profil CD+UD</t>
  </si>
  <si>
    <t>1733784097</t>
  </si>
  <si>
    <t xml:space="preserve">"byty" </t>
  </si>
  <si>
    <t>"viz výkes D.1.1.01" 8,79+(4,15*(0,30+0,30))</t>
  </si>
  <si>
    <t>"viz výkes D.1.1.02" (8,56+9,18+8,89+9,29+8,38+8,66)+((4,15*6)*(0,30+0,30))</t>
  </si>
  <si>
    <t>"viz výkes D.1.1.03" (8,56+9,18+8,89+9,28+8,38+8,66)+((4,15*6)*(0,30+0,30))</t>
  </si>
  <si>
    <t xml:space="preserve">"chodby" </t>
  </si>
  <si>
    <t>"1.PP" 2,60*1,40</t>
  </si>
  <si>
    <t>"1.NP" (2,60*1,40)*3</t>
  </si>
  <si>
    <t>"2.NP" (2,60*4,15)+(2,60*1,40)+(2,60*1,40)</t>
  </si>
  <si>
    <t>66</t>
  </si>
  <si>
    <t>763131721</t>
  </si>
  <si>
    <t>SDK podhled skoková změna v do 0,5 m</t>
  </si>
  <si>
    <t>-1598736581</t>
  </si>
  <si>
    <t>"chodby" 2,60*5</t>
  </si>
  <si>
    <t>67</t>
  </si>
  <si>
    <t>763171212</t>
  </si>
  <si>
    <t>Montáž revizních klapek SDK kcí vel. do 0,25 m2 pro podhledy</t>
  </si>
  <si>
    <t>238819680</t>
  </si>
  <si>
    <t>68</t>
  </si>
  <si>
    <t>59030713</t>
  </si>
  <si>
    <t>dvířka revizní s automatickým zámkem 500x500mm</t>
  </si>
  <si>
    <t>-1780315455</t>
  </si>
  <si>
    <t>69</t>
  </si>
  <si>
    <t>998763101</t>
  </si>
  <si>
    <t>Přesun hmot tonážní pro dřevostavby v objektech v do 12 m</t>
  </si>
  <si>
    <t>779212824</t>
  </si>
  <si>
    <t>784</t>
  </si>
  <si>
    <t>Dokončovací práce - malby a tapety</t>
  </si>
  <si>
    <t>70</t>
  </si>
  <si>
    <t>784171101</t>
  </si>
  <si>
    <t>Zakrytí vnitřních podlah včetně pozdějšího odkrytí</t>
  </si>
  <si>
    <t>-419465402</t>
  </si>
  <si>
    <t>13*30,00</t>
  </si>
  <si>
    <t>71</t>
  </si>
  <si>
    <t>58124844</t>
  </si>
  <si>
    <t>fólie pro malířské potřeby zakrývací tl 25µ 4x5m</t>
  </si>
  <si>
    <t>-1980978459</t>
  </si>
  <si>
    <t>390*1,05 'Přepočtené koeficientem množství</t>
  </si>
  <si>
    <t>72</t>
  </si>
  <si>
    <t>784181101</t>
  </si>
  <si>
    <t>Základní akrylátová jednonásobná penetrace podkladu v místnostech výšky do 3,80m</t>
  </si>
  <si>
    <t>-917031573</t>
  </si>
  <si>
    <t>"množství převzato z položky č. 763121421" 24,00</t>
  </si>
  <si>
    <t>"množství převzato z položky č. 763131411" 179,70</t>
  </si>
  <si>
    <t>"po zapravených otvorech v bytech" 13*50</t>
  </si>
  <si>
    <t>73</t>
  </si>
  <si>
    <t>784221101</t>
  </si>
  <si>
    <t>Dvojnásobné bílé malby  ze směsí za sucha dobře otěruvzdorných v místnostech do 3,80 m</t>
  </si>
  <si>
    <t>-827843257</t>
  </si>
  <si>
    <t>U.b - Elektroinstalace</t>
  </si>
  <si>
    <t>D1 - C21M - Elektromontáže</t>
  </si>
  <si>
    <t>D2 - Materiály</t>
  </si>
  <si>
    <t>D3 - Rozvaděč RM1</t>
  </si>
  <si>
    <t>D4 - Revize a další nezařazené práce</t>
  </si>
  <si>
    <t>D1</t>
  </si>
  <si>
    <t>C21M - Elektromontáže</t>
  </si>
  <si>
    <t>210010022</t>
  </si>
  <si>
    <t>trubka tuhá el.inst.z PVC D=32mm (PU)</t>
  </si>
  <si>
    <t>210010023</t>
  </si>
  <si>
    <t>trubka tuhá el.inst.z PVC D=25mm (PU)</t>
  </si>
  <si>
    <t>210010351</t>
  </si>
  <si>
    <t>rozvodka krabicova IP54</t>
  </si>
  <si>
    <t>210010301</t>
  </si>
  <si>
    <t>krabice přístrojová</t>
  </si>
  <si>
    <t>210190121</t>
  </si>
  <si>
    <t>montáž rozvaděče RK</t>
  </si>
  <si>
    <t>210810045</t>
  </si>
  <si>
    <t>CYKY-CYKYm 3x1.5 mm2 750V (PU)</t>
  </si>
  <si>
    <t>210810058</t>
  </si>
  <si>
    <t>CYKY-CYKYm 3x2.5 mm2 750V (PU)</t>
  </si>
  <si>
    <t>210810061</t>
  </si>
  <si>
    <t>CYKY-CYKYm 5x6 mm2 750V (PU)</t>
  </si>
  <si>
    <t>210810511</t>
  </si>
  <si>
    <t>SYKFY 5x2x0,5 750V</t>
  </si>
  <si>
    <t>210860222</t>
  </si>
  <si>
    <t>vodič CY 4mm2 500V</t>
  </si>
  <si>
    <t>210201005</t>
  </si>
  <si>
    <t>montáž - svítidlo LED</t>
  </si>
  <si>
    <t>210203003</t>
  </si>
  <si>
    <t>montáž - svítidlo žárovkové</t>
  </si>
  <si>
    <t>210110021</t>
  </si>
  <si>
    <t>montáž ovladačů</t>
  </si>
  <si>
    <t>210111030</t>
  </si>
  <si>
    <t>montáž zásuvek</t>
  </si>
  <si>
    <t>D2</t>
  </si>
  <si>
    <t>Materiály</t>
  </si>
  <si>
    <t>00218</t>
  </si>
  <si>
    <t>trubka tuhá instal. z PVC D=32mm</t>
  </si>
  <si>
    <t>00319</t>
  </si>
  <si>
    <t>trubka tuhá instal. z PVC D=25mm</t>
  </si>
  <si>
    <t>00351</t>
  </si>
  <si>
    <t>plastová krabice se svorkovnicí, IP54 (5x2,5)</t>
  </si>
  <si>
    <t>00352</t>
  </si>
  <si>
    <t>plastová krabice se svorkovnicí, IP54 (7x2,5)</t>
  </si>
  <si>
    <t>00396</t>
  </si>
  <si>
    <t>krabice KU 68-1901</t>
  </si>
  <si>
    <t>02952</t>
  </si>
  <si>
    <t>CYKY-J 3x1.5mm2</t>
  </si>
  <si>
    <t>02970</t>
  </si>
  <si>
    <t>CYKY-J 3x2.5mm2</t>
  </si>
  <si>
    <t>02970.1</t>
  </si>
  <si>
    <t>CYKY-j 5x6 mm2</t>
  </si>
  <si>
    <t>02800</t>
  </si>
  <si>
    <t>SYKFY 5x2x0,5 mm2</t>
  </si>
  <si>
    <t>02784</t>
  </si>
  <si>
    <t>CY 4mm2</t>
  </si>
  <si>
    <t>02914</t>
  </si>
  <si>
    <t>svítidlo LED 1x42W,IP65</t>
  </si>
  <si>
    <t>02992</t>
  </si>
  <si>
    <t>svítidlo žárovkové 1x60W,IP44 + zdroj LED 9W</t>
  </si>
  <si>
    <t>90000</t>
  </si>
  <si>
    <t>vypínač 01 IP44</t>
  </si>
  <si>
    <t>90010</t>
  </si>
  <si>
    <t>zásuvka 230V,16A,IP44</t>
  </si>
  <si>
    <t>Pol7</t>
  </si>
  <si>
    <t>Podružný materiál</t>
  </si>
  <si>
    <t>Pol2</t>
  </si>
  <si>
    <t>Prořez (m, kg)</t>
  </si>
  <si>
    <t>D3</t>
  </si>
  <si>
    <t>Rozvaděč RM1</t>
  </si>
  <si>
    <t>Vypínač 32A, 3.pól., červený, 25A, panel</t>
  </si>
  <si>
    <t>Modul svodiče přepětí, 30kA, typ 1+2</t>
  </si>
  <si>
    <t>Jistič   B2/1,barevná páčka</t>
  </si>
  <si>
    <t>Jistič   B6/1,barevná páčka</t>
  </si>
  <si>
    <t>Jistič   B10/1,barevná páčka</t>
  </si>
  <si>
    <t>Jistič   C10/1,barevná páčka</t>
  </si>
  <si>
    <t>Kombispínač 16/1N/B/0,03</t>
  </si>
  <si>
    <t>74</t>
  </si>
  <si>
    <t>Plastový rozvaděč IP44</t>
  </si>
  <si>
    <t>76</t>
  </si>
  <si>
    <t>Svorkovnice, vývodky, podružný materiál</t>
  </si>
  <si>
    <t>78</t>
  </si>
  <si>
    <t>Kompletace</t>
  </si>
  <si>
    <t>80</t>
  </si>
  <si>
    <t>D4</t>
  </si>
  <si>
    <t>Revize a další nezařazené práce</t>
  </si>
  <si>
    <t>00010</t>
  </si>
  <si>
    <t>Revize elektro</t>
  </si>
  <si>
    <t>82</t>
  </si>
  <si>
    <t>00011</t>
  </si>
  <si>
    <t>Doprava,přesuny hmot</t>
  </si>
  <si>
    <t>kpl</t>
  </si>
  <si>
    <t>84</t>
  </si>
  <si>
    <t>00020</t>
  </si>
  <si>
    <t>Projektová dokumentace</t>
  </si>
  <si>
    <t>86</t>
  </si>
  <si>
    <t>U.c - Ústřední topení</t>
  </si>
  <si>
    <t>D1 - ZDROJE TEPLA</t>
  </si>
  <si>
    <t>D2 - OTOPNÁ TĚLESA</t>
  </si>
  <si>
    <t>D3 - POJISTNÁ ZAŘÍZENÍ</t>
  </si>
  <si>
    <t>D4 - ARMATURY</t>
  </si>
  <si>
    <t>D5 - PODLAHOVÉ TOPENÍ</t>
  </si>
  <si>
    <t>D6 - POTRUBÍ</t>
  </si>
  <si>
    <t>D7 - TEPELNÉ IZOLACE</t>
  </si>
  <si>
    <t>D8 - ČERPADLA</t>
  </si>
  <si>
    <t>D9 - OSTATNÍ</t>
  </si>
  <si>
    <t>ZDROJE TEPLA</t>
  </si>
  <si>
    <t>Pol12</t>
  </si>
  <si>
    <t>Kondenzační topný kotel na plyn pro provoz závislý nebo nezávislý na vzduchu v místnosti. 1,8 - 35,0 kW včetně regulace</t>
  </si>
  <si>
    <t>Pol13</t>
  </si>
  <si>
    <t>Montážní pomůcka k montáži na omítku</t>
  </si>
  <si>
    <t>Pol14</t>
  </si>
  <si>
    <t>Systém odkouření kotle</t>
  </si>
  <si>
    <t>OTOPNÁ TĚLESA</t>
  </si>
  <si>
    <t>Pol15</t>
  </si>
  <si>
    <t>Trubkové otopné těleso, spodní středové připojení</t>
  </si>
  <si>
    <t>Pol266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</si>
  <si>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500×700×66</t>
  </si>
  <si>
    <t>Pol267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</si>
  <si>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500×1000×6</t>
  </si>
  <si>
    <t>Pol268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</si>
  <si>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500×1800×6</t>
  </si>
  <si>
    <t>Pol269</t>
  </si>
  <si>
    <t>Pol270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</si>
  <si>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500×700×10</t>
  </si>
  <si>
    <t>Pol271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</si>
  <si>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500×1200×1</t>
  </si>
  <si>
    <t>Pol272</t>
  </si>
  <si>
    <t>Pol273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</si>
  <si>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500×1800×1</t>
  </si>
  <si>
    <t>Pol274</t>
  </si>
  <si>
    <t>POJISTNÁ ZAŘÍZENÍ</t>
  </si>
  <si>
    <t>Pol275</t>
  </si>
  <si>
    <t>Expanzní nádoba s butylovým vakem, typ SD, objem 25 litrů, PN 3</t>
  </si>
  <si>
    <t>Pol23</t>
  </si>
  <si>
    <t>Expanzní kohout, PN 16, včetně vysokokapacitního vypouštění s připojením na hadici</t>
  </si>
  <si>
    <t>ARMATURY</t>
  </si>
  <si>
    <t>Pol276</t>
  </si>
  <si>
    <t>Připojovací armatura otopných těles s automatickým regulátorem průtoku.</t>
  </si>
  <si>
    <t>Pol25</t>
  </si>
  <si>
    <t>Kulový kohout, DN15, s vnitřním závitem</t>
  </si>
  <si>
    <t>Pol26</t>
  </si>
  <si>
    <t>Kulový kohout, DN20, s vnitřním závitem</t>
  </si>
  <si>
    <t>Pol27</t>
  </si>
  <si>
    <t>Uzavírací a vyvažovací ventil bez vypouštění DN15</t>
  </si>
  <si>
    <t>Pol28</t>
  </si>
  <si>
    <t>Uzavírací a vyvažovací ventil bez vypouštění DN20</t>
  </si>
  <si>
    <t>Pol29</t>
  </si>
  <si>
    <t>Tlakově nezávislý regulační a vyvažovací ventil, DN 15 NF</t>
  </si>
  <si>
    <t>Pol30</t>
  </si>
  <si>
    <t>Aut. odvzdušňovací ventil, Rp=1", Tmax=110°C, PN 10</t>
  </si>
  <si>
    <t>Pol31</t>
  </si>
  <si>
    <t>1" kulový kohout s filtrem</t>
  </si>
  <si>
    <t>Pol32</t>
  </si>
  <si>
    <t>Vypouštěcí kul.koh., s hadicovou vývodkou a zátkou, PN10, T 90°C - DN 20</t>
  </si>
  <si>
    <t>Pol33</t>
  </si>
  <si>
    <t>Napoštěcí ventil pro uzavřené otopné soustavy, vč. manometru</t>
  </si>
  <si>
    <t>Pol34</t>
  </si>
  <si>
    <t>Kalorimetr, včetně komunikace</t>
  </si>
  <si>
    <t>Pol35</t>
  </si>
  <si>
    <t>Vyrovnávač tlaků s odlučovačem bublinek a částic kalu</t>
  </si>
  <si>
    <t>Pol36</t>
  </si>
  <si>
    <t>Pojistný ventil DN 20</t>
  </si>
  <si>
    <t>D5</t>
  </si>
  <si>
    <t>PODLAHOVÉ TOPENÍ</t>
  </si>
  <si>
    <t>Pol37</t>
  </si>
  <si>
    <t>Skříně pro rozdělovače, velikost 3, 725 x 705 mm, pro montáž do stěny, hl. 110-150 mm</t>
  </si>
  <si>
    <t>D6</t>
  </si>
  <si>
    <t>POTRUBÍ</t>
  </si>
  <si>
    <t>Pol38</t>
  </si>
  <si>
    <t>16.2x2.6 plastové potrubí, 100m kotouč, pro instalace vytápění</t>
  </si>
  <si>
    <t>bm</t>
  </si>
  <si>
    <t>Pol73</t>
  </si>
  <si>
    <t>20x2.9 plastové potrubí, 100m kotouč, pro instalace vytápění</t>
  </si>
  <si>
    <t>Pol39</t>
  </si>
  <si>
    <t>25x3.7 plastové potrubí, 50m kotouč, pro instalace vytápění</t>
  </si>
  <si>
    <t>Pol40</t>
  </si>
  <si>
    <t>32x4.7 plastové potrubí, 25m kotouč, pro instalace vytápění</t>
  </si>
  <si>
    <t>Pol277</t>
  </si>
  <si>
    <t>Tvarovky pro spoje potrubí</t>
  </si>
  <si>
    <t>D7</t>
  </si>
  <si>
    <t>TEPELNÉ IZOLACE</t>
  </si>
  <si>
    <t>Pol42</t>
  </si>
  <si>
    <t>Polyethylenová izolace se strukturou uzavřených buněk určená pro topenářské a sanitární rozvody. 18/30</t>
  </si>
  <si>
    <t>Pol43</t>
  </si>
  <si>
    <t>Polyethylenová izolace se strukturou uzavřených buněk určená pro topenářské a sanitární rozvody. 22/30</t>
  </si>
  <si>
    <t>Pol44</t>
  </si>
  <si>
    <t>Polyethylenová izolace se strukturou uzavřených buněk určená pro topenářské a sanitární rozvody. 28/30</t>
  </si>
  <si>
    <t>Pol45</t>
  </si>
  <si>
    <t>Polyethylenová izolace se strukturou uzavřených buněk určená pro topenářské a sanitární rozvody. 35/30</t>
  </si>
  <si>
    <t>D8</t>
  </si>
  <si>
    <t>ČERPADLA</t>
  </si>
  <si>
    <t>Pol46</t>
  </si>
  <si>
    <t>Čerpadlová skupina</t>
  </si>
  <si>
    <t>D9</t>
  </si>
  <si>
    <t>OSTATNÍ</t>
  </si>
  <si>
    <t>Pol278</t>
  </si>
  <si>
    <t>montáž plastového potrubí</t>
  </si>
  <si>
    <t>780,00+111,80+59,80+15,60</t>
  </si>
  <si>
    <t>Pol48</t>
  </si>
  <si>
    <t>přikotvení a zapojení plynového kotle pro topení</t>
  </si>
  <si>
    <t>Pol49</t>
  </si>
  <si>
    <t>montáž odkouření pro plynové kotle</t>
  </si>
  <si>
    <t>88</t>
  </si>
  <si>
    <t>Pol279</t>
  </si>
  <si>
    <t>přikotvení a zapojení deskového otopného tělesa na zeď</t>
  </si>
  <si>
    <t>90</t>
  </si>
  <si>
    <t>Pol280</t>
  </si>
  <si>
    <t>přikotvení a zapojení koupelnového otopného tělesa na zeď</t>
  </si>
  <si>
    <t>92</t>
  </si>
  <si>
    <t>Pol52</t>
  </si>
  <si>
    <t>napuštění topného okruhu</t>
  </si>
  <si>
    <t>94</t>
  </si>
  <si>
    <t>Pol53</t>
  </si>
  <si>
    <t>proplach topného okruhu</t>
  </si>
  <si>
    <t>Pol54</t>
  </si>
  <si>
    <t>odvzdušnění topného okruhu</t>
  </si>
  <si>
    <t>98</t>
  </si>
  <si>
    <t>Pol55</t>
  </si>
  <si>
    <t>montáž a připojení expanzní nádoby do 50l</t>
  </si>
  <si>
    <t>100</t>
  </si>
  <si>
    <t>Pol56</t>
  </si>
  <si>
    <t>tlaková zlouška tl. potrubí</t>
  </si>
  <si>
    <t>102</t>
  </si>
  <si>
    <t>Pol58</t>
  </si>
  <si>
    <t>104</t>
  </si>
  <si>
    <t>Pol59</t>
  </si>
  <si>
    <t>Montážní, závěsový, spojovací a těsnící materiál</t>
  </si>
  <si>
    <t>106</t>
  </si>
  <si>
    <t>U.d.a - Vzduchotechnika 1</t>
  </si>
  <si>
    <t>D1 - REKUPERAČNÍ JEDNOTKA</t>
  </si>
  <si>
    <t>D2 - PROTIDEŠŤOVÉ ŽALUZIE, STŘÍŠKY</t>
  </si>
  <si>
    <t>D3 - DISTRIBUČNÍ PRVKY</t>
  </si>
  <si>
    <t>D4 - REGULÁTORY PRŮTOKU</t>
  </si>
  <si>
    <t>D5 - TLUMIČE HLUKU / PŘESLECHU</t>
  </si>
  <si>
    <t>D6 - KRUHOVÉ POTRUBNÍ ROZVODY</t>
  </si>
  <si>
    <t>D7 - IZOLACE</t>
  </si>
  <si>
    <t>D8 - OSTATNÍ</t>
  </si>
  <si>
    <t>REKUPERAČNÍ JEDNOTKA</t>
  </si>
  <si>
    <t>Pol281</t>
  </si>
  <si>
    <t>Rekuperační jednotka s protiproudým výměníkem s účinností 85 %, automatický bypas a integrovaný PTC předehřev. Řízení vzduchového výkonu jednotky na konstantní tlak. Průtok 550m³/hod, externí tlak  200 Pa. Přívodní filtr F7 odvodní filtr G4. Dodávka vč. o</t>
  </si>
  <si>
    <t>PROTIDEŠŤOVÉ ŽALUZIE, STŘÍŠKY</t>
  </si>
  <si>
    <t>Pol196</t>
  </si>
  <si>
    <t>Střešní hlavice 200 s lamelami</t>
  </si>
  <si>
    <t>DISTRIBUČNÍ PRVKY</t>
  </si>
  <si>
    <t>Pol197</t>
  </si>
  <si>
    <t>Stěnový difuzor pro přívod vzduchu Ø100</t>
  </si>
  <si>
    <t>Pol214</t>
  </si>
  <si>
    <t>Stěnový difuzor pro přívod vzduchu Ø125</t>
  </si>
  <si>
    <t>Pol132</t>
  </si>
  <si>
    <t>Talířový ventil odvodní, kovový Ø100 vč. rámečku</t>
  </si>
  <si>
    <t>Pol133</t>
  </si>
  <si>
    <t>Talířový ventil odvodní, kovový Ø125 vč. rámečku</t>
  </si>
  <si>
    <t>REGULÁTORY PRŮTOKU</t>
  </si>
  <si>
    <t>Pol198</t>
  </si>
  <si>
    <t>Přívodní regulátor průroku s tlumičem hluku Ø125 mm</t>
  </si>
  <si>
    <t>Pol199</t>
  </si>
  <si>
    <t>Odvodní regulátor průroku s tlumičem hluku Ø125 mm</t>
  </si>
  <si>
    <t>Pol136</t>
  </si>
  <si>
    <t>Ovladač regulátorů průtoku</t>
  </si>
  <si>
    <t>TLUMIČE HLUKU / PŘESLECHU</t>
  </si>
  <si>
    <t>Pol200</t>
  </si>
  <si>
    <t>Tlumič hluku s nízkou instalační výškou 100/500</t>
  </si>
  <si>
    <t>Pol201</t>
  </si>
  <si>
    <t>Tlumič hluku s nízkou instalační výškou 125/500</t>
  </si>
  <si>
    <t>KRUHOVÉ POTRUBNÍ ROZVODY</t>
  </si>
  <si>
    <t>Pol139</t>
  </si>
  <si>
    <t>Trouba Ø100 - Zaklikávací systém spojovaný bez použití samořezných šroubů. Třída těsnosti "D"</t>
  </si>
  <si>
    <t>Pol140</t>
  </si>
  <si>
    <t>Trouba Ø125 - Zaklikávací systém spojovaný bez použití samořezných šroubů. Třída těsnosti "D"</t>
  </si>
  <si>
    <t>Pol141</t>
  </si>
  <si>
    <t>Trouba Ø160 - Zaklikávací systém spojovaný bez použití samořezných šroubů. Třída těsnosti "D"</t>
  </si>
  <si>
    <t>Pol172</t>
  </si>
  <si>
    <t>Trouba Ø200 - Zaklikávací systém spojovaný bez použití samořezných šroubů. Třída těsnosti "D"</t>
  </si>
  <si>
    <t>Pol203</t>
  </si>
  <si>
    <t>Lisovaný švově svařovaný oblouk s těsněním Ø200 mm 30°</t>
  </si>
  <si>
    <t>Pol144</t>
  </si>
  <si>
    <t>Lisovaný švově svařovaný oblouk s těsněním Ø100 mm 90°</t>
  </si>
  <si>
    <t>Pol145</t>
  </si>
  <si>
    <t>Lisovaný švově svařovaný oblouk s těsněním Ø125 mm 90°</t>
  </si>
  <si>
    <t>Pol146</t>
  </si>
  <si>
    <t>Lisovaný švově svařovaný oblouk s těsněním Ø200 mm 90°</t>
  </si>
  <si>
    <t>Pol147</t>
  </si>
  <si>
    <t>Lisovaný a švově svařený oblouk s krátkou instalační délkou s těsněním Ø125 mm 90°</t>
  </si>
  <si>
    <t>Pol149</t>
  </si>
  <si>
    <t>Lisovaný a švově svařený oblouk s krátkou instalační délkou jeden konec s těsněním  druhý konce s vnější spojkou. Ø125 mm 90°</t>
  </si>
  <si>
    <t>Pol150</t>
  </si>
  <si>
    <t>Oblouk se segmentovým provedením a krátkou instalační délkou Ø200 mm 90</t>
  </si>
  <si>
    <t>Pol151</t>
  </si>
  <si>
    <t>Centrická lisovaná redukce, připojení na tvarovku Ø125 / Ø100</t>
  </si>
  <si>
    <t>Pol152</t>
  </si>
  <si>
    <t>Lisovaný centrický T-kus s těsněním Ø100 / Ø100</t>
  </si>
  <si>
    <t>Pol153</t>
  </si>
  <si>
    <t>Lisovaný centrický T-kus s těsněním Ø125 / Ø100</t>
  </si>
  <si>
    <t>Pol154</t>
  </si>
  <si>
    <t>Lisovaný centrický T-kus s těsněním Ø125 / Ø125</t>
  </si>
  <si>
    <t>Pol155</t>
  </si>
  <si>
    <t>Lisovaný centrický T-kus s těsněním Ø200 / Ø200</t>
  </si>
  <si>
    <t>Pol217</t>
  </si>
  <si>
    <t>Lisovanározbočka 30° - Ø200 / Ø160</t>
  </si>
  <si>
    <t>Pol157</t>
  </si>
  <si>
    <t>Rozdělovací box 1 × vstup Ø160, 2 × výstup Ø125</t>
  </si>
  <si>
    <t>Pol158</t>
  </si>
  <si>
    <t>Spojovací box 4 × vstup Ø125, 1 × výstup Ø200</t>
  </si>
  <si>
    <t>Pol160</t>
  </si>
  <si>
    <t>Vnější spojka na spojení tvarovek Ø100 mm</t>
  </si>
  <si>
    <t>Pol161</t>
  </si>
  <si>
    <t>Vnější spojka na spojení tvarovek Ø125 mm</t>
  </si>
  <si>
    <t>Pol162</t>
  </si>
  <si>
    <t>Vnější spojka na spojení tvarovek Ø200 mm</t>
  </si>
  <si>
    <t>Pol163</t>
  </si>
  <si>
    <t>vnější zátka na tvarovku s odvodněním Ø200</t>
  </si>
  <si>
    <t>IZOLACE</t>
  </si>
  <si>
    <t>Pol209</t>
  </si>
  <si>
    <t>Vinutá izolační pouzdra z kamenné vlny, kašírovaná vyztuženou hliníkovou fólií se samolepícím přesahem. 208/30 Tloušťka izolační vrstvy 30 mm</t>
  </si>
  <si>
    <t>Pol248</t>
  </si>
  <si>
    <t>Vinutá izolační pouzdra z kamenné vlny, kašírovaná vyztuženou hliníkovou fólií se samolepícím přesahem. 208/100 Tloušťka izolační vrstvy 100 mm</t>
  </si>
  <si>
    <t>Pol166</t>
  </si>
  <si>
    <t>Kaučuková izolace s vysokým difuzním odporem, černý povrch,samolepicí, faktor difuzního odporu µ ≥ 10.000,  rozsah použití: -50°C až +110°C Tloušťka izolační vrstvy 32 mm</t>
  </si>
  <si>
    <t>Pol167</t>
  </si>
  <si>
    <t>Kaučuková izolace s vysokým difuzním odporem, černý povrch,samolepicí, faktor difuzního odporu µ ≥ 10.000,  rozsah použití: -50°C až +110°C Tloušťka izolační vrstvy 50 mm</t>
  </si>
  <si>
    <t>Pol168</t>
  </si>
  <si>
    <t>Montáž a oživení stacionární pasivní rekuperační jednotky</t>
  </si>
  <si>
    <t>Pol282</t>
  </si>
  <si>
    <t>Montáž vzduchotechnických rozvodů, izolatérské práce</t>
  </si>
  <si>
    <t>Pol170</t>
  </si>
  <si>
    <t>Závěsový, spojovací a těsnící materiál</t>
  </si>
  <si>
    <t>Pol125</t>
  </si>
  <si>
    <t>U.d.b - Vzduchotechnika 2</t>
  </si>
  <si>
    <t>Pol284</t>
  </si>
  <si>
    <t>Pol142</t>
  </si>
  <si>
    <t>Lisovaný švově svařovaný oblouk s těsněním Ø160 mm 30°</t>
  </si>
  <si>
    <t>Pol143</t>
  </si>
  <si>
    <t>Lisovaný švově svařovaný oblouk s těsněním Ø125 mm 45°</t>
  </si>
  <si>
    <t>Pol174</t>
  </si>
  <si>
    <t>Lisovaný švově svařovaný oblouk s těsněním Ø200 mm 45°</t>
  </si>
  <si>
    <t>Pol216</t>
  </si>
  <si>
    <t>Lisovaná odbočka 45° - Ø125 / Ø125</t>
  </si>
  <si>
    <t>Pol285</t>
  </si>
  <si>
    <t>U.d.c - Vzduchotechnika 3</t>
  </si>
  <si>
    <t>Pol286</t>
  </si>
  <si>
    <t>Pol220</t>
  </si>
  <si>
    <t>Pol221</t>
  </si>
  <si>
    <t>Pol222</t>
  </si>
  <si>
    <t>Pol223</t>
  </si>
  <si>
    <t>Pol84</t>
  </si>
  <si>
    <t>Pol224</t>
  </si>
  <si>
    <t>Pol225</t>
  </si>
  <si>
    <t>Pol87</t>
  </si>
  <si>
    <t>Pol226</t>
  </si>
  <si>
    <t>Pol227</t>
  </si>
  <si>
    <t>Pol90</t>
  </si>
  <si>
    <t>Pol91</t>
  </si>
  <si>
    <t>Pol92</t>
  </si>
  <si>
    <t>Pol93</t>
  </si>
  <si>
    <t>Pol94</t>
  </si>
  <si>
    <t>Pol95</t>
  </si>
  <si>
    <t>Pol287</t>
  </si>
  <si>
    <t>Lisovaný švově svařovaný oblouk s těsněním Ø125 mm 60°</t>
  </si>
  <si>
    <t>Pol260</t>
  </si>
  <si>
    <t>Lisovaný švově svařovaný oblouk s těsněním Ø200 mm 60°</t>
  </si>
  <si>
    <t>Pol97</t>
  </si>
  <si>
    <t>Pol98</t>
  </si>
  <si>
    <t>Pol99</t>
  </si>
  <si>
    <t>Pol100</t>
  </si>
  <si>
    <t>Pol101</t>
  </si>
  <si>
    <t>Pol102</t>
  </si>
  <si>
    <t>Pol103</t>
  </si>
  <si>
    <t>Pol104</t>
  </si>
  <si>
    <t>Pol105</t>
  </si>
  <si>
    <t>Pol106</t>
  </si>
  <si>
    <t>Pol107</t>
  </si>
  <si>
    <t>Pol229</t>
  </si>
  <si>
    <t>Pol230</t>
  </si>
  <si>
    <t>Pol288</t>
  </si>
  <si>
    <t>Rozdělovací box 4× vstup Ø125, 1 × výstup Ø160</t>
  </si>
  <si>
    <t>Pol289</t>
  </si>
  <si>
    <t>Rozdělovací box 3 × vstup Ø125, 1 × výstup Ø160</t>
  </si>
  <si>
    <t>Pol290</t>
  </si>
  <si>
    <t>Spojovací box 5 × vstup Ø125, 1 × výstup Ø160</t>
  </si>
  <si>
    <t>Pol291</t>
  </si>
  <si>
    <t>Speciální tvarovka- křížení Ø125</t>
  </si>
  <si>
    <t>Pol112</t>
  </si>
  <si>
    <t>Pol292</t>
  </si>
  <si>
    <t>Pol261</t>
  </si>
  <si>
    <t>Vnitřní spojka na spojení trub Ø200 mm</t>
  </si>
  <si>
    <t>Pol117</t>
  </si>
  <si>
    <t>Pol232</t>
  </si>
  <si>
    <t>Pol293</t>
  </si>
  <si>
    <t>Pol120</t>
  </si>
  <si>
    <t>Pol121</t>
  </si>
  <si>
    <t>Pol122</t>
  </si>
  <si>
    <t>Pol294</t>
  </si>
  <si>
    <t>Pol295</t>
  </si>
  <si>
    <t>Přeprava osob a materiálu, nákladní auto</t>
  </si>
  <si>
    <t>U..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</si>
  <si>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</si>
  <si>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</si>
  <si>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</si>
  <si>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</si>
  <si>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</si>
  <si>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</si>
  <si>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</si>
  <si>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</si>
  <si>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</si>
  <si>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</si>
  <si>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-399815559</t>
  </si>
  <si>
    <t>"revize elektrointalace" 10</t>
  </si>
  <si>
    <t>"revize plynovodu" 10</t>
  </si>
  <si>
    <t>"expanzní nádoby" 10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</si>
  <si>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</si>
  <si>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</si>
  <si>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</si>
  <si>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</si>
  <si>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</si>
  <si>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 (Elektro, VZT, ÚT)</t>
  </si>
  <si>
    <t>1024</t>
  </si>
  <si>
    <t>-810556455</t>
  </si>
  <si>
    <t>VRN4</t>
  </si>
  <si>
    <t>Inženýrská činnost</t>
  </si>
  <si>
    <t>04310300</t>
  </si>
  <si>
    <t>Zaregulování a přednání díla - protokol o zaregulování - návody k instalovaným zařízením (Elektro, ÚT, VZT)</t>
  </si>
  <si>
    <t>450883721</t>
  </si>
  <si>
    <t>043103000</t>
  </si>
  <si>
    <t>Zkoušky bez rozlišení (topná zkouška)</t>
  </si>
  <si>
    <t>-381122151</t>
  </si>
  <si>
    <t>04310301</t>
  </si>
  <si>
    <t>Zaškolení obsluhy k instalovaným zařízením (Elektro, ÚT, VZT)</t>
  </si>
  <si>
    <t>-2142228578</t>
  </si>
  <si>
    <t>045203000</t>
  </si>
  <si>
    <t>Kompletační činnost</t>
  </si>
  <si>
    <t>2041235788</t>
  </si>
  <si>
    <t>049103000</t>
  </si>
  <si>
    <t>Náklady vzniklé v souvislosti s realizací stavby - statický posudek na průrazy VZT přes nosné k-ce</t>
  </si>
  <si>
    <t>-201171503</t>
  </si>
  <si>
    <t>U... - Nezpůsobilé výdaje</t>
  </si>
  <si>
    <t xml:space="preserve">    VRN3 - Zařízení staveniště</t>
  </si>
  <si>
    <t xml:space="preserve">    VRN7 - Provozní vlivy</t>
  </si>
  <si>
    <t>952901111</t>
  </si>
  <si>
    <t>Vyčištění budov bytové a občanské výstavby při výšce podlaží do 4 m</t>
  </si>
  <si>
    <t>-2058213622</t>
  </si>
  <si>
    <t>13*80,00</t>
  </si>
  <si>
    <t>VRN3</t>
  </si>
  <si>
    <t>Zařízení staveniště</t>
  </si>
  <si>
    <t>030001000</t>
  </si>
  <si>
    <t>2081348948</t>
  </si>
  <si>
    <t>VRN7</t>
  </si>
  <si>
    <t>Provozní vlivy</t>
  </si>
  <si>
    <t>071103000</t>
  </si>
  <si>
    <t>Provoz investora</t>
  </si>
  <si>
    <t>-1945342685</t>
  </si>
  <si>
    <t>Y - Blok Y, Školní č.p. 256 - 258 - přípomoce k TZB</t>
  </si>
  <si>
    <t>Y. - Způsobilé výdaje - hlavní aktivity</t>
  </si>
  <si>
    <t>Y.a - Stavební přípomoce</t>
  </si>
  <si>
    <t>-348848614</t>
  </si>
  <si>
    <t>"byt 1.01" 4+2</t>
  </si>
  <si>
    <t>"byt 1.02" 4+3</t>
  </si>
  <si>
    <t>"byt 1.03" 3+3</t>
  </si>
  <si>
    <t>"byt 1.04" 3+4</t>
  </si>
  <si>
    <t>"byt 1.05" 2+4</t>
  </si>
  <si>
    <t>"byt 1.06" 3+2</t>
  </si>
  <si>
    <t>"byt 1.07" 3+2</t>
  </si>
  <si>
    <t>"byt 2.02" 4+2</t>
  </si>
  <si>
    <t>"byt 2.03" 4+2</t>
  </si>
  <si>
    <t>"byt 2.04" 4+2</t>
  </si>
  <si>
    <t>"byt 2.05" 2+4</t>
  </si>
  <si>
    <t>"byt 2.07" 4+3</t>
  </si>
  <si>
    <t>-1521157752</t>
  </si>
  <si>
    <t>"č.p. 256" 3,50*0,15</t>
  </si>
  <si>
    <t>"č.p. 257" (3,50+3,50)*0,15</t>
  </si>
  <si>
    <t>"č.p. 258" 3,50*0,15</t>
  </si>
  <si>
    <t>"č.p. 256" 3,50*0,65</t>
  </si>
  <si>
    <t>"č.p. 257" 3,50*0,65</t>
  </si>
  <si>
    <t>"č.p. 258" 3,50*0,65</t>
  </si>
  <si>
    <t>1944375527</t>
  </si>
  <si>
    <t>571229657</t>
  </si>
  <si>
    <t>"č.p. 256" 3,50*0,15*2</t>
  </si>
  <si>
    <t>"č.p. 257" (3,50+3,50)*0,15*2</t>
  </si>
  <si>
    <t>"č.p. 258" 3,50*0,15*2</t>
  </si>
  <si>
    <t>"č.p. 256" 3,50*0,65*2</t>
  </si>
  <si>
    <t>"č.p. 257" 3,50*0,65*2</t>
  </si>
  <si>
    <t>"č.p. 258" 3,50*0,65*2</t>
  </si>
  <si>
    <t>17,85*1,4 'Přepočtené koeficientem množství</t>
  </si>
  <si>
    <t>1069501580</t>
  </si>
  <si>
    <t>8,925*1,4 'Přepočtené koeficientem množství</t>
  </si>
  <si>
    <t>413620743</t>
  </si>
  <si>
    <t>1064017023</t>
  </si>
  <si>
    <t>"č.p. 256" 1</t>
  </si>
  <si>
    <t>"č.p. 257" 1</t>
  </si>
  <si>
    <t>"č.p. 258" 1</t>
  </si>
  <si>
    <t>249073651</t>
  </si>
  <si>
    <t>1696535950</t>
  </si>
  <si>
    <t>-854670134</t>
  </si>
  <si>
    <t>"stavební přípomoce ÚT a VZT " 8+8</t>
  </si>
  <si>
    <t>1920874931</t>
  </si>
  <si>
    <t>85*2 'Přepočtené koeficientem množství</t>
  </si>
  <si>
    <t>-636459035</t>
  </si>
  <si>
    <t>"rozvody ÚT" 140+42+42</t>
  </si>
  <si>
    <t>-1794596778</t>
  </si>
  <si>
    <t>664548782</t>
  </si>
  <si>
    <t>507445592</t>
  </si>
  <si>
    <t>1171911578</t>
  </si>
  <si>
    <t>1238933700</t>
  </si>
  <si>
    <t>"byt 1.01" (0,50*4)+(0,20*2)</t>
  </si>
  <si>
    <t>"byt 1.02" (0,50*4)+(0,20*3)</t>
  </si>
  <si>
    <t>"byt 1.03" (0,50*3)+(0,20*3)</t>
  </si>
  <si>
    <t>"byt 1.04" (0,50*3)+(0,20*4)</t>
  </si>
  <si>
    <t>"byt 1.05" (0,50*2)+(0,20*4)</t>
  </si>
  <si>
    <t>"byt 1.06" (0,50*3)+(0,20*2)</t>
  </si>
  <si>
    <t>"byt 1.07" (0,50*3)+(0,20*2)</t>
  </si>
  <si>
    <t>"byt 2.02" (0,50*4)+(0,20*2)</t>
  </si>
  <si>
    <t>"byt 2.03" (0,50*4)+(0,20*2)</t>
  </si>
  <si>
    <t>"byt 2.04" (0,50*4)+(0,20*2)</t>
  </si>
  <si>
    <t>"byt 2.05" (0,50*2)+(0,20*4)</t>
  </si>
  <si>
    <t>"byt 2.07" (0,50*4)+(0,20*3)</t>
  </si>
  <si>
    <t>-593263710</t>
  </si>
  <si>
    <t>2061156654</t>
  </si>
  <si>
    <t>"bytové boxy" 14</t>
  </si>
  <si>
    <t>"boxy pro vypuštění stoupaček" 6</t>
  </si>
  <si>
    <t>1504081641</t>
  </si>
  <si>
    <t>8*0,0225*0,10</t>
  </si>
  <si>
    <t>8*0,25*0,10</t>
  </si>
  <si>
    <t>1138942892</t>
  </si>
  <si>
    <t>"rozvody ÚT" 14*10</t>
  </si>
  <si>
    <t>970348234</t>
  </si>
  <si>
    <t>"rozvody ÚT" 14*3</t>
  </si>
  <si>
    <t>860990947</t>
  </si>
  <si>
    <t>-135046283</t>
  </si>
  <si>
    <t>"č.p. 256" 2</t>
  </si>
  <si>
    <t>"č.p. 257" 2+2</t>
  </si>
  <si>
    <t>"č.p. 258" 2</t>
  </si>
  <si>
    <t>616138015</t>
  </si>
  <si>
    <t>1785283237</t>
  </si>
  <si>
    <t>"č.p. 256" 3,50</t>
  </si>
  <si>
    <t>"č.p. 257" 3,50+3,50</t>
  </si>
  <si>
    <t>"č.p. 258" 3,50</t>
  </si>
  <si>
    <t>993446898</t>
  </si>
  <si>
    <t>"č.p. 257" 3,50</t>
  </si>
  <si>
    <t>-1621832911</t>
  </si>
  <si>
    <t>"č.p. 256" 3,50*4</t>
  </si>
  <si>
    <t>"č.p. 257" 3,50*4</t>
  </si>
  <si>
    <t>"č.p. 258" 3,50*4</t>
  </si>
  <si>
    <t>-94177375</t>
  </si>
  <si>
    <t>-2096521849</t>
  </si>
  <si>
    <t>-1592967205</t>
  </si>
  <si>
    <t>2043748957</t>
  </si>
  <si>
    <t>5,824*11 'Přepočtené koeficientem množství</t>
  </si>
  <si>
    <t>933587989</t>
  </si>
  <si>
    <t>-1227818196</t>
  </si>
  <si>
    <t>-1892316209</t>
  </si>
  <si>
    <t>-101639341</t>
  </si>
  <si>
    <t>584143809</t>
  </si>
  <si>
    <t>"odvod kondenzátu z technické místnosti" 4,00*4</t>
  </si>
  <si>
    <t>2100488657</t>
  </si>
  <si>
    <t>"odvod kondenzátu z technické místnosti" 8,00*4</t>
  </si>
  <si>
    <t>-401316091</t>
  </si>
  <si>
    <t>"odvod kondenzátu z technické místnosti" 4*2</t>
  </si>
  <si>
    <t>-1828228652</t>
  </si>
  <si>
    <t>16,00+32,00</t>
  </si>
  <si>
    <t>104595738</t>
  </si>
  <si>
    <t>1998973226</t>
  </si>
  <si>
    <t>-1352709254</t>
  </si>
  <si>
    <t>-537708035</t>
  </si>
  <si>
    <t>-266813078</t>
  </si>
  <si>
    <t>1656927213</t>
  </si>
  <si>
    <t>-224704134</t>
  </si>
  <si>
    <t>245641084</t>
  </si>
  <si>
    <t>-988689231</t>
  </si>
  <si>
    <t>-694907248</t>
  </si>
  <si>
    <t>839180671</t>
  </si>
  <si>
    <t>612637192</t>
  </si>
  <si>
    <t>521771252</t>
  </si>
  <si>
    <t>359003493</t>
  </si>
  <si>
    <t>1167426256</t>
  </si>
  <si>
    <t>-280741991</t>
  </si>
  <si>
    <t>-1075720930</t>
  </si>
  <si>
    <t>-721351824</t>
  </si>
  <si>
    <t>-1607953567</t>
  </si>
  <si>
    <t>-1848214801</t>
  </si>
  <si>
    <t>954419855</t>
  </si>
  <si>
    <t>-1001776131</t>
  </si>
  <si>
    <t>1040359495</t>
  </si>
  <si>
    <t>"prostup VZT potrubí mezi stropem 2.NP a 3.NP" 28</t>
  </si>
  <si>
    <t>76433007</t>
  </si>
  <si>
    <t>8484346</t>
  </si>
  <si>
    <t>"viz výkes D.1.1.02" (9,30+7,60+9,10+9,00+9,60+9,30+8,50)+((4,15+4,15+4,15)*(0,30+0,30))</t>
  </si>
  <si>
    <t>"viz výkes D.1.1.03" (9,30+3,60+9,10+10,30+8,30+9,10+8,50)+((4,15+4,15+4,15+4,15)*(0,30+0,30))</t>
  </si>
  <si>
    <t>"chodby"</t>
  </si>
  <si>
    <t>"1.NP" (2,60*1,40*3)+(2,00*1,90)</t>
  </si>
  <si>
    <t>"2.NP"  (2,60*1,40*3)+(2,00*1,90)</t>
  </si>
  <si>
    <t>-618898512</t>
  </si>
  <si>
    <t>"chodby" (2,60*6)+(1,90*2)</t>
  </si>
  <si>
    <t>1006011900</t>
  </si>
  <si>
    <t>450894302</t>
  </si>
  <si>
    <t>-1817290096</t>
  </si>
  <si>
    <t>-1901327920</t>
  </si>
  <si>
    <t>14*30,00</t>
  </si>
  <si>
    <t>-731750946</t>
  </si>
  <si>
    <t>420*1,05 'Přepočtené koeficientem množství</t>
  </si>
  <si>
    <t>346140396</t>
  </si>
  <si>
    <t>"množství převzato z položky č. 763131411" 167,47</t>
  </si>
  <si>
    <t>"po zapravených otvorech v bytech" 14*50</t>
  </si>
  <si>
    <t>-1485938267</t>
  </si>
  <si>
    <t>Y.b - Elektroinstalace</t>
  </si>
  <si>
    <t>Pol8</t>
  </si>
  <si>
    <t>00218.1</t>
  </si>
  <si>
    <t>00319.1</t>
  </si>
  <si>
    <t>00351.1</t>
  </si>
  <si>
    <t>00352.1</t>
  </si>
  <si>
    <t>00396.1</t>
  </si>
  <si>
    <t>35701</t>
  </si>
  <si>
    <t>02952.1</t>
  </si>
  <si>
    <t>02970.2</t>
  </si>
  <si>
    <t>02970.3</t>
  </si>
  <si>
    <t>02800.1</t>
  </si>
  <si>
    <t>Y.c - Ústřední topení</t>
  </si>
  <si>
    <t>Pol297</t>
  </si>
  <si>
    <t>Pol298</t>
  </si>
  <si>
    <t>Pol299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</si>
  <si>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500×1000×1</t>
  </si>
  <si>
    <t>Pol300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</si>
  <si>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500×1100×1</t>
  </si>
  <si>
    <t>Pol301</t>
  </si>
  <si>
    <t>Pol302</t>
  </si>
  <si>
    <t>Pol303</t>
  </si>
  <si>
    <t>Pol304</t>
  </si>
  <si>
    <t>Připojovací armatura s automatickým regulátorem průtoku</t>
  </si>
  <si>
    <t>Pol190</t>
  </si>
  <si>
    <t>Tlakově nezávislý regulační a vyvažovací ventil, DN 15 LF</t>
  </si>
  <si>
    <t>Pol74</t>
  </si>
  <si>
    <t>40x6 plastové potrubí, 5m tyč, instalace pro vytápění</t>
  </si>
  <si>
    <t>Pol305</t>
  </si>
  <si>
    <t>Pol76</t>
  </si>
  <si>
    <t>Polyethylenová izolace se strukturou uzavřených buněk určená pro topenářské a sanitární rozvody. 42/30</t>
  </si>
  <si>
    <t>Pol306</t>
  </si>
  <si>
    <t>1168,44+114,40+89,70+10,40+22,10</t>
  </si>
  <si>
    <t>Pol307</t>
  </si>
  <si>
    <t>Pol246</t>
  </si>
  <si>
    <t>Y.d.a - Vzduchotechnika 1</t>
  </si>
  <si>
    <t>Pol308</t>
  </si>
  <si>
    <t>Pol249</t>
  </si>
  <si>
    <t>Kaučuková izolace s vysokým difuzním odporem, černý povrch,samolepicí, faktor difuzního odporu µ ≥ 10.000, rozsah použití: -50°C až +110°C Tloušťka izolační vrstvy 32 mm</t>
  </si>
  <si>
    <t>Pol250</t>
  </si>
  <si>
    <t>Kaučuková izolace s vysokým difuzním odporem, černý povrch,samolepicí, faktor difuzního odporu µ ≥ 10.000, rozsah použití: -50°C až +110°C Tloušťka izolační vrstvy 50 mm</t>
  </si>
  <si>
    <t>Pol309</t>
  </si>
  <si>
    <t>Y.d.b - Vzduchotechnika 2</t>
  </si>
  <si>
    <t>Pol310</t>
  </si>
  <si>
    <t>Pol215</t>
  </si>
  <si>
    <t>Pol205</t>
  </si>
  <si>
    <t>Segmentový oblouk s krátkou instalační délkou a nasouvacím koncem Ø200 mm 90°</t>
  </si>
  <si>
    <t>Pol311</t>
  </si>
  <si>
    <t>Y.d.c - Vzduchotechnika 3</t>
  </si>
  <si>
    <t>Pol312</t>
  </si>
  <si>
    <t>Pol313</t>
  </si>
  <si>
    <t>Lisovaný a švově svařený oblouk s krátkou instalační délkou s těsněním Ø100 mm 90°</t>
  </si>
  <si>
    <t>Pol314</t>
  </si>
  <si>
    <t>Spojovací box 2× vstup Ø125, 1 × výstup Ø200</t>
  </si>
  <si>
    <t>Pol207</t>
  </si>
  <si>
    <t>Rozdělovací box 1 × vstup Ø200, 2 × výstup Ø125</t>
  </si>
  <si>
    <t>Pol315</t>
  </si>
  <si>
    <t>Pol179</t>
  </si>
  <si>
    <t>Y.d.d - Vzduchotechnika 4</t>
  </si>
  <si>
    <t>Pol316</t>
  </si>
  <si>
    <t>Pol228</t>
  </si>
  <si>
    <t>Pol110</t>
  </si>
  <si>
    <t>Pol111</t>
  </si>
  <si>
    <t>Pol113</t>
  </si>
  <si>
    <t>Pol115</t>
  </si>
  <si>
    <t>Pol262</t>
  </si>
  <si>
    <t>Pol263</t>
  </si>
  <si>
    <t>Pol264</t>
  </si>
  <si>
    <t>Pol317</t>
  </si>
  <si>
    <t>Pol124</t>
  </si>
  <si>
    <t>Y.. - Způsobilé výdaje - vedlejší aktivity</t>
  </si>
  <si>
    <t>-653719829</t>
  </si>
  <si>
    <t>-428962171</t>
  </si>
  <si>
    <t>-1014950430</t>
  </si>
  <si>
    <t>908259093</t>
  </si>
  <si>
    <t>634366230</t>
  </si>
  <si>
    <t>-1545650612</t>
  </si>
  <si>
    <t>-1522280635</t>
  </si>
  <si>
    <t>Y... - Nezpůsobilé výdaje</t>
  </si>
  <si>
    <t>-349642874</t>
  </si>
  <si>
    <t>14*80,00</t>
  </si>
  <si>
    <t>495574801</t>
  </si>
  <si>
    <t>-52901861</t>
  </si>
  <si>
    <t>Z - Blok Z, Mírová č.p. 259, 260 - přípomoce k TZB</t>
  </si>
  <si>
    <t>Z. - Způsobilé výdaje - hlavní aktivity</t>
  </si>
  <si>
    <t>Z.a - Stavební přípomoce</t>
  </si>
  <si>
    <t>1290539219</t>
  </si>
  <si>
    <t>"byt 0.01" 5+2</t>
  </si>
  <si>
    <t>"byt 1.02" 3+3</t>
  </si>
  <si>
    <t>"byt 1.04" 4+2</t>
  </si>
  <si>
    <t>"byt 1.05" 2+5</t>
  </si>
  <si>
    <t>"byt 2.03" 5+3</t>
  </si>
  <si>
    <t>"byt 2.05" 1+5</t>
  </si>
  <si>
    <t>1172950946</t>
  </si>
  <si>
    <t>"č.p. 259" 3,50*0,15</t>
  </si>
  <si>
    <t>"č.p. 260" (3,50+3,50)*0,15</t>
  </si>
  <si>
    <t>"č.p. 259" 3,50*0,70</t>
  </si>
  <si>
    <t>"č.p. 260" ((3,50+3,50)*0,65)+((3,50+3,50)*0,40)</t>
  </si>
  <si>
    <t>535395635</t>
  </si>
  <si>
    <t>-1972322720</t>
  </si>
  <si>
    <t>"č.p. 259" 3,50*0,15*2</t>
  </si>
  <si>
    <t>"č.p. 260" (3,50+3,50)*0,15*2</t>
  </si>
  <si>
    <t>"č.p. 259" 3,50*0,70*2</t>
  </si>
  <si>
    <t>"č.p. 260" (((3,50+3,50)*0,65)+((3,50+3,50)*0,40))*2</t>
  </si>
  <si>
    <t>22,75*1,4 'Přepočtené koeficientem množství</t>
  </si>
  <si>
    <t>-336793473</t>
  </si>
  <si>
    <t>11,375*1,4 'Přepočtené koeficientem množství</t>
  </si>
  <si>
    <t>1824292131</t>
  </si>
  <si>
    <t>390077745</t>
  </si>
  <si>
    <t>"č.p. 259" 1</t>
  </si>
  <si>
    <t>"č.p. 260" 2</t>
  </si>
  <si>
    <t>"č.p. 260" 2+2</t>
  </si>
  <si>
    <t>-640689658</t>
  </si>
  <si>
    <t>"SDK podhled na chodbách" 12</t>
  </si>
  <si>
    <t>-1833278625</t>
  </si>
  <si>
    <t>-1196659330</t>
  </si>
  <si>
    <t>"stavební přípomoce ÚT a VZT " 5+5</t>
  </si>
  <si>
    <t>-1216254171</t>
  </si>
  <si>
    <t>71*2 'Přepočtené koeficientem množství</t>
  </si>
  <si>
    <t>-990173618</t>
  </si>
  <si>
    <t>"rozvody ÚT" 110+33+33</t>
  </si>
  <si>
    <t>1380431862</t>
  </si>
  <si>
    <t>1292467024</t>
  </si>
  <si>
    <t>-1422115051</t>
  </si>
  <si>
    <t>-1715995154</t>
  </si>
  <si>
    <t>-1678055666</t>
  </si>
  <si>
    <t>"byt 0.01" (0,50*5)+(0,20*2)</t>
  </si>
  <si>
    <t>"byt 1.02" (0,50*3)+(0,20*3)</t>
  </si>
  <si>
    <t>"byt 1.04" (0,50*4)+(0,20*2)</t>
  </si>
  <si>
    <t>"byt 1.05" (0,50*2)+(0,20*5)</t>
  </si>
  <si>
    <t>"byt 2.03" (0,50*5)+(0,20*3)</t>
  </si>
  <si>
    <t>"byt 2.05" (0,50)+(0,20*5)</t>
  </si>
  <si>
    <t>343449147</t>
  </si>
  <si>
    <t>1986485070</t>
  </si>
  <si>
    <t>"bytové boxy" 11</t>
  </si>
  <si>
    <t>"boxy pro vypuštění stoupaček" 5</t>
  </si>
  <si>
    <t>-2084186421</t>
  </si>
  <si>
    <t>5*0,0225*0,10</t>
  </si>
  <si>
    <t>5*0,25*0,10</t>
  </si>
  <si>
    <t>95201510</t>
  </si>
  <si>
    <t>"rozvody ÚT" 11*10</t>
  </si>
  <si>
    <t>185737341</t>
  </si>
  <si>
    <t>"rozvody ÚT" 11*3</t>
  </si>
  <si>
    <t>375784751</t>
  </si>
  <si>
    <t>-293146557</t>
  </si>
  <si>
    <t>"č.p. 259" 2</t>
  </si>
  <si>
    <t>"č.p. 260" 3</t>
  </si>
  <si>
    <t>413185238</t>
  </si>
  <si>
    <t>-1463377946</t>
  </si>
  <si>
    <t>"č.p. 259" 3,50</t>
  </si>
  <si>
    <t>"č.p. 260" 3,50+3,50</t>
  </si>
  <si>
    <t>-1281716209</t>
  </si>
  <si>
    <t>"č.p. 260" 3,50+3,50+3,50+3,50</t>
  </si>
  <si>
    <t>1089280279</t>
  </si>
  <si>
    <t>"č.p. 259" (3,50)*4</t>
  </si>
  <si>
    <t>"č.p. 260" ((3,50+3,50)*4)+3,50+3,50</t>
  </si>
  <si>
    <t>-1135278316</t>
  </si>
  <si>
    <t>1459053480</t>
  </si>
  <si>
    <t>1635560799</t>
  </si>
  <si>
    <t>752357572</t>
  </si>
  <si>
    <t>5,626*11 'Přepočtené koeficientem množství</t>
  </si>
  <si>
    <t>217627212</t>
  </si>
  <si>
    <t>-563762018</t>
  </si>
  <si>
    <t>-1529608429</t>
  </si>
  <si>
    <t>1584258390</t>
  </si>
  <si>
    <t>-545253237</t>
  </si>
  <si>
    <t>892474007</t>
  </si>
  <si>
    <t>-1540772603</t>
  </si>
  <si>
    <t>-1607094138</t>
  </si>
  <si>
    <t>-1602300941</t>
  </si>
  <si>
    <t>350563291</t>
  </si>
  <si>
    <t>1035371800</t>
  </si>
  <si>
    <t>588285172</t>
  </si>
  <si>
    <t>1342706663</t>
  </si>
  <si>
    <t>281984633</t>
  </si>
  <si>
    <t>-1402504252</t>
  </si>
  <si>
    <t>-1385526421</t>
  </si>
  <si>
    <t>-1433962817</t>
  </si>
  <si>
    <t>-1019300853</t>
  </si>
  <si>
    <t>-1341971340</t>
  </si>
  <si>
    <t>2136397956</t>
  </si>
  <si>
    <t>-196279682</t>
  </si>
  <si>
    <t>-1230580460</t>
  </si>
  <si>
    <t>1574767716</t>
  </si>
  <si>
    <t>-1106421056</t>
  </si>
  <si>
    <t>-1167586914</t>
  </si>
  <si>
    <t>-1820926902</t>
  </si>
  <si>
    <t>-1160000105</t>
  </si>
  <si>
    <t>28967901</t>
  </si>
  <si>
    <t>250693693</t>
  </si>
  <si>
    <t>-144802968</t>
  </si>
  <si>
    <t>1479355321</t>
  </si>
  <si>
    <t>"prostup VZT potrubí mezi stropem 2.NP a 3.NP" 20</t>
  </si>
  <si>
    <t>-1824511604</t>
  </si>
  <si>
    <t>"zakrytí VZT vedení" 20,00*0,80</t>
  </si>
  <si>
    <t>-1304035073</t>
  </si>
  <si>
    <t>"viz výkes D.1.1.01" 9,10+(4,15*(0,30+0,30))</t>
  </si>
  <si>
    <t>"viz výkes D.1.1.02" (9,50+8,60+9,30+10,20+8,90)+((4,15*4)*(0,30+0,30))+((3,00*2)*(0,30+0,30))</t>
  </si>
  <si>
    <t>"viz výkes D.1.1.03" (4,70+8,60+9,30+9,30+8,90)+((4,15*3)*(0,30+0,30))+((2,50+3,00)*(0,30+0,30))</t>
  </si>
  <si>
    <t>"1.NP" (2,60*1,40*2)+(2,45*1,40)</t>
  </si>
  <si>
    <t>"2.NP" (2,60*1,40)+(2,60*6,40)</t>
  </si>
  <si>
    <t>-156630776</t>
  </si>
  <si>
    <t>"chodby" 2,60*6</t>
  </si>
  <si>
    <t>83765525</t>
  </si>
  <si>
    <t>1228935899</t>
  </si>
  <si>
    <t>9784470</t>
  </si>
  <si>
    <t>-2137268169</t>
  </si>
  <si>
    <t>11*30,00</t>
  </si>
  <si>
    <t>470761545</t>
  </si>
  <si>
    <t>330*1,05 'Přepočtené koeficientem množství</t>
  </si>
  <si>
    <t>-552477505</t>
  </si>
  <si>
    <t>"množství převzato z položky č. 763121421" 16,00</t>
  </si>
  <si>
    <t>"množství převzato z položky č. 763131411" 157,85</t>
  </si>
  <si>
    <t>"po zapravených otvorech v bytech" 11*50</t>
  </si>
  <si>
    <t>-364554097</t>
  </si>
  <si>
    <t>Z.b - Elektroinstalace</t>
  </si>
  <si>
    <t>Pol3</t>
  </si>
  <si>
    <t>Pol4</t>
  </si>
  <si>
    <t>Z.c - Ústřední topení</t>
  </si>
  <si>
    <t>Pol61</t>
  </si>
  <si>
    <t>Pol62</t>
  </si>
  <si>
    <t>Pol63</t>
  </si>
  <si>
    <t>Pol64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</si>
  <si>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500×1100×6</t>
  </si>
  <si>
    <t>Pol65</t>
  </si>
  <si>
    <t>Pol66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</si>
  <si>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500×1200×6</t>
  </si>
  <si>
    <t>Pol67</t>
  </si>
  <si>
    <t>Pol68</t>
  </si>
  <si>
    <t>Pol69</t>
  </si>
  <si>
    <t>Pol70</t>
  </si>
  <si>
    <t>Pol71</t>
  </si>
  <si>
    <t>Připojovací armatura otopných těles s automatickým regulátorem průtoku, s bílou krytkou</t>
  </si>
  <si>
    <t>Pol72</t>
  </si>
  <si>
    <t>Tlakově nezávislý regulační a vyvažovací ventil, DN 20 NF</t>
  </si>
  <si>
    <t>Pol75</t>
  </si>
  <si>
    <t>-73532240</t>
  </si>
  <si>
    <t>612,30+178,10+26,00+5,20+7,80</t>
  </si>
  <si>
    <t>-1262226430</t>
  </si>
  <si>
    <t>2077736315</t>
  </si>
  <si>
    <t>720454458</t>
  </si>
  <si>
    <t>-1872933231</t>
  </si>
  <si>
    <t>1446727573</t>
  </si>
  <si>
    <t>-1537544900</t>
  </si>
  <si>
    <t>-1110899522</t>
  </si>
  <si>
    <t>1218802445</t>
  </si>
  <si>
    <t>678253020</t>
  </si>
  <si>
    <t>-1089966523</t>
  </si>
  <si>
    <t>1379855835</t>
  </si>
  <si>
    <t>Z.d.a - Vzduchotechnika 1</t>
  </si>
  <si>
    <t>D4 - REGULAČNÍ KLAPKY</t>
  </si>
  <si>
    <t>Pol81</t>
  </si>
  <si>
    <t>Rekuperační jednotka 550m3/hod., montáž na stěnu, PTC předehřev (2900W), levé provedení.</t>
  </si>
  <si>
    <t>Pol82</t>
  </si>
  <si>
    <t>Lamelová střešní hlavice s připojením Ø 200</t>
  </si>
  <si>
    <t>Pol83</t>
  </si>
  <si>
    <t>Pol831</t>
  </si>
  <si>
    <t>REGULAČNÍ KLAPKY</t>
  </si>
  <si>
    <t>Pol85</t>
  </si>
  <si>
    <t>Přívodní regulátor variabilního průtoku s tlumičem hluku Ø125 mm</t>
  </si>
  <si>
    <t>Pol86</t>
  </si>
  <si>
    <t>Odvodní regulátor variabilního průtoku s tlumičem hluku Ø125 mm</t>
  </si>
  <si>
    <t>Pol88</t>
  </si>
  <si>
    <t>Tlumič hluku s nízkou instalační výškou, připojení Ø 100, délka 500 mm</t>
  </si>
  <si>
    <t>Pol89</t>
  </si>
  <si>
    <t>Tlumič hluku s nízkou instalační výškou, připojení Ø 125, délka 500 mm</t>
  </si>
  <si>
    <t>Pol96</t>
  </si>
  <si>
    <t>Pol108</t>
  </si>
  <si>
    <t>Pol109</t>
  </si>
  <si>
    <t>Lisovanározbočka 45° - Ø160 / Ø160</t>
  </si>
  <si>
    <t>Pol114</t>
  </si>
  <si>
    <t>Vnější spojka na spojení tvarovek Ø160 mm</t>
  </si>
  <si>
    <t>Pol116</t>
  </si>
  <si>
    <t>Pol118</t>
  </si>
  <si>
    <t>PVinutá izolační pouzdra z kamenné vlny, kašírovaná vyztuženou hliníkovou fólií se samolepícím přesahem.  Tloušťka izolační vrstvy 30 mm</t>
  </si>
  <si>
    <t>Pol119</t>
  </si>
  <si>
    <t>Vinutá izolační pouzdra z kamenné vlny, kašírovaná vyztuženou hliníkovou fólií se samolepícím přesahem.  Tloušťka izolační vrstvy 100 mm</t>
  </si>
  <si>
    <t>Pol123</t>
  </si>
  <si>
    <t>Z.d.b - Vzduchotechnika 2</t>
  </si>
  <si>
    <t>Pol129</t>
  </si>
  <si>
    <t>Rekuperační jednotka LG 500, 550m3/hod., montáž na stěnu, PTC předehřev (2900W), levé provedení</t>
  </si>
  <si>
    <t>Pol130</t>
  </si>
  <si>
    <t>Pol1311</t>
  </si>
  <si>
    <t>Pol131</t>
  </si>
  <si>
    <t>Pol134</t>
  </si>
  <si>
    <t>Pol135</t>
  </si>
  <si>
    <t>Pol137</t>
  </si>
  <si>
    <t>Pol138</t>
  </si>
  <si>
    <t>Pol148</t>
  </si>
  <si>
    <t>Lisovaný a švově svařený oblouk s krátkou instalační délkou jeden konec s těsněním  druhý konce s vnější spojkou. Ø100 mm 90°</t>
  </si>
  <si>
    <t>Pol156</t>
  </si>
  <si>
    <t>Pol159</t>
  </si>
  <si>
    <t>Pol164</t>
  </si>
  <si>
    <t>Vinutá izolační pouzdra z kamenné vlny, kašírovaná vyztuženou hliníkovou fólií se samolepícím přesahem.  Tloušťka izolační vrstvy 30 mm</t>
  </si>
  <si>
    <t>Pol165</t>
  </si>
  <si>
    <t>Pol169</t>
  </si>
  <si>
    <t>Z.d.c - Vzduchotechnika 3</t>
  </si>
  <si>
    <t>Pol173</t>
  </si>
  <si>
    <t>Lisovaný švově svařovaný oblouk s těsněním Ø125 mm 15°</t>
  </si>
  <si>
    <t>Pol175</t>
  </si>
  <si>
    <t>Rozdělovací box 1 × vstup Ø200, 3 × výstup Ø125</t>
  </si>
  <si>
    <t>Pol176</t>
  </si>
  <si>
    <t>Spojovací box 3 × vstup Ø125, 1 × výstup Ø200</t>
  </si>
  <si>
    <t>Pol177</t>
  </si>
  <si>
    <t>Pol178</t>
  </si>
  <si>
    <t>Z.. - Způsobilé výdaje - vedlejší aktivity</t>
  </si>
  <si>
    <t>321627738</t>
  </si>
  <si>
    <t>642436661</t>
  </si>
  <si>
    <t>69444048</t>
  </si>
  <si>
    <t>-1646894380</t>
  </si>
  <si>
    <t>2052597290</t>
  </si>
  <si>
    <t>-310874233</t>
  </si>
  <si>
    <t>1498627887</t>
  </si>
  <si>
    <t>Z... - Nezpůsobilé výdaje</t>
  </si>
  <si>
    <t>1033245870</t>
  </si>
  <si>
    <t>11*80,00</t>
  </si>
  <si>
    <t>1018922253</t>
  </si>
  <si>
    <t>749663694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</si>
</sst>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(TZB)  BD v Milíně, blok U, Y, Z - V.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28. 4. 2019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ROUND(AG95+AG105+AG116,2)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ROUND(AS95+AS105+AS116,2)</f>
        <v>0</v>
      </c>
      <c r="AT94" s="113">
        <f>ROUND(SUM(AV94:AW94),2)</f>
        <v>0</v>
      </c>
      <c r="AU94" s="114">
        <f>ROUND(AU95+AU105+AU116,5)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ROUND(AZ95+AZ105+AZ116,2)</f>
        <v>0</v>
      </c>
      <c r="BA94" s="113">
        <f>ROUND(BA95+BA105+BA116,2)</f>
        <v>0</v>
      </c>
      <c r="BB94" s="113">
        <f>ROUND(BB95+BB105+BB116,2)</f>
        <v>0</v>
      </c>
      <c r="BC94" s="113">
        <f>ROUND(BC95+BC105+BC116,2)</f>
        <v>0</v>
      </c>
      <c r="BD94" s="115">
        <f>ROUND(BD95+BD105+BD116,2)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ROUND(AG96+AG103+AG104,2)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ROUND(AS96+AS103+AS104,2)</f>
        <v>0</v>
      </c>
      <c r="AT95" s="127">
        <f>ROUND(SUM(AV95:AW95),2)</f>
        <v>0</v>
      </c>
      <c r="AU95" s="128">
        <f>ROUND(AU96+AU103+AU104,5)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ROUND(AZ96+AZ103+AZ104,2)</f>
        <v>0</v>
      </c>
      <c r="BA95" s="127">
        <f>ROUND(BA96+BA103+BA104,2)</f>
        <v>0</v>
      </c>
      <c r="BB95" s="127">
        <f>ROUND(BB96+BB103+BB104,2)</f>
        <v>0</v>
      </c>
      <c r="BC95" s="127">
        <f>ROUND(BC96+BC103+BC104,2)</f>
        <v>0</v>
      </c>
      <c r="BD95" s="129">
        <f>ROUND(BD96+BD103+BD104,2)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80</v>
      </c>
    </row>
    <row r="96" spans="1:90" s="4" customFormat="1" ht="16.5" customHeight="1">
      <c r="A96" s="4"/>
      <c r="B96" s="69"/>
      <c r="C96" s="131"/>
      <c r="D96" s="131"/>
      <c r="E96" s="132" t="s">
        <v>82</v>
      </c>
      <c r="F96" s="132"/>
      <c r="G96" s="132"/>
      <c r="H96" s="132"/>
      <c r="I96" s="132"/>
      <c r="J96" s="131"/>
      <c r="K96" s="132" t="s">
        <v>83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ROUND(SUM(AG97:AG102),2)</f>
        <v>0</v>
      </c>
      <c r="AH96" s="131"/>
      <c r="AI96" s="131"/>
      <c r="AJ96" s="131"/>
      <c r="AK96" s="131"/>
      <c r="AL96" s="131"/>
      <c r="AM96" s="131"/>
      <c r="AN96" s="134">
        <f>SUM(AG96,AT96)</f>
        <v>0</v>
      </c>
      <c r="AO96" s="131"/>
      <c r="AP96" s="131"/>
      <c r="AQ96" s="135" t="s">
        <v>84</v>
      </c>
      <c r="AR96" s="71"/>
      <c r="AS96" s="136">
        <f>ROUND(SUM(AS97:AS102),2)</f>
        <v>0</v>
      </c>
      <c r="AT96" s="137">
        <f>ROUND(SUM(AV96:AW96),2)</f>
        <v>0</v>
      </c>
      <c r="AU96" s="138">
        <f>ROUND(SUM(AU97:AU102),5)</f>
        <v>0</v>
      </c>
      <c r="AV96" s="137">
        <f>ROUND(AZ96*L29,2)</f>
        <v>0</v>
      </c>
      <c r="AW96" s="137">
        <f>ROUND(BA96*L30,2)</f>
        <v>0</v>
      </c>
      <c r="AX96" s="137">
        <f>ROUND(BB96*L29,2)</f>
        <v>0</v>
      </c>
      <c r="AY96" s="137">
        <f>ROUND(BC96*L30,2)</f>
        <v>0</v>
      </c>
      <c r="AZ96" s="137">
        <f>ROUND(SUM(AZ97:AZ102),2)</f>
        <v>0</v>
      </c>
      <c r="BA96" s="137">
        <f>ROUND(SUM(BA97:BA102),2)</f>
        <v>0</v>
      </c>
      <c r="BB96" s="137">
        <f>ROUND(SUM(BB97:BB102),2)</f>
        <v>0</v>
      </c>
      <c r="BC96" s="137">
        <f>ROUND(SUM(BC97:BC102),2)</f>
        <v>0</v>
      </c>
      <c r="BD96" s="139">
        <f>ROUND(SUM(BD97:BD102),2)</f>
        <v>0</v>
      </c>
      <c r="BE96" s="4"/>
      <c r="BS96" s="140" t="s">
        <v>72</v>
      </c>
      <c r="BT96" s="140" t="s">
        <v>85</v>
      </c>
      <c r="BU96" s="140" t="s">
        <v>74</v>
      </c>
      <c r="BV96" s="140" t="s">
        <v>75</v>
      </c>
      <c r="BW96" s="140" t="s">
        <v>86</v>
      </c>
      <c r="BX96" s="140" t="s">
        <v>81</v>
      </c>
      <c r="CL96" s="140" t="s">
        <v>1</v>
      </c>
    </row>
    <row r="97" spans="1:90" s="4" customFormat="1" ht="16.5" customHeight="1">
      <c r="A97" s="141" t="s">
        <v>87</v>
      </c>
      <c r="B97" s="69"/>
      <c r="C97" s="131"/>
      <c r="D97" s="131"/>
      <c r="E97" s="131"/>
      <c r="F97" s="132" t="s">
        <v>88</v>
      </c>
      <c r="G97" s="132"/>
      <c r="H97" s="132"/>
      <c r="I97" s="132"/>
      <c r="J97" s="132"/>
      <c r="K97" s="131"/>
      <c r="L97" s="132" t="s">
        <v>89</v>
      </c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4">
        <f>'U.a - Stavební přípomoce'!J34</f>
        <v>0</v>
      </c>
      <c r="AH97" s="131"/>
      <c r="AI97" s="131"/>
      <c r="AJ97" s="131"/>
      <c r="AK97" s="131"/>
      <c r="AL97" s="131"/>
      <c r="AM97" s="131"/>
      <c r="AN97" s="134">
        <f>SUM(AG97,AT97)</f>
        <v>0</v>
      </c>
      <c r="AO97" s="131"/>
      <c r="AP97" s="131"/>
      <c r="AQ97" s="135" t="s">
        <v>84</v>
      </c>
      <c r="AR97" s="71"/>
      <c r="AS97" s="136">
        <v>0</v>
      </c>
      <c r="AT97" s="137">
        <f>ROUND(SUM(AV97:AW97),2)</f>
        <v>0</v>
      </c>
      <c r="AU97" s="138">
        <f>'U.a - Stavební přípomoce'!P140</f>
        <v>0</v>
      </c>
      <c r="AV97" s="137">
        <f>'U.a - Stavební přípomoce'!J37</f>
        <v>0</v>
      </c>
      <c r="AW97" s="137">
        <f>'U.a - Stavební přípomoce'!J38</f>
        <v>0</v>
      </c>
      <c r="AX97" s="137">
        <f>'U.a - Stavební přípomoce'!J39</f>
        <v>0</v>
      </c>
      <c r="AY97" s="137">
        <f>'U.a - Stavební přípomoce'!J40</f>
        <v>0</v>
      </c>
      <c r="AZ97" s="137">
        <f>'U.a - Stavební přípomoce'!F37</f>
        <v>0</v>
      </c>
      <c r="BA97" s="137">
        <f>'U.a - Stavební přípomoce'!F38</f>
        <v>0</v>
      </c>
      <c r="BB97" s="137">
        <f>'U.a - Stavební přípomoce'!F39</f>
        <v>0</v>
      </c>
      <c r="BC97" s="137">
        <f>'U.a - Stavební přípomoce'!F40</f>
        <v>0</v>
      </c>
      <c r="BD97" s="139">
        <f>'U.a - Stavební přípomoce'!F41</f>
        <v>0</v>
      </c>
      <c r="BE97" s="4"/>
      <c r="BT97" s="140" t="s">
        <v>90</v>
      </c>
      <c r="BV97" s="140" t="s">
        <v>75</v>
      </c>
      <c r="BW97" s="140" t="s">
        <v>91</v>
      </c>
      <c r="BX97" s="140" t="s">
        <v>86</v>
      </c>
      <c r="CL97" s="140" t="s">
        <v>1</v>
      </c>
    </row>
    <row r="98" spans="1:90" s="4" customFormat="1" ht="16.5" customHeight="1">
      <c r="A98" s="141" t="s">
        <v>87</v>
      </c>
      <c r="B98" s="69"/>
      <c r="C98" s="131"/>
      <c r="D98" s="131"/>
      <c r="E98" s="131"/>
      <c r="F98" s="132" t="s">
        <v>92</v>
      </c>
      <c r="G98" s="132"/>
      <c r="H98" s="132"/>
      <c r="I98" s="132"/>
      <c r="J98" s="132"/>
      <c r="K98" s="131"/>
      <c r="L98" s="132" t="s">
        <v>93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4">
        <f>'U.b - Elektroinstalace'!J34</f>
        <v>0</v>
      </c>
      <c r="AH98" s="131"/>
      <c r="AI98" s="131"/>
      <c r="AJ98" s="131"/>
      <c r="AK98" s="131"/>
      <c r="AL98" s="131"/>
      <c r="AM98" s="131"/>
      <c r="AN98" s="134">
        <f>SUM(AG98,AT98)</f>
        <v>0</v>
      </c>
      <c r="AO98" s="131"/>
      <c r="AP98" s="131"/>
      <c r="AQ98" s="135" t="s">
        <v>84</v>
      </c>
      <c r="AR98" s="71"/>
      <c r="AS98" s="136">
        <v>0</v>
      </c>
      <c r="AT98" s="137">
        <f>ROUND(SUM(AV98:AW98),2)</f>
        <v>0</v>
      </c>
      <c r="AU98" s="138">
        <f>'U.b - Elektroinstalace'!P128</f>
        <v>0</v>
      </c>
      <c r="AV98" s="137">
        <f>'U.b - Elektroinstalace'!J37</f>
        <v>0</v>
      </c>
      <c r="AW98" s="137">
        <f>'U.b - Elektroinstalace'!J38</f>
        <v>0</v>
      </c>
      <c r="AX98" s="137">
        <f>'U.b - Elektroinstalace'!J39</f>
        <v>0</v>
      </c>
      <c r="AY98" s="137">
        <f>'U.b - Elektroinstalace'!J40</f>
        <v>0</v>
      </c>
      <c r="AZ98" s="137">
        <f>'U.b - Elektroinstalace'!F37</f>
        <v>0</v>
      </c>
      <c r="BA98" s="137">
        <f>'U.b - Elektroinstalace'!F38</f>
        <v>0</v>
      </c>
      <c r="BB98" s="137">
        <f>'U.b - Elektroinstalace'!F39</f>
        <v>0</v>
      </c>
      <c r="BC98" s="137">
        <f>'U.b - Elektroinstalace'!F40</f>
        <v>0</v>
      </c>
      <c r="BD98" s="139">
        <f>'U.b - Elektroinstalace'!F41</f>
        <v>0</v>
      </c>
      <c r="BE98" s="4"/>
      <c r="BT98" s="140" t="s">
        <v>90</v>
      </c>
      <c r="BV98" s="140" t="s">
        <v>75</v>
      </c>
      <c r="BW98" s="140" t="s">
        <v>94</v>
      </c>
      <c r="BX98" s="140" t="s">
        <v>86</v>
      </c>
      <c r="CL98" s="140" t="s">
        <v>1</v>
      </c>
    </row>
    <row r="99" spans="1:90" s="4" customFormat="1" ht="16.5" customHeight="1">
      <c r="A99" s="141" t="s">
        <v>87</v>
      </c>
      <c r="B99" s="69"/>
      <c r="C99" s="131"/>
      <c r="D99" s="131"/>
      <c r="E99" s="131"/>
      <c r="F99" s="132" t="s">
        <v>95</v>
      </c>
      <c r="G99" s="132"/>
      <c r="H99" s="132"/>
      <c r="I99" s="132"/>
      <c r="J99" s="132"/>
      <c r="K99" s="131"/>
      <c r="L99" s="132" t="s">
        <v>96</v>
      </c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4">
        <f>'U.c - Ústřední topení'!J34</f>
        <v>0</v>
      </c>
      <c r="AH99" s="131"/>
      <c r="AI99" s="131"/>
      <c r="AJ99" s="131"/>
      <c r="AK99" s="131"/>
      <c r="AL99" s="131"/>
      <c r="AM99" s="131"/>
      <c r="AN99" s="134">
        <f>SUM(AG99,AT99)</f>
        <v>0</v>
      </c>
      <c r="AO99" s="131"/>
      <c r="AP99" s="131"/>
      <c r="AQ99" s="135" t="s">
        <v>84</v>
      </c>
      <c r="AR99" s="71"/>
      <c r="AS99" s="136">
        <v>0</v>
      </c>
      <c r="AT99" s="137">
        <f>ROUND(SUM(AV99:AW99),2)</f>
        <v>0</v>
      </c>
      <c r="AU99" s="138">
        <f>'U.c - Ústřední topení'!P133</f>
        <v>0</v>
      </c>
      <c r="AV99" s="137">
        <f>'U.c - Ústřední topení'!J37</f>
        <v>0</v>
      </c>
      <c r="AW99" s="137">
        <f>'U.c - Ústřední topení'!J38</f>
        <v>0</v>
      </c>
      <c r="AX99" s="137">
        <f>'U.c - Ústřední topení'!J39</f>
        <v>0</v>
      </c>
      <c r="AY99" s="137">
        <f>'U.c - Ústřední topení'!J40</f>
        <v>0</v>
      </c>
      <c r="AZ99" s="137">
        <f>'U.c - Ústřední topení'!F37</f>
        <v>0</v>
      </c>
      <c r="BA99" s="137">
        <f>'U.c - Ústřední topení'!F38</f>
        <v>0</v>
      </c>
      <c r="BB99" s="137">
        <f>'U.c - Ústřední topení'!F39</f>
        <v>0</v>
      </c>
      <c r="BC99" s="137">
        <f>'U.c - Ústřední topení'!F40</f>
        <v>0</v>
      </c>
      <c r="BD99" s="139">
        <f>'U.c - Ústřední topení'!F41</f>
        <v>0</v>
      </c>
      <c r="BE99" s="4"/>
      <c r="BT99" s="140" t="s">
        <v>90</v>
      </c>
      <c r="BV99" s="140" t="s">
        <v>75</v>
      </c>
      <c r="BW99" s="140" t="s">
        <v>97</v>
      </c>
      <c r="BX99" s="140" t="s">
        <v>86</v>
      </c>
      <c r="CL99" s="140" t="s">
        <v>1</v>
      </c>
    </row>
    <row r="100" spans="1:90" s="4" customFormat="1" ht="16.5" customHeight="1">
      <c r="A100" s="141" t="s">
        <v>87</v>
      </c>
      <c r="B100" s="69"/>
      <c r="C100" s="131"/>
      <c r="D100" s="131"/>
      <c r="E100" s="131"/>
      <c r="F100" s="132" t="s">
        <v>98</v>
      </c>
      <c r="G100" s="132"/>
      <c r="H100" s="132"/>
      <c r="I100" s="132"/>
      <c r="J100" s="132"/>
      <c r="K100" s="131"/>
      <c r="L100" s="132" t="s">
        <v>99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4">
        <f>'U.d.a - Vzduchotechnika 1'!J34</f>
        <v>0</v>
      </c>
      <c r="AH100" s="131"/>
      <c r="AI100" s="131"/>
      <c r="AJ100" s="131"/>
      <c r="AK100" s="131"/>
      <c r="AL100" s="131"/>
      <c r="AM100" s="131"/>
      <c r="AN100" s="134">
        <f>SUM(AG100,AT100)</f>
        <v>0</v>
      </c>
      <c r="AO100" s="131"/>
      <c r="AP100" s="131"/>
      <c r="AQ100" s="135" t="s">
        <v>84</v>
      </c>
      <c r="AR100" s="71"/>
      <c r="AS100" s="136">
        <v>0</v>
      </c>
      <c r="AT100" s="137">
        <f>ROUND(SUM(AV100:AW100),2)</f>
        <v>0</v>
      </c>
      <c r="AU100" s="138">
        <f>'U.d.a - Vzduchotechnika 1'!P132</f>
        <v>0</v>
      </c>
      <c r="AV100" s="137">
        <f>'U.d.a - Vzduchotechnika 1'!J37</f>
        <v>0</v>
      </c>
      <c r="AW100" s="137">
        <f>'U.d.a - Vzduchotechnika 1'!J38</f>
        <v>0</v>
      </c>
      <c r="AX100" s="137">
        <f>'U.d.a - Vzduchotechnika 1'!J39</f>
        <v>0</v>
      </c>
      <c r="AY100" s="137">
        <f>'U.d.a - Vzduchotechnika 1'!J40</f>
        <v>0</v>
      </c>
      <c r="AZ100" s="137">
        <f>'U.d.a - Vzduchotechnika 1'!F37</f>
        <v>0</v>
      </c>
      <c r="BA100" s="137">
        <f>'U.d.a - Vzduchotechnika 1'!F38</f>
        <v>0</v>
      </c>
      <c r="BB100" s="137">
        <f>'U.d.a - Vzduchotechnika 1'!F39</f>
        <v>0</v>
      </c>
      <c r="BC100" s="137">
        <f>'U.d.a - Vzduchotechnika 1'!F40</f>
        <v>0</v>
      </c>
      <c r="BD100" s="139">
        <f>'U.d.a - Vzduchotechnika 1'!F41</f>
        <v>0</v>
      </c>
      <c r="BE100" s="4"/>
      <c r="BT100" s="140" t="s">
        <v>90</v>
      </c>
      <c r="BV100" s="140" t="s">
        <v>75</v>
      </c>
      <c r="BW100" s="140" t="s">
        <v>100</v>
      </c>
      <c r="BX100" s="140" t="s">
        <v>86</v>
      </c>
      <c r="CL100" s="140" t="s">
        <v>1</v>
      </c>
    </row>
    <row r="101" spans="1:90" s="4" customFormat="1" ht="16.5" customHeight="1">
      <c r="A101" s="141" t="s">
        <v>87</v>
      </c>
      <c r="B101" s="69"/>
      <c r="C101" s="131"/>
      <c r="D101" s="131"/>
      <c r="E101" s="131"/>
      <c r="F101" s="132" t="s">
        <v>101</v>
      </c>
      <c r="G101" s="132"/>
      <c r="H101" s="132"/>
      <c r="I101" s="132"/>
      <c r="J101" s="132"/>
      <c r="K101" s="131"/>
      <c r="L101" s="132" t="s">
        <v>102</v>
      </c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4">
        <f>'U.d.b - Vzduchotechnika 2'!J34</f>
        <v>0</v>
      </c>
      <c r="AH101" s="131"/>
      <c r="AI101" s="131"/>
      <c r="AJ101" s="131"/>
      <c r="AK101" s="131"/>
      <c r="AL101" s="131"/>
      <c r="AM101" s="131"/>
      <c r="AN101" s="134">
        <f>SUM(AG101,AT101)</f>
        <v>0</v>
      </c>
      <c r="AO101" s="131"/>
      <c r="AP101" s="131"/>
      <c r="AQ101" s="135" t="s">
        <v>84</v>
      </c>
      <c r="AR101" s="71"/>
      <c r="AS101" s="136">
        <v>0</v>
      </c>
      <c r="AT101" s="137">
        <f>ROUND(SUM(AV101:AW101),2)</f>
        <v>0</v>
      </c>
      <c r="AU101" s="138">
        <f>'U.d.b - Vzduchotechnika 2'!P132</f>
        <v>0</v>
      </c>
      <c r="AV101" s="137">
        <f>'U.d.b - Vzduchotechnika 2'!J37</f>
        <v>0</v>
      </c>
      <c r="AW101" s="137">
        <f>'U.d.b - Vzduchotechnika 2'!J38</f>
        <v>0</v>
      </c>
      <c r="AX101" s="137">
        <f>'U.d.b - Vzduchotechnika 2'!J39</f>
        <v>0</v>
      </c>
      <c r="AY101" s="137">
        <f>'U.d.b - Vzduchotechnika 2'!J40</f>
        <v>0</v>
      </c>
      <c r="AZ101" s="137">
        <f>'U.d.b - Vzduchotechnika 2'!F37</f>
        <v>0</v>
      </c>
      <c r="BA101" s="137">
        <f>'U.d.b - Vzduchotechnika 2'!F38</f>
        <v>0</v>
      </c>
      <c r="BB101" s="137">
        <f>'U.d.b - Vzduchotechnika 2'!F39</f>
        <v>0</v>
      </c>
      <c r="BC101" s="137">
        <f>'U.d.b - Vzduchotechnika 2'!F40</f>
        <v>0</v>
      </c>
      <c r="BD101" s="139">
        <f>'U.d.b - Vzduchotechnika 2'!F41</f>
        <v>0</v>
      </c>
      <c r="BE101" s="4"/>
      <c r="BT101" s="140" t="s">
        <v>90</v>
      </c>
      <c r="BV101" s="140" t="s">
        <v>75</v>
      </c>
      <c r="BW101" s="140" t="s">
        <v>103</v>
      </c>
      <c r="BX101" s="140" t="s">
        <v>86</v>
      </c>
      <c r="CL101" s="140" t="s">
        <v>1</v>
      </c>
    </row>
    <row r="102" spans="1:90" s="4" customFormat="1" ht="16.5" customHeight="1">
      <c r="A102" s="141" t="s">
        <v>87</v>
      </c>
      <c r="B102" s="69"/>
      <c r="C102" s="131"/>
      <c r="D102" s="131"/>
      <c r="E102" s="131"/>
      <c r="F102" s="132" t="s">
        <v>104</v>
      </c>
      <c r="G102" s="132"/>
      <c r="H102" s="132"/>
      <c r="I102" s="132"/>
      <c r="J102" s="132"/>
      <c r="K102" s="131"/>
      <c r="L102" s="132" t="s">
        <v>105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4">
        <f>'U.d.c - Vzduchotechnika 3'!J34</f>
        <v>0</v>
      </c>
      <c r="AH102" s="131"/>
      <c r="AI102" s="131"/>
      <c r="AJ102" s="131"/>
      <c r="AK102" s="131"/>
      <c r="AL102" s="131"/>
      <c r="AM102" s="131"/>
      <c r="AN102" s="134">
        <f>SUM(AG102,AT102)</f>
        <v>0</v>
      </c>
      <c r="AO102" s="131"/>
      <c r="AP102" s="131"/>
      <c r="AQ102" s="135" t="s">
        <v>84</v>
      </c>
      <c r="AR102" s="71"/>
      <c r="AS102" s="136">
        <v>0</v>
      </c>
      <c r="AT102" s="137">
        <f>ROUND(SUM(AV102:AW102),2)</f>
        <v>0</v>
      </c>
      <c r="AU102" s="138">
        <f>'U.d.c - Vzduchotechnika 3'!P132</f>
        <v>0</v>
      </c>
      <c r="AV102" s="137">
        <f>'U.d.c - Vzduchotechnika 3'!J37</f>
        <v>0</v>
      </c>
      <c r="AW102" s="137">
        <f>'U.d.c - Vzduchotechnika 3'!J38</f>
        <v>0</v>
      </c>
      <c r="AX102" s="137">
        <f>'U.d.c - Vzduchotechnika 3'!J39</f>
        <v>0</v>
      </c>
      <c r="AY102" s="137">
        <f>'U.d.c - Vzduchotechnika 3'!J40</f>
        <v>0</v>
      </c>
      <c r="AZ102" s="137">
        <f>'U.d.c - Vzduchotechnika 3'!F37</f>
        <v>0</v>
      </c>
      <c r="BA102" s="137">
        <f>'U.d.c - Vzduchotechnika 3'!F38</f>
        <v>0</v>
      </c>
      <c r="BB102" s="137">
        <f>'U.d.c - Vzduchotechnika 3'!F39</f>
        <v>0</v>
      </c>
      <c r="BC102" s="137">
        <f>'U.d.c - Vzduchotechnika 3'!F40</f>
        <v>0</v>
      </c>
      <c r="BD102" s="139">
        <f>'U.d.c - Vzduchotechnika 3'!F41</f>
        <v>0</v>
      </c>
      <c r="BE102" s="4"/>
      <c r="BT102" s="140" t="s">
        <v>90</v>
      </c>
      <c r="BV102" s="140" t="s">
        <v>75</v>
      </c>
      <c r="BW102" s="140" t="s">
        <v>106</v>
      </c>
      <c r="BX102" s="140" t="s">
        <v>86</v>
      </c>
      <c r="CL102" s="140" t="s">
        <v>1</v>
      </c>
    </row>
    <row r="103" spans="1:90" s="4" customFormat="1" ht="16.5" customHeight="1">
      <c r="A103" s="141" t="s">
        <v>87</v>
      </c>
      <c r="B103" s="69"/>
      <c r="C103" s="131"/>
      <c r="D103" s="131"/>
      <c r="E103" s="132" t="s">
        <v>107</v>
      </c>
      <c r="F103" s="132"/>
      <c r="G103" s="132"/>
      <c r="H103" s="132"/>
      <c r="I103" s="132"/>
      <c r="J103" s="131"/>
      <c r="K103" s="132" t="s">
        <v>108</v>
      </c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4">
        <f>'U.. - Způsobilé výdaje - ...'!J32</f>
        <v>0</v>
      </c>
      <c r="AH103" s="131"/>
      <c r="AI103" s="131"/>
      <c r="AJ103" s="131"/>
      <c r="AK103" s="131"/>
      <c r="AL103" s="131"/>
      <c r="AM103" s="131"/>
      <c r="AN103" s="134">
        <f>SUM(AG103,AT103)</f>
        <v>0</v>
      </c>
      <c r="AO103" s="131"/>
      <c r="AP103" s="131"/>
      <c r="AQ103" s="135" t="s">
        <v>84</v>
      </c>
      <c r="AR103" s="71"/>
      <c r="AS103" s="136">
        <v>0</v>
      </c>
      <c r="AT103" s="137">
        <f>ROUND(SUM(AV103:AW103),2)</f>
        <v>0</v>
      </c>
      <c r="AU103" s="138">
        <f>'U.. - Způsobilé výdaje - ...'!P124</f>
        <v>0</v>
      </c>
      <c r="AV103" s="137">
        <f>'U.. - Způsobilé výdaje - ...'!J35</f>
        <v>0</v>
      </c>
      <c r="AW103" s="137">
        <f>'U.. - Způsobilé výdaje - ...'!J36</f>
        <v>0</v>
      </c>
      <c r="AX103" s="137">
        <f>'U.. - Způsobilé výdaje - ...'!J37</f>
        <v>0</v>
      </c>
      <c r="AY103" s="137">
        <f>'U.. - Způsobilé výdaje - ...'!J38</f>
        <v>0</v>
      </c>
      <c r="AZ103" s="137">
        <f>'U.. - Způsobilé výdaje - ...'!F35</f>
        <v>0</v>
      </c>
      <c r="BA103" s="137">
        <f>'U.. - Způsobilé výdaje - ...'!F36</f>
        <v>0</v>
      </c>
      <c r="BB103" s="137">
        <f>'U.. - Způsobilé výdaje - ...'!F37</f>
        <v>0</v>
      </c>
      <c r="BC103" s="137">
        <f>'U.. - Způsobilé výdaje - ...'!F38</f>
        <v>0</v>
      </c>
      <c r="BD103" s="139">
        <f>'U.. - Způsobilé výdaje - ...'!F39</f>
        <v>0</v>
      </c>
      <c r="BE103" s="4"/>
      <c r="BT103" s="140" t="s">
        <v>85</v>
      </c>
      <c r="BV103" s="140" t="s">
        <v>75</v>
      </c>
      <c r="BW103" s="140" t="s">
        <v>109</v>
      </c>
      <c r="BX103" s="140" t="s">
        <v>81</v>
      </c>
      <c r="CL103" s="140" t="s">
        <v>1</v>
      </c>
    </row>
    <row r="104" spans="1:90" s="4" customFormat="1" ht="16.5" customHeight="1">
      <c r="A104" s="141" t="s">
        <v>87</v>
      </c>
      <c r="B104" s="69"/>
      <c r="C104" s="131"/>
      <c r="D104" s="131"/>
      <c r="E104" s="132" t="s">
        <v>110</v>
      </c>
      <c r="F104" s="132"/>
      <c r="G104" s="132"/>
      <c r="H104" s="132"/>
      <c r="I104" s="132"/>
      <c r="J104" s="131"/>
      <c r="K104" s="132" t="s">
        <v>111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4">
        <f>'U... - Nezpůsobilé výdaje'!J32</f>
        <v>0</v>
      </c>
      <c r="AH104" s="131"/>
      <c r="AI104" s="131"/>
      <c r="AJ104" s="131"/>
      <c r="AK104" s="131"/>
      <c r="AL104" s="131"/>
      <c r="AM104" s="131"/>
      <c r="AN104" s="134">
        <f>SUM(AG104,AT104)</f>
        <v>0</v>
      </c>
      <c r="AO104" s="131"/>
      <c r="AP104" s="131"/>
      <c r="AQ104" s="135" t="s">
        <v>84</v>
      </c>
      <c r="AR104" s="71"/>
      <c r="AS104" s="136">
        <v>0</v>
      </c>
      <c r="AT104" s="137">
        <f>ROUND(SUM(AV104:AW104),2)</f>
        <v>0</v>
      </c>
      <c r="AU104" s="138">
        <f>'U... - Nezpůsobilé výdaje'!P125</f>
        <v>0</v>
      </c>
      <c r="AV104" s="137">
        <f>'U... - Nezpůsobilé výdaje'!J35</f>
        <v>0</v>
      </c>
      <c r="AW104" s="137">
        <f>'U... - Nezpůsobilé výdaje'!J36</f>
        <v>0</v>
      </c>
      <c r="AX104" s="137">
        <f>'U... - Nezpůsobilé výdaje'!J37</f>
        <v>0</v>
      </c>
      <c r="AY104" s="137">
        <f>'U... - Nezpůsobilé výdaje'!J38</f>
        <v>0</v>
      </c>
      <c r="AZ104" s="137">
        <f>'U... - Nezpůsobilé výdaje'!F35</f>
        <v>0</v>
      </c>
      <c r="BA104" s="137">
        <f>'U... - Nezpůsobilé výdaje'!F36</f>
        <v>0</v>
      </c>
      <c r="BB104" s="137">
        <f>'U... - Nezpůsobilé výdaje'!F37</f>
        <v>0</v>
      </c>
      <c r="BC104" s="137">
        <f>'U... - Nezpůsobilé výdaje'!F38</f>
        <v>0</v>
      </c>
      <c r="BD104" s="139">
        <f>'U... - Nezpůsobilé výdaje'!F39</f>
        <v>0</v>
      </c>
      <c r="BE104" s="4"/>
      <c r="BT104" s="140" t="s">
        <v>85</v>
      </c>
      <c r="BV104" s="140" t="s">
        <v>75</v>
      </c>
      <c r="BW104" s="140" t="s">
        <v>112</v>
      </c>
      <c r="BX104" s="140" t="s">
        <v>81</v>
      </c>
      <c r="CL104" s="140" t="s">
        <v>1</v>
      </c>
    </row>
    <row r="105" spans="1:91" s="7" customFormat="1" ht="24.75" customHeight="1">
      <c r="A105" s="7"/>
      <c r="B105" s="118"/>
      <c r="C105" s="119"/>
      <c r="D105" s="120" t="s">
        <v>113</v>
      </c>
      <c r="E105" s="120"/>
      <c r="F105" s="120"/>
      <c r="G105" s="120"/>
      <c r="H105" s="120"/>
      <c r="I105" s="121"/>
      <c r="J105" s="120" t="s">
        <v>114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2">
        <f>ROUND(AG106+AG114+AG115,2)</f>
        <v>0</v>
      </c>
      <c r="AH105" s="121"/>
      <c r="AI105" s="121"/>
      <c r="AJ105" s="121"/>
      <c r="AK105" s="121"/>
      <c r="AL105" s="121"/>
      <c r="AM105" s="121"/>
      <c r="AN105" s="123">
        <f>SUM(AG105,AT105)</f>
        <v>0</v>
      </c>
      <c r="AO105" s="121"/>
      <c r="AP105" s="121"/>
      <c r="AQ105" s="124" t="s">
        <v>79</v>
      </c>
      <c r="AR105" s="125"/>
      <c r="AS105" s="126">
        <f>ROUND(AS106+AS114+AS115,2)</f>
        <v>0</v>
      </c>
      <c r="AT105" s="127">
        <f>ROUND(SUM(AV105:AW105),2)</f>
        <v>0</v>
      </c>
      <c r="AU105" s="128">
        <f>ROUND(AU106+AU114+AU115,5)</f>
        <v>0</v>
      </c>
      <c r="AV105" s="127">
        <f>ROUND(AZ105*L29,2)</f>
        <v>0</v>
      </c>
      <c r="AW105" s="127">
        <f>ROUND(BA105*L30,2)</f>
        <v>0</v>
      </c>
      <c r="AX105" s="127">
        <f>ROUND(BB105*L29,2)</f>
        <v>0</v>
      </c>
      <c r="AY105" s="127">
        <f>ROUND(BC105*L30,2)</f>
        <v>0</v>
      </c>
      <c r="AZ105" s="127">
        <f>ROUND(AZ106+AZ114+AZ115,2)</f>
        <v>0</v>
      </c>
      <c r="BA105" s="127">
        <f>ROUND(BA106+BA114+BA115,2)</f>
        <v>0</v>
      </c>
      <c r="BB105" s="127">
        <f>ROUND(BB106+BB114+BB115,2)</f>
        <v>0</v>
      </c>
      <c r="BC105" s="127">
        <f>ROUND(BC106+BC114+BC115,2)</f>
        <v>0</v>
      </c>
      <c r="BD105" s="129">
        <f>ROUND(BD106+BD114+BD115,2)</f>
        <v>0</v>
      </c>
      <c r="BE105" s="7"/>
      <c r="BS105" s="130" t="s">
        <v>72</v>
      </c>
      <c r="BT105" s="130" t="s">
        <v>80</v>
      </c>
      <c r="BU105" s="130" t="s">
        <v>74</v>
      </c>
      <c r="BV105" s="130" t="s">
        <v>75</v>
      </c>
      <c r="BW105" s="130" t="s">
        <v>115</v>
      </c>
      <c r="BX105" s="130" t="s">
        <v>5</v>
      </c>
      <c r="CL105" s="130" t="s">
        <v>1</v>
      </c>
      <c r="CM105" s="130" t="s">
        <v>80</v>
      </c>
    </row>
    <row r="106" spans="1:90" s="4" customFormat="1" ht="16.5" customHeight="1">
      <c r="A106" s="4"/>
      <c r="B106" s="69"/>
      <c r="C106" s="131"/>
      <c r="D106" s="131"/>
      <c r="E106" s="132" t="s">
        <v>116</v>
      </c>
      <c r="F106" s="132"/>
      <c r="G106" s="132"/>
      <c r="H106" s="132"/>
      <c r="I106" s="132"/>
      <c r="J106" s="131"/>
      <c r="K106" s="132" t="s">
        <v>83</v>
      </c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3">
        <f>ROUND(SUM(AG107:AG113),2)</f>
        <v>0</v>
      </c>
      <c r="AH106" s="131"/>
      <c r="AI106" s="131"/>
      <c r="AJ106" s="131"/>
      <c r="AK106" s="131"/>
      <c r="AL106" s="131"/>
      <c r="AM106" s="131"/>
      <c r="AN106" s="134">
        <f>SUM(AG106,AT106)</f>
        <v>0</v>
      </c>
      <c r="AO106" s="131"/>
      <c r="AP106" s="131"/>
      <c r="AQ106" s="135" t="s">
        <v>84</v>
      </c>
      <c r="AR106" s="71"/>
      <c r="AS106" s="136">
        <f>ROUND(SUM(AS107:AS113),2)</f>
        <v>0</v>
      </c>
      <c r="AT106" s="137">
        <f>ROUND(SUM(AV106:AW106),2)</f>
        <v>0</v>
      </c>
      <c r="AU106" s="138">
        <f>ROUND(SUM(AU107:AU113),5)</f>
        <v>0</v>
      </c>
      <c r="AV106" s="137">
        <f>ROUND(AZ106*L29,2)</f>
        <v>0</v>
      </c>
      <c r="AW106" s="137">
        <f>ROUND(BA106*L30,2)</f>
        <v>0</v>
      </c>
      <c r="AX106" s="137">
        <f>ROUND(BB106*L29,2)</f>
        <v>0</v>
      </c>
      <c r="AY106" s="137">
        <f>ROUND(BC106*L30,2)</f>
        <v>0</v>
      </c>
      <c r="AZ106" s="137">
        <f>ROUND(SUM(AZ107:AZ113),2)</f>
        <v>0</v>
      </c>
      <c r="BA106" s="137">
        <f>ROUND(SUM(BA107:BA113),2)</f>
        <v>0</v>
      </c>
      <c r="BB106" s="137">
        <f>ROUND(SUM(BB107:BB113),2)</f>
        <v>0</v>
      </c>
      <c r="BC106" s="137">
        <f>ROUND(SUM(BC107:BC113),2)</f>
        <v>0</v>
      </c>
      <c r="BD106" s="139">
        <f>ROUND(SUM(BD107:BD113),2)</f>
        <v>0</v>
      </c>
      <c r="BE106" s="4"/>
      <c r="BS106" s="140" t="s">
        <v>72</v>
      </c>
      <c r="BT106" s="140" t="s">
        <v>85</v>
      </c>
      <c r="BU106" s="140" t="s">
        <v>74</v>
      </c>
      <c r="BV106" s="140" t="s">
        <v>75</v>
      </c>
      <c r="BW106" s="140" t="s">
        <v>117</v>
      </c>
      <c r="BX106" s="140" t="s">
        <v>115</v>
      </c>
      <c r="CL106" s="140" t="s">
        <v>1</v>
      </c>
    </row>
    <row r="107" spans="1:90" s="4" customFormat="1" ht="16.5" customHeight="1">
      <c r="A107" s="141" t="s">
        <v>87</v>
      </c>
      <c r="B107" s="69"/>
      <c r="C107" s="131"/>
      <c r="D107" s="131"/>
      <c r="E107" s="131"/>
      <c r="F107" s="132" t="s">
        <v>118</v>
      </c>
      <c r="G107" s="132"/>
      <c r="H107" s="132"/>
      <c r="I107" s="132"/>
      <c r="J107" s="132"/>
      <c r="K107" s="131"/>
      <c r="L107" s="132" t="s">
        <v>89</v>
      </c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4">
        <f>'Y.a - Stavební přípomoce'!J34</f>
        <v>0</v>
      </c>
      <c r="AH107" s="131"/>
      <c r="AI107" s="131"/>
      <c r="AJ107" s="131"/>
      <c r="AK107" s="131"/>
      <c r="AL107" s="131"/>
      <c r="AM107" s="131"/>
      <c r="AN107" s="134">
        <f>SUM(AG107,AT107)</f>
        <v>0</v>
      </c>
      <c r="AO107" s="131"/>
      <c r="AP107" s="131"/>
      <c r="AQ107" s="135" t="s">
        <v>84</v>
      </c>
      <c r="AR107" s="71"/>
      <c r="AS107" s="136">
        <v>0</v>
      </c>
      <c r="AT107" s="137">
        <f>ROUND(SUM(AV107:AW107),2)</f>
        <v>0</v>
      </c>
      <c r="AU107" s="138">
        <f>'Y.a - Stavební přípomoce'!P140</f>
        <v>0</v>
      </c>
      <c r="AV107" s="137">
        <f>'Y.a - Stavební přípomoce'!J37</f>
        <v>0</v>
      </c>
      <c r="AW107" s="137">
        <f>'Y.a - Stavební přípomoce'!J38</f>
        <v>0</v>
      </c>
      <c r="AX107" s="137">
        <f>'Y.a - Stavební přípomoce'!J39</f>
        <v>0</v>
      </c>
      <c r="AY107" s="137">
        <f>'Y.a - Stavební přípomoce'!J40</f>
        <v>0</v>
      </c>
      <c r="AZ107" s="137">
        <f>'Y.a - Stavební přípomoce'!F37</f>
        <v>0</v>
      </c>
      <c r="BA107" s="137">
        <f>'Y.a - Stavební přípomoce'!F38</f>
        <v>0</v>
      </c>
      <c r="BB107" s="137">
        <f>'Y.a - Stavební přípomoce'!F39</f>
        <v>0</v>
      </c>
      <c r="BC107" s="137">
        <f>'Y.a - Stavební přípomoce'!F40</f>
        <v>0</v>
      </c>
      <c r="BD107" s="139">
        <f>'Y.a - Stavební přípomoce'!F41</f>
        <v>0</v>
      </c>
      <c r="BE107" s="4"/>
      <c r="BT107" s="140" t="s">
        <v>90</v>
      </c>
      <c r="BV107" s="140" t="s">
        <v>75</v>
      </c>
      <c r="BW107" s="140" t="s">
        <v>119</v>
      </c>
      <c r="BX107" s="140" t="s">
        <v>117</v>
      </c>
      <c r="CL107" s="140" t="s">
        <v>1</v>
      </c>
    </row>
    <row r="108" spans="1:90" s="4" customFormat="1" ht="16.5" customHeight="1">
      <c r="A108" s="141" t="s">
        <v>87</v>
      </c>
      <c r="B108" s="69"/>
      <c r="C108" s="131"/>
      <c r="D108" s="131"/>
      <c r="E108" s="131"/>
      <c r="F108" s="132" t="s">
        <v>120</v>
      </c>
      <c r="G108" s="132"/>
      <c r="H108" s="132"/>
      <c r="I108" s="132"/>
      <c r="J108" s="132"/>
      <c r="K108" s="131"/>
      <c r="L108" s="132" t="s">
        <v>93</v>
      </c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4">
        <f>'Y.b - Elektroinstalace'!J34</f>
        <v>0</v>
      </c>
      <c r="AH108" s="131"/>
      <c r="AI108" s="131"/>
      <c r="AJ108" s="131"/>
      <c r="AK108" s="131"/>
      <c r="AL108" s="131"/>
      <c r="AM108" s="131"/>
      <c r="AN108" s="134">
        <f>SUM(AG108,AT108)</f>
        <v>0</v>
      </c>
      <c r="AO108" s="131"/>
      <c r="AP108" s="131"/>
      <c r="AQ108" s="135" t="s">
        <v>84</v>
      </c>
      <c r="AR108" s="71"/>
      <c r="AS108" s="136">
        <v>0</v>
      </c>
      <c r="AT108" s="137">
        <f>ROUND(SUM(AV108:AW108),2)</f>
        <v>0</v>
      </c>
      <c r="AU108" s="138">
        <f>'Y.b - Elektroinstalace'!P128</f>
        <v>0</v>
      </c>
      <c r="AV108" s="137">
        <f>'Y.b - Elektroinstalace'!J37</f>
        <v>0</v>
      </c>
      <c r="AW108" s="137">
        <f>'Y.b - Elektroinstalace'!J38</f>
        <v>0</v>
      </c>
      <c r="AX108" s="137">
        <f>'Y.b - Elektroinstalace'!J39</f>
        <v>0</v>
      </c>
      <c r="AY108" s="137">
        <f>'Y.b - Elektroinstalace'!J40</f>
        <v>0</v>
      </c>
      <c r="AZ108" s="137">
        <f>'Y.b - Elektroinstalace'!F37</f>
        <v>0</v>
      </c>
      <c r="BA108" s="137">
        <f>'Y.b - Elektroinstalace'!F38</f>
        <v>0</v>
      </c>
      <c r="BB108" s="137">
        <f>'Y.b - Elektroinstalace'!F39</f>
        <v>0</v>
      </c>
      <c r="BC108" s="137">
        <f>'Y.b - Elektroinstalace'!F40</f>
        <v>0</v>
      </c>
      <c r="BD108" s="139">
        <f>'Y.b - Elektroinstalace'!F41</f>
        <v>0</v>
      </c>
      <c r="BE108" s="4"/>
      <c r="BT108" s="140" t="s">
        <v>90</v>
      </c>
      <c r="BV108" s="140" t="s">
        <v>75</v>
      </c>
      <c r="BW108" s="140" t="s">
        <v>121</v>
      </c>
      <c r="BX108" s="140" t="s">
        <v>117</v>
      </c>
      <c r="CL108" s="140" t="s">
        <v>1</v>
      </c>
    </row>
    <row r="109" spans="1:90" s="4" customFormat="1" ht="16.5" customHeight="1">
      <c r="A109" s="141" t="s">
        <v>87</v>
      </c>
      <c r="B109" s="69"/>
      <c r="C109" s="131"/>
      <c r="D109" s="131"/>
      <c r="E109" s="131"/>
      <c r="F109" s="132" t="s">
        <v>122</v>
      </c>
      <c r="G109" s="132"/>
      <c r="H109" s="132"/>
      <c r="I109" s="132"/>
      <c r="J109" s="132"/>
      <c r="K109" s="131"/>
      <c r="L109" s="132" t="s">
        <v>96</v>
      </c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4">
        <f>'Y.c - Ústřední topení'!J34</f>
        <v>0</v>
      </c>
      <c r="AH109" s="131"/>
      <c r="AI109" s="131"/>
      <c r="AJ109" s="131"/>
      <c r="AK109" s="131"/>
      <c r="AL109" s="131"/>
      <c r="AM109" s="131"/>
      <c r="AN109" s="134">
        <f>SUM(AG109,AT109)</f>
        <v>0</v>
      </c>
      <c r="AO109" s="131"/>
      <c r="AP109" s="131"/>
      <c r="AQ109" s="135" t="s">
        <v>84</v>
      </c>
      <c r="AR109" s="71"/>
      <c r="AS109" s="136">
        <v>0</v>
      </c>
      <c r="AT109" s="137">
        <f>ROUND(SUM(AV109:AW109),2)</f>
        <v>0</v>
      </c>
      <c r="AU109" s="138">
        <f>'Y.c - Ústřední topení'!P133</f>
        <v>0</v>
      </c>
      <c r="AV109" s="137">
        <f>'Y.c - Ústřední topení'!J37</f>
        <v>0</v>
      </c>
      <c r="AW109" s="137">
        <f>'Y.c - Ústřední topení'!J38</f>
        <v>0</v>
      </c>
      <c r="AX109" s="137">
        <f>'Y.c - Ústřední topení'!J39</f>
        <v>0</v>
      </c>
      <c r="AY109" s="137">
        <f>'Y.c - Ústřední topení'!J40</f>
        <v>0</v>
      </c>
      <c r="AZ109" s="137">
        <f>'Y.c - Ústřední topení'!F37</f>
        <v>0</v>
      </c>
      <c r="BA109" s="137">
        <f>'Y.c - Ústřední topení'!F38</f>
        <v>0</v>
      </c>
      <c r="BB109" s="137">
        <f>'Y.c - Ústřední topení'!F39</f>
        <v>0</v>
      </c>
      <c r="BC109" s="137">
        <f>'Y.c - Ústřední topení'!F40</f>
        <v>0</v>
      </c>
      <c r="BD109" s="139">
        <f>'Y.c - Ústřední topení'!F41</f>
        <v>0</v>
      </c>
      <c r="BE109" s="4"/>
      <c r="BT109" s="140" t="s">
        <v>90</v>
      </c>
      <c r="BV109" s="140" t="s">
        <v>75</v>
      </c>
      <c r="BW109" s="140" t="s">
        <v>123</v>
      </c>
      <c r="BX109" s="140" t="s">
        <v>117</v>
      </c>
      <c r="CL109" s="140" t="s">
        <v>1</v>
      </c>
    </row>
    <row r="110" spans="1:90" s="4" customFormat="1" ht="16.5" customHeight="1">
      <c r="A110" s="141" t="s">
        <v>87</v>
      </c>
      <c r="B110" s="69"/>
      <c r="C110" s="131"/>
      <c r="D110" s="131"/>
      <c r="E110" s="131"/>
      <c r="F110" s="132" t="s">
        <v>124</v>
      </c>
      <c r="G110" s="132"/>
      <c r="H110" s="132"/>
      <c r="I110" s="132"/>
      <c r="J110" s="132"/>
      <c r="K110" s="131"/>
      <c r="L110" s="132" t="s">
        <v>99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4">
        <f>'Y.d.a - Vzduchotechnika 1'!J34</f>
        <v>0</v>
      </c>
      <c r="AH110" s="131"/>
      <c r="AI110" s="131"/>
      <c r="AJ110" s="131"/>
      <c r="AK110" s="131"/>
      <c r="AL110" s="131"/>
      <c r="AM110" s="131"/>
      <c r="AN110" s="134">
        <f>SUM(AG110,AT110)</f>
        <v>0</v>
      </c>
      <c r="AO110" s="131"/>
      <c r="AP110" s="131"/>
      <c r="AQ110" s="135" t="s">
        <v>84</v>
      </c>
      <c r="AR110" s="71"/>
      <c r="AS110" s="136">
        <v>0</v>
      </c>
      <c r="AT110" s="137">
        <f>ROUND(SUM(AV110:AW110),2)</f>
        <v>0</v>
      </c>
      <c r="AU110" s="138">
        <f>'Y.d.a - Vzduchotechnika 1'!P132</f>
        <v>0</v>
      </c>
      <c r="AV110" s="137">
        <f>'Y.d.a - Vzduchotechnika 1'!J37</f>
        <v>0</v>
      </c>
      <c r="AW110" s="137">
        <f>'Y.d.a - Vzduchotechnika 1'!J38</f>
        <v>0</v>
      </c>
      <c r="AX110" s="137">
        <f>'Y.d.a - Vzduchotechnika 1'!J39</f>
        <v>0</v>
      </c>
      <c r="AY110" s="137">
        <f>'Y.d.a - Vzduchotechnika 1'!J40</f>
        <v>0</v>
      </c>
      <c r="AZ110" s="137">
        <f>'Y.d.a - Vzduchotechnika 1'!F37</f>
        <v>0</v>
      </c>
      <c r="BA110" s="137">
        <f>'Y.d.a - Vzduchotechnika 1'!F38</f>
        <v>0</v>
      </c>
      <c r="BB110" s="137">
        <f>'Y.d.a - Vzduchotechnika 1'!F39</f>
        <v>0</v>
      </c>
      <c r="BC110" s="137">
        <f>'Y.d.a - Vzduchotechnika 1'!F40</f>
        <v>0</v>
      </c>
      <c r="BD110" s="139">
        <f>'Y.d.a - Vzduchotechnika 1'!F41</f>
        <v>0</v>
      </c>
      <c r="BE110" s="4"/>
      <c r="BT110" s="140" t="s">
        <v>90</v>
      </c>
      <c r="BV110" s="140" t="s">
        <v>75</v>
      </c>
      <c r="BW110" s="140" t="s">
        <v>125</v>
      </c>
      <c r="BX110" s="140" t="s">
        <v>117</v>
      </c>
      <c r="CL110" s="140" t="s">
        <v>1</v>
      </c>
    </row>
    <row r="111" spans="1:90" s="4" customFormat="1" ht="16.5" customHeight="1">
      <c r="A111" s="141" t="s">
        <v>87</v>
      </c>
      <c r="B111" s="69"/>
      <c r="C111" s="131"/>
      <c r="D111" s="131"/>
      <c r="E111" s="131"/>
      <c r="F111" s="132" t="s">
        <v>126</v>
      </c>
      <c r="G111" s="132"/>
      <c r="H111" s="132"/>
      <c r="I111" s="132"/>
      <c r="J111" s="132"/>
      <c r="K111" s="131"/>
      <c r="L111" s="132" t="s">
        <v>102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4">
        <f>'Y.d.b - Vzduchotechnika 2'!J34</f>
        <v>0</v>
      </c>
      <c r="AH111" s="131"/>
      <c r="AI111" s="131"/>
      <c r="AJ111" s="131"/>
      <c r="AK111" s="131"/>
      <c r="AL111" s="131"/>
      <c r="AM111" s="131"/>
      <c r="AN111" s="134">
        <f>SUM(AG111,AT111)</f>
        <v>0</v>
      </c>
      <c r="AO111" s="131"/>
      <c r="AP111" s="131"/>
      <c r="AQ111" s="135" t="s">
        <v>84</v>
      </c>
      <c r="AR111" s="71"/>
      <c r="AS111" s="136">
        <v>0</v>
      </c>
      <c r="AT111" s="137">
        <f>ROUND(SUM(AV111:AW111),2)</f>
        <v>0</v>
      </c>
      <c r="AU111" s="138">
        <f>'Y.d.b - Vzduchotechnika 2'!P132</f>
        <v>0</v>
      </c>
      <c r="AV111" s="137">
        <f>'Y.d.b - Vzduchotechnika 2'!J37</f>
        <v>0</v>
      </c>
      <c r="AW111" s="137">
        <f>'Y.d.b - Vzduchotechnika 2'!J38</f>
        <v>0</v>
      </c>
      <c r="AX111" s="137">
        <f>'Y.d.b - Vzduchotechnika 2'!J39</f>
        <v>0</v>
      </c>
      <c r="AY111" s="137">
        <f>'Y.d.b - Vzduchotechnika 2'!J40</f>
        <v>0</v>
      </c>
      <c r="AZ111" s="137">
        <f>'Y.d.b - Vzduchotechnika 2'!F37</f>
        <v>0</v>
      </c>
      <c r="BA111" s="137">
        <f>'Y.d.b - Vzduchotechnika 2'!F38</f>
        <v>0</v>
      </c>
      <c r="BB111" s="137">
        <f>'Y.d.b - Vzduchotechnika 2'!F39</f>
        <v>0</v>
      </c>
      <c r="BC111" s="137">
        <f>'Y.d.b - Vzduchotechnika 2'!F40</f>
        <v>0</v>
      </c>
      <c r="BD111" s="139">
        <f>'Y.d.b - Vzduchotechnika 2'!F41</f>
        <v>0</v>
      </c>
      <c r="BE111" s="4"/>
      <c r="BT111" s="140" t="s">
        <v>90</v>
      </c>
      <c r="BV111" s="140" t="s">
        <v>75</v>
      </c>
      <c r="BW111" s="140" t="s">
        <v>127</v>
      </c>
      <c r="BX111" s="140" t="s">
        <v>117</v>
      </c>
      <c r="CL111" s="140" t="s">
        <v>1</v>
      </c>
    </row>
    <row r="112" spans="1:90" s="4" customFormat="1" ht="16.5" customHeight="1">
      <c r="A112" s="141" t="s">
        <v>87</v>
      </c>
      <c r="B112" s="69"/>
      <c r="C112" s="131"/>
      <c r="D112" s="131"/>
      <c r="E112" s="131"/>
      <c r="F112" s="132" t="s">
        <v>128</v>
      </c>
      <c r="G112" s="132"/>
      <c r="H112" s="132"/>
      <c r="I112" s="132"/>
      <c r="J112" s="132"/>
      <c r="K112" s="131"/>
      <c r="L112" s="132" t="s">
        <v>105</v>
      </c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4">
        <f>'Y.d.c - Vzduchotechnika 3'!J34</f>
        <v>0</v>
      </c>
      <c r="AH112" s="131"/>
      <c r="AI112" s="131"/>
      <c r="AJ112" s="131"/>
      <c r="AK112" s="131"/>
      <c r="AL112" s="131"/>
      <c r="AM112" s="131"/>
      <c r="AN112" s="134">
        <f>SUM(AG112,AT112)</f>
        <v>0</v>
      </c>
      <c r="AO112" s="131"/>
      <c r="AP112" s="131"/>
      <c r="AQ112" s="135" t="s">
        <v>84</v>
      </c>
      <c r="AR112" s="71"/>
      <c r="AS112" s="136">
        <v>0</v>
      </c>
      <c r="AT112" s="137">
        <f>ROUND(SUM(AV112:AW112),2)</f>
        <v>0</v>
      </c>
      <c r="AU112" s="138">
        <f>'Y.d.c - Vzduchotechnika 3'!P132</f>
        <v>0</v>
      </c>
      <c r="AV112" s="137">
        <f>'Y.d.c - Vzduchotechnika 3'!J37</f>
        <v>0</v>
      </c>
      <c r="AW112" s="137">
        <f>'Y.d.c - Vzduchotechnika 3'!J38</f>
        <v>0</v>
      </c>
      <c r="AX112" s="137">
        <f>'Y.d.c - Vzduchotechnika 3'!J39</f>
        <v>0</v>
      </c>
      <c r="AY112" s="137">
        <f>'Y.d.c - Vzduchotechnika 3'!J40</f>
        <v>0</v>
      </c>
      <c r="AZ112" s="137">
        <f>'Y.d.c - Vzduchotechnika 3'!F37</f>
        <v>0</v>
      </c>
      <c r="BA112" s="137">
        <f>'Y.d.c - Vzduchotechnika 3'!F38</f>
        <v>0</v>
      </c>
      <c r="BB112" s="137">
        <f>'Y.d.c - Vzduchotechnika 3'!F39</f>
        <v>0</v>
      </c>
      <c r="BC112" s="137">
        <f>'Y.d.c - Vzduchotechnika 3'!F40</f>
        <v>0</v>
      </c>
      <c r="BD112" s="139">
        <f>'Y.d.c - Vzduchotechnika 3'!F41</f>
        <v>0</v>
      </c>
      <c r="BE112" s="4"/>
      <c r="BT112" s="140" t="s">
        <v>90</v>
      </c>
      <c r="BV112" s="140" t="s">
        <v>75</v>
      </c>
      <c r="BW112" s="140" t="s">
        <v>129</v>
      </c>
      <c r="BX112" s="140" t="s">
        <v>117</v>
      </c>
      <c r="CL112" s="140" t="s">
        <v>1</v>
      </c>
    </row>
    <row r="113" spans="1:90" s="4" customFormat="1" ht="16.5" customHeight="1">
      <c r="A113" s="141" t="s">
        <v>87</v>
      </c>
      <c r="B113" s="69"/>
      <c r="C113" s="131"/>
      <c r="D113" s="131"/>
      <c r="E113" s="131"/>
      <c r="F113" s="132" t="s">
        <v>130</v>
      </c>
      <c r="G113" s="132"/>
      <c r="H113" s="132"/>
      <c r="I113" s="132"/>
      <c r="J113" s="132"/>
      <c r="K113" s="131"/>
      <c r="L113" s="132" t="s">
        <v>131</v>
      </c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4">
        <f>'Y.d.d - Vzduchotechnika 4'!J34</f>
        <v>0</v>
      </c>
      <c r="AH113" s="131"/>
      <c r="AI113" s="131"/>
      <c r="AJ113" s="131"/>
      <c r="AK113" s="131"/>
      <c r="AL113" s="131"/>
      <c r="AM113" s="131"/>
      <c r="AN113" s="134">
        <f>SUM(AG113,AT113)</f>
        <v>0</v>
      </c>
      <c r="AO113" s="131"/>
      <c r="AP113" s="131"/>
      <c r="AQ113" s="135" t="s">
        <v>84</v>
      </c>
      <c r="AR113" s="71"/>
      <c r="AS113" s="136">
        <v>0</v>
      </c>
      <c r="AT113" s="137">
        <f>ROUND(SUM(AV113:AW113),2)</f>
        <v>0</v>
      </c>
      <c r="AU113" s="138">
        <f>'Y.d.d - Vzduchotechnika 4'!P132</f>
        <v>0</v>
      </c>
      <c r="AV113" s="137">
        <f>'Y.d.d - Vzduchotechnika 4'!J37</f>
        <v>0</v>
      </c>
      <c r="AW113" s="137">
        <f>'Y.d.d - Vzduchotechnika 4'!J38</f>
        <v>0</v>
      </c>
      <c r="AX113" s="137">
        <f>'Y.d.d - Vzduchotechnika 4'!J39</f>
        <v>0</v>
      </c>
      <c r="AY113" s="137">
        <f>'Y.d.d - Vzduchotechnika 4'!J40</f>
        <v>0</v>
      </c>
      <c r="AZ113" s="137">
        <f>'Y.d.d - Vzduchotechnika 4'!F37</f>
        <v>0</v>
      </c>
      <c r="BA113" s="137">
        <f>'Y.d.d - Vzduchotechnika 4'!F38</f>
        <v>0</v>
      </c>
      <c r="BB113" s="137">
        <f>'Y.d.d - Vzduchotechnika 4'!F39</f>
        <v>0</v>
      </c>
      <c r="BC113" s="137">
        <f>'Y.d.d - Vzduchotechnika 4'!F40</f>
        <v>0</v>
      </c>
      <c r="BD113" s="139">
        <f>'Y.d.d - Vzduchotechnika 4'!F41</f>
        <v>0</v>
      </c>
      <c r="BE113" s="4"/>
      <c r="BT113" s="140" t="s">
        <v>90</v>
      </c>
      <c r="BV113" s="140" t="s">
        <v>75</v>
      </c>
      <c r="BW113" s="140" t="s">
        <v>132</v>
      </c>
      <c r="BX113" s="140" t="s">
        <v>117</v>
      </c>
      <c r="CL113" s="140" t="s">
        <v>1</v>
      </c>
    </row>
    <row r="114" spans="1:90" s="4" customFormat="1" ht="16.5" customHeight="1">
      <c r="A114" s="141" t="s">
        <v>87</v>
      </c>
      <c r="B114" s="69"/>
      <c r="C114" s="131"/>
      <c r="D114" s="131"/>
      <c r="E114" s="132" t="s">
        <v>133</v>
      </c>
      <c r="F114" s="132"/>
      <c r="G114" s="132"/>
      <c r="H114" s="132"/>
      <c r="I114" s="132"/>
      <c r="J114" s="131"/>
      <c r="K114" s="132" t="s">
        <v>108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4">
        <f>'Y.. - Způsobilé výdaje - ...'!J32</f>
        <v>0</v>
      </c>
      <c r="AH114" s="131"/>
      <c r="AI114" s="131"/>
      <c r="AJ114" s="131"/>
      <c r="AK114" s="131"/>
      <c r="AL114" s="131"/>
      <c r="AM114" s="131"/>
      <c r="AN114" s="134">
        <f>SUM(AG114,AT114)</f>
        <v>0</v>
      </c>
      <c r="AO114" s="131"/>
      <c r="AP114" s="131"/>
      <c r="AQ114" s="135" t="s">
        <v>84</v>
      </c>
      <c r="AR114" s="71"/>
      <c r="AS114" s="136">
        <v>0</v>
      </c>
      <c r="AT114" s="137">
        <f>ROUND(SUM(AV114:AW114),2)</f>
        <v>0</v>
      </c>
      <c r="AU114" s="138">
        <f>'Y.. - Způsobilé výdaje - ...'!P124</f>
        <v>0</v>
      </c>
      <c r="AV114" s="137">
        <f>'Y.. - Způsobilé výdaje - ...'!J35</f>
        <v>0</v>
      </c>
      <c r="AW114" s="137">
        <f>'Y.. - Způsobilé výdaje - ...'!J36</f>
        <v>0</v>
      </c>
      <c r="AX114" s="137">
        <f>'Y.. - Způsobilé výdaje - ...'!J37</f>
        <v>0</v>
      </c>
      <c r="AY114" s="137">
        <f>'Y.. - Způsobilé výdaje - ...'!J38</f>
        <v>0</v>
      </c>
      <c r="AZ114" s="137">
        <f>'Y.. - Způsobilé výdaje - ...'!F35</f>
        <v>0</v>
      </c>
      <c r="BA114" s="137">
        <f>'Y.. - Způsobilé výdaje - ...'!F36</f>
        <v>0</v>
      </c>
      <c r="BB114" s="137">
        <f>'Y.. - Způsobilé výdaje - ...'!F37</f>
        <v>0</v>
      </c>
      <c r="BC114" s="137">
        <f>'Y.. - Způsobilé výdaje - ...'!F38</f>
        <v>0</v>
      </c>
      <c r="BD114" s="139">
        <f>'Y.. - Způsobilé výdaje - ...'!F39</f>
        <v>0</v>
      </c>
      <c r="BE114" s="4"/>
      <c r="BT114" s="140" t="s">
        <v>85</v>
      </c>
      <c r="BV114" s="140" t="s">
        <v>75</v>
      </c>
      <c r="BW114" s="140" t="s">
        <v>134</v>
      </c>
      <c r="BX114" s="140" t="s">
        <v>115</v>
      </c>
      <c r="CL114" s="140" t="s">
        <v>1</v>
      </c>
    </row>
    <row r="115" spans="1:90" s="4" customFormat="1" ht="16.5" customHeight="1">
      <c r="A115" s="141" t="s">
        <v>87</v>
      </c>
      <c r="B115" s="69"/>
      <c r="C115" s="131"/>
      <c r="D115" s="131"/>
      <c r="E115" s="132" t="s">
        <v>135</v>
      </c>
      <c r="F115" s="132"/>
      <c r="G115" s="132"/>
      <c r="H115" s="132"/>
      <c r="I115" s="132"/>
      <c r="J115" s="131"/>
      <c r="K115" s="132" t="s">
        <v>111</v>
      </c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4">
        <f>'Y... - Nezpůsobilé výdaje'!J32</f>
        <v>0</v>
      </c>
      <c r="AH115" s="131"/>
      <c r="AI115" s="131"/>
      <c r="AJ115" s="131"/>
      <c r="AK115" s="131"/>
      <c r="AL115" s="131"/>
      <c r="AM115" s="131"/>
      <c r="AN115" s="134">
        <f>SUM(AG115,AT115)</f>
        <v>0</v>
      </c>
      <c r="AO115" s="131"/>
      <c r="AP115" s="131"/>
      <c r="AQ115" s="135" t="s">
        <v>84</v>
      </c>
      <c r="AR115" s="71"/>
      <c r="AS115" s="136">
        <v>0</v>
      </c>
      <c r="AT115" s="137">
        <f>ROUND(SUM(AV115:AW115),2)</f>
        <v>0</v>
      </c>
      <c r="AU115" s="138">
        <f>'Y... - Nezpůsobilé výdaje'!P125</f>
        <v>0</v>
      </c>
      <c r="AV115" s="137">
        <f>'Y... - Nezpůsobilé výdaje'!J35</f>
        <v>0</v>
      </c>
      <c r="AW115" s="137">
        <f>'Y... - Nezpůsobilé výdaje'!J36</f>
        <v>0</v>
      </c>
      <c r="AX115" s="137">
        <f>'Y... - Nezpůsobilé výdaje'!J37</f>
        <v>0</v>
      </c>
      <c r="AY115" s="137">
        <f>'Y... - Nezpůsobilé výdaje'!J38</f>
        <v>0</v>
      </c>
      <c r="AZ115" s="137">
        <f>'Y... - Nezpůsobilé výdaje'!F35</f>
        <v>0</v>
      </c>
      <c r="BA115" s="137">
        <f>'Y... - Nezpůsobilé výdaje'!F36</f>
        <v>0</v>
      </c>
      <c r="BB115" s="137">
        <f>'Y... - Nezpůsobilé výdaje'!F37</f>
        <v>0</v>
      </c>
      <c r="BC115" s="137">
        <f>'Y... - Nezpůsobilé výdaje'!F38</f>
        <v>0</v>
      </c>
      <c r="BD115" s="139">
        <f>'Y... - Nezpůsobilé výdaje'!F39</f>
        <v>0</v>
      </c>
      <c r="BE115" s="4"/>
      <c r="BT115" s="140" t="s">
        <v>85</v>
      </c>
      <c r="BV115" s="140" t="s">
        <v>75</v>
      </c>
      <c r="BW115" s="140" t="s">
        <v>136</v>
      </c>
      <c r="BX115" s="140" t="s">
        <v>115</v>
      </c>
      <c r="CL115" s="140" t="s">
        <v>1</v>
      </c>
    </row>
    <row r="116" spans="1:91" s="7" customFormat="1" ht="24.75" customHeight="1">
      <c r="A116" s="7"/>
      <c r="B116" s="118"/>
      <c r="C116" s="119"/>
      <c r="D116" s="120" t="s">
        <v>137</v>
      </c>
      <c r="E116" s="120"/>
      <c r="F116" s="120"/>
      <c r="G116" s="120"/>
      <c r="H116" s="120"/>
      <c r="I116" s="121"/>
      <c r="J116" s="120" t="s">
        <v>138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2">
        <f>ROUND(AG117+AG124+AG125,2)</f>
        <v>0</v>
      </c>
      <c r="AH116" s="121"/>
      <c r="AI116" s="121"/>
      <c r="AJ116" s="121"/>
      <c r="AK116" s="121"/>
      <c r="AL116" s="121"/>
      <c r="AM116" s="121"/>
      <c r="AN116" s="123">
        <f>SUM(AG116,AT116)</f>
        <v>0</v>
      </c>
      <c r="AO116" s="121"/>
      <c r="AP116" s="121"/>
      <c r="AQ116" s="124" t="s">
        <v>79</v>
      </c>
      <c r="AR116" s="125"/>
      <c r="AS116" s="126">
        <f>ROUND(AS117+AS124+AS125,2)</f>
        <v>0</v>
      </c>
      <c r="AT116" s="127">
        <f>ROUND(SUM(AV116:AW116),2)</f>
        <v>0</v>
      </c>
      <c r="AU116" s="128">
        <f>ROUND(AU117+AU124+AU125,5)</f>
        <v>0</v>
      </c>
      <c r="AV116" s="127">
        <f>ROUND(AZ116*L29,2)</f>
        <v>0</v>
      </c>
      <c r="AW116" s="127">
        <f>ROUND(BA116*L30,2)</f>
        <v>0</v>
      </c>
      <c r="AX116" s="127">
        <f>ROUND(BB116*L29,2)</f>
        <v>0</v>
      </c>
      <c r="AY116" s="127">
        <f>ROUND(BC116*L30,2)</f>
        <v>0</v>
      </c>
      <c r="AZ116" s="127">
        <f>ROUND(AZ117+AZ124+AZ125,2)</f>
        <v>0</v>
      </c>
      <c r="BA116" s="127">
        <f>ROUND(BA117+BA124+BA125,2)</f>
        <v>0</v>
      </c>
      <c r="BB116" s="127">
        <f>ROUND(BB117+BB124+BB125,2)</f>
        <v>0</v>
      </c>
      <c r="BC116" s="127">
        <f>ROUND(BC117+BC124+BC125,2)</f>
        <v>0</v>
      </c>
      <c r="BD116" s="129">
        <f>ROUND(BD117+BD124+BD125,2)</f>
        <v>0</v>
      </c>
      <c r="BE116" s="7"/>
      <c r="BS116" s="130" t="s">
        <v>72</v>
      </c>
      <c r="BT116" s="130" t="s">
        <v>80</v>
      </c>
      <c r="BU116" s="130" t="s">
        <v>74</v>
      </c>
      <c r="BV116" s="130" t="s">
        <v>75</v>
      </c>
      <c r="BW116" s="130" t="s">
        <v>139</v>
      </c>
      <c r="BX116" s="130" t="s">
        <v>5</v>
      </c>
      <c r="CL116" s="130" t="s">
        <v>1</v>
      </c>
      <c r="CM116" s="130" t="s">
        <v>80</v>
      </c>
    </row>
    <row r="117" spans="1:90" s="4" customFormat="1" ht="16.5" customHeight="1">
      <c r="A117" s="4"/>
      <c r="B117" s="69"/>
      <c r="C117" s="131"/>
      <c r="D117" s="131"/>
      <c r="E117" s="132" t="s">
        <v>140</v>
      </c>
      <c r="F117" s="132"/>
      <c r="G117" s="132"/>
      <c r="H117" s="132"/>
      <c r="I117" s="132"/>
      <c r="J117" s="131"/>
      <c r="K117" s="132" t="s">
        <v>83</v>
      </c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3">
        <f>ROUND(SUM(AG118:AG123),2)</f>
        <v>0</v>
      </c>
      <c r="AH117" s="131"/>
      <c r="AI117" s="131"/>
      <c r="AJ117" s="131"/>
      <c r="AK117" s="131"/>
      <c r="AL117" s="131"/>
      <c r="AM117" s="131"/>
      <c r="AN117" s="134">
        <f>SUM(AG117,AT117)</f>
        <v>0</v>
      </c>
      <c r="AO117" s="131"/>
      <c r="AP117" s="131"/>
      <c r="AQ117" s="135" t="s">
        <v>84</v>
      </c>
      <c r="AR117" s="71"/>
      <c r="AS117" s="136">
        <f>ROUND(SUM(AS118:AS123),2)</f>
        <v>0</v>
      </c>
      <c r="AT117" s="137">
        <f>ROUND(SUM(AV117:AW117),2)</f>
        <v>0</v>
      </c>
      <c r="AU117" s="138">
        <f>ROUND(SUM(AU118:AU123),5)</f>
        <v>0</v>
      </c>
      <c r="AV117" s="137">
        <f>ROUND(AZ117*L29,2)</f>
        <v>0</v>
      </c>
      <c r="AW117" s="137">
        <f>ROUND(BA117*L30,2)</f>
        <v>0</v>
      </c>
      <c r="AX117" s="137">
        <f>ROUND(BB117*L29,2)</f>
        <v>0</v>
      </c>
      <c r="AY117" s="137">
        <f>ROUND(BC117*L30,2)</f>
        <v>0</v>
      </c>
      <c r="AZ117" s="137">
        <f>ROUND(SUM(AZ118:AZ123),2)</f>
        <v>0</v>
      </c>
      <c r="BA117" s="137">
        <f>ROUND(SUM(BA118:BA123),2)</f>
        <v>0</v>
      </c>
      <c r="BB117" s="137">
        <f>ROUND(SUM(BB118:BB123),2)</f>
        <v>0</v>
      </c>
      <c r="BC117" s="137">
        <f>ROUND(SUM(BC118:BC123),2)</f>
        <v>0</v>
      </c>
      <c r="BD117" s="139">
        <f>ROUND(SUM(BD118:BD123),2)</f>
        <v>0</v>
      </c>
      <c r="BE117" s="4"/>
      <c r="BS117" s="140" t="s">
        <v>72</v>
      </c>
      <c r="BT117" s="140" t="s">
        <v>85</v>
      </c>
      <c r="BU117" s="140" t="s">
        <v>74</v>
      </c>
      <c r="BV117" s="140" t="s">
        <v>75</v>
      </c>
      <c r="BW117" s="140" t="s">
        <v>141</v>
      </c>
      <c r="BX117" s="140" t="s">
        <v>139</v>
      </c>
      <c r="CL117" s="140" t="s">
        <v>1</v>
      </c>
    </row>
    <row r="118" spans="1:90" s="4" customFormat="1" ht="16.5" customHeight="1">
      <c r="A118" s="141" t="s">
        <v>87</v>
      </c>
      <c r="B118" s="69"/>
      <c r="C118" s="131"/>
      <c r="D118" s="131"/>
      <c r="E118" s="131"/>
      <c r="F118" s="132" t="s">
        <v>142</v>
      </c>
      <c r="G118" s="132"/>
      <c r="H118" s="132"/>
      <c r="I118" s="132"/>
      <c r="J118" s="132"/>
      <c r="K118" s="131"/>
      <c r="L118" s="132" t="s">
        <v>89</v>
      </c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4">
        <f>'Z.a - Stavební přípomoce'!J34</f>
        <v>0</v>
      </c>
      <c r="AH118" s="131"/>
      <c r="AI118" s="131"/>
      <c r="AJ118" s="131"/>
      <c r="AK118" s="131"/>
      <c r="AL118" s="131"/>
      <c r="AM118" s="131"/>
      <c r="AN118" s="134">
        <f>SUM(AG118,AT118)</f>
        <v>0</v>
      </c>
      <c r="AO118" s="131"/>
      <c r="AP118" s="131"/>
      <c r="AQ118" s="135" t="s">
        <v>84</v>
      </c>
      <c r="AR118" s="71"/>
      <c r="AS118" s="136">
        <v>0</v>
      </c>
      <c r="AT118" s="137">
        <f>ROUND(SUM(AV118:AW118),2)</f>
        <v>0</v>
      </c>
      <c r="AU118" s="138">
        <f>'Z.a - Stavební přípomoce'!P140</f>
        <v>0</v>
      </c>
      <c r="AV118" s="137">
        <f>'Z.a - Stavební přípomoce'!J37</f>
        <v>0</v>
      </c>
      <c r="AW118" s="137">
        <f>'Z.a - Stavební přípomoce'!J38</f>
        <v>0</v>
      </c>
      <c r="AX118" s="137">
        <f>'Z.a - Stavební přípomoce'!J39</f>
        <v>0</v>
      </c>
      <c r="AY118" s="137">
        <f>'Z.a - Stavební přípomoce'!J40</f>
        <v>0</v>
      </c>
      <c r="AZ118" s="137">
        <f>'Z.a - Stavební přípomoce'!F37</f>
        <v>0</v>
      </c>
      <c r="BA118" s="137">
        <f>'Z.a - Stavební přípomoce'!F38</f>
        <v>0</v>
      </c>
      <c r="BB118" s="137">
        <f>'Z.a - Stavební přípomoce'!F39</f>
        <v>0</v>
      </c>
      <c r="BC118" s="137">
        <f>'Z.a - Stavební přípomoce'!F40</f>
        <v>0</v>
      </c>
      <c r="BD118" s="139">
        <f>'Z.a - Stavební přípomoce'!F41</f>
        <v>0</v>
      </c>
      <c r="BE118" s="4"/>
      <c r="BT118" s="140" t="s">
        <v>90</v>
      </c>
      <c r="BV118" s="140" t="s">
        <v>75</v>
      </c>
      <c r="BW118" s="140" t="s">
        <v>143</v>
      </c>
      <c r="BX118" s="140" t="s">
        <v>141</v>
      </c>
      <c r="CL118" s="140" t="s">
        <v>1</v>
      </c>
    </row>
    <row r="119" spans="1:90" s="4" customFormat="1" ht="16.5" customHeight="1">
      <c r="A119" s="141" t="s">
        <v>87</v>
      </c>
      <c r="B119" s="69"/>
      <c r="C119" s="131"/>
      <c r="D119" s="131"/>
      <c r="E119" s="131"/>
      <c r="F119" s="132" t="s">
        <v>144</v>
      </c>
      <c r="G119" s="132"/>
      <c r="H119" s="132"/>
      <c r="I119" s="132"/>
      <c r="J119" s="132"/>
      <c r="K119" s="131"/>
      <c r="L119" s="132" t="s">
        <v>93</v>
      </c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4">
        <f>'Z.b - Elektroinstalace'!J34</f>
        <v>0</v>
      </c>
      <c r="AH119" s="131"/>
      <c r="AI119" s="131"/>
      <c r="AJ119" s="131"/>
      <c r="AK119" s="131"/>
      <c r="AL119" s="131"/>
      <c r="AM119" s="131"/>
      <c r="AN119" s="134">
        <f>SUM(AG119,AT119)</f>
        <v>0</v>
      </c>
      <c r="AO119" s="131"/>
      <c r="AP119" s="131"/>
      <c r="AQ119" s="135" t="s">
        <v>84</v>
      </c>
      <c r="AR119" s="71"/>
      <c r="AS119" s="136">
        <v>0</v>
      </c>
      <c r="AT119" s="137">
        <f>ROUND(SUM(AV119:AW119),2)</f>
        <v>0</v>
      </c>
      <c r="AU119" s="138">
        <f>'Z.b - Elektroinstalace'!P128</f>
        <v>0</v>
      </c>
      <c r="AV119" s="137">
        <f>'Z.b - Elektroinstalace'!J37</f>
        <v>0</v>
      </c>
      <c r="AW119" s="137">
        <f>'Z.b - Elektroinstalace'!J38</f>
        <v>0</v>
      </c>
      <c r="AX119" s="137">
        <f>'Z.b - Elektroinstalace'!J39</f>
        <v>0</v>
      </c>
      <c r="AY119" s="137">
        <f>'Z.b - Elektroinstalace'!J40</f>
        <v>0</v>
      </c>
      <c r="AZ119" s="137">
        <f>'Z.b - Elektroinstalace'!F37</f>
        <v>0</v>
      </c>
      <c r="BA119" s="137">
        <f>'Z.b - Elektroinstalace'!F38</f>
        <v>0</v>
      </c>
      <c r="BB119" s="137">
        <f>'Z.b - Elektroinstalace'!F39</f>
        <v>0</v>
      </c>
      <c r="BC119" s="137">
        <f>'Z.b - Elektroinstalace'!F40</f>
        <v>0</v>
      </c>
      <c r="BD119" s="139">
        <f>'Z.b - Elektroinstalace'!F41</f>
        <v>0</v>
      </c>
      <c r="BE119" s="4"/>
      <c r="BT119" s="140" t="s">
        <v>90</v>
      </c>
      <c r="BV119" s="140" t="s">
        <v>75</v>
      </c>
      <c r="BW119" s="140" t="s">
        <v>145</v>
      </c>
      <c r="BX119" s="140" t="s">
        <v>141</v>
      </c>
      <c r="CL119" s="140" t="s">
        <v>1</v>
      </c>
    </row>
    <row r="120" spans="1:90" s="4" customFormat="1" ht="16.5" customHeight="1">
      <c r="A120" s="141" t="s">
        <v>87</v>
      </c>
      <c r="B120" s="69"/>
      <c r="C120" s="131"/>
      <c r="D120" s="131"/>
      <c r="E120" s="131"/>
      <c r="F120" s="132" t="s">
        <v>146</v>
      </c>
      <c r="G120" s="132"/>
      <c r="H120" s="132"/>
      <c r="I120" s="132"/>
      <c r="J120" s="132"/>
      <c r="K120" s="131"/>
      <c r="L120" s="132" t="s">
        <v>96</v>
      </c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4">
        <f>'Z.c - Ústřední topení'!J34</f>
        <v>0</v>
      </c>
      <c r="AH120" s="131"/>
      <c r="AI120" s="131"/>
      <c r="AJ120" s="131"/>
      <c r="AK120" s="131"/>
      <c r="AL120" s="131"/>
      <c r="AM120" s="131"/>
      <c r="AN120" s="134">
        <f>SUM(AG120,AT120)</f>
        <v>0</v>
      </c>
      <c r="AO120" s="131"/>
      <c r="AP120" s="131"/>
      <c r="AQ120" s="135" t="s">
        <v>84</v>
      </c>
      <c r="AR120" s="71"/>
      <c r="AS120" s="136">
        <v>0</v>
      </c>
      <c r="AT120" s="137">
        <f>ROUND(SUM(AV120:AW120),2)</f>
        <v>0</v>
      </c>
      <c r="AU120" s="138">
        <f>'Z.c - Ústřední topení'!P133</f>
        <v>0</v>
      </c>
      <c r="AV120" s="137">
        <f>'Z.c - Ústřední topení'!J37</f>
        <v>0</v>
      </c>
      <c r="AW120" s="137">
        <f>'Z.c - Ústřední topení'!J38</f>
        <v>0</v>
      </c>
      <c r="AX120" s="137">
        <f>'Z.c - Ústřední topení'!J39</f>
        <v>0</v>
      </c>
      <c r="AY120" s="137">
        <f>'Z.c - Ústřední topení'!J40</f>
        <v>0</v>
      </c>
      <c r="AZ120" s="137">
        <f>'Z.c - Ústřední topení'!F37</f>
        <v>0</v>
      </c>
      <c r="BA120" s="137">
        <f>'Z.c - Ústřední topení'!F38</f>
        <v>0</v>
      </c>
      <c r="BB120" s="137">
        <f>'Z.c - Ústřední topení'!F39</f>
        <v>0</v>
      </c>
      <c r="BC120" s="137">
        <f>'Z.c - Ústřední topení'!F40</f>
        <v>0</v>
      </c>
      <c r="BD120" s="139">
        <f>'Z.c - Ústřední topení'!F41</f>
        <v>0</v>
      </c>
      <c r="BE120" s="4"/>
      <c r="BT120" s="140" t="s">
        <v>90</v>
      </c>
      <c r="BV120" s="140" t="s">
        <v>75</v>
      </c>
      <c r="BW120" s="140" t="s">
        <v>147</v>
      </c>
      <c r="BX120" s="140" t="s">
        <v>141</v>
      </c>
      <c r="CL120" s="140" t="s">
        <v>1</v>
      </c>
    </row>
    <row r="121" spans="1:90" s="4" customFormat="1" ht="16.5" customHeight="1">
      <c r="A121" s="141" t="s">
        <v>87</v>
      </c>
      <c r="B121" s="69"/>
      <c r="C121" s="131"/>
      <c r="D121" s="131"/>
      <c r="E121" s="131"/>
      <c r="F121" s="132" t="s">
        <v>148</v>
      </c>
      <c r="G121" s="132"/>
      <c r="H121" s="132"/>
      <c r="I121" s="132"/>
      <c r="J121" s="132"/>
      <c r="K121" s="131"/>
      <c r="L121" s="132" t="s">
        <v>99</v>
      </c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4">
        <f>'Z.d.a - Vzduchotechnika 1'!J34</f>
        <v>0</v>
      </c>
      <c r="AH121" s="131"/>
      <c r="AI121" s="131"/>
      <c r="AJ121" s="131"/>
      <c r="AK121" s="131"/>
      <c r="AL121" s="131"/>
      <c r="AM121" s="131"/>
      <c r="AN121" s="134">
        <f>SUM(AG121,AT121)</f>
        <v>0</v>
      </c>
      <c r="AO121" s="131"/>
      <c r="AP121" s="131"/>
      <c r="AQ121" s="135" t="s">
        <v>84</v>
      </c>
      <c r="AR121" s="71"/>
      <c r="AS121" s="136">
        <v>0</v>
      </c>
      <c r="AT121" s="137">
        <f>ROUND(SUM(AV121:AW121),2)</f>
        <v>0</v>
      </c>
      <c r="AU121" s="138">
        <f>'Z.d.a - Vzduchotechnika 1'!P132</f>
        <v>0</v>
      </c>
      <c r="AV121" s="137">
        <f>'Z.d.a - Vzduchotechnika 1'!J37</f>
        <v>0</v>
      </c>
      <c r="AW121" s="137">
        <f>'Z.d.a - Vzduchotechnika 1'!J38</f>
        <v>0</v>
      </c>
      <c r="AX121" s="137">
        <f>'Z.d.a - Vzduchotechnika 1'!J39</f>
        <v>0</v>
      </c>
      <c r="AY121" s="137">
        <f>'Z.d.a - Vzduchotechnika 1'!J40</f>
        <v>0</v>
      </c>
      <c r="AZ121" s="137">
        <f>'Z.d.a - Vzduchotechnika 1'!F37</f>
        <v>0</v>
      </c>
      <c r="BA121" s="137">
        <f>'Z.d.a - Vzduchotechnika 1'!F38</f>
        <v>0</v>
      </c>
      <c r="BB121" s="137">
        <f>'Z.d.a - Vzduchotechnika 1'!F39</f>
        <v>0</v>
      </c>
      <c r="BC121" s="137">
        <f>'Z.d.a - Vzduchotechnika 1'!F40</f>
        <v>0</v>
      </c>
      <c r="BD121" s="139">
        <f>'Z.d.a - Vzduchotechnika 1'!F41</f>
        <v>0</v>
      </c>
      <c r="BE121" s="4"/>
      <c r="BT121" s="140" t="s">
        <v>90</v>
      </c>
      <c r="BV121" s="140" t="s">
        <v>75</v>
      </c>
      <c r="BW121" s="140" t="s">
        <v>149</v>
      </c>
      <c r="BX121" s="140" t="s">
        <v>141</v>
      </c>
      <c r="CL121" s="140" t="s">
        <v>1</v>
      </c>
    </row>
    <row r="122" spans="1:90" s="4" customFormat="1" ht="16.5" customHeight="1">
      <c r="A122" s="141" t="s">
        <v>87</v>
      </c>
      <c r="B122" s="69"/>
      <c r="C122" s="131"/>
      <c r="D122" s="131"/>
      <c r="E122" s="131"/>
      <c r="F122" s="132" t="s">
        <v>150</v>
      </c>
      <c r="G122" s="132"/>
      <c r="H122" s="132"/>
      <c r="I122" s="132"/>
      <c r="J122" s="132"/>
      <c r="K122" s="131"/>
      <c r="L122" s="132" t="s">
        <v>102</v>
      </c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4">
        <f>'Z.d.b - Vzduchotechnika 2'!J34</f>
        <v>0</v>
      </c>
      <c r="AH122" s="131"/>
      <c r="AI122" s="131"/>
      <c r="AJ122" s="131"/>
      <c r="AK122" s="131"/>
      <c r="AL122" s="131"/>
      <c r="AM122" s="131"/>
      <c r="AN122" s="134">
        <f>SUM(AG122,AT122)</f>
        <v>0</v>
      </c>
      <c r="AO122" s="131"/>
      <c r="AP122" s="131"/>
      <c r="AQ122" s="135" t="s">
        <v>84</v>
      </c>
      <c r="AR122" s="71"/>
      <c r="AS122" s="136">
        <v>0</v>
      </c>
      <c r="AT122" s="137">
        <f>ROUND(SUM(AV122:AW122),2)</f>
        <v>0</v>
      </c>
      <c r="AU122" s="138">
        <f>'Z.d.b - Vzduchotechnika 2'!P132</f>
        <v>0</v>
      </c>
      <c r="AV122" s="137">
        <f>'Z.d.b - Vzduchotechnika 2'!J37</f>
        <v>0</v>
      </c>
      <c r="AW122" s="137">
        <f>'Z.d.b - Vzduchotechnika 2'!J38</f>
        <v>0</v>
      </c>
      <c r="AX122" s="137">
        <f>'Z.d.b - Vzduchotechnika 2'!J39</f>
        <v>0</v>
      </c>
      <c r="AY122" s="137">
        <f>'Z.d.b - Vzduchotechnika 2'!J40</f>
        <v>0</v>
      </c>
      <c r="AZ122" s="137">
        <f>'Z.d.b - Vzduchotechnika 2'!F37</f>
        <v>0</v>
      </c>
      <c r="BA122" s="137">
        <f>'Z.d.b - Vzduchotechnika 2'!F38</f>
        <v>0</v>
      </c>
      <c r="BB122" s="137">
        <f>'Z.d.b - Vzduchotechnika 2'!F39</f>
        <v>0</v>
      </c>
      <c r="BC122" s="137">
        <f>'Z.d.b - Vzduchotechnika 2'!F40</f>
        <v>0</v>
      </c>
      <c r="BD122" s="139">
        <f>'Z.d.b - Vzduchotechnika 2'!F41</f>
        <v>0</v>
      </c>
      <c r="BE122" s="4"/>
      <c r="BT122" s="140" t="s">
        <v>90</v>
      </c>
      <c r="BV122" s="140" t="s">
        <v>75</v>
      </c>
      <c r="BW122" s="140" t="s">
        <v>151</v>
      </c>
      <c r="BX122" s="140" t="s">
        <v>141</v>
      </c>
      <c r="CL122" s="140" t="s">
        <v>1</v>
      </c>
    </row>
    <row r="123" spans="1:90" s="4" customFormat="1" ht="16.5" customHeight="1">
      <c r="A123" s="141" t="s">
        <v>87</v>
      </c>
      <c r="B123" s="69"/>
      <c r="C123" s="131"/>
      <c r="D123" s="131"/>
      <c r="E123" s="131"/>
      <c r="F123" s="132" t="s">
        <v>152</v>
      </c>
      <c r="G123" s="132"/>
      <c r="H123" s="132"/>
      <c r="I123" s="132"/>
      <c r="J123" s="132"/>
      <c r="K123" s="131"/>
      <c r="L123" s="132" t="s">
        <v>105</v>
      </c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4">
        <f>'Z.d.c - Vzduchotechnika 3'!J34</f>
        <v>0</v>
      </c>
      <c r="AH123" s="131"/>
      <c r="AI123" s="131"/>
      <c r="AJ123" s="131"/>
      <c r="AK123" s="131"/>
      <c r="AL123" s="131"/>
      <c r="AM123" s="131"/>
      <c r="AN123" s="134">
        <f>SUM(AG123,AT123)</f>
        <v>0</v>
      </c>
      <c r="AO123" s="131"/>
      <c r="AP123" s="131"/>
      <c r="AQ123" s="135" t="s">
        <v>84</v>
      </c>
      <c r="AR123" s="71"/>
      <c r="AS123" s="136">
        <v>0</v>
      </c>
      <c r="AT123" s="137">
        <f>ROUND(SUM(AV123:AW123),2)</f>
        <v>0</v>
      </c>
      <c r="AU123" s="138">
        <f>'Z.d.c - Vzduchotechnika 3'!P132</f>
        <v>0</v>
      </c>
      <c r="AV123" s="137">
        <f>'Z.d.c - Vzduchotechnika 3'!J37</f>
        <v>0</v>
      </c>
      <c r="AW123" s="137">
        <f>'Z.d.c - Vzduchotechnika 3'!J38</f>
        <v>0</v>
      </c>
      <c r="AX123" s="137">
        <f>'Z.d.c - Vzduchotechnika 3'!J39</f>
        <v>0</v>
      </c>
      <c r="AY123" s="137">
        <f>'Z.d.c - Vzduchotechnika 3'!J40</f>
        <v>0</v>
      </c>
      <c r="AZ123" s="137">
        <f>'Z.d.c - Vzduchotechnika 3'!F37</f>
        <v>0</v>
      </c>
      <c r="BA123" s="137">
        <f>'Z.d.c - Vzduchotechnika 3'!F38</f>
        <v>0</v>
      </c>
      <c r="BB123" s="137">
        <f>'Z.d.c - Vzduchotechnika 3'!F39</f>
        <v>0</v>
      </c>
      <c r="BC123" s="137">
        <f>'Z.d.c - Vzduchotechnika 3'!F40</f>
        <v>0</v>
      </c>
      <c r="BD123" s="139">
        <f>'Z.d.c - Vzduchotechnika 3'!F41</f>
        <v>0</v>
      </c>
      <c r="BE123" s="4"/>
      <c r="BT123" s="140" t="s">
        <v>90</v>
      </c>
      <c r="BV123" s="140" t="s">
        <v>75</v>
      </c>
      <c r="BW123" s="140" t="s">
        <v>153</v>
      </c>
      <c r="BX123" s="140" t="s">
        <v>141</v>
      </c>
      <c r="CL123" s="140" t="s">
        <v>1</v>
      </c>
    </row>
    <row r="124" spans="1:90" s="4" customFormat="1" ht="16.5" customHeight="1">
      <c r="A124" s="141" t="s">
        <v>87</v>
      </c>
      <c r="B124" s="69"/>
      <c r="C124" s="131"/>
      <c r="D124" s="131"/>
      <c r="E124" s="132" t="s">
        <v>154</v>
      </c>
      <c r="F124" s="132"/>
      <c r="G124" s="132"/>
      <c r="H124" s="132"/>
      <c r="I124" s="132"/>
      <c r="J124" s="131"/>
      <c r="K124" s="132" t="s">
        <v>108</v>
      </c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4">
        <f>'Z.. - Způsobilé výdaje - ...'!J32</f>
        <v>0</v>
      </c>
      <c r="AH124" s="131"/>
      <c r="AI124" s="131"/>
      <c r="AJ124" s="131"/>
      <c r="AK124" s="131"/>
      <c r="AL124" s="131"/>
      <c r="AM124" s="131"/>
      <c r="AN124" s="134">
        <f>SUM(AG124,AT124)</f>
        <v>0</v>
      </c>
      <c r="AO124" s="131"/>
      <c r="AP124" s="131"/>
      <c r="AQ124" s="135" t="s">
        <v>84</v>
      </c>
      <c r="AR124" s="71"/>
      <c r="AS124" s="136">
        <v>0</v>
      </c>
      <c r="AT124" s="137">
        <f>ROUND(SUM(AV124:AW124),2)</f>
        <v>0</v>
      </c>
      <c r="AU124" s="138">
        <f>'Z.. - Způsobilé výdaje - ...'!P124</f>
        <v>0</v>
      </c>
      <c r="AV124" s="137">
        <f>'Z.. - Způsobilé výdaje - ...'!J35</f>
        <v>0</v>
      </c>
      <c r="AW124" s="137">
        <f>'Z.. - Způsobilé výdaje - ...'!J36</f>
        <v>0</v>
      </c>
      <c r="AX124" s="137">
        <f>'Z.. - Způsobilé výdaje - ...'!J37</f>
        <v>0</v>
      </c>
      <c r="AY124" s="137">
        <f>'Z.. - Způsobilé výdaje - ...'!J38</f>
        <v>0</v>
      </c>
      <c r="AZ124" s="137">
        <f>'Z.. - Způsobilé výdaje - ...'!F35</f>
        <v>0</v>
      </c>
      <c r="BA124" s="137">
        <f>'Z.. - Způsobilé výdaje - ...'!F36</f>
        <v>0</v>
      </c>
      <c r="BB124" s="137">
        <f>'Z.. - Způsobilé výdaje - ...'!F37</f>
        <v>0</v>
      </c>
      <c r="BC124" s="137">
        <f>'Z.. - Způsobilé výdaje - ...'!F38</f>
        <v>0</v>
      </c>
      <c r="BD124" s="139">
        <f>'Z.. - Způsobilé výdaje - ...'!F39</f>
        <v>0</v>
      </c>
      <c r="BE124" s="4"/>
      <c r="BT124" s="140" t="s">
        <v>85</v>
      </c>
      <c r="BV124" s="140" t="s">
        <v>75</v>
      </c>
      <c r="BW124" s="140" t="s">
        <v>155</v>
      </c>
      <c r="BX124" s="140" t="s">
        <v>139</v>
      </c>
      <c r="CL124" s="140" t="s">
        <v>1</v>
      </c>
    </row>
    <row r="125" spans="1:90" s="4" customFormat="1" ht="16.5" customHeight="1">
      <c r="A125" s="141" t="s">
        <v>87</v>
      </c>
      <c r="B125" s="69"/>
      <c r="C125" s="131"/>
      <c r="D125" s="131"/>
      <c r="E125" s="132" t="s">
        <v>156</v>
      </c>
      <c r="F125" s="132"/>
      <c r="G125" s="132"/>
      <c r="H125" s="132"/>
      <c r="I125" s="132"/>
      <c r="J125" s="131"/>
      <c r="K125" s="132" t="s">
        <v>111</v>
      </c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4">
        <f>'Z... - Nezpůsobilé výdaje'!J32</f>
        <v>0</v>
      </c>
      <c r="AH125" s="131"/>
      <c r="AI125" s="131"/>
      <c r="AJ125" s="131"/>
      <c r="AK125" s="131"/>
      <c r="AL125" s="131"/>
      <c r="AM125" s="131"/>
      <c r="AN125" s="134">
        <f>SUM(AG125,AT125)</f>
        <v>0</v>
      </c>
      <c r="AO125" s="131"/>
      <c r="AP125" s="131"/>
      <c r="AQ125" s="135" t="s">
        <v>84</v>
      </c>
      <c r="AR125" s="71"/>
      <c r="AS125" s="142">
        <v>0</v>
      </c>
      <c r="AT125" s="143">
        <f>ROUND(SUM(AV125:AW125),2)</f>
        <v>0</v>
      </c>
      <c r="AU125" s="144">
        <f>'Z... - Nezpůsobilé výdaje'!P125</f>
        <v>0</v>
      </c>
      <c r="AV125" s="143">
        <f>'Z... - Nezpůsobilé výdaje'!J35</f>
        <v>0</v>
      </c>
      <c r="AW125" s="143">
        <f>'Z... - Nezpůsobilé výdaje'!J36</f>
        <v>0</v>
      </c>
      <c r="AX125" s="143">
        <f>'Z... - Nezpůsobilé výdaje'!J37</f>
        <v>0</v>
      </c>
      <c r="AY125" s="143">
        <f>'Z... - Nezpůsobilé výdaje'!J38</f>
        <v>0</v>
      </c>
      <c r="AZ125" s="143">
        <f>'Z... - Nezpůsobilé výdaje'!F35</f>
        <v>0</v>
      </c>
      <c r="BA125" s="143">
        <f>'Z... - Nezpůsobilé výdaje'!F36</f>
        <v>0</v>
      </c>
      <c r="BB125" s="143">
        <f>'Z... - Nezpůsobilé výdaje'!F37</f>
        <v>0</v>
      </c>
      <c r="BC125" s="143">
        <f>'Z... - Nezpůsobilé výdaje'!F38</f>
        <v>0</v>
      </c>
      <c r="BD125" s="145">
        <f>'Z... - Nezpůsobilé výdaje'!F39</f>
        <v>0</v>
      </c>
      <c r="BE125" s="4"/>
      <c r="BT125" s="140" t="s">
        <v>85</v>
      </c>
      <c r="BV125" s="140" t="s">
        <v>75</v>
      </c>
      <c r="BW125" s="140" t="s">
        <v>157</v>
      </c>
      <c r="BX125" s="140" t="s">
        <v>139</v>
      </c>
      <c r="CL125" s="140" t="s">
        <v>1</v>
      </c>
    </row>
    <row r="126" spans="1:57" s="2" customFormat="1" ht="30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43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s="2" customFormat="1" ht="6.95" customHeight="1">
      <c r="A127" s="37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43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</sheetData>
  <sheetProtection password="CC35" sheet="1" objects="1" scenarios="1" formatColumns="0" formatRows="0"/>
  <mergeCells count="162">
    <mergeCell ref="K104:AF104"/>
    <mergeCell ref="E104:I104"/>
    <mergeCell ref="D105:H105"/>
    <mergeCell ref="J105:AF105"/>
    <mergeCell ref="E106:I106"/>
    <mergeCell ref="K106:AF106"/>
    <mergeCell ref="L107:AF107"/>
    <mergeCell ref="F107:J107"/>
    <mergeCell ref="L108:AF108"/>
    <mergeCell ref="F108:J108"/>
    <mergeCell ref="L109:AF109"/>
    <mergeCell ref="F109:J109"/>
    <mergeCell ref="L110:AF110"/>
    <mergeCell ref="F110:J110"/>
    <mergeCell ref="F111:J111"/>
    <mergeCell ref="L111:AF111"/>
    <mergeCell ref="L112:AF112"/>
    <mergeCell ref="F112:J112"/>
    <mergeCell ref="F113:J113"/>
    <mergeCell ref="L113:AF113"/>
    <mergeCell ref="E114:I114"/>
    <mergeCell ref="K114:AF114"/>
    <mergeCell ref="K115:AF115"/>
    <mergeCell ref="E115:I115"/>
    <mergeCell ref="J116:AF116"/>
    <mergeCell ref="D116:H116"/>
    <mergeCell ref="K117:AF117"/>
    <mergeCell ref="E117:I117"/>
    <mergeCell ref="F118:J118"/>
    <mergeCell ref="L118:AF118"/>
    <mergeCell ref="F119:J119"/>
    <mergeCell ref="L119:AF119"/>
    <mergeCell ref="F120:J120"/>
    <mergeCell ref="L120:AF120"/>
    <mergeCell ref="F121:J121"/>
    <mergeCell ref="L121:AF121"/>
    <mergeCell ref="F122:J122"/>
    <mergeCell ref="L122:AF122"/>
    <mergeCell ref="F123:J123"/>
    <mergeCell ref="L123:AF123"/>
    <mergeCell ref="E124:I124"/>
    <mergeCell ref="K124:AF124"/>
    <mergeCell ref="E125:I125"/>
    <mergeCell ref="K125:AF125"/>
    <mergeCell ref="AN101:AP101"/>
    <mergeCell ref="AG101:AM101"/>
    <mergeCell ref="AG102:AM102"/>
    <mergeCell ref="AN102:AP102"/>
    <mergeCell ref="AG103:AM103"/>
    <mergeCell ref="AN103:AP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L85:AO85"/>
    <mergeCell ref="C92:G92"/>
    <mergeCell ref="I92:AF92"/>
    <mergeCell ref="J95:AF95"/>
    <mergeCell ref="D95:H95"/>
    <mergeCell ref="E96:I96"/>
    <mergeCell ref="K96:AF96"/>
    <mergeCell ref="L97:AF97"/>
    <mergeCell ref="F97:J97"/>
    <mergeCell ref="L98:AF98"/>
    <mergeCell ref="F98:J98"/>
    <mergeCell ref="L99:AF99"/>
    <mergeCell ref="F99:J99"/>
    <mergeCell ref="L100:AF100"/>
    <mergeCell ref="F100:J100"/>
    <mergeCell ref="L101:AF101"/>
    <mergeCell ref="F101:J101"/>
    <mergeCell ref="F102:J102"/>
    <mergeCell ref="L102:AF102"/>
    <mergeCell ref="K103:AF103"/>
    <mergeCell ref="E103:I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7" location="'U.a - Stavební přípomoce'!C2" display="/"/>
    <hyperlink ref="A98" location="'U.b - Elektroinstalace'!C2" display="/"/>
    <hyperlink ref="A99" location="'U.c - Ústřední topení'!C2" display="/"/>
    <hyperlink ref="A100" location="'U.d.a - Vzduchotechnika 1'!C2" display="/"/>
    <hyperlink ref="A101" location="'U.d.b - Vzduchotechnika 2'!C2" display="/"/>
    <hyperlink ref="A102" location="'U.d.c - Vzduchotechnika 3'!C2" display="/"/>
    <hyperlink ref="A103" location="'U.. - Způsobilé výdaje - ...'!C2" display="/"/>
    <hyperlink ref="A104" location="'U... - Nezpůsobilé výdaje'!C2" display="/"/>
    <hyperlink ref="A107" location="'Y.a - Stavební přípomoce'!C2" display="/"/>
    <hyperlink ref="A108" location="'Y.b - Elektroinstalace'!C2" display="/"/>
    <hyperlink ref="A109" location="'Y.c - Ústřední topení'!C2" display="/"/>
    <hyperlink ref="A110" location="'Y.d.a - Vzduchotechnika 1'!C2" display="/"/>
    <hyperlink ref="A111" location="'Y.d.b - Vzduchotechnika 2'!C2" display="/"/>
    <hyperlink ref="A112" location="'Y.d.c - Vzduchotechnika 3'!C2" display="/"/>
    <hyperlink ref="A113" location="'Y.d.d - Vzduchotechnika 4'!C2" display="/"/>
    <hyperlink ref="A114" location="'Y.. - Způsobilé výdaje - ...'!C2" display="/"/>
    <hyperlink ref="A115" location="'Y... - Nezpůsobilé výdaje'!C2" display="/"/>
    <hyperlink ref="A118" location="'Z.a - Stavební přípomoce'!C2" display="/"/>
    <hyperlink ref="A119" location="'Z.b - Elektroinstalace'!C2" display="/"/>
    <hyperlink ref="A120" location="'Z.c - Ústřední topení'!C2" display="/"/>
    <hyperlink ref="A121" location="'Z.d.a - Vzduchotechnika 1'!C2" display="/"/>
    <hyperlink ref="A122" location="'Z.d.b - Vzduchotechnika 2'!C2" display="/"/>
    <hyperlink ref="A123" location="'Z.d.c - Vzduchotechnika 3'!C2" display="/"/>
    <hyperlink ref="A124" location="'Z.. - Způsobilé výdaje - ...'!C2" display="/"/>
    <hyperlink ref="A125" location="'Z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1067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ROUND((SUM(BE140:BE412)),2)</f>
        <v>0</v>
      </c>
      <c r="G37" s="37"/>
      <c r="H37" s="37"/>
      <c r="I37" s="171">
        <v>0.21</v>
      </c>
      <c r="J37" s="170">
        <f>ROUND(((SUM(BE140:BE412))*I37),2)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ROUND((SUM(BF140:BF412)),2)</f>
        <v>0</v>
      </c>
      <c r="G38" s="37"/>
      <c r="H38" s="37"/>
      <c r="I38" s="171">
        <v>0.15</v>
      </c>
      <c r="J38" s="170">
        <f>ROUND(((SUM(BF140:BF412))*I38),2)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ROUND((SUM(BG140:BG412)),2)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ROUND((SUM(BH140:BH412)),2)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ROUND((SUM(BI140:BI412)),2)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170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171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J177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173</v>
      </c>
      <c r="E104" s="212"/>
      <c r="F104" s="212"/>
      <c r="G104" s="212"/>
      <c r="H104" s="212"/>
      <c r="I104" s="213"/>
      <c r="J104" s="214">
        <f>J220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174</v>
      </c>
      <c r="E105" s="212"/>
      <c r="F105" s="212"/>
      <c r="G105" s="212"/>
      <c r="H105" s="212"/>
      <c r="I105" s="213"/>
      <c r="J105" s="214">
        <f>J244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175</v>
      </c>
      <c r="E106" s="212"/>
      <c r="F106" s="212"/>
      <c r="G106" s="212"/>
      <c r="H106" s="212"/>
      <c r="I106" s="213"/>
      <c r="J106" s="214">
        <f>J247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176</v>
      </c>
      <c r="E107" s="212"/>
      <c r="F107" s="212"/>
      <c r="G107" s="212"/>
      <c r="H107" s="212"/>
      <c r="I107" s="213"/>
      <c r="J107" s="214">
        <f>J296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177</v>
      </c>
      <c r="E108" s="212"/>
      <c r="F108" s="212"/>
      <c r="G108" s="212"/>
      <c r="H108" s="212"/>
      <c r="I108" s="213"/>
      <c r="J108" s="214">
        <f>J335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178</v>
      </c>
      <c r="E109" s="212"/>
      <c r="F109" s="212"/>
      <c r="G109" s="212"/>
      <c r="H109" s="212"/>
      <c r="I109" s="213"/>
      <c r="J109" s="214">
        <f>J342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179</v>
      </c>
      <c r="E110" s="206"/>
      <c r="F110" s="206"/>
      <c r="G110" s="206"/>
      <c r="H110" s="206"/>
      <c r="I110" s="207"/>
      <c r="J110" s="208">
        <f>J345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180</v>
      </c>
      <c r="E111" s="212"/>
      <c r="F111" s="212"/>
      <c r="G111" s="212"/>
      <c r="H111" s="212"/>
      <c r="I111" s="213"/>
      <c r="J111" s="214">
        <f>J346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181</v>
      </c>
      <c r="E112" s="212"/>
      <c r="F112" s="212"/>
      <c r="G112" s="212"/>
      <c r="H112" s="212"/>
      <c r="I112" s="213"/>
      <c r="J112" s="214">
        <f>J359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182</v>
      </c>
      <c r="E113" s="212"/>
      <c r="F113" s="212"/>
      <c r="G113" s="212"/>
      <c r="H113" s="212"/>
      <c r="I113" s="213"/>
      <c r="J113" s="214">
        <f>J370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183</v>
      </c>
      <c r="E114" s="212"/>
      <c r="F114" s="212"/>
      <c r="G114" s="212"/>
      <c r="H114" s="212"/>
      <c r="I114" s="213"/>
      <c r="J114" s="214">
        <f>J381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184</v>
      </c>
      <c r="E115" s="212"/>
      <c r="F115" s="212"/>
      <c r="G115" s="212"/>
      <c r="H115" s="212"/>
      <c r="I115" s="213"/>
      <c r="J115" s="214">
        <f>J384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185</v>
      </c>
      <c r="E116" s="212"/>
      <c r="F116" s="212"/>
      <c r="G116" s="212"/>
      <c r="H116" s="212"/>
      <c r="I116" s="213"/>
      <c r="J116" s="214">
        <f>J400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U, Y, Z - V.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159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1065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161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1066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163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Y.a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28. 4. 2019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187</v>
      </c>
      <c r="D139" s="219" t="s">
        <v>58</v>
      </c>
      <c r="E139" s="219" t="s">
        <v>54</v>
      </c>
      <c r="F139" s="219" t="s">
        <v>55</v>
      </c>
      <c r="G139" s="219" t="s">
        <v>188</v>
      </c>
      <c r="H139" s="219" t="s">
        <v>189</v>
      </c>
      <c r="I139" s="220" t="s">
        <v>190</v>
      </c>
      <c r="J139" s="221" t="s">
        <v>167</v>
      </c>
      <c r="K139" s="222" t="s">
        <v>191</v>
      </c>
      <c r="L139" s="223"/>
      <c r="M139" s="99" t="s">
        <v>1</v>
      </c>
      <c r="N139" s="100" t="s">
        <v>37</v>
      </c>
      <c r="O139" s="100" t="s">
        <v>192</v>
      </c>
      <c r="P139" s="100" t="s">
        <v>193</v>
      </c>
      <c r="Q139" s="100" t="s">
        <v>194</v>
      </c>
      <c r="R139" s="100" t="s">
        <v>195</v>
      </c>
      <c r="S139" s="100" t="s">
        <v>196</v>
      </c>
      <c r="T139" s="101" t="s">
        <v>197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198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P141+P345</f>
        <v>0</v>
      </c>
      <c r="Q140" s="103"/>
      <c r="R140" s="226">
        <f>R141+R345</f>
        <v>17.92597465</v>
      </c>
      <c r="S140" s="103"/>
      <c r="T140" s="227">
        <f>T141+T345</f>
        <v>5.8241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169</v>
      </c>
      <c r="BK140" s="228">
        <f>BK141+BK345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199</v>
      </c>
      <c r="F141" s="232" t="s">
        <v>200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P142+P177+P220+P244+P247+P296+P335+P342</f>
        <v>0</v>
      </c>
      <c r="Q141" s="237"/>
      <c r="R141" s="238">
        <f>R142+R177+R220+R244+R247+R296+R335+R342</f>
        <v>14.735804250000001</v>
      </c>
      <c r="S141" s="237"/>
      <c r="T141" s="239">
        <f>T142+T177+T220+T244+T247+T296+T335+T342</f>
        <v>5.8241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BK142+BK177+BK220+BK244+BK247+BK296+BK335+BK342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SUM(P143:P176)</f>
        <v>0</v>
      </c>
      <c r="Q142" s="237"/>
      <c r="R142" s="238">
        <f>SUM(R143:R176)</f>
        <v>11.726085750000001</v>
      </c>
      <c r="S142" s="237"/>
      <c r="T142" s="239">
        <f>SUM(T143:T176)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201</v>
      </c>
      <c r="BK142" s="242">
        <f>SUM(BK143:BK176)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203</v>
      </c>
      <c r="E143" s="246" t="s">
        <v>204</v>
      </c>
      <c r="F143" s="247" t="s">
        <v>205</v>
      </c>
      <c r="G143" s="248" t="s">
        <v>206</v>
      </c>
      <c r="H143" s="249">
        <v>85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10.21785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85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1068</v>
      </c>
    </row>
    <row r="144" spans="1:51" s="13" customFormat="1" ht="12">
      <c r="A144" s="13"/>
      <c r="B144" s="259"/>
      <c r="C144" s="260"/>
      <c r="D144" s="261" t="s">
        <v>209</v>
      </c>
      <c r="E144" s="262" t="s">
        <v>1</v>
      </c>
      <c r="F144" s="263" t="s">
        <v>210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209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201</v>
      </c>
    </row>
    <row r="145" spans="1:51" s="14" customFormat="1" ht="12">
      <c r="A145" s="14"/>
      <c r="B145" s="270"/>
      <c r="C145" s="271"/>
      <c r="D145" s="261" t="s">
        <v>209</v>
      </c>
      <c r="E145" s="272" t="s">
        <v>1</v>
      </c>
      <c r="F145" s="273" t="s">
        <v>1069</v>
      </c>
      <c r="G145" s="271"/>
      <c r="H145" s="274">
        <v>6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209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201</v>
      </c>
    </row>
    <row r="146" spans="1:51" s="14" customFormat="1" ht="12">
      <c r="A146" s="14"/>
      <c r="B146" s="270"/>
      <c r="C146" s="271"/>
      <c r="D146" s="261" t="s">
        <v>209</v>
      </c>
      <c r="E146" s="272" t="s">
        <v>1</v>
      </c>
      <c r="F146" s="273" t="s">
        <v>1070</v>
      </c>
      <c r="G146" s="271"/>
      <c r="H146" s="274">
        <v>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209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201</v>
      </c>
    </row>
    <row r="147" spans="1:51" s="14" customFormat="1" ht="12">
      <c r="A147" s="14"/>
      <c r="B147" s="270"/>
      <c r="C147" s="271"/>
      <c r="D147" s="261" t="s">
        <v>209</v>
      </c>
      <c r="E147" s="272" t="s">
        <v>1</v>
      </c>
      <c r="F147" s="273" t="s">
        <v>1071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209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201</v>
      </c>
    </row>
    <row r="148" spans="1:51" s="14" customFormat="1" ht="12">
      <c r="A148" s="14"/>
      <c r="B148" s="270"/>
      <c r="C148" s="271"/>
      <c r="D148" s="261" t="s">
        <v>209</v>
      </c>
      <c r="E148" s="272" t="s">
        <v>1</v>
      </c>
      <c r="F148" s="273" t="s">
        <v>1072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209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201</v>
      </c>
    </row>
    <row r="149" spans="1:51" s="14" customFormat="1" ht="12">
      <c r="A149" s="14"/>
      <c r="B149" s="270"/>
      <c r="C149" s="271"/>
      <c r="D149" s="261" t="s">
        <v>209</v>
      </c>
      <c r="E149" s="272" t="s">
        <v>1</v>
      </c>
      <c r="F149" s="273" t="s">
        <v>1073</v>
      </c>
      <c r="G149" s="271"/>
      <c r="H149" s="274">
        <v>6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209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201</v>
      </c>
    </row>
    <row r="150" spans="1:51" s="14" customFormat="1" ht="12">
      <c r="A150" s="14"/>
      <c r="B150" s="270"/>
      <c r="C150" s="271"/>
      <c r="D150" s="261" t="s">
        <v>209</v>
      </c>
      <c r="E150" s="272" t="s">
        <v>1</v>
      </c>
      <c r="F150" s="273" t="s">
        <v>1074</v>
      </c>
      <c r="G150" s="271"/>
      <c r="H150" s="274">
        <v>5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209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201</v>
      </c>
    </row>
    <row r="151" spans="1:51" s="14" customFormat="1" ht="12">
      <c r="A151" s="14"/>
      <c r="B151" s="270"/>
      <c r="C151" s="271"/>
      <c r="D151" s="261" t="s">
        <v>209</v>
      </c>
      <c r="E151" s="272" t="s">
        <v>1</v>
      </c>
      <c r="F151" s="273" t="s">
        <v>1075</v>
      </c>
      <c r="G151" s="271"/>
      <c r="H151" s="274">
        <v>5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209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201</v>
      </c>
    </row>
    <row r="152" spans="1:51" s="14" customFormat="1" ht="12">
      <c r="A152" s="14"/>
      <c r="B152" s="270"/>
      <c r="C152" s="271"/>
      <c r="D152" s="261" t="s">
        <v>209</v>
      </c>
      <c r="E152" s="272" t="s">
        <v>1</v>
      </c>
      <c r="F152" s="273" t="s">
        <v>218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209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201</v>
      </c>
    </row>
    <row r="153" spans="1:51" s="14" customFormat="1" ht="12">
      <c r="A153" s="14"/>
      <c r="B153" s="270"/>
      <c r="C153" s="271"/>
      <c r="D153" s="261" t="s">
        <v>209</v>
      </c>
      <c r="E153" s="272" t="s">
        <v>1</v>
      </c>
      <c r="F153" s="273" t="s">
        <v>1076</v>
      </c>
      <c r="G153" s="271"/>
      <c r="H153" s="274">
        <v>6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209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201</v>
      </c>
    </row>
    <row r="154" spans="1:51" s="14" customFormat="1" ht="12">
      <c r="A154" s="14"/>
      <c r="B154" s="270"/>
      <c r="C154" s="271"/>
      <c r="D154" s="261" t="s">
        <v>209</v>
      </c>
      <c r="E154" s="272" t="s">
        <v>1</v>
      </c>
      <c r="F154" s="273" t="s">
        <v>1077</v>
      </c>
      <c r="G154" s="271"/>
      <c r="H154" s="274">
        <v>6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209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201</v>
      </c>
    </row>
    <row r="155" spans="1:51" s="14" customFormat="1" ht="12">
      <c r="A155" s="14"/>
      <c r="B155" s="270"/>
      <c r="C155" s="271"/>
      <c r="D155" s="261" t="s">
        <v>209</v>
      </c>
      <c r="E155" s="272" t="s">
        <v>1</v>
      </c>
      <c r="F155" s="273" t="s">
        <v>1078</v>
      </c>
      <c r="G155" s="271"/>
      <c r="H155" s="274">
        <v>6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209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201</v>
      </c>
    </row>
    <row r="156" spans="1:51" s="14" customFormat="1" ht="12">
      <c r="A156" s="14"/>
      <c r="B156" s="270"/>
      <c r="C156" s="271"/>
      <c r="D156" s="261" t="s">
        <v>209</v>
      </c>
      <c r="E156" s="272" t="s">
        <v>1</v>
      </c>
      <c r="F156" s="273" t="s">
        <v>1079</v>
      </c>
      <c r="G156" s="271"/>
      <c r="H156" s="274">
        <v>6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209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201</v>
      </c>
    </row>
    <row r="157" spans="1:51" s="14" customFormat="1" ht="12">
      <c r="A157" s="14"/>
      <c r="B157" s="270"/>
      <c r="C157" s="271"/>
      <c r="D157" s="261" t="s">
        <v>209</v>
      </c>
      <c r="E157" s="272" t="s">
        <v>1</v>
      </c>
      <c r="F157" s="273" t="s">
        <v>223</v>
      </c>
      <c r="G157" s="271"/>
      <c r="H157" s="274">
        <v>6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209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201</v>
      </c>
    </row>
    <row r="158" spans="1:51" s="14" customFormat="1" ht="12">
      <c r="A158" s="14"/>
      <c r="B158" s="270"/>
      <c r="C158" s="271"/>
      <c r="D158" s="261" t="s">
        <v>209</v>
      </c>
      <c r="E158" s="272" t="s">
        <v>1</v>
      </c>
      <c r="F158" s="273" t="s">
        <v>1080</v>
      </c>
      <c r="G158" s="271"/>
      <c r="H158" s="274">
        <v>7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209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201</v>
      </c>
    </row>
    <row r="159" spans="1:65" s="2" customFormat="1" ht="21.75" customHeight="1">
      <c r="A159" s="37"/>
      <c r="B159" s="38"/>
      <c r="C159" s="245" t="s">
        <v>85</v>
      </c>
      <c r="D159" s="245" t="s">
        <v>203</v>
      </c>
      <c r="E159" s="246" t="s">
        <v>224</v>
      </c>
      <c r="F159" s="247" t="s">
        <v>225</v>
      </c>
      <c r="G159" s="248" t="s">
        <v>226</v>
      </c>
      <c r="H159" s="249">
        <v>8.925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0.04564</v>
      </c>
      <c r="R159" s="255">
        <f>Q159*H159</f>
        <v>0.40733700000000006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85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1081</v>
      </c>
    </row>
    <row r="160" spans="1:51" s="13" customFormat="1" ht="12">
      <c r="A160" s="13"/>
      <c r="B160" s="259"/>
      <c r="C160" s="260"/>
      <c r="D160" s="261" t="s">
        <v>209</v>
      </c>
      <c r="E160" s="262" t="s">
        <v>1</v>
      </c>
      <c r="F160" s="263" t="s">
        <v>228</v>
      </c>
      <c r="G160" s="260"/>
      <c r="H160" s="262" t="s">
        <v>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209</v>
      </c>
      <c r="AU160" s="269" t="s">
        <v>85</v>
      </c>
      <c r="AV160" s="13" t="s">
        <v>80</v>
      </c>
      <c r="AW160" s="13" t="s">
        <v>30</v>
      </c>
      <c r="AX160" s="13" t="s">
        <v>73</v>
      </c>
      <c r="AY160" s="269" t="s">
        <v>201</v>
      </c>
    </row>
    <row r="161" spans="1:51" s="14" customFormat="1" ht="12">
      <c r="A161" s="14"/>
      <c r="B161" s="270"/>
      <c r="C161" s="271"/>
      <c r="D161" s="261" t="s">
        <v>209</v>
      </c>
      <c r="E161" s="272" t="s">
        <v>1</v>
      </c>
      <c r="F161" s="273" t="s">
        <v>1082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209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201</v>
      </c>
    </row>
    <row r="162" spans="1:51" s="14" customFormat="1" ht="12">
      <c r="A162" s="14"/>
      <c r="B162" s="270"/>
      <c r="C162" s="271"/>
      <c r="D162" s="261" t="s">
        <v>209</v>
      </c>
      <c r="E162" s="272" t="s">
        <v>1</v>
      </c>
      <c r="F162" s="273" t="s">
        <v>1083</v>
      </c>
      <c r="G162" s="271"/>
      <c r="H162" s="274">
        <v>1.05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209</v>
      </c>
      <c r="AU162" s="280" t="s">
        <v>85</v>
      </c>
      <c r="AV162" s="14" t="s">
        <v>85</v>
      </c>
      <c r="AW162" s="14" t="s">
        <v>30</v>
      </c>
      <c r="AX162" s="14" t="s">
        <v>73</v>
      </c>
      <c r="AY162" s="280" t="s">
        <v>201</v>
      </c>
    </row>
    <row r="163" spans="1:51" s="14" customFormat="1" ht="12">
      <c r="A163" s="14"/>
      <c r="B163" s="270"/>
      <c r="C163" s="271"/>
      <c r="D163" s="261" t="s">
        <v>209</v>
      </c>
      <c r="E163" s="272" t="s">
        <v>1</v>
      </c>
      <c r="F163" s="273" t="s">
        <v>1084</v>
      </c>
      <c r="G163" s="271"/>
      <c r="H163" s="274">
        <v>0.525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209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201</v>
      </c>
    </row>
    <row r="164" spans="1:51" s="13" customFormat="1" ht="12">
      <c r="A164" s="13"/>
      <c r="B164" s="259"/>
      <c r="C164" s="260"/>
      <c r="D164" s="261" t="s">
        <v>209</v>
      </c>
      <c r="E164" s="262" t="s">
        <v>1</v>
      </c>
      <c r="F164" s="263" t="s">
        <v>232</v>
      </c>
      <c r="G164" s="260"/>
      <c r="H164" s="262" t="s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209</v>
      </c>
      <c r="AU164" s="269" t="s">
        <v>85</v>
      </c>
      <c r="AV164" s="13" t="s">
        <v>80</v>
      </c>
      <c r="AW164" s="13" t="s">
        <v>30</v>
      </c>
      <c r="AX164" s="13" t="s">
        <v>73</v>
      </c>
      <c r="AY164" s="269" t="s">
        <v>201</v>
      </c>
    </row>
    <row r="165" spans="1:51" s="14" customFormat="1" ht="12">
      <c r="A165" s="14"/>
      <c r="B165" s="270"/>
      <c r="C165" s="271"/>
      <c r="D165" s="261" t="s">
        <v>209</v>
      </c>
      <c r="E165" s="272" t="s">
        <v>1</v>
      </c>
      <c r="F165" s="273" t="s">
        <v>1085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209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201</v>
      </c>
    </row>
    <row r="166" spans="1:51" s="14" customFormat="1" ht="12">
      <c r="A166" s="14"/>
      <c r="B166" s="270"/>
      <c r="C166" s="271"/>
      <c r="D166" s="261" t="s">
        <v>209</v>
      </c>
      <c r="E166" s="272" t="s">
        <v>1</v>
      </c>
      <c r="F166" s="273" t="s">
        <v>1086</v>
      </c>
      <c r="G166" s="271"/>
      <c r="H166" s="274">
        <v>2.275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209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201</v>
      </c>
    </row>
    <row r="167" spans="1:51" s="14" customFormat="1" ht="12">
      <c r="A167" s="14"/>
      <c r="B167" s="270"/>
      <c r="C167" s="271"/>
      <c r="D167" s="261" t="s">
        <v>209</v>
      </c>
      <c r="E167" s="272" t="s">
        <v>1</v>
      </c>
      <c r="F167" s="273" t="s">
        <v>1087</v>
      </c>
      <c r="G167" s="271"/>
      <c r="H167" s="274">
        <v>2.275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209</v>
      </c>
      <c r="AU167" s="280" t="s">
        <v>85</v>
      </c>
      <c r="AV167" s="14" t="s">
        <v>85</v>
      </c>
      <c r="AW167" s="14" t="s">
        <v>30</v>
      </c>
      <c r="AX167" s="14" t="s">
        <v>73</v>
      </c>
      <c r="AY167" s="280" t="s">
        <v>201</v>
      </c>
    </row>
    <row r="168" spans="1:65" s="2" customFormat="1" ht="21.75" customHeight="1">
      <c r="A168" s="37"/>
      <c r="B168" s="38"/>
      <c r="C168" s="245" t="s">
        <v>90</v>
      </c>
      <c r="D168" s="245" t="s">
        <v>203</v>
      </c>
      <c r="E168" s="246" t="s">
        <v>236</v>
      </c>
      <c r="F168" s="247" t="s">
        <v>237</v>
      </c>
      <c r="G168" s="248" t="s">
        <v>226</v>
      </c>
      <c r="H168" s="249">
        <v>8.925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0.12335</v>
      </c>
      <c r="R168" s="255">
        <f>Q168*H168</f>
        <v>1.10089875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85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1088</v>
      </c>
    </row>
    <row r="169" spans="1:51" s="13" customFormat="1" ht="12">
      <c r="A169" s="13"/>
      <c r="B169" s="259"/>
      <c r="C169" s="260"/>
      <c r="D169" s="261" t="s">
        <v>209</v>
      </c>
      <c r="E169" s="262" t="s">
        <v>1</v>
      </c>
      <c r="F169" s="263" t="s">
        <v>228</v>
      </c>
      <c r="G169" s="260"/>
      <c r="H169" s="262" t="s">
        <v>1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209</v>
      </c>
      <c r="AU169" s="269" t="s">
        <v>85</v>
      </c>
      <c r="AV169" s="13" t="s">
        <v>80</v>
      </c>
      <c r="AW169" s="13" t="s">
        <v>30</v>
      </c>
      <c r="AX169" s="13" t="s">
        <v>73</v>
      </c>
      <c r="AY169" s="269" t="s">
        <v>201</v>
      </c>
    </row>
    <row r="170" spans="1:51" s="14" customFormat="1" ht="12">
      <c r="A170" s="14"/>
      <c r="B170" s="270"/>
      <c r="C170" s="271"/>
      <c r="D170" s="261" t="s">
        <v>209</v>
      </c>
      <c r="E170" s="272" t="s">
        <v>1</v>
      </c>
      <c r="F170" s="273" t="s">
        <v>1082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209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201</v>
      </c>
    </row>
    <row r="171" spans="1:51" s="14" customFormat="1" ht="12">
      <c r="A171" s="14"/>
      <c r="B171" s="270"/>
      <c r="C171" s="271"/>
      <c r="D171" s="261" t="s">
        <v>209</v>
      </c>
      <c r="E171" s="272" t="s">
        <v>1</v>
      </c>
      <c r="F171" s="273" t="s">
        <v>1083</v>
      </c>
      <c r="G171" s="271"/>
      <c r="H171" s="274">
        <v>1.05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209</v>
      </c>
      <c r="AU171" s="280" t="s">
        <v>85</v>
      </c>
      <c r="AV171" s="14" t="s">
        <v>85</v>
      </c>
      <c r="AW171" s="14" t="s">
        <v>30</v>
      </c>
      <c r="AX171" s="14" t="s">
        <v>73</v>
      </c>
      <c r="AY171" s="280" t="s">
        <v>201</v>
      </c>
    </row>
    <row r="172" spans="1:51" s="14" customFormat="1" ht="12">
      <c r="A172" s="14"/>
      <c r="B172" s="270"/>
      <c r="C172" s="271"/>
      <c r="D172" s="261" t="s">
        <v>209</v>
      </c>
      <c r="E172" s="272" t="s">
        <v>1</v>
      </c>
      <c r="F172" s="273" t="s">
        <v>1084</v>
      </c>
      <c r="G172" s="271"/>
      <c r="H172" s="274">
        <v>0.525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209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201</v>
      </c>
    </row>
    <row r="173" spans="1:51" s="13" customFormat="1" ht="12">
      <c r="A173" s="13"/>
      <c r="B173" s="259"/>
      <c r="C173" s="260"/>
      <c r="D173" s="261" t="s">
        <v>209</v>
      </c>
      <c r="E173" s="262" t="s">
        <v>1</v>
      </c>
      <c r="F173" s="263" t="s">
        <v>232</v>
      </c>
      <c r="G173" s="260"/>
      <c r="H173" s="262" t="s">
        <v>1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209</v>
      </c>
      <c r="AU173" s="269" t="s">
        <v>85</v>
      </c>
      <c r="AV173" s="13" t="s">
        <v>80</v>
      </c>
      <c r="AW173" s="13" t="s">
        <v>30</v>
      </c>
      <c r="AX173" s="13" t="s">
        <v>73</v>
      </c>
      <c r="AY173" s="269" t="s">
        <v>201</v>
      </c>
    </row>
    <row r="174" spans="1:51" s="14" customFormat="1" ht="12">
      <c r="A174" s="14"/>
      <c r="B174" s="270"/>
      <c r="C174" s="271"/>
      <c r="D174" s="261" t="s">
        <v>209</v>
      </c>
      <c r="E174" s="272" t="s">
        <v>1</v>
      </c>
      <c r="F174" s="273" t="s">
        <v>1085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209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201</v>
      </c>
    </row>
    <row r="175" spans="1:51" s="14" customFormat="1" ht="12">
      <c r="A175" s="14"/>
      <c r="B175" s="270"/>
      <c r="C175" s="271"/>
      <c r="D175" s="261" t="s">
        <v>209</v>
      </c>
      <c r="E175" s="272" t="s">
        <v>1</v>
      </c>
      <c r="F175" s="273" t="s">
        <v>1086</v>
      </c>
      <c r="G175" s="271"/>
      <c r="H175" s="274">
        <v>2.275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209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201</v>
      </c>
    </row>
    <row r="176" spans="1:51" s="14" customFormat="1" ht="12">
      <c r="A176" s="14"/>
      <c r="B176" s="270"/>
      <c r="C176" s="271"/>
      <c r="D176" s="261" t="s">
        <v>209</v>
      </c>
      <c r="E176" s="272" t="s">
        <v>1</v>
      </c>
      <c r="F176" s="273" t="s">
        <v>1087</v>
      </c>
      <c r="G176" s="271"/>
      <c r="H176" s="274">
        <v>2.275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209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201</v>
      </c>
    </row>
    <row r="177" spans="1:63" s="12" customFormat="1" ht="22.8" customHeight="1">
      <c r="A177" s="12"/>
      <c r="B177" s="229"/>
      <c r="C177" s="230"/>
      <c r="D177" s="231" t="s">
        <v>72</v>
      </c>
      <c r="E177" s="243" t="s">
        <v>239</v>
      </c>
      <c r="F177" s="243" t="s">
        <v>240</v>
      </c>
      <c r="G177" s="230"/>
      <c r="H177" s="230"/>
      <c r="I177" s="233"/>
      <c r="J177" s="244">
        <f>BK177</f>
        <v>0</v>
      </c>
      <c r="K177" s="230"/>
      <c r="L177" s="235"/>
      <c r="M177" s="236"/>
      <c r="N177" s="237"/>
      <c r="O177" s="237"/>
      <c r="P177" s="238">
        <f>SUM(P178:P219)</f>
        <v>0</v>
      </c>
      <c r="Q177" s="237"/>
      <c r="R177" s="238">
        <f>SUM(R178:R219)</f>
        <v>1.0441305</v>
      </c>
      <c r="S177" s="237"/>
      <c r="T177" s="239">
        <f>SUM(T178:T219)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80</v>
      </c>
      <c r="AY177" s="240" t="s">
        <v>201</v>
      </c>
      <c r="BK177" s="242">
        <f>SUM(BK178:BK219)</f>
        <v>0</v>
      </c>
    </row>
    <row r="178" spans="1:65" s="2" customFormat="1" ht="21.75" customHeight="1">
      <c r="A178" s="37"/>
      <c r="B178" s="38"/>
      <c r="C178" s="245" t="s">
        <v>207</v>
      </c>
      <c r="D178" s="245" t="s">
        <v>203</v>
      </c>
      <c r="E178" s="246" t="s">
        <v>241</v>
      </c>
      <c r="F178" s="247" t="s">
        <v>242</v>
      </c>
      <c r="G178" s="248" t="s">
        <v>226</v>
      </c>
      <c r="H178" s="249">
        <v>24.99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0.00026</v>
      </c>
      <c r="R178" s="255">
        <f>Q178*H178</f>
        <v>0.006497399999999999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85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1089</v>
      </c>
    </row>
    <row r="179" spans="1:51" s="13" customFormat="1" ht="12">
      <c r="A179" s="13"/>
      <c r="B179" s="259"/>
      <c r="C179" s="260"/>
      <c r="D179" s="261" t="s">
        <v>209</v>
      </c>
      <c r="E179" s="262" t="s">
        <v>1</v>
      </c>
      <c r="F179" s="263" t="s">
        <v>228</v>
      </c>
      <c r="G179" s="260"/>
      <c r="H179" s="262" t="s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209</v>
      </c>
      <c r="AU179" s="269" t="s">
        <v>85</v>
      </c>
      <c r="AV179" s="13" t="s">
        <v>80</v>
      </c>
      <c r="AW179" s="13" t="s">
        <v>30</v>
      </c>
      <c r="AX179" s="13" t="s">
        <v>73</v>
      </c>
      <c r="AY179" s="269" t="s">
        <v>201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1090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51" s="14" customFormat="1" ht="12">
      <c r="A181" s="14"/>
      <c r="B181" s="270"/>
      <c r="C181" s="271"/>
      <c r="D181" s="261" t="s">
        <v>209</v>
      </c>
      <c r="E181" s="272" t="s">
        <v>1</v>
      </c>
      <c r="F181" s="273" t="s">
        <v>1091</v>
      </c>
      <c r="G181" s="271"/>
      <c r="H181" s="274">
        <v>2.1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209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201</v>
      </c>
    </row>
    <row r="182" spans="1:51" s="14" customFormat="1" ht="12">
      <c r="A182" s="14"/>
      <c r="B182" s="270"/>
      <c r="C182" s="271"/>
      <c r="D182" s="261" t="s">
        <v>209</v>
      </c>
      <c r="E182" s="272" t="s">
        <v>1</v>
      </c>
      <c r="F182" s="273" t="s">
        <v>1092</v>
      </c>
      <c r="G182" s="271"/>
      <c r="H182" s="274">
        <v>1.05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209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201</v>
      </c>
    </row>
    <row r="183" spans="1:51" s="13" customFormat="1" ht="12">
      <c r="A183" s="13"/>
      <c r="B183" s="259"/>
      <c r="C183" s="260"/>
      <c r="D183" s="261" t="s">
        <v>209</v>
      </c>
      <c r="E183" s="262" t="s">
        <v>1</v>
      </c>
      <c r="F183" s="263" t="s">
        <v>232</v>
      </c>
      <c r="G183" s="260"/>
      <c r="H183" s="262" t="s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209</v>
      </c>
      <c r="AU183" s="269" t="s">
        <v>85</v>
      </c>
      <c r="AV183" s="13" t="s">
        <v>80</v>
      </c>
      <c r="AW183" s="13" t="s">
        <v>30</v>
      </c>
      <c r="AX183" s="13" t="s">
        <v>73</v>
      </c>
      <c r="AY183" s="269" t="s">
        <v>201</v>
      </c>
    </row>
    <row r="184" spans="1:51" s="14" customFormat="1" ht="12">
      <c r="A184" s="14"/>
      <c r="B184" s="270"/>
      <c r="C184" s="271"/>
      <c r="D184" s="261" t="s">
        <v>209</v>
      </c>
      <c r="E184" s="272" t="s">
        <v>1</v>
      </c>
      <c r="F184" s="273" t="s">
        <v>1093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209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201</v>
      </c>
    </row>
    <row r="185" spans="1:51" s="14" customFormat="1" ht="12">
      <c r="A185" s="14"/>
      <c r="B185" s="270"/>
      <c r="C185" s="271"/>
      <c r="D185" s="261" t="s">
        <v>209</v>
      </c>
      <c r="E185" s="272" t="s">
        <v>1</v>
      </c>
      <c r="F185" s="273" t="s">
        <v>1094</v>
      </c>
      <c r="G185" s="271"/>
      <c r="H185" s="274">
        <v>4.55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209</v>
      </c>
      <c r="AU185" s="280" t="s">
        <v>85</v>
      </c>
      <c r="AV185" s="14" t="s">
        <v>85</v>
      </c>
      <c r="AW185" s="14" t="s">
        <v>30</v>
      </c>
      <c r="AX185" s="14" t="s">
        <v>73</v>
      </c>
      <c r="AY185" s="280" t="s">
        <v>201</v>
      </c>
    </row>
    <row r="186" spans="1:51" s="14" customFormat="1" ht="12">
      <c r="A186" s="14"/>
      <c r="B186" s="270"/>
      <c r="C186" s="271"/>
      <c r="D186" s="261" t="s">
        <v>209</v>
      </c>
      <c r="E186" s="272" t="s">
        <v>1</v>
      </c>
      <c r="F186" s="273" t="s">
        <v>1095</v>
      </c>
      <c r="G186" s="271"/>
      <c r="H186" s="274">
        <v>4.55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209</v>
      </c>
      <c r="AU186" s="280" t="s">
        <v>85</v>
      </c>
      <c r="AV186" s="14" t="s">
        <v>85</v>
      </c>
      <c r="AW186" s="14" t="s">
        <v>30</v>
      </c>
      <c r="AX186" s="14" t="s">
        <v>73</v>
      </c>
      <c r="AY186" s="280" t="s">
        <v>201</v>
      </c>
    </row>
    <row r="187" spans="1:51" s="14" customFormat="1" ht="12">
      <c r="A187" s="14"/>
      <c r="B187" s="270"/>
      <c r="C187" s="271"/>
      <c r="D187" s="261" t="s">
        <v>209</v>
      </c>
      <c r="E187" s="271"/>
      <c r="F187" s="273" t="s">
        <v>1096</v>
      </c>
      <c r="G187" s="271"/>
      <c r="H187" s="274">
        <v>24.99</v>
      </c>
      <c r="I187" s="275"/>
      <c r="J187" s="271"/>
      <c r="K187" s="271"/>
      <c r="L187" s="276"/>
      <c r="M187" s="277"/>
      <c r="N187" s="278"/>
      <c r="O187" s="278"/>
      <c r="P187" s="278"/>
      <c r="Q187" s="278"/>
      <c r="R187" s="278"/>
      <c r="S187" s="278"/>
      <c r="T187" s="27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0" t="s">
        <v>209</v>
      </c>
      <c r="AU187" s="280" t="s">
        <v>85</v>
      </c>
      <c r="AV187" s="14" t="s">
        <v>85</v>
      </c>
      <c r="AW187" s="14" t="s">
        <v>4</v>
      </c>
      <c r="AX187" s="14" t="s">
        <v>80</v>
      </c>
      <c r="AY187" s="280" t="s">
        <v>201</v>
      </c>
    </row>
    <row r="188" spans="1:65" s="2" customFormat="1" ht="21.75" customHeight="1">
      <c r="A188" s="37"/>
      <c r="B188" s="38"/>
      <c r="C188" s="245" t="s">
        <v>251</v>
      </c>
      <c r="D188" s="245" t="s">
        <v>203</v>
      </c>
      <c r="E188" s="246" t="s">
        <v>252</v>
      </c>
      <c r="F188" s="247" t="s">
        <v>253</v>
      </c>
      <c r="G188" s="248" t="s">
        <v>226</v>
      </c>
      <c r="H188" s="249">
        <v>12.495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0.00438</v>
      </c>
      <c r="R188" s="255">
        <f>Q188*H188</f>
        <v>0.0547281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85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1097</v>
      </c>
    </row>
    <row r="189" spans="1:51" s="13" customFormat="1" ht="12">
      <c r="A189" s="13"/>
      <c r="B189" s="259"/>
      <c r="C189" s="260"/>
      <c r="D189" s="261" t="s">
        <v>209</v>
      </c>
      <c r="E189" s="262" t="s">
        <v>1</v>
      </c>
      <c r="F189" s="263" t="s">
        <v>228</v>
      </c>
      <c r="G189" s="260"/>
      <c r="H189" s="262" t="s">
        <v>1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209</v>
      </c>
      <c r="AU189" s="269" t="s">
        <v>85</v>
      </c>
      <c r="AV189" s="13" t="s">
        <v>80</v>
      </c>
      <c r="AW189" s="13" t="s">
        <v>30</v>
      </c>
      <c r="AX189" s="13" t="s">
        <v>73</v>
      </c>
      <c r="AY189" s="269" t="s">
        <v>201</v>
      </c>
    </row>
    <row r="190" spans="1:51" s="14" customFormat="1" ht="12">
      <c r="A190" s="14"/>
      <c r="B190" s="270"/>
      <c r="C190" s="271"/>
      <c r="D190" s="261" t="s">
        <v>209</v>
      </c>
      <c r="E190" s="272" t="s">
        <v>1</v>
      </c>
      <c r="F190" s="273" t="s">
        <v>1082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209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201</v>
      </c>
    </row>
    <row r="191" spans="1:51" s="14" customFormat="1" ht="12">
      <c r="A191" s="14"/>
      <c r="B191" s="270"/>
      <c r="C191" s="271"/>
      <c r="D191" s="261" t="s">
        <v>209</v>
      </c>
      <c r="E191" s="272" t="s">
        <v>1</v>
      </c>
      <c r="F191" s="273" t="s">
        <v>1083</v>
      </c>
      <c r="G191" s="271"/>
      <c r="H191" s="274">
        <v>1.05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209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201</v>
      </c>
    </row>
    <row r="192" spans="1:51" s="14" customFormat="1" ht="12">
      <c r="A192" s="14"/>
      <c r="B192" s="270"/>
      <c r="C192" s="271"/>
      <c r="D192" s="261" t="s">
        <v>209</v>
      </c>
      <c r="E192" s="272" t="s">
        <v>1</v>
      </c>
      <c r="F192" s="273" t="s">
        <v>1084</v>
      </c>
      <c r="G192" s="271"/>
      <c r="H192" s="274">
        <v>0.525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209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201</v>
      </c>
    </row>
    <row r="193" spans="1:51" s="13" customFormat="1" ht="12">
      <c r="A193" s="13"/>
      <c r="B193" s="259"/>
      <c r="C193" s="260"/>
      <c r="D193" s="261" t="s">
        <v>209</v>
      </c>
      <c r="E193" s="262" t="s">
        <v>1</v>
      </c>
      <c r="F193" s="263" t="s">
        <v>232</v>
      </c>
      <c r="G193" s="260"/>
      <c r="H193" s="262" t="s">
        <v>1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209</v>
      </c>
      <c r="AU193" s="269" t="s">
        <v>85</v>
      </c>
      <c r="AV193" s="13" t="s">
        <v>80</v>
      </c>
      <c r="AW193" s="13" t="s">
        <v>30</v>
      </c>
      <c r="AX193" s="13" t="s">
        <v>73</v>
      </c>
      <c r="AY193" s="269" t="s">
        <v>201</v>
      </c>
    </row>
    <row r="194" spans="1:51" s="14" customFormat="1" ht="12">
      <c r="A194" s="14"/>
      <c r="B194" s="270"/>
      <c r="C194" s="271"/>
      <c r="D194" s="261" t="s">
        <v>209</v>
      </c>
      <c r="E194" s="272" t="s">
        <v>1</v>
      </c>
      <c r="F194" s="273" t="s">
        <v>1085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209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201</v>
      </c>
    </row>
    <row r="195" spans="1:51" s="14" customFormat="1" ht="12">
      <c r="A195" s="14"/>
      <c r="B195" s="270"/>
      <c r="C195" s="271"/>
      <c r="D195" s="261" t="s">
        <v>209</v>
      </c>
      <c r="E195" s="272" t="s">
        <v>1</v>
      </c>
      <c r="F195" s="273" t="s">
        <v>1086</v>
      </c>
      <c r="G195" s="271"/>
      <c r="H195" s="274">
        <v>2.275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209</v>
      </c>
      <c r="AU195" s="280" t="s">
        <v>85</v>
      </c>
      <c r="AV195" s="14" t="s">
        <v>85</v>
      </c>
      <c r="AW195" s="14" t="s">
        <v>30</v>
      </c>
      <c r="AX195" s="14" t="s">
        <v>73</v>
      </c>
      <c r="AY195" s="280" t="s">
        <v>201</v>
      </c>
    </row>
    <row r="196" spans="1:51" s="14" customFormat="1" ht="12">
      <c r="A196" s="14"/>
      <c r="B196" s="270"/>
      <c r="C196" s="271"/>
      <c r="D196" s="261" t="s">
        <v>209</v>
      </c>
      <c r="E196" s="272" t="s">
        <v>1</v>
      </c>
      <c r="F196" s="273" t="s">
        <v>1087</v>
      </c>
      <c r="G196" s="271"/>
      <c r="H196" s="274">
        <v>2.275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209</v>
      </c>
      <c r="AU196" s="280" t="s">
        <v>85</v>
      </c>
      <c r="AV196" s="14" t="s">
        <v>85</v>
      </c>
      <c r="AW196" s="14" t="s">
        <v>30</v>
      </c>
      <c r="AX196" s="14" t="s">
        <v>73</v>
      </c>
      <c r="AY196" s="280" t="s">
        <v>201</v>
      </c>
    </row>
    <row r="197" spans="1:51" s="14" customFormat="1" ht="12">
      <c r="A197" s="14"/>
      <c r="B197" s="270"/>
      <c r="C197" s="271"/>
      <c r="D197" s="261" t="s">
        <v>209</v>
      </c>
      <c r="E197" s="271"/>
      <c r="F197" s="273" t="s">
        <v>1098</v>
      </c>
      <c r="G197" s="271"/>
      <c r="H197" s="274">
        <v>12.495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209</v>
      </c>
      <c r="AU197" s="280" t="s">
        <v>85</v>
      </c>
      <c r="AV197" s="14" t="s">
        <v>85</v>
      </c>
      <c r="AW197" s="14" t="s">
        <v>4</v>
      </c>
      <c r="AX197" s="14" t="s">
        <v>80</v>
      </c>
      <c r="AY197" s="280" t="s">
        <v>201</v>
      </c>
    </row>
    <row r="198" spans="1:65" s="2" customFormat="1" ht="21.75" customHeight="1">
      <c r="A198" s="37"/>
      <c r="B198" s="38"/>
      <c r="C198" s="245" t="s">
        <v>239</v>
      </c>
      <c r="D198" s="245" t="s">
        <v>203</v>
      </c>
      <c r="E198" s="246" t="s">
        <v>256</v>
      </c>
      <c r="F198" s="247" t="s">
        <v>257</v>
      </c>
      <c r="G198" s="248" t="s">
        <v>226</v>
      </c>
      <c r="H198" s="249">
        <v>12.495</v>
      </c>
      <c r="I198" s="250"/>
      <c r="J198" s="251">
        <f>ROUND(I198*H198,2)</f>
        <v>0</v>
      </c>
      <c r="K198" s="252"/>
      <c r="L198" s="43"/>
      <c r="M198" s="253" t="s">
        <v>1</v>
      </c>
      <c r="N198" s="254" t="s">
        <v>39</v>
      </c>
      <c r="O198" s="90"/>
      <c r="P198" s="255">
        <f>O198*H198</f>
        <v>0</v>
      </c>
      <c r="Q198" s="255">
        <v>0.003</v>
      </c>
      <c r="R198" s="255">
        <f>Q198*H198</f>
        <v>0.037485</v>
      </c>
      <c r="S198" s="255">
        <v>0</v>
      </c>
      <c r="T198" s="25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7" t="s">
        <v>207</v>
      </c>
      <c r="AT198" s="257" t="s">
        <v>203</v>
      </c>
      <c r="AU198" s="257" t="s">
        <v>85</v>
      </c>
      <c r="AY198" s="16" t="s">
        <v>201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6" t="s">
        <v>85</v>
      </c>
      <c r="BK198" s="258">
        <f>ROUND(I198*H198,2)</f>
        <v>0</v>
      </c>
      <c r="BL198" s="16" t="s">
        <v>207</v>
      </c>
      <c r="BM198" s="257" t="s">
        <v>1099</v>
      </c>
    </row>
    <row r="199" spans="1:51" s="13" customFormat="1" ht="12">
      <c r="A199" s="13"/>
      <c r="B199" s="259"/>
      <c r="C199" s="260"/>
      <c r="D199" s="261" t="s">
        <v>209</v>
      </c>
      <c r="E199" s="262" t="s">
        <v>1</v>
      </c>
      <c r="F199" s="263" t="s">
        <v>228</v>
      </c>
      <c r="G199" s="260"/>
      <c r="H199" s="262" t="s">
        <v>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209</v>
      </c>
      <c r="AU199" s="269" t="s">
        <v>85</v>
      </c>
      <c r="AV199" s="13" t="s">
        <v>80</v>
      </c>
      <c r="AW199" s="13" t="s">
        <v>30</v>
      </c>
      <c r="AX199" s="13" t="s">
        <v>73</v>
      </c>
      <c r="AY199" s="269" t="s">
        <v>201</v>
      </c>
    </row>
    <row r="200" spans="1:51" s="14" customFormat="1" ht="12">
      <c r="A200" s="14"/>
      <c r="B200" s="270"/>
      <c r="C200" s="271"/>
      <c r="D200" s="261" t="s">
        <v>209</v>
      </c>
      <c r="E200" s="272" t="s">
        <v>1</v>
      </c>
      <c r="F200" s="273" t="s">
        <v>1082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209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201</v>
      </c>
    </row>
    <row r="201" spans="1:51" s="14" customFormat="1" ht="12">
      <c r="A201" s="14"/>
      <c r="B201" s="270"/>
      <c r="C201" s="271"/>
      <c r="D201" s="261" t="s">
        <v>209</v>
      </c>
      <c r="E201" s="272" t="s">
        <v>1</v>
      </c>
      <c r="F201" s="273" t="s">
        <v>1083</v>
      </c>
      <c r="G201" s="271"/>
      <c r="H201" s="274">
        <v>1.05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209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201</v>
      </c>
    </row>
    <row r="202" spans="1:51" s="14" customFormat="1" ht="12">
      <c r="A202" s="14"/>
      <c r="B202" s="270"/>
      <c r="C202" s="271"/>
      <c r="D202" s="261" t="s">
        <v>209</v>
      </c>
      <c r="E202" s="272" t="s">
        <v>1</v>
      </c>
      <c r="F202" s="273" t="s">
        <v>1084</v>
      </c>
      <c r="G202" s="271"/>
      <c r="H202" s="274">
        <v>0.525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209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201</v>
      </c>
    </row>
    <row r="203" spans="1:51" s="13" customFormat="1" ht="12">
      <c r="A203" s="13"/>
      <c r="B203" s="259"/>
      <c r="C203" s="260"/>
      <c r="D203" s="261" t="s">
        <v>209</v>
      </c>
      <c r="E203" s="262" t="s">
        <v>1</v>
      </c>
      <c r="F203" s="263" t="s">
        <v>232</v>
      </c>
      <c r="G203" s="260"/>
      <c r="H203" s="262" t="s">
        <v>1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209</v>
      </c>
      <c r="AU203" s="269" t="s">
        <v>85</v>
      </c>
      <c r="AV203" s="13" t="s">
        <v>80</v>
      </c>
      <c r="AW203" s="13" t="s">
        <v>30</v>
      </c>
      <c r="AX203" s="13" t="s">
        <v>73</v>
      </c>
      <c r="AY203" s="269" t="s">
        <v>201</v>
      </c>
    </row>
    <row r="204" spans="1:51" s="14" customFormat="1" ht="12">
      <c r="A204" s="14"/>
      <c r="B204" s="270"/>
      <c r="C204" s="271"/>
      <c r="D204" s="261" t="s">
        <v>209</v>
      </c>
      <c r="E204" s="272" t="s">
        <v>1</v>
      </c>
      <c r="F204" s="273" t="s">
        <v>1085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209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201</v>
      </c>
    </row>
    <row r="205" spans="1:51" s="14" customFormat="1" ht="12">
      <c r="A205" s="14"/>
      <c r="B205" s="270"/>
      <c r="C205" s="271"/>
      <c r="D205" s="261" t="s">
        <v>209</v>
      </c>
      <c r="E205" s="272" t="s">
        <v>1</v>
      </c>
      <c r="F205" s="273" t="s">
        <v>1086</v>
      </c>
      <c r="G205" s="271"/>
      <c r="H205" s="274">
        <v>2.275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209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201</v>
      </c>
    </row>
    <row r="206" spans="1:51" s="14" customFormat="1" ht="12">
      <c r="A206" s="14"/>
      <c r="B206" s="270"/>
      <c r="C206" s="271"/>
      <c r="D206" s="261" t="s">
        <v>209</v>
      </c>
      <c r="E206" s="272" t="s">
        <v>1</v>
      </c>
      <c r="F206" s="273" t="s">
        <v>1087</v>
      </c>
      <c r="G206" s="271"/>
      <c r="H206" s="274">
        <v>2.275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209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201</v>
      </c>
    </row>
    <row r="207" spans="1:51" s="14" customFormat="1" ht="12">
      <c r="A207" s="14"/>
      <c r="B207" s="270"/>
      <c r="C207" s="271"/>
      <c r="D207" s="261" t="s">
        <v>209</v>
      </c>
      <c r="E207" s="271"/>
      <c r="F207" s="273" t="s">
        <v>1098</v>
      </c>
      <c r="G207" s="271"/>
      <c r="H207" s="274">
        <v>12.495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209</v>
      </c>
      <c r="AU207" s="280" t="s">
        <v>85</v>
      </c>
      <c r="AV207" s="14" t="s">
        <v>85</v>
      </c>
      <c r="AW207" s="14" t="s">
        <v>4</v>
      </c>
      <c r="AX207" s="14" t="s">
        <v>80</v>
      </c>
      <c r="AY207" s="280" t="s">
        <v>201</v>
      </c>
    </row>
    <row r="208" spans="1:65" s="2" customFormat="1" ht="21.75" customHeight="1">
      <c r="A208" s="37"/>
      <c r="B208" s="38"/>
      <c r="C208" s="245" t="s">
        <v>259</v>
      </c>
      <c r="D208" s="245" t="s">
        <v>203</v>
      </c>
      <c r="E208" s="246" t="s">
        <v>260</v>
      </c>
      <c r="F208" s="247" t="s">
        <v>261</v>
      </c>
      <c r="G208" s="248" t="s">
        <v>206</v>
      </c>
      <c r="H208" s="249">
        <v>6</v>
      </c>
      <c r="I208" s="250"/>
      <c r="J208" s="251">
        <f>ROUND(I208*H208,2)</f>
        <v>0</v>
      </c>
      <c r="K208" s="252"/>
      <c r="L208" s="43"/>
      <c r="M208" s="253" t="s">
        <v>1</v>
      </c>
      <c r="N208" s="254" t="s">
        <v>39</v>
      </c>
      <c r="O208" s="90"/>
      <c r="P208" s="255">
        <f>O208*H208</f>
        <v>0</v>
      </c>
      <c r="Q208" s="255">
        <v>0.1575</v>
      </c>
      <c r="R208" s="255">
        <f>Q208*H208</f>
        <v>0.9450000000000001</v>
      </c>
      <c r="S208" s="255">
        <v>0</v>
      </c>
      <c r="T208" s="25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7" t="s">
        <v>207</v>
      </c>
      <c r="AT208" s="257" t="s">
        <v>203</v>
      </c>
      <c r="AU208" s="257" t="s">
        <v>85</v>
      </c>
      <c r="AY208" s="16" t="s">
        <v>201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6" t="s">
        <v>85</v>
      </c>
      <c r="BK208" s="258">
        <f>ROUND(I208*H208,2)</f>
        <v>0</v>
      </c>
      <c r="BL208" s="16" t="s">
        <v>207</v>
      </c>
      <c r="BM208" s="257" t="s">
        <v>1100</v>
      </c>
    </row>
    <row r="209" spans="1:51" s="13" customFormat="1" ht="12">
      <c r="A209" s="13"/>
      <c r="B209" s="259"/>
      <c r="C209" s="260"/>
      <c r="D209" s="261" t="s">
        <v>209</v>
      </c>
      <c r="E209" s="262" t="s">
        <v>1</v>
      </c>
      <c r="F209" s="263" t="s">
        <v>228</v>
      </c>
      <c r="G209" s="260"/>
      <c r="H209" s="262" t="s">
        <v>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209</v>
      </c>
      <c r="AU209" s="269" t="s">
        <v>85</v>
      </c>
      <c r="AV209" s="13" t="s">
        <v>80</v>
      </c>
      <c r="AW209" s="13" t="s">
        <v>30</v>
      </c>
      <c r="AX209" s="13" t="s">
        <v>73</v>
      </c>
      <c r="AY209" s="269" t="s">
        <v>201</v>
      </c>
    </row>
    <row r="210" spans="1:51" s="14" customFormat="1" ht="12">
      <c r="A210" s="14"/>
      <c r="B210" s="270"/>
      <c r="C210" s="271"/>
      <c r="D210" s="261" t="s">
        <v>209</v>
      </c>
      <c r="E210" s="272" t="s">
        <v>1</v>
      </c>
      <c r="F210" s="273" t="s">
        <v>1101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209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201</v>
      </c>
    </row>
    <row r="211" spans="1:51" s="14" customFormat="1" ht="12">
      <c r="A211" s="14"/>
      <c r="B211" s="270"/>
      <c r="C211" s="271"/>
      <c r="D211" s="261" t="s">
        <v>209</v>
      </c>
      <c r="E211" s="272" t="s">
        <v>1</v>
      </c>
      <c r="F211" s="273" t="s">
        <v>1102</v>
      </c>
      <c r="G211" s="271"/>
      <c r="H211" s="274">
        <v>1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209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201</v>
      </c>
    </row>
    <row r="212" spans="1:51" s="14" customFormat="1" ht="12">
      <c r="A212" s="14"/>
      <c r="B212" s="270"/>
      <c r="C212" s="271"/>
      <c r="D212" s="261" t="s">
        <v>209</v>
      </c>
      <c r="E212" s="272" t="s">
        <v>1</v>
      </c>
      <c r="F212" s="273" t="s">
        <v>1103</v>
      </c>
      <c r="G212" s="271"/>
      <c r="H212" s="274">
        <v>1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209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201</v>
      </c>
    </row>
    <row r="213" spans="1:51" s="13" customFormat="1" ht="12">
      <c r="A213" s="13"/>
      <c r="B213" s="259"/>
      <c r="C213" s="260"/>
      <c r="D213" s="261" t="s">
        <v>209</v>
      </c>
      <c r="E213" s="262" t="s">
        <v>1</v>
      </c>
      <c r="F213" s="263" t="s">
        <v>232</v>
      </c>
      <c r="G213" s="260"/>
      <c r="H213" s="262" t="s">
        <v>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209</v>
      </c>
      <c r="AU213" s="269" t="s">
        <v>85</v>
      </c>
      <c r="AV213" s="13" t="s">
        <v>80</v>
      </c>
      <c r="AW213" s="13" t="s">
        <v>30</v>
      </c>
      <c r="AX213" s="13" t="s">
        <v>73</v>
      </c>
      <c r="AY213" s="269" t="s">
        <v>201</v>
      </c>
    </row>
    <row r="214" spans="1:51" s="14" customFormat="1" ht="12">
      <c r="A214" s="14"/>
      <c r="B214" s="270"/>
      <c r="C214" s="271"/>
      <c r="D214" s="261" t="s">
        <v>209</v>
      </c>
      <c r="E214" s="272" t="s">
        <v>1</v>
      </c>
      <c r="F214" s="273" t="s">
        <v>1101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209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201</v>
      </c>
    </row>
    <row r="215" spans="1:51" s="14" customFormat="1" ht="12">
      <c r="A215" s="14"/>
      <c r="B215" s="270"/>
      <c r="C215" s="271"/>
      <c r="D215" s="261" t="s">
        <v>209</v>
      </c>
      <c r="E215" s="272" t="s">
        <v>1</v>
      </c>
      <c r="F215" s="273" t="s">
        <v>1102</v>
      </c>
      <c r="G215" s="271"/>
      <c r="H215" s="274">
        <v>1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209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201</v>
      </c>
    </row>
    <row r="216" spans="1:51" s="14" customFormat="1" ht="12">
      <c r="A216" s="14"/>
      <c r="B216" s="270"/>
      <c r="C216" s="271"/>
      <c r="D216" s="261" t="s">
        <v>209</v>
      </c>
      <c r="E216" s="272" t="s">
        <v>1</v>
      </c>
      <c r="F216" s="273" t="s">
        <v>1103</v>
      </c>
      <c r="G216" s="271"/>
      <c r="H216" s="274">
        <v>1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209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201</v>
      </c>
    </row>
    <row r="217" spans="1:65" s="2" customFormat="1" ht="21.75" customHeight="1">
      <c r="A217" s="37"/>
      <c r="B217" s="38"/>
      <c r="C217" s="245" t="s">
        <v>267</v>
      </c>
      <c r="D217" s="245" t="s">
        <v>203</v>
      </c>
      <c r="E217" s="246" t="s">
        <v>268</v>
      </c>
      <c r="F217" s="247" t="s">
        <v>269</v>
      </c>
      <c r="G217" s="248" t="s">
        <v>206</v>
      </c>
      <c r="H217" s="249">
        <v>14</v>
      </c>
      <c r="I217" s="250"/>
      <c r="J217" s="251">
        <f>ROUND(I217*H217,2)</f>
        <v>0</v>
      </c>
      <c r="K217" s="252"/>
      <c r="L217" s="43"/>
      <c r="M217" s="253" t="s">
        <v>1</v>
      </c>
      <c r="N217" s="254" t="s">
        <v>39</v>
      </c>
      <c r="O217" s="90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207</v>
      </c>
      <c r="AT217" s="257" t="s">
        <v>203</v>
      </c>
      <c r="AU217" s="257" t="s">
        <v>85</v>
      </c>
      <c r="AY217" s="16" t="s">
        <v>201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207</v>
      </c>
      <c r="BM217" s="257" t="s">
        <v>1104</v>
      </c>
    </row>
    <row r="218" spans="1:51" s="14" customFormat="1" ht="12">
      <c r="A218" s="14"/>
      <c r="B218" s="270"/>
      <c r="C218" s="271"/>
      <c r="D218" s="261" t="s">
        <v>209</v>
      </c>
      <c r="E218" s="272" t="s">
        <v>1</v>
      </c>
      <c r="F218" s="273" t="s">
        <v>271</v>
      </c>
      <c r="G218" s="271"/>
      <c r="H218" s="274">
        <v>14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209</v>
      </c>
      <c r="AU218" s="280" t="s">
        <v>85</v>
      </c>
      <c r="AV218" s="14" t="s">
        <v>85</v>
      </c>
      <c r="AW218" s="14" t="s">
        <v>30</v>
      </c>
      <c r="AX218" s="14" t="s">
        <v>80</v>
      </c>
      <c r="AY218" s="280" t="s">
        <v>201</v>
      </c>
    </row>
    <row r="219" spans="1:65" s="2" customFormat="1" ht="16.5" customHeight="1">
      <c r="A219" s="37"/>
      <c r="B219" s="38"/>
      <c r="C219" s="281" t="s">
        <v>272</v>
      </c>
      <c r="D219" s="281" t="s">
        <v>273</v>
      </c>
      <c r="E219" s="282" t="s">
        <v>274</v>
      </c>
      <c r="F219" s="283" t="s">
        <v>275</v>
      </c>
      <c r="G219" s="284" t="s">
        <v>206</v>
      </c>
      <c r="H219" s="285">
        <v>14</v>
      </c>
      <c r="I219" s="286"/>
      <c r="J219" s="287">
        <f>ROUND(I219*H219,2)</f>
        <v>0</v>
      </c>
      <c r="K219" s="288"/>
      <c r="L219" s="289"/>
      <c r="M219" s="290" t="s">
        <v>1</v>
      </c>
      <c r="N219" s="291" t="s">
        <v>39</v>
      </c>
      <c r="O219" s="90"/>
      <c r="P219" s="255">
        <f>O219*H219</f>
        <v>0</v>
      </c>
      <c r="Q219" s="255">
        <v>3E-05</v>
      </c>
      <c r="R219" s="255">
        <f>Q219*H219</f>
        <v>0.00042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267</v>
      </c>
      <c r="AT219" s="257" t="s">
        <v>273</v>
      </c>
      <c r="AU219" s="257" t="s">
        <v>85</v>
      </c>
      <c r="AY219" s="16" t="s">
        <v>201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207</v>
      </c>
      <c r="BM219" s="257" t="s">
        <v>1105</v>
      </c>
    </row>
    <row r="220" spans="1:63" s="12" customFormat="1" ht="22.8" customHeight="1">
      <c r="A220" s="12"/>
      <c r="B220" s="229"/>
      <c r="C220" s="230"/>
      <c r="D220" s="231" t="s">
        <v>72</v>
      </c>
      <c r="E220" s="243" t="s">
        <v>277</v>
      </c>
      <c r="F220" s="243" t="s">
        <v>278</v>
      </c>
      <c r="G220" s="230"/>
      <c r="H220" s="230"/>
      <c r="I220" s="233"/>
      <c r="J220" s="244">
        <f>BK220</f>
        <v>0</v>
      </c>
      <c r="K220" s="230"/>
      <c r="L220" s="235"/>
      <c r="M220" s="236"/>
      <c r="N220" s="237"/>
      <c r="O220" s="237"/>
      <c r="P220" s="238">
        <f>SUM(P221:P243)</f>
        <v>0</v>
      </c>
      <c r="Q220" s="237"/>
      <c r="R220" s="238">
        <f>SUM(R221:R243)</f>
        <v>1.8972000000000002</v>
      </c>
      <c r="S220" s="237"/>
      <c r="T220" s="239">
        <f>SUM(T221:T243)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0" t="s">
        <v>80</v>
      </c>
      <c r="AT220" s="241" t="s">
        <v>72</v>
      </c>
      <c r="AU220" s="241" t="s">
        <v>80</v>
      </c>
      <c r="AY220" s="240" t="s">
        <v>201</v>
      </c>
      <c r="BK220" s="242">
        <f>SUM(BK221:BK243)</f>
        <v>0</v>
      </c>
    </row>
    <row r="221" spans="1:65" s="2" customFormat="1" ht="21.75" customHeight="1">
      <c r="A221" s="37"/>
      <c r="B221" s="38"/>
      <c r="C221" s="245" t="s">
        <v>279</v>
      </c>
      <c r="D221" s="245" t="s">
        <v>203</v>
      </c>
      <c r="E221" s="246" t="s">
        <v>280</v>
      </c>
      <c r="F221" s="247" t="s">
        <v>281</v>
      </c>
      <c r="G221" s="248" t="s">
        <v>206</v>
      </c>
      <c r="H221" s="249">
        <v>16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0.0102</v>
      </c>
      <c r="R221" s="255">
        <f>Q221*H221</f>
        <v>0.1632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207</v>
      </c>
      <c r="AT221" s="257" t="s">
        <v>203</v>
      </c>
      <c r="AU221" s="257" t="s">
        <v>85</v>
      </c>
      <c r="AY221" s="16" t="s">
        <v>201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207</v>
      </c>
      <c r="BM221" s="257" t="s">
        <v>1106</v>
      </c>
    </row>
    <row r="222" spans="1:51" s="14" customFormat="1" ht="12">
      <c r="A222" s="14"/>
      <c r="B222" s="270"/>
      <c r="C222" s="271"/>
      <c r="D222" s="261" t="s">
        <v>209</v>
      </c>
      <c r="E222" s="272" t="s">
        <v>1</v>
      </c>
      <c r="F222" s="273" t="s">
        <v>1107</v>
      </c>
      <c r="G222" s="271"/>
      <c r="H222" s="274">
        <v>16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209</v>
      </c>
      <c r="AU222" s="280" t="s">
        <v>85</v>
      </c>
      <c r="AV222" s="14" t="s">
        <v>85</v>
      </c>
      <c r="AW222" s="14" t="s">
        <v>30</v>
      </c>
      <c r="AX222" s="14" t="s">
        <v>73</v>
      </c>
      <c r="AY222" s="280" t="s">
        <v>201</v>
      </c>
    </row>
    <row r="223" spans="1:65" s="2" customFormat="1" ht="21.75" customHeight="1">
      <c r="A223" s="37"/>
      <c r="B223" s="38"/>
      <c r="C223" s="245" t="s">
        <v>284</v>
      </c>
      <c r="D223" s="245" t="s">
        <v>203</v>
      </c>
      <c r="E223" s="246" t="s">
        <v>285</v>
      </c>
      <c r="F223" s="247" t="s">
        <v>286</v>
      </c>
      <c r="G223" s="248" t="s">
        <v>206</v>
      </c>
      <c r="H223" s="249">
        <v>170</v>
      </c>
      <c r="I223" s="250"/>
      <c r="J223" s="251">
        <f>ROUND(I223*H223,2)</f>
        <v>0</v>
      </c>
      <c r="K223" s="252"/>
      <c r="L223" s="43"/>
      <c r="M223" s="253" t="s">
        <v>1</v>
      </c>
      <c r="N223" s="254" t="s">
        <v>39</v>
      </c>
      <c r="O223" s="90"/>
      <c r="P223" s="255">
        <f>O223*H223</f>
        <v>0</v>
      </c>
      <c r="Q223" s="255">
        <v>0.0102</v>
      </c>
      <c r="R223" s="255">
        <f>Q223*H223</f>
        <v>1.7340000000000002</v>
      </c>
      <c r="S223" s="255">
        <v>0</v>
      </c>
      <c r="T223" s="25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7" t="s">
        <v>207</v>
      </c>
      <c r="AT223" s="257" t="s">
        <v>203</v>
      </c>
      <c r="AU223" s="257" t="s">
        <v>85</v>
      </c>
      <c r="AY223" s="16" t="s">
        <v>201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6" t="s">
        <v>85</v>
      </c>
      <c r="BK223" s="258">
        <f>ROUND(I223*H223,2)</f>
        <v>0</v>
      </c>
      <c r="BL223" s="16" t="s">
        <v>207</v>
      </c>
      <c r="BM223" s="257" t="s">
        <v>1108</v>
      </c>
    </row>
    <row r="224" spans="1:51" s="13" customFormat="1" ht="12">
      <c r="A224" s="13"/>
      <c r="B224" s="259"/>
      <c r="C224" s="260"/>
      <c r="D224" s="261" t="s">
        <v>209</v>
      </c>
      <c r="E224" s="262" t="s">
        <v>1</v>
      </c>
      <c r="F224" s="263" t="s">
        <v>210</v>
      </c>
      <c r="G224" s="260"/>
      <c r="H224" s="262" t="s">
        <v>1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209</v>
      </c>
      <c r="AU224" s="269" t="s">
        <v>85</v>
      </c>
      <c r="AV224" s="13" t="s">
        <v>80</v>
      </c>
      <c r="AW224" s="13" t="s">
        <v>30</v>
      </c>
      <c r="AX224" s="13" t="s">
        <v>73</v>
      </c>
      <c r="AY224" s="269" t="s">
        <v>201</v>
      </c>
    </row>
    <row r="225" spans="1:51" s="14" customFormat="1" ht="12">
      <c r="A225" s="14"/>
      <c r="B225" s="270"/>
      <c r="C225" s="271"/>
      <c r="D225" s="261" t="s">
        <v>209</v>
      </c>
      <c r="E225" s="272" t="s">
        <v>1</v>
      </c>
      <c r="F225" s="273" t="s">
        <v>1069</v>
      </c>
      <c r="G225" s="271"/>
      <c r="H225" s="274">
        <v>6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209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201</v>
      </c>
    </row>
    <row r="226" spans="1:51" s="14" customFormat="1" ht="12">
      <c r="A226" s="14"/>
      <c r="B226" s="270"/>
      <c r="C226" s="271"/>
      <c r="D226" s="261" t="s">
        <v>209</v>
      </c>
      <c r="E226" s="272" t="s">
        <v>1</v>
      </c>
      <c r="F226" s="273" t="s">
        <v>1070</v>
      </c>
      <c r="G226" s="271"/>
      <c r="H226" s="274">
        <v>7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209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201</v>
      </c>
    </row>
    <row r="227" spans="1:51" s="14" customFormat="1" ht="12">
      <c r="A227" s="14"/>
      <c r="B227" s="270"/>
      <c r="C227" s="271"/>
      <c r="D227" s="261" t="s">
        <v>209</v>
      </c>
      <c r="E227" s="272" t="s">
        <v>1</v>
      </c>
      <c r="F227" s="273" t="s">
        <v>1071</v>
      </c>
      <c r="G227" s="271"/>
      <c r="H227" s="274">
        <v>6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209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201</v>
      </c>
    </row>
    <row r="228" spans="1:51" s="14" customFormat="1" ht="12">
      <c r="A228" s="14"/>
      <c r="B228" s="270"/>
      <c r="C228" s="271"/>
      <c r="D228" s="261" t="s">
        <v>209</v>
      </c>
      <c r="E228" s="272" t="s">
        <v>1</v>
      </c>
      <c r="F228" s="273" t="s">
        <v>1072</v>
      </c>
      <c r="G228" s="271"/>
      <c r="H228" s="274">
        <v>7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209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201</v>
      </c>
    </row>
    <row r="229" spans="1:51" s="14" customFormat="1" ht="12">
      <c r="A229" s="14"/>
      <c r="B229" s="270"/>
      <c r="C229" s="271"/>
      <c r="D229" s="261" t="s">
        <v>209</v>
      </c>
      <c r="E229" s="272" t="s">
        <v>1</v>
      </c>
      <c r="F229" s="273" t="s">
        <v>1073</v>
      </c>
      <c r="G229" s="271"/>
      <c r="H229" s="274">
        <v>6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209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201</v>
      </c>
    </row>
    <row r="230" spans="1:51" s="14" customFormat="1" ht="12">
      <c r="A230" s="14"/>
      <c r="B230" s="270"/>
      <c r="C230" s="271"/>
      <c r="D230" s="261" t="s">
        <v>209</v>
      </c>
      <c r="E230" s="272" t="s">
        <v>1</v>
      </c>
      <c r="F230" s="273" t="s">
        <v>1074</v>
      </c>
      <c r="G230" s="271"/>
      <c r="H230" s="274">
        <v>5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209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201</v>
      </c>
    </row>
    <row r="231" spans="1:51" s="14" customFormat="1" ht="12">
      <c r="A231" s="14"/>
      <c r="B231" s="270"/>
      <c r="C231" s="271"/>
      <c r="D231" s="261" t="s">
        <v>209</v>
      </c>
      <c r="E231" s="272" t="s">
        <v>1</v>
      </c>
      <c r="F231" s="273" t="s">
        <v>1075</v>
      </c>
      <c r="G231" s="271"/>
      <c r="H231" s="274">
        <v>5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209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201</v>
      </c>
    </row>
    <row r="232" spans="1:51" s="14" customFormat="1" ht="12">
      <c r="A232" s="14"/>
      <c r="B232" s="270"/>
      <c r="C232" s="271"/>
      <c r="D232" s="261" t="s">
        <v>209</v>
      </c>
      <c r="E232" s="272" t="s">
        <v>1</v>
      </c>
      <c r="F232" s="273" t="s">
        <v>218</v>
      </c>
      <c r="G232" s="271"/>
      <c r="H232" s="274">
        <v>6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209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201</v>
      </c>
    </row>
    <row r="233" spans="1:51" s="14" customFormat="1" ht="12">
      <c r="A233" s="14"/>
      <c r="B233" s="270"/>
      <c r="C233" s="271"/>
      <c r="D233" s="261" t="s">
        <v>209</v>
      </c>
      <c r="E233" s="272" t="s">
        <v>1</v>
      </c>
      <c r="F233" s="273" t="s">
        <v>1076</v>
      </c>
      <c r="G233" s="271"/>
      <c r="H233" s="274">
        <v>6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209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201</v>
      </c>
    </row>
    <row r="234" spans="1:51" s="14" customFormat="1" ht="12">
      <c r="A234" s="14"/>
      <c r="B234" s="270"/>
      <c r="C234" s="271"/>
      <c r="D234" s="261" t="s">
        <v>209</v>
      </c>
      <c r="E234" s="272" t="s">
        <v>1</v>
      </c>
      <c r="F234" s="273" t="s">
        <v>1077</v>
      </c>
      <c r="G234" s="271"/>
      <c r="H234" s="274">
        <v>6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209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201</v>
      </c>
    </row>
    <row r="235" spans="1:51" s="14" customFormat="1" ht="12">
      <c r="A235" s="14"/>
      <c r="B235" s="270"/>
      <c r="C235" s="271"/>
      <c r="D235" s="261" t="s">
        <v>209</v>
      </c>
      <c r="E235" s="272" t="s">
        <v>1</v>
      </c>
      <c r="F235" s="273" t="s">
        <v>1078</v>
      </c>
      <c r="G235" s="271"/>
      <c r="H235" s="274">
        <v>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209</v>
      </c>
      <c r="AU235" s="280" t="s">
        <v>85</v>
      </c>
      <c r="AV235" s="14" t="s">
        <v>85</v>
      </c>
      <c r="AW235" s="14" t="s">
        <v>30</v>
      </c>
      <c r="AX235" s="14" t="s">
        <v>73</v>
      </c>
      <c r="AY235" s="280" t="s">
        <v>201</v>
      </c>
    </row>
    <row r="236" spans="1:51" s="14" customFormat="1" ht="12">
      <c r="A236" s="14"/>
      <c r="B236" s="270"/>
      <c r="C236" s="271"/>
      <c r="D236" s="261" t="s">
        <v>209</v>
      </c>
      <c r="E236" s="272" t="s">
        <v>1</v>
      </c>
      <c r="F236" s="273" t="s">
        <v>1079</v>
      </c>
      <c r="G236" s="271"/>
      <c r="H236" s="274">
        <v>6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209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201</v>
      </c>
    </row>
    <row r="237" spans="1:51" s="14" customFormat="1" ht="12">
      <c r="A237" s="14"/>
      <c r="B237" s="270"/>
      <c r="C237" s="271"/>
      <c r="D237" s="261" t="s">
        <v>209</v>
      </c>
      <c r="E237" s="272" t="s">
        <v>1</v>
      </c>
      <c r="F237" s="273" t="s">
        <v>223</v>
      </c>
      <c r="G237" s="271"/>
      <c r="H237" s="274">
        <v>6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209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201</v>
      </c>
    </row>
    <row r="238" spans="1:51" s="14" customFormat="1" ht="12">
      <c r="A238" s="14"/>
      <c r="B238" s="270"/>
      <c r="C238" s="271"/>
      <c r="D238" s="261" t="s">
        <v>209</v>
      </c>
      <c r="E238" s="272" t="s">
        <v>1</v>
      </c>
      <c r="F238" s="273" t="s">
        <v>1080</v>
      </c>
      <c r="G238" s="271"/>
      <c r="H238" s="274">
        <v>7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209</v>
      </c>
      <c r="AU238" s="280" t="s">
        <v>85</v>
      </c>
      <c r="AV238" s="14" t="s">
        <v>85</v>
      </c>
      <c r="AW238" s="14" t="s">
        <v>30</v>
      </c>
      <c r="AX238" s="14" t="s">
        <v>73</v>
      </c>
      <c r="AY238" s="280" t="s">
        <v>201</v>
      </c>
    </row>
    <row r="239" spans="1:51" s="14" customFormat="1" ht="12">
      <c r="A239" s="14"/>
      <c r="B239" s="270"/>
      <c r="C239" s="271"/>
      <c r="D239" s="261" t="s">
        <v>209</v>
      </c>
      <c r="E239" s="271"/>
      <c r="F239" s="273" t="s">
        <v>1109</v>
      </c>
      <c r="G239" s="271"/>
      <c r="H239" s="274">
        <v>170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209</v>
      </c>
      <c r="AU239" s="280" t="s">
        <v>85</v>
      </c>
      <c r="AV239" s="14" t="s">
        <v>85</v>
      </c>
      <c r="AW239" s="14" t="s">
        <v>4</v>
      </c>
      <c r="AX239" s="14" t="s">
        <v>80</v>
      </c>
      <c r="AY239" s="280" t="s">
        <v>201</v>
      </c>
    </row>
    <row r="240" spans="1:65" s="2" customFormat="1" ht="21.75" customHeight="1">
      <c r="A240" s="37"/>
      <c r="B240" s="38"/>
      <c r="C240" s="245" t="s">
        <v>289</v>
      </c>
      <c r="D240" s="245" t="s">
        <v>203</v>
      </c>
      <c r="E240" s="246" t="s">
        <v>290</v>
      </c>
      <c r="F240" s="247" t="s">
        <v>291</v>
      </c>
      <c r="G240" s="248" t="s">
        <v>206</v>
      </c>
      <c r="H240" s="249">
        <v>224</v>
      </c>
      <c r="I240" s="250"/>
      <c r="J240" s="251">
        <f>ROUND(I240*H240,2)</f>
        <v>0</v>
      </c>
      <c r="K240" s="252"/>
      <c r="L240" s="43"/>
      <c r="M240" s="253" t="s">
        <v>1</v>
      </c>
      <c r="N240" s="254" t="s">
        <v>39</v>
      </c>
      <c r="O240" s="90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7" t="s">
        <v>207</v>
      </c>
      <c r="AT240" s="257" t="s">
        <v>203</v>
      </c>
      <c r="AU240" s="257" t="s">
        <v>85</v>
      </c>
      <c r="AY240" s="16" t="s">
        <v>201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6" t="s">
        <v>85</v>
      </c>
      <c r="BK240" s="258">
        <f>ROUND(I240*H240,2)</f>
        <v>0</v>
      </c>
      <c r="BL240" s="16" t="s">
        <v>207</v>
      </c>
      <c r="BM240" s="257" t="s">
        <v>1110</v>
      </c>
    </row>
    <row r="241" spans="1:51" s="14" customFormat="1" ht="12">
      <c r="A241" s="14"/>
      <c r="B241" s="270"/>
      <c r="C241" s="271"/>
      <c r="D241" s="261" t="s">
        <v>209</v>
      </c>
      <c r="E241" s="272" t="s">
        <v>1</v>
      </c>
      <c r="F241" s="273" t="s">
        <v>1111</v>
      </c>
      <c r="G241" s="271"/>
      <c r="H241" s="274">
        <v>224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209</v>
      </c>
      <c r="AU241" s="280" t="s">
        <v>85</v>
      </c>
      <c r="AV241" s="14" t="s">
        <v>85</v>
      </c>
      <c r="AW241" s="14" t="s">
        <v>30</v>
      </c>
      <c r="AX241" s="14" t="s">
        <v>73</v>
      </c>
      <c r="AY241" s="280" t="s">
        <v>201</v>
      </c>
    </row>
    <row r="242" spans="1:65" s="2" customFormat="1" ht="21.75" customHeight="1">
      <c r="A242" s="37"/>
      <c r="B242" s="38"/>
      <c r="C242" s="245" t="s">
        <v>294</v>
      </c>
      <c r="D242" s="245" t="s">
        <v>203</v>
      </c>
      <c r="E242" s="246" t="s">
        <v>295</v>
      </c>
      <c r="F242" s="247" t="s">
        <v>296</v>
      </c>
      <c r="G242" s="248" t="s">
        <v>206</v>
      </c>
      <c r="H242" s="249">
        <v>6</v>
      </c>
      <c r="I242" s="250"/>
      <c r="J242" s="251">
        <f>ROUND(I242*H242,2)</f>
        <v>0</v>
      </c>
      <c r="K242" s="252"/>
      <c r="L242" s="43"/>
      <c r="M242" s="253" t="s">
        <v>1</v>
      </c>
      <c r="N242" s="254" t="s">
        <v>39</v>
      </c>
      <c r="O242" s="90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7" t="s">
        <v>207</v>
      </c>
      <c r="AT242" s="257" t="s">
        <v>203</v>
      </c>
      <c r="AU242" s="257" t="s">
        <v>85</v>
      </c>
      <c r="AY242" s="16" t="s">
        <v>201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6" t="s">
        <v>85</v>
      </c>
      <c r="BK242" s="258">
        <f>ROUND(I242*H242,2)</f>
        <v>0</v>
      </c>
      <c r="BL242" s="16" t="s">
        <v>207</v>
      </c>
      <c r="BM242" s="257" t="s">
        <v>1112</v>
      </c>
    </row>
    <row r="243" spans="1:65" s="2" customFormat="1" ht="21.75" customHeight="1">
      <c r="A243" s="37"/>
      <c r="B243" s="38"/>
      <c r="C243" s="245" t="s">
        <v>298</v>
      </c>
      <c r="D243" s="245" t="s">
        <v>203</v>
      </c>
      <c r="E243" s="246" t="s">
        <v>299</v>
      </c>
      <c r="F243" s="247" t="s">
        <v>300</v>
      </c>
      <c r="G243" s="248" t="s">
        <v>206</v>
      </c>
      <c r="H243" s="249">
        <v>14</v>
      </c>
      <c r="I243" s="250"/>
      <c r="J243" s="251">
        <f>ROUND(I243*H243,2)</f>
        <v>0</v>
      </c>
      <c r="K243" s="252"/>
      <c r="L243" s="43"/>
      <c r="M243" s="253" t="s">
        <v>1</v>
      </c>
      <c r="N243" s="254" t="s">
        <v>39</v>
      </c>
      <c r="O243" s="90"/>
      <c r="P243" s="255">
        <f>O243*H243</f>
        <v>0</v>
      </c>
      <c r="Q243" s="255">
        <v>0</v>
      </c>
      <c r="R243" s="255">
        <f>Q243*H243</f>
        <v>0</v>
      </c>
      <c r="S243" s="255">
        <v>0</v>
      </c>
      <c r="T243" s="25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7" t="s">
        <v>207</v>
      </c>
      <c r="AT243" s="257" t="s">
        <v>203</v>
      </c>
      <c r="AU243" s="257" t="s">
        <v>85</v>
      </c>
      <c r="AY243" s="16" t="s">
        <v>201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6" t="s">
        <v>85</v>
      </c>
      <c r="BK243" s="258">
        <f>ROUND(I243*H243,2)</f>
        <v>0</v>
      </c>
      <c r="BL243" s="16" t="s">
        <v>207</v>
      </c>
      <c r="BM243" s="257" t="s">
        <v>1113</v>
      </c>
    </row>
    <row r="244" spans="1:63" s="12" customFormat="1" ht="22.8" customHeight="1">
      <c r="A244" s="12"/>
      <c r="B244" s="229"/>
      <c r="C244" s="230"/>
      <c r="D244" s="231" t="s">
        <v>72</v>
      </c>
      <c r="E244" s="243" t="s">
        <v>302</v>
      </c>
      <c r="F244" s="243" t="s">
        <v>303</v>
      </c>
      <c r="G244" s="230"/>
      <c r="H244" s="230"/>
      <c r="I244" s="233"/>
      <c r="J244" s="244">
        <f>BK244</f>
        <v>0</v>
      </c>
      <c r="K244" s="230"/>
      <c r="L244" s="235"/>
      <c r="M244" s="236"/>
      <c r="N244" s="237"/>
      <c r="O244" s="237"/>
      <c r="P244" s="238">
        <f>SUM(P245:P246)</f>
        <v>0</v>
      </c>
      <c r="Q244" s="237"/>
      <c r="R244" s="238">
        <f>SUM(R245:R246)</f>
        <v>0.03008</v>
      </c>
      <c r="S244" s="237"/>
      <c r="T244" s="239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40" t="s">
        <v>80</v>
      </c>
      <c r="AT244" s="241" t="s">
        <v>72</v>
      </c>
      <c r="AU244" s="241" t="s">
        <v>80</v>
      </c>
      <c r="AY244" s="240" t="s">
        <v>201</v>
      </c>
      <c r="BK244" s="242">
        <f>SUM(BK245:BK246)</f>
        <v>0</v>
      </c>
    </row>
    <row r="245" spans="1:65" s="2" customFormat="1" ht="21.75" customHeight="1">
      <c r="A245" s="37"/>
      <c r="B245" s="38"/>
      <c r="C245" s="245" t="s">
        <v>8</v>
      </c>
      <c r="D245" s="245" t="s">
        <v>203</v>
      </c>
      <c r="E245" s="246" t="s">
        <v>304</v>
      </c>
      <c r="F245" s="247" t="s">
        <v>305</v>
      </c>
      <c r="G245" s="248" t="s">
        <v>206</v>
      </c>
      <c r="H245" s="249">
        <v>16</v>
      </c>
      <c r="I245" s="250"/>
      <c r="J245" s="251">
        <f>ROUND(I245*H245,2)</f>
        <v>0</v>
      </c>
      <c r="K245" s="252"/>
      <c r="L245" s="43"/>
      <c r="M245" s="253" t="s">
        <v>1</v>
      </c>
      <c r="N245" s="254" t="s">
        <v>39</v>
      </c>
      <c r="O245" s="90"/>
      <c r="P245" s="255">
        <f>O245*H245</f>
        <v>0</v>
      </c>
      <c r="Q245" s="255">
        <v>0.00188</v>
      </c>
      <c r="R245" s="255">
        <f>Q245*H245</f>
        <v>0.03008</v>
      </c>
      <c r="S245" s="255">
        <v>0</v>
      </c>
      <c r="T245" s="25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7" t="s">
        <v>207</v>
      </c>
      <c r="AT245" s="257" t="s">
        <v>203</v>
      </c>
      <c r="AU245" s="257" t="s">
        <v>85</v>
      </c>
      <c r="AY245" s="16" t="s">
        <v>201</v>
      </c>
      <c r="BE245" s="258">
        <f>IF(N245="základní",J245,0)</f>
        <v>0</v>
      </c>
      <c r="BF245" s="258">
        <f>IF(N245="snížená",J245,0)</f>
        <v>0</v>
      </c>
      <c r="BG245" s="258">
        <f>IF(N245="zákl. přenesená",J245,0)</f>
        <v>0</v>
      </c>
      <c r="BH245" s="258">
        <f>IF(N245="sníž. přenesená",J245,0)</f>
        <v>0</v>
      </c>
      <c r="BI245" s="258">
        <f>IF(N245="nulová",J245,0)</f>
        <v>0</v>
      </c>
      <c r="BJ245" s="16" t="s">
        <v>85</v>
      </c>
      <c r="BK245" s="258">
        <f>ROUND(I245*H245,2)</f>
        <v>0</v>
      </c>
      <c r="BL245" s="16" t="s">
        <v>207</v>
      </c>
      <c r="BM245" s="257" t="s">
        <v>1114</v>
      </c>
    </row>
    <row r="246" spans="1:51" s="14" customFormat="1" ht="12">
      <c r="A246" s="14"/>
      <c r="B246" s="270"/>
      <c r="C246" s="271"/>
      <c r="D246" s="261" t="s">
        <v>209</v>
      </c>
      <c r="E246" s="272" t="s">
        <v>1</v>
      </c>
      <c r="F246" s="273" t="s">
        <v>1107</v>
      </c>
      <c r="G246" s="271"/>
      <c r="H246" s="274">
        <v>16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209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201</v>
      </c>
    </row>
    <row r="247" spans="1:63" s="12" customFormat="1" ht="22.8" customHeight="1">
      <c r="A247" s="12"/>
      <c r="B247" s="229"/>
      <c r="C247" s="230"/>
      <c r="D247" s="231" t="s">
        <v>72</v>
      </c>
      <c r="E247" s="243" t="s">
        <v>272</v>
      </c>
      <c r="F247" s="243" t="s">
        <v>307</v>
      </c>
      <c r="G247" s="230"/>
      <c r="H247" s="230"/>
      <c r="I247" s="233"/>
      <c r="J247" s="244">
        <f>BK247</f>
        <v>0</v>
      </c>
      <c r="K247" s="230"/>
      <c r="L247" s="235"/>
      <c r="M247" s="236"/>
      <c r="N247" s="237"/>
      <c r="O247" s="237"/>
      <c r="P247" s="238">
        <f>SUM(P248:P295)</f>
        <v>0</v>
      </c>
      <c r="Q247" s="237"/>
      <c r="R247" s="238">
        <f>SUM(R248:R295)</f>
        <v>0.038307999999999995</v>
      </c>
      <c r="S247" s="237"/>
      <c r="T247" s="239">
        <f>SUM(T248:T295)</f>
        <v>2.198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40" t="s">
        <v>80</v>
      </c>
      <c r="AT247" s="241" t="s">
        <v>72</v>
      </c>
      <c r="AU247" s="241" t="s">
        <v>80</v>
      </c>
      <c r="AY247" s="240" t="s">
        <v>201</v>
      </c>
      <c r="BK247" s="242">
        <f>SUM(BK248:BK295)</f>
        <v>0</v>
      </c>
    </row>
    <row r="248" spans="1:65" s="2" customFormat="1" ht="44.25" customHeight="1">
      <c r="A248" s="37"/>
      <c r="B248" s="38"/>
      <c r="C248" s="245" t="s">
        <v>308</v>
      </c>
      <c r="D248" s="245" t="s">
        <v>203</v>
      </c>
      <c r="E248" s="246" t="s">
        <v>309</v>
      </c>
      <c r="F248" s="247" t="s">
        <v>310</v>
      </c>
      <c r="G248" s="248" t="s">
        <v>311</v>
      </c>
      <c r="H248" s="249">
        <v>85</v>
      </c>
      <c r="I248" s="250"/>
      <c r="J248" s="251">
        <f>ROUND(I248*H248,2)</f>
        <v>0</v>
      </c>
      <c r="K248" s="252"/>
      <c r="L248" s="43"/>
      <c r="M248" s="253" t="s">
        <v>1</v>
      </c>
      <c r="N248" s="254" t="s">
        <v>39</v>
      </c>
      <c r="O248" s="90"/>
      <c r="P248" s="255">
        <f>O248*H248</f>
        <v>0</v>
      </c>
      <c r="Q248" s="255">
        <v>0</v>
      </c>
      <c r="R248" s="255">
        <f>Q248*H248</f>
        <v>0</v>
      </c>
      <c r="S248" s="255">
        <v>0</v>
      </c>
      <c r="T248" s="25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7" t="s">
        <v>207</v>
      </c>
      <c r="AT248" s="257" t="s">
        <v>203</v>
      </c>
      <c r="AU248" s="257" t="s">
        <v>85</v>
      </c>
      <c r="AY248" s="16" t="s">
        <v>201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6" t="s">
        <v>85</v>
      </c>
      <c r="BK248" s="258">
        <f>ROUND(I248*H248,2)</f>
        <v>0</v>
      </c>
      <c r="BL248" s="16" t="s">
        <v>207</v>
      </c>
      <c r="BM248" s="257" t="s">
        <v>1115</v>
      </c>
    </row>
    <row r="249" spans="1:51" s="13" customFormat="1" ht="12">
      <c r="A249" s="13"/>
      <c r="B249" s="259"/>
      <c r="C249" s="260"/>
      <c r="D249" s="261" t="s">
        <v>209</v>
      </c>
      <c r="E249" s="262" t="s">
        <v>1</v>
      </c>
      <c r="F249" s="263" t="s">
        <v>210</v>
      </c>
      <c r="G249" s="260"/>
      <c r="H249" s="262" t="s">
        <v>1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209</v>
      </c>
      <c r="AU249" s="269" t="s">
        <v>85</v>
      </c>
      <c r="AV249" s="13" t="s">
        <v>80</v>
      </c>
      <c r="AW249" s="13" t="s">
        <v>30</v>
      </c>
      <c r="AX249" s="13" t="s">
        <v>73</v>
      </c>
      <c r="AY249" s="269" t="s">
        <v>201</v>
      </c>
    </row>
    <row r="250" spans="1:51" s="14" customFormat="1" ht="12">
      <c r="A250" s="14"/>
      <c r="B250" s="270"/>
      <c r="C250" s="271"/>
      <c r="D250" s="261" t="s">
        <v>209</v>
      </c>
      <c r="E250" s="272" t="s">
        <v>1</v>
      </c>
      <c r="F250" s="273" t="s">
        <v>1069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209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201</v>
      </c>
    </row>
    <row r="251" spans="1:51" s="14" customFormat="1" ht="12">
      <c r="A251" s="14"/>
      <c r="B251" s="270"/>
      <c r="C251" s="271"/>
      <c r="D251" s="261" t="s">
        <v>209</v>
      </c>
      <c r="E251" s="272" t="s">
        <v>1</v>
      </c>
      <c r="F251" s="273" t="s">
        <v>1070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209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201</v>
      </c>
    </row>
    <row r="252" spans="1:51" s="14" customFormat="1" ht="12">
      <c r="A252" s="14"/>
      <c r="B252" s="270"/>
      <c r="C252" s="271"/>
      <c r="D252" s="261" t="s">
        <v>209</v>
      </c>
      <c r="E252" s="272" t="s">
        <v>1</v>
      </c>
      <c r="F252" s="273" t="s">
        <v>1071</v>
      </c>
      <c r="G252" s="271"/>
      <c r="H252" s="274">
        <v>6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209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201</v>
      </c>
    </row>
    <row r="253" spans="1:51" s="14" customFormat="1" ht="12">
      <c r="A253" s="14"/>
      <c r="B253" s="270"/>
      <c r="C253" s="271"/>
      <c r="D253" s="261" t="s">
        <v>209</v>
      </c>
      <c r="E253" s="272" t="s">
        <v>1</v>
      </c>
      <c r="F253" s="273" t="s">
        <v>1072</v>
      </c>
      <c r="G253" s="271"/>
      <c r="H253" s="274">
        <v>7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209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201</v>
      </c>
    </row>
    <row r="254" spans="1:51" s="14" customFormat="1" ht="12">
      <c r="A254" s="14"/>
      <c r="B254" s="270"/>
      <c r="C254" s="271"/>
      <c r="D254" s="261" t="s">
        <v>209</v>
      </c>
      <c r="E254" s="272" t="s">
        <v>1</v>
      </c>
      <c r="F254" s="273" t="s">
        <v>1073</v>
      </c>
      <c r="G254" s="271"/>
      <c r="H254" s="274">
        <v>6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209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201</v>
      </c>
    </row>
    <row r="255" spans="1:51" s="14" customFormat="1" ht="12">
      <c r="A255" s="14"/>
      <c r="B255" s="270"/>
      <c r="C255" s="271"/>
      <c r="D255" s="261" t="s">
        <v>209</v>
      </c>
      <c r="E255" s="272" t="s">
        <v>1</v>
      </c>
      <c r="F255" s="273" t="s">
        <v>1074</v>
      </c>
      <c r="G255" s="271"/>
      <c r="H255" s="274">
        <v>5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209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201</v>
      </c>
    </row>
    <row r="256" spans="1:51" s="14" customFormat="1" ht="12">
      <c r="A256" s="14"/>
      <c r="B256" s="270"/>
      <c r="C256" s="271"/>
      <c r="D256" s="261" t="s">
        <v>209</v>
      </c>
      <c r="E256" s="272" t="s">
        <v>1</v>
      </c>
      <c r="F256" s="273" t="s">
        <v>1075</v>
      </c>
      <c r="G256" s="271"/>
      <c r="H256" s="274">
        <v>5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209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201</v>
      </c>
    </row>
    <row r="257" spans="1:51" s="14" customFormat="1" ht="12">
      <c r="A257" s="14"/>
      <c r="B257" s="270"/>
      <c r="C257" s="271"/>
      <c r="D257" s="261" t="s">
        <v>209</v>
      </c>
      <c r="E257" s="272" t="s">
        <v>1</v>
      </c>
      <c r="F257" s="273" t="s">
        <v>218</v>
      </c>
      <c r="G257" s="271"/>
      <c r="H257" s="274">
        <v>6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209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201</v>
      </c>
    </row>
    <row r="258" spans="1:51" s="14" customFormat="1" ht="12">
      <c r="A258" s="14"/>
      <c r="B258" s="270"/>
      <c r="C258" s="271"/>
      <c r="D258" s="261" t="s">
        <v>209</v>
      </c>
      <c r="E258" s="272" t="s">
        <v>1</v>
      </c>
      <c r="F258" s="273" t="s">
        <v>1076</v>
      </c>
      <c r="G258" s="271"/>
      <c r="H258" s="274">
        <v>6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209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201</v>
      </c>
    </row>
    <row r="259" spans="1:51" s="14" customFormat="1" ht="12">
      <c r="A259" s="14"/>
      <c r="B259" s="270"/>
      <c r="C259" s="271"/>
      <c r="D259" s="261" t="s">
        <v>209</v>
      </c>
      <c r="E259" s="272" t="s">
        <v>1</v>
      </c>
      <c r="F259" s="273" t="s">
        <v>1077</v>
      </c>
      <c r="G259" s="271"/>
      <c r="H259" s="274">
        <v>6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209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201</v>
      </c>
    </row>
    <row r="260" spans="1:51" s="14" customFormat="1" ht="12">
      <c r="A260" s="14"/>
      <c r="B260" s="270"/>
      <c r="C260" s="271"/>
      <c r="D260" s="261" t="s">
        <v>209</v>
      </c>
      <c r="E260" s="272" t="s">
        <v>1</v>
      </c>
      <c r="F260" s="273" t="s">
        <v>1078</v>
      </c>
      <c r="G260" s="271"/>
      <c r="H260" s="274">
        <v>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209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201</v>
      </c>
    </row>
    <row r="261" spans="1:51" s="14" customFormat="1" ht="12">
      <c r="A261" s="14"/>
      <c r="B261" s="270"/>
      <c r="C261" s="271"/>
      <c r="D261" s="261" t="s">
        <v>209</v>
      </c>
      <c r="E261" s="272" t="s">
        <v>1</v>
      </c>
      <c r="F261" s="273" t="s">
        <v>1079</v>
      </c>
      <c r="G261" s="271"/>
      <c r="H261" s="274">
        <v>6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209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201</v>
      </c>
    </row>
    <row r="262" spans="1:51" s="14" customFormat="1" ht="12">
      <c r="A262" s="14"/>
      <c r="B262" s="270"/>
      <c r="C262" s="271"/>
      <c r="D262" s="261" t="s">
        <v>209</v>
      </c>
      <c r="E262" s="272" t="s">
        <v>1</v>
      </c>
      <c r="F262" s="273" t="s">
        <v>223</v>
      </c>
      <c r="G262" s="271"/>
      <c r="H262" s="274">
        <v>6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209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201</v>
      </c>
    </row>
    <row r="263" spans="1:51" s="14" customFormat="1" ht="12">
      <c r="A263" s="14"/>
      <c r="B263" s="270"/>
      <c r="C263" s="271"/>
      <c r="D263" s="261" t="s">
        <v>209</v>
      </c>
      <c r="E263" s="272" t="s">
        <v>1</v>
      </c>
      <c r="F263" s="273" t="s">
        <v>1080</v>
      </c>
      <c r="G263" s="271"/>
      <c r="H263" s="274">
        <v>7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209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201</v>
      </c>
    </row>
    <row r="264" spans="1:65" s="2" customFormat="1" ht="21.75" customHeight="1">
      <c r="A264" s="37"/>
      <c r="B264" s="38"/>
      <c r="C264" s="245" t="s">
        <v>313</v>
      </c>
      <c r="D264" s="245" t="s">
        <v>203</v>
      </c>
      <c r="E264" s="246" t="s">
        <v>314</v>
      </c>
      <c r="F264" s="247" t="s">
        <v>315</v>
      </c>
      <c r="G264" s="248" t="s">
        <v>316</v>
      </c>
      <c r="H264" s="249">
        <v>31.4</v>
      </c>
      <c r="I264" s="250"/>
      <c r="J264" s="251">
        <f>ROUND(I264*H264,2)</f>
        <v>0</v>
      </c>
      <c r="K264" s="252"/>
      <c r="L264" s="43"/>
      <c r="M264" s="253" t="s">
        <v>1</v>
      </c>
      <c r="N264" s="254" t="s">
        <v>39</v>
      </c>
      <c r="O264" s="90"/>
      <c r="P264" s="255">
        <f>O264*H264</f>
        <v>0</v>
      </c>
      <c r="Q264" s="255">
        <v>0.00122</v>
      </c>
      <c r="R264" s="255">
        <f>Q264*H264</f>
        <v>0.038307999999999995</v>
      </c>
      <c r="S264" s="255">
        <v>0.07</v>
      </c>
      <c r="T264" s="256">
        <f>S264*H264</f>
        <v>2.198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7" t="s">
        <v>207</v>
      </c>
      <c r="AT264" s="257" t="s">
        <v>203</v>
      </c>
      <c r="AU264" s="257" t="s">
        <v>85</v>
      </c>
      <c r="AY264" s="16" t="s">
        <v>201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6" t="s">
        <v>85</v>
      </c>
      <c r="BK264" s="258">
        <f>ROUND(I264*H264,2)</f>
        <v>0</v>
      </c>
      <c r="BL264" s="16" t="s">
        <v>207</v>
      </c>
      <c r="BM264" s="257" t="s">
        <v>1116</v>
      </c>
    </row>
    <row r="265" spans="1:51" s="13" customFormat="1" ht="12">
      <c r="A265" s="13"/>
      <c r="B265" s="259"/>
      <c r="C265" s="260"/>
      <c r="D265" s="261" t="s">
        <v>209</v>
      </c>
      <c r="E265" s="262" t="s">
        <v>1</v>
      </c>
      <c r="F265" s="263" t="s">
        <v>210</v>
      </c>
      <c r="G265" s="260"/>
      <c r="H265" s="262" t="s">
        <v>1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209</v>
      </c>
      <c r="AU265" s="269" t="s">
        <v>85</v>
      </c>
      <c r="AV265" s="13" t="s">
        <v>80</v>
      </c>
      <c r="AW265" s="13" t="s">
        <v>30</v>
      </c>
      <c r="AX265" s="13" t="s">
        <v>73</v>
      </c>
      <c r="AY265" s="269" t="s">
        <v>201</v>
      </c>
    </row>
    <row r="266" spans="1:51" s="14" customFormat="1" ht="12">
      <c r="A266" s="14"/>
      <c r="B266" s="270"/>
      <c r="C266" s="271"/>
      <c r="D266" s="261" t="s">
        <v>209</v>
      </c>
      <c r="E266" s="272" t="s">
        <v>1</v>
      </c>
      <c r="F266" s="273" t="s">
        <v>1117</v>
      </c>
      <c r="G266" s="271"/>
      <c r="H266" s="274">
        <v>2.4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209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201</v>
      </c>
    </row>
    <row r="267" spans="1:51" s="14" customFormat="1" ht="12">
      <c r="A267" s="14"/>
      <c r="B267" s="270"/>
      <c r="C267" s="271"/>
      <c r="D267" s="261" t="s">
        <v>209</v>
      </c>
      <c r="E267" s="272" t="s">
        <v>1</v>
      </c>
      <c r="F267" s="273" t="s">
        <v>1118</v>
      </c>
      <c r="G267" s="271"/>
      <c r="H267" s="274">
        <v>2.6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209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201</v>
      </c>
    </row>
    <row r="268" spans="1:51" s="14" customFormat="1" ht="12">
      <c r="A268" s="14"/>
      <c r="B268" s="270"/>
      <c r="C268" s="271"/>
      <c r="D268" s="261" t="s">
        <v>209</v>
      </c>
      <c r="E268" s="272" t="s">
        <v>1</v>
      </c>
      <c r="F268" s="273" t="s">
        <v>1119</v>
      </c>
      <c r="G268" s="271"/>
      <c r="H268" s="274">
        <v>2.1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209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201</v>
      </c>
    </row>
    <row r="269" spans="1:51" s="14" customFormat="1" ht="12">
      <c r="A269" s="14"/>
      <c r="B269" s="270"/>
      <c r="C269" s="271"/>
      <c r="D269" s="261" t="s">
        <v>209</v>
      </c>
      <c r="E269" s="272" t="s">
        <v>1</v>
      </c>
      <c r="F269" s="273" t="s">
        <v>1120</v>
      </c>
      <c r="G269" s="271"/>
      <c r="H269" s="274">
        <v>2.3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209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201</v>
      </c>
    </row>
    <row r="270" spans="1:51" s="14" customFormat="1" ht="12">
      <c r="A270" s="14"/>
      <c r="B270" s="270"/>
      <c r="C270" s="271"/>
      <c r="D270" s="261" t="s">
        <v>209</v>
      </c>
      <c r="E270" s="272" t="s">
        <v>1</v>
      </c>
      <c r="F270" s="273" t="s">
        <v>1121</v>
      </c>
      <c r="G270" s="271"/>
      <c r="H270" s="274">
        <v>1.8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209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201</v>
      </c>
    </row>
    <row r="271" spans="1:51" s="14" customFormat="1" ht="12">
      <c r="A271" s="14"/>
      <c r="B271" s="270"/>
      <c r="C271" s="271"/>
      <c r="D271" s="261" t="s">
        <v>209</v>
      </c>
      <c r="E271" s="272" t="s">
        <v>1</v>
      </c>
      <c r="F271" s="273" t="s">
        <v>1122</v>
      </c>
      <c r="G271" s="271"/>
      <c r="H271" s="274">
        <v>1.9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209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201</v>
      </c>
    </row>
    <row r="272" spans="1:51" s="14" customFormat="1" ht="12">
      <c r="A272" s="14"/>
      <c r="B272" s="270"/>
      <c r="C272" s="271"/>
      <c r="D272" s="261" t="s">
        <v>209</v>
      </c>
      <c r="E272" s="272" t="s">
        <v>1</v>
      </c>
      <c r="F272" s="273" t="s">
        <v>1123</v>
      </c>
      <c r="G272" s="271"/>
      <c r="H272" s="274">
        <v>1.9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209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201</v>
      </c>
    </row>
    <row r="273" spans="1:51" s="14" customFormat="1" ht="12">
      <c r="A273" s="14"/>
      <c r="B273" s="270"/>
      <c r="C273" s="271"/>
      <c r="D273" s="261" t="s">
        <v>209</v>
      </c>
      <c r="E273" s="272" t="s">
        <v>1</v>
      </c>
      <c r="F273" s="273" t="s">
        <v>325</v>
      </c>
      <c r="G273" s="271"/>
      <c r="H273" s="274">
        <v>2.4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209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201</v>
      </c>
    </row>
    <row r="274" spans="1:51" s="14" customFormat="1" ht="12">
      <c r="A274" s="14"/>
      <c r="B274" s="270"/>
      <c r="C274" s="271"/>
      <c r="D274" s="261" t="s">
        <v>209</v>
      </c>
      <c r="E274" s="272" t="s">
        <v>1</v>
      </c>
      <c r="F274" s="273" t="s">
        <v>1124</v>
      </c>
      <c r="G274" s="271"/>
      <c r="H274" s="274">
        <v>2.4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209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201</v>
      </c>
    </row>
    <row r="275" spans="1:51" s="14" customFormat="1" ht="12">
      <c r="A275" s="14"/>
      <c r="B275" s="270"/>
      <c r="C275" s="271"/>
      <c r="D275" s="261" t="s">
        <v>209</v>
      </c>
      <c r="E275" s="272" t="s">
        <v>1</v>
      </c>
      <c r="F275" s="273" t="s">
        <v>1125</v>
      </c>
      <c r="G275" s="271"/>
      <c r="H275" s="274">
        <v>2.4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209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201</v>
      </c>
    </row>
    <row r="276" spans="1:51" s="14" customFormat="1" ht="12">
      <c r="A276" s="14"/>
      <c r="B276" s="270"/>
      <c r="C276" s="271"/>
      <c r="D276" s="261" t="s">
        <v>209</v>
      </c>
      <c r="E276" s="272" t="s">
        <v>1</v>
      </c>
      <c r="F276" s="273" t="s">
        <v>1126</v>
      </c>
      <c r="G276" s="271"/>
      <c r="H276" s="274">
        <v>2.4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209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201</v>
      </c>
    </row>
    <row r="277" spans="1:51" s="14" customFormat="1" ht="12">
      <c r="A277" s="14"/>
      <c r="B277" s="270"/>
      <c r="C277" s="271"/>
      <c r="D277" s="261" t="s">
        <v>209</v>
      </c>
      <c r="E277" s="272" t="s">
        <v>1</v>
      </c>
      <c r="F277" s="273" t="s">
        <v>1127</v>
      </c>
      <c r="G277" s="271"/>
      <c r="H277" s="274">
        <v>1.8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209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201</v>
      </c>
    </row>
    <row r="278" spans="1:51" s="14" customFormat="1" ht="12">
      <c r="A278" s="14"/>
      <c r="B278" s="270"/>
      <c r="C278" s="271"/>
      <c r="D278" s="261" t="s">
        <v>209</v>
      </c>
      <c r="E278" s="272" t="s">
        <v>1</v>
      </c>
      <c r="F278" s="273" t="s">
        <v>330</v>
      </c>
      <c r="G278" s="271"/>
      <c r="H278" s="274">
        <v>2.4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209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201</v>
      </c>
    </row>
    <row r="279" spans="1:51" s="14" customFormat="1" ht="12">
      <c r="A279" s="14"/>
      <c r="B279" s="270"/>
      <c r="C279" s="271"/>
      <c r="D279" s="261" t="s">
        <v>209</v>
      </c>
      <c r="E279" s="272" t="s">
        <v>1</v>
      </c>
      <c r="F279" s="273" t="s">
        <v>1128</v>
      </c>
      <c r="G279" s="271"/>
      <c r="H279" s="274">
        <v>2.6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209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201</v>
      </c>
    </row>
    <row r="280" spans="1:65" s="2" customFormat="1" ht="21.75" customHeight="1">
      <c r="A280" s="37"/>
      <c r="B280" s="38"/>
      <c r="C280" s="245" t="s">
        <v>331</v>
      </c>
      <c r="D280" s="245" t="s">
        <v>203</v>
      </c>
      <c r="E280" s="246" t="s">
        <v>332</v>
      </c>
      <c r="F280" s="247" t="s">
        <v>333</v>
      </c>
      <c r="G280" s="248" t="s">
        <v>316</v>
      </c>
      <c r="H280" s="249">
        <v>31.4</v>
      </c>
      <c r="I280" s="250"/>
      <c r="J280" s="251">
        <f>ROUND(I280*H280,2)</f>
        <v>0</v>
      </c>
      <c r="K280" s="252"/>
      <c r="L280" s="43"/>
      <c r="M280" s="253" t="s">
        <v>1</v>
      </c>
      <c r="N280" s="254" t="s">
        <v>39</v>
      </c>
      <c r="O280" s="90"/>
      <c r="P280" s="255">
        <f>O280*H280</f>
        <v>0</v>
      </c>
      <c r="Q280" s="255">
        <v>0</v>
      </c>
      <c r="R280" s="255">
        <f>Q280*H280</f>
        <v>0</v>
      </c>
      <c r="S280" s="255">
        <v>0</v>
      </c>
      <c r="T280" s="25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7" t="s">
        <v>207</v>
      </c>
      <c r="AT280" s="257" t="s">
        <v>203</v>
      </c>
      <c r="AU280" s="257" t="s">
        <v>85</v>
      </c>
      <c r="AY280" s="16" t="s">
        <v>201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6" t="s">
        <v>85</v>
      </c>
      <c r="BK280" s="258">
        <f>ROUND(I280*H280,2)</f>
        <v>0</v>
      </c>
      <c r="BL280" s="16" t="s">
        <v>207</v>
      </c>
      <c r="BM280" s="257" t="s">
        <v>1129</v>
      </c>
    </row>
    <row r="281" spans="1:51" s="13" customFormat="1" ht="12">
      <c r="A281" s="13"/>
      <c r="B281" s="259"/>
      <c r="C281" s="260"/>
      <c r="D281" s="261" t="s">
        <v>209</v>
      </c>
      <c r="E281" s="262" t="s">
        <v>1</v>
      </c>
      <c r="F281" s="263" t="s">
        <v>210</v>
      </c>
      <c r="G281" s="260"/>
      <c r="H281" s="262" t="s">
        <v>1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209</v>
      </c>
      <c r="AU281" s="269" t="s">
        <v>85</v>
      </c>
      <c r="AV281" s="13" t="s">
        <v>80</v>
      </c>
      <c r="AW281" s="13" t="s">
        <v>30</v>
      </c>
      <c r="AX281" s="13" t="s">
        <v>73</v>
      </c>
      <c r="AY281" s="269" t="s">
        <v>201</v>
      </c>
    </row>
    <row r="282" spans="1:51" s="14" customFormat="1" ht="12">
      <c r="A282" s="14"/>
      <c r="B282" s="270"/>
      <c r="C282" s="271"/>
      <c r="D282" s="261" t="s">
        <v>209</v>
      </c>
      <c r="E282" s="272" t="s">
        <v>1</v>
      </c>
      <c r="F282" s="273" t="s">
        <v>1117</v>
      </c>
      <c r="G282" s="271"/>
      <c r="H282" s="274">
        <v>2.4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209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201</v>
      </c>
    </row>
    <row r="283" spans="1:51" s="14" customFormat="1" ht="12">
      <c r="A283" s="14"/>
      <c r="B283" s="270"/>
      <c r="C283" s="271"/>
      <c r="D283" s="261" t="s">
        <v>209</v>
      </c>
      <c r="E283" s="272" t="s">
        <v>1</v>
      </c>
      <c r="F283" s="273" t="s">
        <v>1118</v>
      </c>
      <c r="G283" s="271"/>
      <c r="H283" s="274">
        <v>2.6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209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201</v>
      </c>
    </row>
    <row r="284" spans="1:51" s="14" customFormat="1" ht="12">
      <c r="A284" s="14"/>
      <c r="B284" s="270"/>
      <c r="C284" s="271"/>
      <c r="D284" s="261" t="s">
        <v>209</v>
      </c>
      <c r="E284" s="272" t="s">
        <v>1</v>
      </c>
      <c r="F284" s="273" t="s">
        <v>1119</v>
      </c>
      <c r="G284" s="271"/>
      <c r="H284" s="274">
        <v>2.1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209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201</v>
      </c>
    </row>
    <row r="285" spans="1:51" s="14" customFormat="1" ht="12">
      <c r="A285" s="14"/>
      <c r="B285" s="270"/>
      <c r="C285" s="271"/>
      <c r="D285" s="261" t="s">
        <v>209</v>
      </c>
      <c r="E285" s="272" t="s">
        <v>1</v>
      </c>
      <c r="F285" s="273" t="s">
        <v>1120</v>
      </c>
      <c r="G285" s="271"/>
      <c r="H285" s="274">
        <v>2.3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209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201</v>
      </c>
    </row>
    <row r="286" spans="1:51" s="14" customFormat="1" ht="12">
      <c r="A286" s="14"/>
      <c r="B286" s="270"/>
      <c r="C286" s="271"/>
      <c r="D286" s="261" t="s">
        <v>209</v>
      </c>
      <c r="E286" s="272" t="s">
        <v>1</v>
      </c>
      <c r="F286" s="273" t="s">
        <v>1121</v>
      </c>
      <c r="G286" s="271"/>
      <c r="H286" s="274">
        <v>1.8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209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201</v>
      </c>
    </row>
    <row r="287" spans="1:51" s="14" customFormat="1" ht="12">
      <c r="A287" s="14"/>
      <c r="B287" s="270"/>
      <c r="C287" s="271"/>
      <c r="D287" s="261" t="s">
        <v>209</v>
      </c>
      <c r="E287" s="272" t="s">
        <v>1</v>
      </c>
      <c r="F287" s="273" t="s">
        <v>1122</v>
      </c>
      <c r="G287" s="271"/>
      <c r="H287" s="274">
        <v>1.9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209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201</v>
      </c>
    </row>
    <row r="288" spans="1:51" s="14" customFormat="1" ht="12">
      <c r="A288" s="14"/>
      <c r="B288" s="270"/>
      <c r="C288" s="271"/>
      <c r="D288" s="261" t="s">
        <v>209</v>
      </c>
      <c r="E288" s="272" t="s">
        <v>1</v>
      </c>
      <c r="F288" s="273" t="s">
        <v>1123</v>
      </c>
      <c r="G288" s="271"/>
      <c r="H288" s="274">
        <v>1.9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209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201</v>
      </c>
    </row>
    <row r="289" spans="1:51" s="14" customFormat="1" ht="12">
      <c r="A289" s="14"/>
      <c r="B289" s="270"/>
      <c r="C289" s="271"/>
      <c r="D289" s="261" t="s">
        <v>209</v>
      </c>
      <c r="E289" s="272" t="s">
        <v>1</v>
      </c>
      <c r="F289" s="273" t="s">
        <v>325</v>
      </c>
      <c r="G289" s="271"/>
      <c r="H289" s="274">
        <v>2.4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209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201</v>
      </c>
    </row>
    <row r="290" spans="1:51" s="14" customFormat="1" ht="12">
      <c r="A290" s="14"/>
      <c r="B290" s="270"/>
      <c r="C290" s="271"/>
      <c r="D290" s="261" t="s">
        <v>209</v>
      </c>
      <c r="E290" s="272" t="s">
        <v>1</v>
      </c>
      <c r="F290" s="273" t="s">
        <v>1124</v>
      </c>
      <c r="G290" s="271"/>
      <c r="H290" s="274">
        <v>2.4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209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201</v>
      </c>
    </row>
    <row r="291" spans="1:51" s="14" customFormat="1" ht="12">
      <c r="A291" s="14"/>
      <c r="B291" s="270"/>
      <c r="C291" s="271"/>
      <c r="D291" s="261" t="s">
        <v>209</v>
      </c>
      <c r="E291" s="272" t="s">
        <v>1</v>
      </c>
      <c r="F291" s="273" t="s">
        <v>1125</v>
      </c>
      <c r="G291" s="271"/>
      <c r="H291" s="274">
        <v>2.4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209</v>
      </c>
      <c r="AU291" s="280" t="s">
        <v>85</v>
      </c>
      <c r="AV291" s="14" t="s">
        <v>85</v>
      </c>
      <c r="AW291" s="14" t="s">
        <v>30</v>
      </c>
      <c r="AX291" s="14" t="s">
        <v>73</v>
      </c>
      <c r="AY291" s="280" t="s">
        <v>201</v>
      </c>
    </row>
    <row r="292" spans="1:51" s="14" customFormat="1" ht="12">
      <c r="A292" s="14"/>
      <c r="B292" s="270"/>
      <c r="C292" s="271"/>
      <c r="D292" s="261" t="s">
        <v>209</v>
      </c>
      <c r="E292" s="272" t="s">
        <v>1</v>
      </c>
      <c r="F292" s="273" t="s">
        <v>1126</v>
      </c>
      <c r="G292" s="271"/>
      <c r="H292" s="274">
        <v>2.4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209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201</v>
      </c>
    </row>
    <row r="293" spans="1:51" s="14" customFormat="1" ht="12">
      <c r="A293" s="14"/>
      <c r="B293" s="270"/>
      <c r="C293" s="271"/>
      <c r="D293" s="261" t="s">
        <v>209</v>
      </c>
      <c r="E293" s="272" t="s">
        <v>1</v>
      </c>
      <c r="F293" s="273" t="s">
        <v>1127</v>
      </c>
      <c r="G293" s="271"/>
      <c r="H293" s="274">
        <v>1.8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209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201</v>
      </c>
    </row>
    <row r="294" spans="1:51" s="14" customFormat="1" ht="12">
      <c r="A294" s="14"/>
      <c r="B294" s="270"/>
      <c r="C294" s="271"/>
      <c r="D294" s="261" t="s">
        <v>209</v>
      </c>
      <c r="E294" s="272" t="s">
        <v>1</v>
      </c>
      <c r="F294" s="273" t="s">
        <v>330</v>
      </c>
      <c r="G294" s="271"/>
      <c r="H294" s="274">
        <v>2.4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209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201</v>
      </c>
    </row>
    <row r="295" spans="1:51" s="14" customFormat="1" ht="12">
      <c r="A295" s="14"/>
      <c r="B295" s="270"/>
      <c r="C295" s="271"/>
      <c r="D295" s="261" t="s">
        <v>209</v>
      </c>
      <c r="E295" s="272" t="s">
        <v>1</v>
      </c>
      <c r="F295" s="273" t="s">
        <v>1128</v>
      </c>
      <c r="G295" s="271"/>
      <c r="H295" s="274">
        <v>2.6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209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201</v>
      </c>
    </row>
    <row r="296" spans="1:63" s="12" customFormat="1" ht="22.8" customHeight="1">
      <c r="A296" s="12"/>
      <c r="B296" s="229"/>
      <c r="C296" s="230"/>
      <c r="D296" s="231" t="s">
        <v>72</v>
      </c>
      <c r="E296" s="243" t="s">
        <v>335</v>
      </c>
      <c r="F296" s="243" t="s">
        <v>336</v>
      </c>
      <c r="G296" s="230"/>
      <c r="H296" s="230"/>
      <c r="I296" s="233"/>
      <c r="J296" s="244">
        <f>BK296</f>
        <v>0</v>
      </c>
      <c r="K296" s="230"/>
      <c r="L296" s="235"/>
      <c r="M296" s="236"/>
      <c r="N296" s="237"/>
      <c r="O296" s="237"/>
      <c r="P296" s="238">
        <f>SUM(P297:P334)</f>
        <v>0</v>
      </c>
      <c r="Q296" s="237"/>
      <c r="R296" s="238">
        <f>SUM(R297:R334)</f>
        <v>0</v>
      </c>
      <c r="S296" s="237"/>
      <c r="T296" s="239">
        <f>SUM(T297:T334)</f>
        <v>3.6260999999999997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40" t="s">
        <v>80</v>
      </c>
      <c r="AT296" s="241" t="s">
        <v>72</v>
      </c>
      <c r="AU296" s="241" t="s">
        <v>80</v>
      </c>
      <c r="AY296" s="240" t="s">
        <v>201</v>
      </c>
      <c r="BK296" s="242">
        <f>SUM(BK297:BK334)</f>
        <v>0</v>
      </c>
    </row>
    <row r="297" spans="1:65" s="2" customFormat="1" ht="16.5" customHeight="1">
      <c r="A297" s="37"/>
      <c r="B297" s="38"/>
      <c r="C297" s="245" t="s">
        <v>337</v>
      </c>
      <c r="D297" s="245" t="s">
        <v>203</v>
      </c>
      <c r="E297" s="246" t="s">
        <v>338</v>
      </c>
      <c r="F297" s="247" t="s">
        <v>339</v>
      </c>
      <c r="G297" s="248" t="s">
        <v>311</v>
      </c>
      <c r="H297" s="249">
        <v>20</v>
      </c>
      <c r="I297" s="250"/>
      <c r="J297" s="251">
        <f>ROUND(I297*H297,2)</f>
        <v>0</v>
      </c>
      <c r="K297" s="252"/>
      <c r="L297" s="43"/>
      <c r="M297" s="253" t="s">
        <v>1</v>
      </c>
      <c r="N297" s="254" t="s">
        <v>39</v>
      </c>
      <c r="O297" s="90"/>
      <c r="P297" s="255">
        <f>O297*H297</f>
        <v>0</v>
      </c>
      <c r="Q297" s="255">
        <v>0</v>
      </c>
      <c r="R297" s="255">
        <f>Q297*H297</f>
        <v>0</v>
      </c>
      <c r="S297" s="255">
        <v>0</v>
      </c>
      <c r="T297" s="25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7" t="s">
        <v>207</v>
      </c>
      <c r="AT297" s="257" t="s">
        <v>203</v>
      </c>
      <c r="AU297" s="257" t="s">
        <v>85</v>
      </c>
      <c r="AY297" s="16" t="s">
        <v>201</v>
      </c>
      <c r="BE297" s="258">
        <f>IF(N297="základní",J297,0)</f>
        <v>0</v>
      </c>
      <c r="BF297" s="258">
        <f>IF(N297="snížená",J297,0)</f>
        <v>0</v>
      </c>
      <c r="BG297" s="258">
        <f>IF(N297="zákl. přenesená",J297,0)</f>
        <v>0</v>
      </c>
      <c r="BH297" s="258">
        <f>IF(N297="sníž. přenesená",J297,0)</f>
        <v>0</v>
      </c>
      <c r="BI297" s="258">
        <f>IF(N297="nulová",J297,0)</f>
        <v>0</v>
      </c>
      <c r="BJ297" s="16" t="s">
        <v>85</v>
      </c>
      <c r="BK297" s="258">
        <f>ROUND(I297*H297,2)</f>
        <v>0</v>
      </c>
      <c r="BL297" s="16" t="s">
        <v>207</v>
      </c>
      <c r="BM297" s="257" t="s">
        <v>1130</v>
      </c>
    </row>
    <row r="298" spans="1:51" s="14" customFormat="1" ht="12">
      <c r="A298" s="14"/>
      <c r="B298" s="270"/>
      <c r="C298" s="271"/>
      <c r="D298" s="261" t="s">
        <v>209</v>
      </c>
      <c r="E298" s="272" t="s">
        <v>1</v>
      </c>
      <c r="F298" s="273" t="s">
        <v>1131</v>
      </c>
      <c r="G298" s="271"/>
      <c r="H298" s="274">
        <v>14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209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201</v>
      </c>
    </row>
    <row r="299" spans="1:51" s="14" customFormat="1" ht="12">
      <c r="A299" s="14"/>
      <c r="B299" s="270"/>
      <c r="C299" s="271"/>
      <c r="D299" s="261" t="s">
        <v>209</v>
      </c>
      <c r="E299" s="272" t="s">
        <v>1</v>
      </c>
      <c r="F299" s="273" t="s">
        <v>1132</v>
      </c>
      <c r="G299" s="271"/>
      <c r="H299" s="274">
        <v>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209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201</v>
      </c>
    </row>
    <row r="300" spans="1:65" s="2" customFormat="1" ht="33" customHeight="1">
      <c r="A300" s="37"/>
      <c r="B300" s="38"/>
      <c r="C300" s="245" t="s">
        <v>343</v>
      </c>
      <c r="D300" s="245" t="s">
        <v>203</v>
      </c>
      <c r="E300" s="246" t="s">
        <v>344</v>
      </c>
      <c r="F300" s="247" t="s">
        <v>345</v>
      </c>
      <c r="G300" s="248" t="s">
        <v>346</v>
      </c>
      <c r="H300" s="249">
        <v>0.218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2.2</v>
      </c>
      <c r="T300" s="256">
        <f>S300*H300</f>
        <v>0.4796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207</v>
      </c>
      <c r="AT300" s="257" t="s">
        <v>203</v>
      </c>
      <c r="AU300" s="257" t="s">
        <v>85</v>
      </c>
      <c r="AY300" s="16" t="s">
        <v>201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207</v>
      </c>
      <c r="BM300" s="257" t="s">
        <v>1133</v>
      </c>
    </row>
    <row r="301" spans="1:51" s="13" customFormat="1" ht="12">
      <c r="A301" s="13"/>
      <c r="B301" s="259"/>
      <c r="C301" s="260"/>
      <c r="D301" s="261" t="s">
        <v>209</v>
      </c>
      <c r="E301" s="262" t="s">
        <v>1</v>
      </c>
      <c r="F301" s="263" t="s">
        <v>348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209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201</v>
      </c>
    </row>
    <row r="302" spans="1:51" s="14" customFormat="1" ht="12">
      <c r="A302" s="14"/>
      <c r="B302" s="270"/>
      <c r="C302" s="271"/>
      <c r="D302" s="261" t="s">
        <v>209</v>
      </c>
      <c r="E302" s="272" t="s">
        <v>1</v>
      </c>
      <c r="F302" s="273" t="s">
        <v>1134</v>
      </c>
      <c r="G302" s="271"/>
      <c r="H302" s="274">
        <v>0.018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209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201</v>
      </c>
    </row>
    <row r="303" spans="1:51" s="14" customFormat="1" ht="12">
      <c r="A303" s="14"/>
      <c r="B303" s="270"/>
      <c r="C303" s="271"/>
      <c r="D303" s="261" t="s">
        <v>209</v>
      </c>
      <c r="E303" s="272" t="s">
        <v>1</v>
      </c>
      <c r="F303" s="273" t="s">
        <v>1135</v>
      </c>
      <c r="G303" s="271"/>
      <c r="H303" s="274">
        <v>0.2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209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201</v>
      </c>
    </row>
    <row r="304" spans="1:65" s="2" customFormat="1" ht="21.75" customHeight="1">
      <c r="A304" s="37"/>
      <c r="B304" s="38"/>
      <c r="C304" s="245" t="s">
        <v>7</v>
      </c>
      <c r="D304" s="245" t="s">
        <v>203</v>
      </c>
      <c r="E304" s="246" t="s">
        <v>351</v>
      </c>
      <c r="F304" s="247" t="s">
        <v>352</v>
      </c>
      <c r="G304" s="248" t="s">
        <v>206</v>
      </c>
      <c r="H304" s="249">
        <v>140</v>
      </c>
      <c r="I304" s="250"/>
      <c r="J304" s="251">
        <f>ROUND(I304*H304,2)</f>
        <v>0</v>
      </c>
      <c r="K304" s="252"/>
      <c r="L304" s="43"/>
      <c r="M304" s="253" t="s">
        <v>1</v>
      </c>
      <c r="N304" s="254" t="s">
        <v>39</v>
      </c>
      <c r="O304" s="90"/>
      <c r="P304" s="255">
        <f>O304*H304</f>
        <v>0</v>
      </c>
      <c r="Q304" s="255">
        <v>0</v>
      </c>
      <c r="R304" s="255">
        <f>Q304*H304</f>
        <v>0</v>
      </c>
      <c r="S304" s="255">
        <v>0</v>
      </c>
      <c r="T304" s="25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7" t="s">
        <v>207</v>
      </c>
      <c r="AT304" s="257" t="s">
        <v>203</v>
      </c>
      <c r="AU304" s="257" t="s">
        <v>85</v>
      </c>
      <c r="AY304" s="16" t="s">
        <v>201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6" t="s">
        <v>85</v>
      </c>
      <c r="BK304" s="258">
        <f>ROUND(I304*H304,2)</f>
        <v>0</v>
      </c>
      <c r="BL304" s="16" t="s">
        <v>207</v>
      </c>
      <c r="BM304" s="257" t="s">
        <v>1136</v>
      </c>
    </row>
    <row r="305" spans="1:51" s="14" customFormat="1" ht="12">
      <c r="A305" s="14"/>
      <c r="B305" s="270"/>
      <c r="C305" s="271"/>
      <c r="D305" s="261" t="s">
        <v>209</v>
      </c>
      <c r="E305" s="272" t="s">
        <v>1</v>
      </c>
      <c r="F305" s="273" t="s">
        <v>1137</v>
      </c>
      <c r="G305" s="271"/>
      <c r="H305" s="274">
        <v>140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209</v>
      </c>
      <c r="AU305" s="280" t="s">
        <v>85</v>
      </c>
      <c r="AV305" s="14" t="s">
        <v>85</v>
      </c>
      <c r="AW305" s="14" t="s">
        <v>30</v>
      </c>
      <c r="AX305" s="14" t="s">
        <v>73</v>
      </c>
      <c r="AY305" s="280" t="s">
        <v>201</v>
      </c>
    </row>
    <row r="306" spans="1:65" s="2" customFormat="1" ht="21.75" customHeight="1">
      <c r="A306" s="37"/>
      <c r="B306" s="38"/>
      <c r="C306" s="245" t="s">
        <v>355</v>
      </c>
      <c r="D306" s="245" t="s">
        <v>203</v>
      </c>
      <c r="E306" s="246" t="s">
        <v>356</v>
      </c>
      <c r="F306" s="247" t="s">
        <v>357</v>
      </c>
      <c r="G306" s="248" t="s">
        <v>206</v>
      </c>
      <c r="H306" s="249">
        <v>42</v>
      </c>
      <c r="I306" s="250"/>
      <c r="J306" s="251">
        <f>ROUND(I306*H306,2)</f>
        <v>0</v>
      </c>
      <c r="K306" s="252"/>
      <c r="L306" s="43"/>
      <c r="M306" s="253" t="s">
        <v>1</v>
      </c>
      <c r="N306" s="254" t="s">
        <v>39</v>
      </c>
      <c r="O306" s="90"/>
      <c r="P306" s="255">
        <f>O306*H306</f>
        <v>0</v>
      </c>
      <c r="Q306" s="255">
        <v>0</v>
      </c>
      <c r="R306" s="255">
        <f>Q306*H306</f>
        <v>0</v>
      </c>
      <c r="S306" s="255">
        <v>0</v>
      </c>
      <c r="T306" s="25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7" t="s">
        <v>207</v>
      </c>
      <c r="AT306" s="257" t="s">
        <v>203</v>
      </c>
      <c r="AU306" s="257" t="s">
        <v>85</v>
      </c>
      <c r="AY306" s="16" t="s">
        <v>201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6" t="s">
        <v>85</v>
      </c>
      <c r="BK306" s="258">
        <f>ROUND(I306*H306,2)</f>
        <v>0</v>
      </c>
      <c r="BL306" s="16" t="s">
        <v>207</v>
      </c>
      <c r="BM306" s="257" t="s">
        <v>1138</v>
      </c>
    </row>
    <row r="307" spans="1:51" s="14" customFormat="1" ht="12">
      <c r="A307" s="14"/>
      <c r="B307" s="270"/>
      <c r="C307" s="271"/>
      <c r="D307" s="261" t="s">
        <v>209</v>
      </c>
      <c r="E307" s="272" t="s">
        <v>1</v>
      </c>
      <c r="F307" s="273" t="s">
        <v>1139</v>
      </c>
      <c r="G307" s="271"/>
      <c r="H307" s="274">
        <v>42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209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201</v>
      </c>
    </row>
    <row r="308" spans="1:65" s="2" customFormat="1" ht="21.75" customHeight="1">
      <c r="A308" s="37"/>
      <c r="B308" s="38"/>
      <c r="C308" s="245" t="s">
        <v>360</v>
      </c>
      <c r="D308" s="245" t="s">
        <v>203</v>
      </c>
      <c r="E308" s="246" t="s">
        <v>361</v>
      </c>
      <c r="F308" s="247" t="s">
        <v>362</v>
      </c>
      <c r="G308" s="248" t="s">
        <v>206</v>
      </c>
      <c r="H308" s="249">
        <v>42</v>
      </c>
      <c r="I308" s="250"/>
      <c r="J308" s="251">
        <f>ROUND(I308*H308,2)</f>
        <v>0</v>
      </c>
      <c r="K308" s="252"/>
      <c r="L308" s="43"/>
      <c r="M308" s="253" t="s">
        <v>1</v>
      </c>
      <c r="N308" s="254" t="s">
        <v>39</v>
      </c>
      <c r="O308" s="90"/>
      <c r="P308" s="255">
        <f>O308*H308</f>
        <v>0</v>
      </c>
      <c r="Q308" s="255">
        <v>0</v>
      </c>
      <c r="R308" s="255">
        <f>Q308*H308</f>
        <v>0</v>
      </c>
      <c r="S308" s="255">
        <v>0</v>
      </c>
      <c r="T308" s="25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57" t="s">
        <v>207</v>
      </c>
      <c r="AT308" s="257" t="s">
        <v>203</v>
      </c>
      <c r="AU308" s="257" t="s">
        <v>85</v>
      </c>
      <c r="AY308" s="16" t="s">
        <v>201</v>
      </c>
      <c r="BE308" s="258">
        <f>IF(N308="základní",J308,0)</f>
        <v>0</v>
      </c>
      <c r="BF308" s="258">
        <f>IF(N308="snížená",J308,0)</f>
        <v>0</v>
      </c>
      <c r="BG308" s="258">
        <f>IF(N308="zákl. přenesená",J308,0)</f>
        <v>0</v>
      </c>
      <c r="BH308" s="258">
        <f>IF(N308="sníž. přenesená",J308,0)</f>
        <v>0</v>
      </c>
      <c r="BI308" s="258">
        <f>IF(N308="nulová",J308,0)</f>
        <v>0</v>
      </c>
      <c r="BJ308" s="16" t="s">
        <v>85</v>
      </c>
      <c r="BK308" s="258">
        <f>ROUND(I308*H308,2)</f>
        <v>0</v>
      </c>
      <c r="BL308" s="16" t="s">
        <v>207</v>
      </c>
      <c r="BM308" s="257" t="s">
        <v>1140</v>
      </c>
    </row>
    <row r="309" spans="1:51" s="14" customFormat="1" ht="12">
      <c r="A309" s="14"/>
      <c r="B309" s="270"/>
      <c r="C309" s="271"/>
      <c r="D309" s="261" t="s">
        <v>209</v>
      </c>
      <c r="E309" s="272" t="s">
        <v>1</v>
      </c>
      <c r="F309" s="273" t="s">
        <v>1139</v>
      </c>
      <c r="G309" s="271"/>
      <c r="H309" s="274">
        <v>42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209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201</v>
      </c>
    </row>
    <row r="310" spans="1:65" s="2" customFormat="1" ht="21.75" customHeight="1">
      <c r="A310" s="37"/>
      <c r="B310" s="38"/>
      <c r="C310" s="245" t="s">
        <v>364</v>
      </c>
      <c r="D310" s="245" t="s">
        <v>203</v>
      </c>
      <c r="E310" s="246" t="s">
        <v>365</v>
      </c>
      <c r="F310" s="247" t="s">
        <v>366</v>
      </c>
      <c r="G310" s="248" t="s">
        <v>206</v>
      </c>
      <c r="H310" s="249">
        <v>8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0.008</v>
      </c>
      <c r="T310" s="256">
        <f>S310*H310</f>
        <v>0.064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207</v>
      </c>
      <c r="AT310" s="257" t="s">
        <v>203</v>
      </c>
      <c r="AU310" s="257" t="s">
        <v>85</v>
      </c>
      <c r="AY310" s="16" t="s">
        <v>201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207</v>
      </c>
      <c r="BM310" s="257" t="s">
        <v>1141</v>
      </c>
    </row>
    <row r="311" spans="1:51" s="13" customFormat="1" ht="12">
      <c r="A311" s="13"/>
      <c r="B311" s="259"/>
      <c r="C311" s="260"/>
      <c r="D311" s="261" t="s">
        <v>209</v>
      </c>
      <c r="E311" s="262" t="s">
        <v>1</v>
      </c>
      <c r="F311" s="263" t="s">
        <v>228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209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201</v>
      </c>
    </row>
    <row r="312" spans="1:51" s="14" customFormat="1" ht="12">
      <c r="A312" s="14"/>
      <c r="B312" s="270"/>
      <c r="C312" s="271"/>
      <c r="D312" s="261" t="s">
        <v>209</v>
      </c>
      <c r="E312" s="272" t="s">
        <v>1</v>
      </c>
      <c r="F312" s="273" t="s">
        <v>1142</v>
      </c>
      <c r="G312" s="271"/>
      <c r="H312" s="274">
        <v>2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209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201</v>
      </c>
    </row>
    <row r="313" spans="1:51" s="14" customFormat="1" ht="12">
      <c r="A313" s="14"/>
      <c r="B313" s="270"/>
      <c r="C313" s="271"/>
      <c r="D313" s="261" t="s">
        <v>209</v>
      </c>
      <c r="E313" s="272" t="s">
        <v>1</v>
      </c>
      <c r="F313" s="273" t="s">
        <v>1143</v>
      </c>
      <c r="G313" s="271"/>
      <c r="H313" s="274">
        <v>4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209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201</v>
      </c>
    </row>
    <row r="314" spans="1:51" s="14" customFormat="1" ht="12">
      <c r="A314" s="14"/>
      <c r="B314" s="270"/>
      <c r="C314" s="271"/>
      <c r="D314" s="261" t="s">
        <v>209</v>
      </c>
      <c r="E314" s="272" t="s">
        <v>1</v>
      </c>
      <c r="F314" s="273" t="s">
        <v>1144</v>
      </c>
      <c r="G314" s="271"/>
      <c r="H314" s="274">
        <v>2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209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201</v>
      </c>
    </row>
    <row r="315" spans="1:65" s="2" customFormat="1" ht="21.75" customHeight="1">
      <c r="A315" s="37"/>
      <c r="B315" s="38"/>
      <c r="C315" s="245" t="s">
        <v>371</v>
      </c>
      <c r="D315" s="245" t="s">
        <v>203</v>
      </c>
      <c r="E315" s="246" t="s">
        <v>372</v>
      </c>
      <c r="F315" s="247" t="s">
        <v>373</v>
      </c>
      <c r="G315" s="248" t="s">
        <v>206</v>
      </c>
      <c r="H315" s="249">
        <v>8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0.09</v>
      </c>
      <c r="T315" s="256">
        <f>S315*H315</f>
        <v>0.72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207</v>
      </c>
      <c r="AT315" s="257" t="s">
        <v>203</v>
      </c>
      <c r="AU315" s="257" t="s">
        <v>85</v>
      </c>
      <c r="AY315" s="16" t="s">
        <v>201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207</v>
      </c>
      <c r="BM315" s="257" t="s">
        <v>1145</v>
      </c>
    </row>
    <row r="316" spans="1:51" s="13" customFormat="1" ht="12">
      <c r="A316" s="13"/>
      <c r="B316" s="259"/>
      <c r="C316" s="260"/>
      <c r="D316" s="261" t="s">
        <v>209</v>
      </c>
      <c r="E316" s="262" t="s">
        <v>1</v>
      </c>
      <c r="F316" s="263" t="s">
        <v>232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209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201</v>
      </c>
    </row>
    <row r="317" spans="1:51" s="14" customFormat="1" ht="12">
      <c r="A317" s="14"/>
      <c r="B317" s="270"/>
      <c r="C317" s="271"/>
      <c r="D317" s="261" t="s">
        <v>209</v>
      </c>
      <c r="E317" s="272" t="s">
        <v>1</v>
      </c>
      <c r="F317" s="273" t="s">
        <v>1142</v>
      </c>
      <c r="G317" s="271"/>
      <c r="H317" s="274">
        <v>2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209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201</v>
      </c>
    </row>
    <row r="318" spans="1:51" s="14" customFormat="1" ht="12">
      <c r="A318" s="14"/>
      <c r="B318" s="270"/>
      <c r="C318" s="271"/>
      <c r="D318" s="261" t="s">
        <v>209</v>
      </c>
      <c r="E318" s="272" t="s">
        <v>1</v>
      </c>
      <c r="F318" s="273" t="s">
        <v>1143</v>
      </c>
      <c r="G318" s="271"/>
      <c r="H318" s="274">
        <v>4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209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201</v>
      </c>
    </row>
    <row r="319" spans="1:51" s="14" customFormat="1" ht="12">
      <c r="A319" s="14"/>
      <c r="B319" s="270"/>
      <c r="C319" s="271"/>
      <c r="D319" s="261" t="s">
        <v>209</v>
      </c>
      <c r="E319" s="272" t="s">
        <v>1</v>
      </c>
      <c r="F319" s="273" t="s">
        <v>1144</v>
      </c>
      <c r="G319" s="271"/>
      <c r="H319" s="274">
        <v>2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209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201</v>
      </c>
    </row>
    <row r="320" spans="1:65" s="2" customFormat="1" ht="21.75" customHeight="1">
      <c r="A320" s="37"/>
      <c r="B320" s="38"/>
      <c r="C320" s="245" t="s">
        <v>375</v>
      </c>
      <c r="D320" s="245" t="s">
        <v>203</v>
      </c>
      <c r="E320" s="246" t="s">
        <v>376</v>
      </c>
      <c r="F320" s="247" t="s">
        <v>377</v>
      </c>
      <c r="G320" s="248" t="s">
        <v>316</v>
      </c>
      <c r="H320" s="249">
        <v>14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0.027</v>
      </c>
      <c r="T320" s="256">
        <f>S320*H320</f>
        <v>0.378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207</v>
      </c>
      <c r="AT320" s="257" t="s">
        <v>203</v>
      </c>
      <c r="AU320" s="257" t="s">
        <v>85</v>
      </c>
      <c r="AY320" s="16" t="s">
        <v>201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207</v>
      </c>
      <c r="BM320" s="257" t="s">
        <v>1146</v>
      </c>
    </row>
    <row r="321" spans="1:51" s="13" customFormat="1" ht="12">
      <c r="A321" s="13"/>
      <c r="B321" s="259"/>
      <c r="C321" s="260"/>
      <c r="D321" s="261" t="s">
        <v>209</v>
      </c>
      <c r="E321" s="262" t="s">
        <v>1</v>
      </c>
      <c r="F321" s="263" t="s">
        <v>228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209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201</v>
      </c>
    </row>
    <row r="322" spans="1:51" s="14" customFormat="1" ht="12">
      <c r="A322" s="14"/>
      <c r="B322" s="270"/>
      <c r="C322" s="271"/>
      <c r="D322" s="261" t="s">
        <v>209</v>
      </c>
      <c r="E322" s="272" t="s">
        <v>1</v>
      </c>
      <c r="F322" s="273" t="s">
        <v>1147</v>
      </c>
      <c r="G322" s="271"/>
      <c r="H322" s="274">
        <v>3.5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209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201</v>
      </c>
    </row>
    <row r="323" spans="1:51" s="14" customFormat="1" ht="12">
      <c r="A323" s="14"/>
      <c r="B323" s="270"/>
      <c r="C323" s="271"/>
      <c r="D323" s="261" t="s">
        <v>209</v>
      </c>
      <c r="E323" s="272" t="s">
        <v>1</v>
      </c>
      <c r="F323" s="273" t="s">
        <v>1148</v>
      </c>
      <c r="G323" s="271"/>
      <c r="H323" s="274">
        <v>7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209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201</v>
      </c>
    </row>
    <row r="324" spans="1:51" s="14" customFormat="1" ht="12">
      <c r="A324" s="14"/>
      <c r="B324" s="270"/>
      <c r="C324" s="271"/>
      <c r="D324" s="261" t="s">
        <v>209</v>
      </c>
      <c r="E324" s="272" t="s">
        <v>1</v>
      </c>
      <c r="F324" s="273" t="s">
        <v>1149</v>
      </c>
      <c r="G324" s="271"/>
      <c r="H324" s="274">
        <v>3.5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209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201</v>
      </c>
    </row>
    <row r="325" spans="1:65" s="2" customFormat="1" ht="21.75" customHeight="1">
      <c r="A325" s="37"/>
      <c r="B325" s="38"/>
      <c r="C325" s="245" t="s">
        <v>382</v>
      </c>
      <c r="D325" s="245" t="s">
        <v>203</v>
      </c>
      <c r="E325" s="246" t="s">
        <v>383</v>
      </c>
      <c r="F325" s="247" t="s">
        <v>384</v>
      </c>
      <c r="G325" s="248" t="s">
        <v>316</v>
      </c>
      <c r="H325" s="249">
        <v>10.5</v>
      </c>
      <c r="I325" s="250"/>
      <c r="J325" s="251">
        <f>ROUND(I325*H325,2)</f>
        <v>0</v>
      </c>
      <c r="K325" s="252"/>
      <c r="L325" s="43"/>
      <c r="M325" s="253" t="s">
        <v>1</v>
      </c>
      <c r="N325" s="254" t="s">
        <v>39</v>
      </c>
      <c r="O325" s="90"/>
      <c r="P325" s="255">
        <f>O325*H325</f>
        <v>0</v>
      </c>
      <c r="Q325" s="255">
        <v>0</v>
      </c>
      <c r="R325" s="255">
        <f>Q325*H325</f>
        <v>0</v>
      </c>
      <c r="S325" s="255">
        <v>0.081</v>
      </c>
      <c r="T325" s="256">
        <f>S325*H325</f>
        <v>0.8505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7" t="s">
        <v>207</v>
      </c>
      <c r="AT325" s="257" t="s">
        <v>203</v>
      </c>
      <c r="AU325" s="257" t="s">
        <v>85</v>
      </c>
      <c r="AY325" s="16" t="s">
        <v>201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6" t="s">
        <v>85</v>
      </c>
      <c r="BK325" s="258">
        <f>ROUND(I325*H325,2)</f>
        <v>0</v>
      </c>
      <c r="BL325" s="16" t="s">
        <v>207</v>
      </c>
      <c r="BM325" s="257" t="s">
        <v>1150</v>
      </c>
    </row>
    <row r="326" spans="1:51" s="13" customFormat="1" ht="12">
      <c r="A326" s="13"/>
      <c r="B326" s="259"/>
      <c r="C326" s="260"/>
      <c r="D326" s="261" t="s">
        <v>209</v>
      </c>
      <c r="E326" s="262" t="s">
        <v>1</v>
      </c>
      <c r="F326" s="263" t="s">
        <v>232</v>
      </c>
      <c r="G326" s="260"/>
      <c r="H326" s="262" t="s">
        <v>1</v>
      </c>
      <c r="I326" s="264"/>
      <c r="J326" s="260"/>
      <c r="K326" s="260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209</v>
      </c>
      <c r="AU326" s="269" t="s">
        <v>85</v>
      </c>
      <c r="AV326" s="13" t="s">
        <v>80</v>
      </c>
      <c r="AW326" s="13" t="s">
        <v>30</v>
      </c>
      <c r="AX326" s="13" t="s">
        <v>73</v>
      </c>
      <c r="AY326" s="269" t="s">
        <v>201</v>
      </c>
    </row>
    <row r="327" spans="1:51" s="14" customFormat="1" ht="12">
      <c r="A327" s="14"/>
      <c r="B327" s="270"/>
      <c r="C327" s="271"/>
      <c r="D327" s="261" t="s">
        <v>209</v>
      </c>
      <c r="E327" s="272" t="s">
        <v>1</v>
      </c>
      <c r="F327" s="273" t="s">
        <v>1147</v>
      </c>
      <c r="G327" s="271"/>
      <c r="H327" s="274">
        <v>3.5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209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201</v>
      </c>
    </row>
    <row r="328" spans="1:51" s="14" customFormat="1" ht="12">
      <c r="A328" s="14"/>
      <c r="B328" s="270"/>
      <c r="C328" s="271"/>
      <c r="D328" s="261" t="s">
        <v>209</v>
      </c>
      <c r="E328" s="272" t="s">
        <v>1</v>
      </c>
      <c r="F328" s="273" t="s">
        <v>1151</v>
      </c>
      <c r="G328" s="271"/>
      <c r="H328" s="274">
        <v>3.5</v>
      </c>
      <c r="I328" s="275"/>
      <c r="J328" s="271"/>
      <c r="K328" s="271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209</v>
      </c>
      <c r="AU328" s="280" t="s">
        <v>85</v>
      </c>
      <c r="AV328" s="14" t="s">
        <v>85</v>
      </c>
      <c r="AW328" s="14" t="s">
        <v>30</v>
      </c>
      <c r="AX328" s="14" t="s">
        <v>73</v>
      </c>
      <c r="AY328" s="280" t="s">
        <v>201</v>
      </c>
    </row>
    <row r="329" spans="1:51" s="14" customFormat="1" ht="12">
      <c r="A329" s="14"/>
      <c r="B329" s="270"/>
      <c r="C329" s="271"/>
      <c r="D329" s="261" t="s">
        <v>209</v>
      </c>
      <c r="E329" s="272" t="s">
        <v>1</v>
      </c>
      <c r="F329" s="273" t="s">
        <v>1149</v>
      </c>
      <c r="G329" s="271"/>
      <c r="H329" s="274">
        <v>3.5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209</v>
      </c>
      <c r="AU329" s="280" t="s">
        <v>85</v>
      </c>
      <c r="AV329" s="14" t="s">
        <v>85</v>
      </c>
      <c r="AW329" s="14" t="s">
        <v>30</v>
      </c>
      <c r="AX329" s="14" t="s">
        <v>73</v>
      </c>
      <c r="AY329" s="280" t="s">
        <v>201</v>
      </c>
    </row>
    <row r="330" spans="1:65" s="2" customFormat="1" ht="21.75" customHeight="1">
      <c r="A330" s="37"/>
      <c r="B330" s="38"/>
      <c r="C330" s="245" t="s">
        <v>387</v>
      </c>
      <c r="D330" s="245" t="s">
        <v>203</v>
      </c>
      <c r="E330" s="246" t="s">
        <v>388</v>
      </c>
      <c r="F330" s="247" t="s">
        <v>389</v>
      </c>
      <c r="G330" s="248" t="s">
        <v>316</v>
      </c>
      <c r="H330" s="249">
        <v>42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</v>
      </c>
      <c r="R330" s="255">
        <f>Q330*H330</f>
        <v>0</v>
      </c>
      <c r="S330" s="255">
        <v>0.027</v>
      </c>
      <c r="T330" s="256">
        <f>S330*H330</f>
        <v>1.134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207</v>
      </c>
      <c r="AT330" s="257" t="s">
        <v>203</v>
      </c>
      <c r="AU330" s="257" t="s">
        <v>85</v>
      </c>
      <c r="AY330" s="16" t="s">
        <v>201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207</v>
      </c>
      <c r="BM330" s="257" t="s">
        <v>1152</v>
      </c>
    </row>
    <row r="331" spans="1:51" s="13" customFormat="1" ht="12">
      <c r="A331" s="13"/>
      <c r="B331" s="259"/>
      <c r="C331" s="260"/>
      <c r="D331" s="261" t="s">
        <v>209</v>
      </c>
      <c r="E331" s="262" t="s">
        <v>1</v>
      </c>
      <c r="F331" s="263" t="s">
        <v>232</v>
      </c>
      <c r="G331" s="260"/>
      <c r="H331" s="262" t="s">
        <v>1</v>
      </c>
      <c r="I331" s="264"/>
      <c r="J331" s="260"/>
      <c r="K331" s="260"/>
      <c r="L331" s="265"/>
      <c r="M331" s="266"/>
      <c r="N331" s="267"/>
      <c r="O331" s="267"/>
      <c r="P331" s="267"/>
      <c r="Q331" s="267"/>
      <c r="R331" s="267"/>
      <c r="S331" s="267"/>
      <c r="T331" s="26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9" t="s">
        <v>209</v>
      </c>
      <c r="AU331" s="269" t="s">
        <v>85</v>
      </c>
      <c r="AV331" s="13" t="s">
        <v>80</v>
      </c>
      <c r="AW331" s="13" t="s">
        <v>30</v>
      </c>
      <c r="AX331" s="13" t="s">
        <v>73</v>
      </c>
      <c r="AY331" s="269" t="s">
        <v>201</v>
      </c>
    </row>
    <row r="332" spans="1:51" s="14" customFormat="1" ht="12">
      <c r="A332" s="14"/>
      <c r="B332" s="270"/>
      <c r="C332" s="271"/>
      <c r="D332" s="261" t="s">
        <v>209</v>
      </c>
      <c r="E332" s="272" t="s">
        <v>1</v>
      </c>
      <c r="F332" s="273" t="s">
        <v>1153</v>
      </c>
      <c r="G332" s="271"/>
      <c r="H332" s="274">
        <v>14</v>
      </c>
      <c r="I332" s="275"/>
      <c r="J332" s="271"/>
      <c r="K332" s="271"/>
      <c r="L332" s="276"/>
      <c r="M332" s="277"/>
      <c r="N332" s="278"/>
      <c r="O332" s="278"/>
      <c r="P332" s="278"/>
      <c r="Q332" s="278"/>
      <c r="R332" s="278"/>
      <c r="S332" s="278"/>
      <c r="T332" s="27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0" t="s">
        <v>209</v>
      </c>
      <c r="AU332" s="280" t="s">
        <v>85</v>
      </c>
      <c r="AV332" s="14" t="s">
        <v>85</v>
      </c>
      <c r="AW332" s="14" t="s">
        <v>30</v>
      </c>
      <c r="AX332" s="14" t="s">
        <v>73</v>
      </c>
      <c r="AY332" s="280" t="s">
        <v>201</v>
      </c>
    </row>
    <row r="333" spans="1:51" s="14" customFormat="1" ht="12">
      <c r="A333" s="14"/>
      <c r="B333" s="270"/>
      <c r="C333" s="271"/>
      <c r="D333" s="261" t="s">
        <v>209</v>
      </c>
      <c r="E333" s="272" t="s">
        <v>1</v>
      </c>
      <c r="F333" s="273" t="s">
        <v>1154</v>
      </c>
      <c r="G333" s="271"/>
      <c r="H333" s="274">
        <v>14</v>
      </c>
      <c r="I333" s="275"/>
      <c r="J333" s="271"/>
      <c r="K333" s="271"/>
      <c r="L333" s="276"/>
      <c r="M333" s="277"/>
      <c r="N333" s="278"/>
      <c r="O333" s="278"/>
      <c r="P333" s="278"/>
      <c r="Q333" s="278"/>
      <c r="R333" s="278"/>
      <c r="S333" s="278"/>
      <c r="T333" s="27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0" t="s">
        <v>209</v>
      </c>
      <c r="AU333" s="280" t="s">
        <v>85</v>
      </c>
      <c r="AV333" s="14" t="s">
        <v>85</v>
      </c>
      <c r="AW333" s="14" t="s">
        <v>30</v>
      </c>
      <c r="AX333" s="14" t="s">
        <v>73</v>
      </c>
      <c r="AY333" s="280" t="s">
        <v>201</v>
      </c>
    </row>
    <row r="334" spans="1:51" s="14" customFormat="1" ht="12">
      <c r="A334" s="14"/>
      <c r="B334" s="270"/>
      <c r="C334" s="271"/>
      <c r="D334" s="261" t="s">
        <v>209</v>
      </c>
      <c r="E334" s="272" t="s">
        <v>1</v>
      </c>
      <c r="F334" s="273" t="s">
        <v>1155</v>
      </c>
      <c r="G334" s="271"/>
      <c r="H334" s="274">
        <v>14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209</v>
      </c>
      <c r="AU334" s="280" t="s">
        <v>85</v>
      </c>
      <c r="AV334" s="14" t="s">
        <v>85</v>
      </c>
      <c r="AW334" s="14" t="s">
        <v>30</v>
      </c>
      <c r="AX334" s="14" t="s">
        <v>73</v>
      </c>
      <c r="AY334" s="280" t="s">
        <v>201</v>
      </c>
    </row>
    <row r="335" spans="1:63" s="12" customFormat="1" ht="22.8" customHeight="1">
      <c r="A335" s="12"/>
      <c r="B335" s="229"/>
      <c r="C335" s="230"/>
      <c r="D335" s="231" t="s">
        <v>72</v>
      </c>
      <c r="E335" s="243" t="s">
        <v>394</v>
      </c>
      <c r="F335" s="243" t="s">
        <v>395</v>
      </c>
      <c r="G335" s="230"/>
      <c r="H335" s="230"/>
      <c r="I335" s="233"/>
      <c r="J335" s="244">
        <f>BK335</f>
        <v>0</v>
      </c>
      <c r="K335" s="230"/>
      <c r="L335" s="235"/>
      <c r="M335" s="236"/>
      <c r="N335" s="237"/>
      <c r="O335" s="237"/>
      <c r="P335" s="238">
        <f>SUM(P336:P341)</f>
        <v>0</v>
      </c>
      <c r="Q335" s="237"/>
      <c r="R335" s="238">
        <f>SUM(R336:R341)</f>
        <v>0</v>
      </c>
      <c r="S335" s="237"/>
      <c r="T335" s="239">
        <f>SUM(T336:T341)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80</v>
      </c>
      <c r="AT335" s="241" t="s">
        <v>72</v>
      </c>
      <c r="AU335" s="241" t="s">
        <v>80</v>
      </c>
      <c r="AY335" s="240" t="s">
        <v>201</v>
      </c>
      <c r="BK335" s="242">
        <f>SUM(BK336:BK341)</f>
        <v>0</v>
      </c>
    </row>
    <row r="336" spans="1:65" s="2" customFormat="1" ht="16.5" customHeight="1">
      <c r="A336" s="37"/>
      <c r="B336" s="38"/>
      <c r="C336" s="245" t="s">
        <v>396</v>
      </c>
      <c r="D336" s="245" t="s">
        <v>203</v>
      </c>
      <c r="E336" s="246" t="s">
        <v>397</v>
      </c>
      <c r="F336" s="247" t="s">
        <v>398</v>
      </c>
      <c r="G336" s="248" t="s">
        <v>399</v>
      </c>
      <c r="H336" s="249">
        <v>5.824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</v>
      </c>
      <c r="R336" s="255">
        <f>Q336*H336</f>
        <v>0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207</v>
      </c>
      <c r="AT336" s="257" t="s">
        <v>203</v>
      </c>
      <c r="AU336" s="257" t="s">
        <v>85</v>
      </c>
      <c r="AY336" s="16" t="s">
        <v>201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207</v>
      </c>
      <c r="BM336" s="257" t="s">
        <v>1156</v>
      </c>
    </row>
    <row r="337" spans="1:65" s="2" customFormat="1" ht="21.75" customHeight="1">
      <c r="A337" s="37"/>
      <c r="B337" s="38"/>
      <c r="C337" s="245" t="s">
        <v>401</v>
      </c>
      <c r="D337" s="245" t="s">
        <v>203</v>
      </c>
      <c r="E337" s="246" t="s">
        <v>402</v>
      </c>
      <c r="F337" s="247" t="s">
        <v>403</v>
      </c>
      <c r="G337" s="248" t="s">
        <v>399</v>
      </c>
      <c r="H337" s="249">
        <v>5.824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</v>
      </c>
      <c r="R337" s="255">
        <f>Q337*H337</f>
        <v>0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207</v>
      </c>
      <c r="AT337" s="257" t="s">
        <v>203</v>
      </c>
      <c r="AU337" s="257" t="s">
        <v>85</v>
      </c>
      <c r="AY337" s="16" t="s">
        <v>201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207</v>
      </c>
      <c r="BM337" s="257" t="s">
        <v>1157</v>
      </c>
    </row>
    <row r="338" spans="1:65" s="2" customFormat="1" ht="21.75" customHeight="1">
      <c r="A338" s="37"/>
      <c r="B338" s="38"/>
      <c r="C338" s="245" t="s">
        <v>405</v>
      </c>
      <c r="D338" s="245" t="s">
        <v>203</v>
      </c>
      <c r="E338" s="246" t="s">
        <v>406</v>
      </c>
      <c r="F338" s="247" t="s">
        <v>407</v>
      </c>
      <c r="G338" s="248" t="s">
        <v>399</v>
      </c>
      <c r="H338" s="249">
        <v>5.824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207</v>
      </c>
      <c r="AT338" s="257" t="s">
        <v>203</v>
      </c>
      <c r="AU338" s="257" t="s">
        <v>85</v>
      </c>
      <c r="AY338" s="16" t="s">
        <v>201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207</v>
      </c>
      <c r="BM338" s="257" t="s">
        <v>1158</v>
      </c>
    </row>
    <row r="339" spans="1:65" s="2" customFormat="1" ht="21.75" customHeight="1">
      <c r="A339" s="37"/>
      <c r="B339" s="38"/>
      <c r="C339" s="245" t="s">
        <v>409</v>
      </c>
      <c r="D339" s="245" t="s">
        <v>203</v>
      </c>
      <c r="E339" s="246" t="s">
        <v>410</v>
      </c>
      <c r="F339" s="247" t="s">
        <v>411</v>
      </c>
      <c r="G339" s="248" t="s">
        <v>399</v>
      </c>
      <c r="H339" s="249">
        <v>64.064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</v>
      </c>
      <c r="R339" s="255">
        <f>Q339*H339</f>
        <v>0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207</v>
      </c>
      <c r="AT339" s="257" t="s">
        <v>203</v>
      </c>
      <c r="AU339" s="257" t="s">
        <v>85</v>
      </c>
      <c r="AY339" s="16" t="s">
        <v>201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207</v>
      </c>
      <c r="BM339" s="257" t="s">
        <v>1159</v>
      </c>
    </row>
    <row r="340" spans="1:51" s="14" customFormat="1" ht="12">
      <c r="A340" s="14"/>
      <c r="B340" s="270"/>
      <c r="C340" s="271"/>
      <c r="D340" s="261" t="s">
        <v>209</v>
      </c>
      <c r="E340" s="271"/>
      <c r="F340" s="273" t="s">
        <v>1160</v>
      </c>
      <c r="G340" s="271"/>
      <c r="H340" s="274">
        <v>64.064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0" t="s">
        <v>209</v>
      </c>
      <c r="AU340" s="280" t="s">
        <v>85</v>
      </c>
      <c r="AV340" s="14" t="s">
        <v>85</v>
      </c>
      <c r="AW340" s="14" t="s">
        <v>4</v>
      </c>
      <c r="AX340" s="14" t="s">
        <v>80</v>
      </c>
      <c r="AY340" s="280" t="s">
        <v>201</v>
      </c>
    </row>
    <row r="341" spans="1:65" s="2" customFormat="1" ht="33" customHeight="1">
      <c r="A341" s="37"/>
      <c r="B341" s="38"/>
      <c r="C341" s="245" t="s">
        <v>414</v>
      </c>
      <c r="D341" s="245" t="s">
        <v>203</v>
      </c>
      <c r="E341" s="246" t="s">
        <v>415</v>
      </c>
      <c r="F341" s="247" t="s">
        <v>416</v>
      </c>
      <c r="G341" s="248" t="s">
        <v>399</v>
      </c>
      <c r="H341" s="249">
        <v>5.824</v>
      </c>
      <c r="I341" s="250"/>
      <c r="J341" s="251">
        <f>ROUND(I341*H341,2)</f>
        <v>0</v>
      </c>
      <c r="K341" s="252"/>
      <c r="L341" s="43"/>
      <c r="M341" s="253" t="s">
        <v>1</v>
      </c>
      <c r="N341" s="254" t="s">
        <v>39</v>
      </c>
      <c r="O341" s="90"/>
      <c r="P341" s="255">
        <f>O341*H341</f>
        <v>0</v>
      </c>
      <c r="Q341" s="255">
        <v>0</v>
      </c>
      <c r="R341" s="255">
        <f>Q341*H341</f>
        <v>0</v>
      </c>
      <c r="S341" s="255">
        <v>0</v>
      </c>
      <c r="T341" s="25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7" t="s">
        <v>207</v>
      </c>
      <c r="AT341" s="257" t="s">
        <v>203</v>
      </c>
      <c r="AU341" s="257" t="s">
        <v>85</v>
      </c>
      <c r="AY341" s="16" t="s">
        <v>201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6" t="s">
        <v>85</v>
      </c>
      <c r="BK341" s="258">
        <f>ROUND(I341*H341,2)</f>
        <v>0</v>
      </c>
      <c r="BL341" s="16" t="s">
        <v>207</v>
      </c>
      <c r="BM341" s="257" t="s">
        <v>1161</v>
      </c>
    </row>
    <row r="342" spans="1:63" s="12" customFormat="1" ht="22.8" customHeight="1">
      <c r="A342" s="12"/>
      <c r="B342" s="229"/>
      <c r="C342" s="230"/>
      <c r="D342" s="231" t="s">
        <v>72</v>
      </c>
      <c r="E342" s="243" t="s">
        <v>418</v>
      </c>
      <c r="F342" s="243" t="s">
        <v>419</v>
      </c>
      <c r="G342" s="230"/>
      <c r="H342" s="230"/>
      <c r="I342" s="233"/>
      <c r="J342" s="244">
        <f>BK342</f>
        <v>0</v>
      </c>
      <c r="K342" s="230"/>
      <c r="L342" s="235"/>
      <c r="M342" s="236"/>
      <c r="N342" s="237"/>
      <c r="O342" s="237"/>
      <c r="P342" s="238">
        <f>SUM(P343:P344)</f>
        <v>0</v>
      </c>
      <c r="Q342" s="237"/>
      <c r="R342" s="238">
        <f>SUM(R343:R344)</f>
        <v>0</v>
      </c>
      <c r="S342" s="237"/>
      <c r="T342" s="239">
        <f>SUM(T343:T344)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40" t="s">
        <v>80</v>
      </c>
      <c r="AT342" s="241" t="s">
        <v>72</v>
      </c>
      <c r="AU342" s="241" t="s">
        <v>80</v>
      </c>
      <c r="AY342" s="240" t="s">
        <v>201</v>
      </c>
      <c r="BK342" s="242">
        <f>SUM(BK343:BK344)</f>
        <v>0</v>
      </c>
    </row>
    <row r="343" spans="1:65" s="2" customFormat="1" ht="21.75" customHeight="1">
      <c r="A343" s="37"/>
      <c r="B343" s="38"/>
      <c r="C343" s="245" t="s">
        <v>420</v>
      </c>
      <c r="D343" s="245" t="s">
        <v>203</v>
      </c>
      <c r="E343" s="246" t="s">
        <v>421</v>
      </c>
      <c r="F343" s="247" t="s">
        <v>422</v>
      </c>
      <c r="G343" s="248" t="s">
        <v>399</v>
      </c>
      <c r="H343" s="249">
        <v>14.736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</v>
      </c>
      <c r="R343" s="255">
        <f>Q343*H343</f>
        <v>0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207</v>
      </c>
      <c r="AT343" s="257" t="s">
        <v>203</v>
      </c>
      <c r="AU343" s="257" t="s">
        <v>85</v>
      </c>
      <c r="AY343" s="16" t="s">
        <v>201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207</v>
      </c>
      <c r="BM343" s="257" t="s">
        <v>1162</v>
      </c>
    </row>
    <row r="344" spans="1:65" s="2" customFormat="1" ht="21.75" customHeight="1">
      <c r="A344" s="37"/>
      <c r="B344" s="38"/>
      <c r="C344" s="245" t="s">
        <v>424</v>
      </c>
      <c r="D344" s="245" t="s">
        <v>203</v>
      </c>
      <c r="E344" s="246" t="s">
        <v>425</v>
      </c>
      <c r="F344" s="247" t="s">
        <v>426</v>
      </c>
      <c r="G344" s="248" t="s">
        <v>427</v>
      </c>
      <c r="H344" s="249">
        <v>1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207</v>
      </c>
      <c r="AT344" s="257" t="s">
        <v>203</v>
      </c>
      <c r="AU344" s="257" t="s">
        <v>85</v>
      </c>
      <c r="AY344" s="16" t="s">
        <v>201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207</v>
      </c>
      <c r="BM344" s="257" t="s">
        <v>1163</v>
      </c>
    </row>
    <row r="345" spans="1:63" s="12" customFormat="1" ht="25.9" customHeight="1">
      <c r="A345" s="12"/>
      <c r="B345" s="229"/>
      <c r="C345" s="230"/>
      <c r="D345" s="231" t="s">
        <v>72</v>
      </c>
      <c r="E345" s="232" t="s">
        <v>429</v>
      </c>
      <c r="F345" s="232" t="s">
        <v>430</v>
      </c>
      <c r="G345" s="230"/>
      <c r="H345" s="230"/>
      <c r="I345" s="233"/>
      <c r="J345" s="234">
        <f>BK345</f>
        <v>0</v>
      </c>
      <c r="K345" s="230"/>
      <c r="L345" s="235"/>
      <c r="M345" s="236"/>
      <c r="N345" s="237"/>
      <c r="O345" s="237"/>
      <c r="P345" s="238">
        <f>P346+P359+P370+P381+P384+P400</f>
        <v>0</v>
      </c>
      <c r="Q345" s="237"/>
      <c r="R345" s="238">
        <f>R346+R359+R370+R381+R384+R400</f>
        <v>3.1901703999999995</v>
      </c>
      <c r="S345" s="237"/>
      <c r="T345" s="239">
        <f>T346+T359+T370+T381+T384+T400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40" t="s">
        <v>85</v>
      </c>
      <c r="AT345" s="241" t="s">
        <v>72</v>
      </c>
      <c r="AU345" s="241" t="s">
        <v>73</v>
      </c>
      <c r="AY345" s="240" t="s">
        <v>201</v>
      </c>
      <c r="BK345" s="242">
        <f>BK346+BK359+BK370+BK381+BK384+BK400</f>
        <v>0</v>
      </c>
    </row>
    <row r="346" spans="1:63" s="12" customFormat="1" ht="22.8" customHeight="1">
      <c r="A346" s="12"/>
      <c r="B346" s="229"/>
      <c r="C346" s="230"/>
      <c r="D346" s="231" t="s">
        <v>72</v>
      </c>
      <c r="E346" s="243" t="s">
        <v>431</v>
      </c>
      <c r="F346" s="243" t="s">
        <v>432</v>
      </c>
      <c r="G346" s="230"/>
      <c r="H346" s="230"/>
      <c r="I346" s="233"/>
      <c r="J346" s="244">
        <f>BK346</f>
        <v>0</v>
      </c>
      <c r="K346" s="230"/>
      <c r="L346" s="235"/>
      <c r="M346" s="236"/>
      <c r="N346" s="237"/>
      <c r="O346" s="237"/>
      <c r="P346" s="238">
        <f>SUM(P347:P358)</f>
        <v>0</v>
      </c>
      <c r="Q346" s="237"/>
      <c r="R346" s="238">
        <f>SUM(R347:R358)</f>
        <v>0.02732</v>
      </c>
      <c r="S346" s="237"/>
      <c r="T346" s="239">
        <f>SUM(T347:T358)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40" t="s">
        <v>85</v>
      </c>
      <c r="AT346" s="241" t="s">
        <v>72</v>
      </c>
      <c r="AU346" s="241" t="s">
        <v>80</v>
      </c>
      <c r="AY346" s="240" t="s">
        <v>201</v>
      </c>
      <c r="BK346" s="242">
        <f>SUM(BK347:BK358)</f>
        <v>0</v>
      </c>
    </row>
    <row r="347" spans="1:65" s="2" customFormat="1" ht="21.75" customHeight="1">
      <c r="A347" s="37"/>
      <c r="B347" s="38"/>
      <c r="C347" s="245" t="s">
        <v>433</v>
      </c>
      <c r="D347" s="245" t="s">
        <v>203</v>
      </c>
      <c r="E347" s="246" t="s">
        <v>434</v>
      </c>
      <c r="F347" s="247" t="s">
        <v>435</v>
      </c>
      <c r="G347" s="248" t="s">
        <v>206</v>
      </c>
      <c r="H347" s="249">
        <v>4</v>
      </c>
      <c r="I347" s="250"/>
      <c r="J347" s="251">
        <f>ROUND(I347*H347,2)</f>
        <v>0</v>
      </c>
      <c r="K347" s="252"/>
      <c r="L347" s="43"/>
      <c r="M347" s="253" t="s">
        <v>1</v>
      </c>
      <c r="N347" s="254" t="s">
        <v>39</v>
      </c>
      <c r="O347" s="90"/>
      <c r="P347" s="255">
        <f>O347*H347</f>
        <v>0</v>
      </c>
      <c r="Q347" s="255">
        <v>0.00187</v>
      </c>
      <c r="R347" s="255">
        <f>Q347*H347</f>
        <v>0.00748</v>
      </c>
      <c r="S347" s="255">
        <v>0</v>
      </c>
      <c r="T347" s="25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7" t="s">
        <v>308</v>
      </c>
      <c r="AT347" s="257" t="s">
        <v>203</v>
      </c>
      <c r="AU347" s="257" t="s">
        <v>85</v>
      </c>
      <c r="AY347" s="16" t="s">
        <v>201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6" t="s">
        <v>85</v>
      </c>
      <c r="BK347" s="258">
        <f>ROUND(I347*H347,2)</f>
        <v>0</v>
      </c>
      <c r="BL347" s="16" t="s">
        <v>308</v>
      </c>
      <c r="BM347" s="257" t="s">
        <v>1164</v>
      </c>
    </row>
    <row r="348" spans="1:65" s="2" customFormat="1" ht="16.5" customHeight="1">
      <c r="A348" s="37"/>
      <c r="B348" s="38"/>
      <c r="C348" s="245" t="s">
        <v>437</v>
      </c>
      <c r="D348" s="245" t="s">
        <v>203</v>
      </c>
      <c r="E348" s="246" t="s">
        <v>438</v>
      </c>
      <c r="F348" s="247" t="s">
        <v>439</v>
      </c>
      <c r="G348" s="248" t="s">
        <v>316</v>
      </c>
      <c r="H348" s="249">
        <v>16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0.00029</v>
      </c>
      <c r="R348" s="255">
        <f>Q348*H348</f>
        <v>0.00464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308</v>
      </c>
      <c r="AT348" s="257" t="s">
        <v>203</v>
      </c>
      <c r="AU348" s="257" t="s">
        <v>85</v>
      </c>
      <c r="AY348" s="16" t="s">
        <v>201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308</v>
      </c>
      <c r="BM348" s="257" t="s">
        <v>1165</v>
      </c>
    </row>
    <row r="349" spans="1:51" s="14" customFormat="1" ht="12">
      <c r="A349" s="14"/>
      <c r="B349" s="270"/>
      <c r="C349" s="271"/>
      <c r="D349" s="261" t="s">
        <v>209</v>
      </c>
      <c r="E349" s="272" t="s">
        <v>1</v>
      </c>
      <c r="F349" s="273" t="s">
        <v>1166</v>
      </c>
      <c r="G349" s="271"/>
      <c r="H349" s="274">
        <v>16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209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201</v>
      </c>
    </row>
    <row r="350" spans="1:65" s="2" customFormat="1" ht="16.5" customHeight="1">
      <c r="A350" s="37"/>
      <c r="B350" s="38"/>
      <c r="C350" s="245" t="s">
        <v>442</v>
      </c>
      <c r="D350" s="245" t="s">
        <v>203</v>
      </c>
      <c r="E350" s="246" t="s">
        <v>443</v>
      </c>
      <c r="F350" s="247" t="s">
        <v>444</v>
      </c>
      <c r="G350" s="248" t="s">
        <v>316</v>
      </c>
      <c r="H350" s="249">
        <v>32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0.00035</v>
      </c>
      <c r="R350" s="255">
        <f>Q350*H350</f>
        <v>0.0112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308</v>
      </c>
      <c r="AT350" s="257" t="s">
        <v>203</v>
      </c>
      <c r="AU350" s="257" t="s">
        <v>85</v>
      </c>
      <c r="AY350" s="16" t="s">
        <v>201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308</v>
      </c>
      <c r="BM350" s="257" t="s">
        <v>1167</v>
      </c>
    </row>
    <row r="351" spans="1:51" s="14" customFormat="1" ht="12">
      <c r="A351" s="14"/>
      <c r="B351" s="270"/>
      <c r="C351" s="271"/>
      <c r="D351" s="261" t="s">
        <v>209</v>
      </c>
      <c r="E351" s="272" t="s">
        <v>1</v>
      </c>
      <c r="F351" s="273" t="s">
        <v>1168</v>
      </c>
      <c r="G351" s="271"/>
      <c r="H351" s="274">
        <v>32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0" t="s">
        <v>209</v>
      </c>
      <c r="AU351" s="280" t="s">
        <v>85</v>
      </c>
      <c r="AV351" s="14" t="s">
        <v>85</v>
      </c>
      <c r="AW351" s="14" t="s">
        <v>30</v>
      </c>
      <c r="AX351" s="14" t="s">
        <v>73</v>
      </c>
      <c r="AY351" s="280" t="s">
        <v>201</v>
      </c>
    </row>
    <row r="352" spans="1:65" s="2" customFormat="1" ht="21.75" customHeight="1">
      <c r="A352" s="37"/>
      <c r="B352" s="38"/>
      <c r="C352" s="245" t="s">
        <v>447</v>
      </c>
      <c r="D352" s="245" t="s">
        <v>203</v>
      </c>
      <c r="E352" s="246" t="s">
        <v>448</v>
      </c>
      <c r="F352" s="247" t="s">
        <v>449</v>
      </c>
      <c r="G352" s="248" t="s">
        <v>206</v>
      </c>
      <c r="H352" s="249">
        <v>8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0.0005</v>
      </c>
      <c r="R352" s="255">
        <f>Q352*H352</f>
        <v>0.004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308</v>
      </c>
      <c r="AT352" s="257" t="s">
        <v>203</v>
      </c>
      <c r="AU352" s="257" t="s">
        <v>85</v>
      </c>
      <c r="AY352" s="16" t="s">
        <v>201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308</v>
      </c>
      <c r="BM352" s="257" t="s">
        <v>1169</v>
      </c>
    </row>
    <row r="353" spans="1:51" s="14" customFormat="1" ht="12">
      <c r="A353" s="14"/>
      <c r="B353" s="270"/>
      <c r="C353" s="271"/>
      <c r="D353" s="261" t="s">
        <v>209</v>
      </c>
      <c r="E353" s="272" t="s">
        <v>1</v>
      </c>
      <c r="F353" s="273" t="s">
        <v>1170</v>
      </c>
      <c r="G353" s="271"/>
      <c r="H353" s="274">
        <v>8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209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201</v>
      </c>
    </row>
    <row r="354" spans="1:65" s="2" customFormat="1" ht="16.5" customHeight="1">
      <c r="A354" s="37"/>
      <c r="B354" s="38"/>
      <c r="C354" s="245" t="s">
        <v>452</v>
      </c>
      <c r="D354" s="245" t="s">
        <v>203</v>
      </c>
      <c r="E354" s="246" t="s">
        <v>453</v>
      </c>
      <c r="F354" s="247" t="s">
        <v>454</v>
      </c>
      <c r="G354" s="248" t="s">
        <v>316</v>
      </c>
      <c r="H354" s="249">
        <v>48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</v>
      </c>
      <c r="R354" s="255">
        <f>Q354*H354</f>
        <v>0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308</v>
      </c>
      <c r="AT354" s="257" t="s">
        <v>203</v>
      </c>
      <c r="AU354" s="257" t="s">
        <v>85</v>
      </c>
      <c r="AY354" s="16" t="s">
        <v>201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308</v>
      </c>
      <c r="BM354" s="257" t="s">
        <v>1171</v>
      </c>
    </row>
    <row r="355" spans="1:51" s="14" customFormat="1" ht="12">
      <c r="A355" s="14"/>
      <c r="B355" s="270"/>
      <c r="C355" s="271"/>
      <c r="D355" s="261" t="s">
        <v>209</v>
      </c>
      <c r="E355" s="272" t="s">
        <v>1</v>
      </c>
      <c r="F355" s="273" t="s">
        <v>1172</v>
      </c>
      <c r="G355" s="271"/>
      <c r="H355" s="274">
        <v>48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209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201</v>
      </c>
    </row>
    <row r="356" spans="1:65" s="2" customFormat="1" ht="16.5" customHeight="1">
      <c r="A356" s="37"/>
      <c r="B356" s="38"/>
      <c r="C356" s="245" t="s">
        <v>457</v>
      </c>
      <c r="D356" s="245" t="s">
        <v>203</v>
      </c>
      <c r="E356" s="246" t="s">
        <v>458</v>
      </c>
      <c r="F356" s="247" t="s">
        <v>459</v>
      </c>
      <c r="G356" s="248" t="s">
        <v>316</v>
      </c>
      <c r="H356" s="249">
        <v>48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</v>
      </c>
      <c r="R356" s="255">
        <f>Q356*H356</f>
        <v>0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308</v>
      </c>
      <c r="AT356" s="257" t="s">
        <v>203</v>
      </c>
      <c r="AU356" s="257" t="s">
        <v>85</v>
      </c>
      <c r="AY356" s="16" t="s">
        <v>201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308</v>
      </c>
      <c r="BM356" s="257" t="s">
        <v>1173</v>
      </c>
    </row>
    <row r="357" spans="1:51" s="14" customFormat="1" ht="12">
      <c r="A357" s="14"/>
      <c r="B357" s="270"/>
      <c r="C357" s="271"/>
      <c r="D357" s="261" t="s">
        <v>209</v>
      </c>
      <c r="E357" s="272" t="s">
        <v>1</v>
      </c>
      <c r="F357" s="273" t="s">
        <v>1172</v>
      </c>
      <c r="G357" s="271"/>
      <c r="H357" s="274">
        <v>48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209</v>
      </c>
      <c r="AU357" s="280" t="s">
        <v>85</v>
      </c>
      <c r="AV357" s="14" t="s">
        <v>85</v>
      </c>
      <c r="AW357" s="14" t="s">
        <v>30</v>
      </c>
      <c r="AX357" s="14" t="s">
        <v>73</v>
      </c>
      <c r="AY357" s="280" t="s">
        <v>201</v>
      </c>
    </row>
    <row r="358" spans="1:65" s="2" customFormat="1" ht="21.75" customHeight="1">
      <c r="A358" s="37"/>
      <c r="B358" s="38"/>
      <c r="C358" s="245" t="s">
        <v>461</v>
      </c>
      <c r="D358" s="245" t="s">
        <v>203</v>
      </c>
      <c r="E358" s="246" t="s">
        <v>462</v>
      </c>
      <c r="F358" s="247" t="s">
        <v>463</v>
      </c>
      <c r="G358" s="248" t="s">
        <v>399</v>
      </c>
      <c r="H358" s="249">
        <v>0.027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</v>
      </c>
      <c r="R358" s="255">
        <f>Q358*H358</f>
        <v>0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207</v>
      </c>
      <c r="AT358" s="257" t="s">
        <v>203</v>
      </c>
      <c r="AU358" s="257" t="s">
        <v>85</v>
      </c>
      <c r="AY358" s="16" t="s">
        <v>201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207</v>
      </c>
      <c r="BM358" s="257" t="s">
        <v>1174</v>
      </c>
    </row>
    <row r="359" spans="1:63" s="12" customFormat="1" ht="22.8" customHeight="1">
      <c r="A359" s="12"/>
      <c r="B359" s="229"/>
      <c r="C359" s="230"/>
      <c r="D359" s="231" t="s">
        <v>72</v>
      </c>
      <c r="E359" s="243" t="s">
        <v>465</v>
      </c>
      <c r="F359" s="243" t="s">
        <v>466</v>
      </c>
      <c r="G359" s="230"/>
      <c r="H359" s="230"/>
      <c r="I359" s="233"/>
      <c r="J359" s="244">
        <f>BK359</f>
        <v>0</v>
      </c>
      <c r="K359" s="230"/>
      <c r="L359" s="235"/>
      <c r="M359" s="236"/>
      <c r="N359" s="237"/>
      <c r="O359" s="237"/>
      <c r="P359" s="238">
        <f>SUM(P360:P369)</f>
        <v>0</v>
      </c>
      <c r="Q359" s="237"/>
      <c r="R359" s="238">
        <f>SUM(R360:R369)</f>
        <v>0.058800000000000005</v>
      </c>
      <c r="S359" s="237"/>
      <c r="T359" s="239">
        <f>SUM(T360:T369)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40" t="s">
        <v>85</v>
      </c>
      <c r="AT359" s="241" t="s">
        <v>72</v>
      </c>
      <c r="AU359" s="241" t="s">
        <v>80</v>
      </c>
      <c r="AY359" s="240" t="s">
        <v>201</v>
      </c>
      <c r="BK359" s="242">
        <f>SUM(BK360:BK369)</f>
        <v>0</v>
      </c>
    </row>
    <row r="360" spans="1:65" s="2" customFormat="1" ht="16.5" customHeight="1">
      <c r="A360" s="37"/>
      <c r="B360" s="38"/>
      <c r="C360" s="245" t="s">
        <v>467</v>
      </c>
      <c r="D360" s="245" t="s">
        <v>203</v>
      </c>
      <c r="E360" s="246" t="s">
        <v>468</v>
      </c>
      <c r="F360" s="247" t="s">
        <v>469</v>
      </c>
      <c r="G360" s="248" t="s">
        <v>206</v>
      </c>
      <c r="H360" s="249">
        <v>1</v>
      </c>
      <c r="I360" s="250"/>
      <c r="J360" s="251">
        <f>ROUND(I360*H360,2)</f>
        <v>0</v>
      </c>
      <c r="K360" s="252"/>
      <c r="L360" s="43"/>
      <c r="M360" s="253" t="s">
        <v>1</v>
      </c>
      <c r="N360" s="254" t="s">
        <v>39</v>
      </c>
      <c r="O360" s="90"/>
      <c r="P360" s="255">
        <f>O360*H360</f>
        <v>0</v>
      </c>
      <c r="Q360" s="255">
        <v>0.00245</v>
      </c>
      <c r="R360" s="255">
        <f>Q360*H360</f>
        <v>0.00245</v>
      </c>
      <c r="S360" s="255">
        <v>0</v>
      </c>
      <c r="T360" s="25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7" t="s">
        <v>308</v>
      </c>
      <c r="AT360" s="257" t="s">
        <v>203</v>
      </c>
      <c r="AU360" s="257" t="s">
        <v>85</v>
      </c>
      <c r="AY360" s="16" t="s">
        <v>201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6" t="s">
        <v>85</v>
      </c>
      <c r="BK360" s="258">
        <f>ROUND(I360*H360,2)</f>
        <v>0</v>
      </c>
      <c r="BL360" s="16" t="s">
        <v>308</v>
      </c>
      <c r="BM360" s="257" t="s">
        <v>1175</v>
      </c>
    </row>
    <row r="361" spans="1:65" s="2" customFormat="1" ht="16.5" customHeight="1">
      <c r="A361" s="37"/>
      <c r="B361" s="38"/>
      <c r="C361" s="245" t="s">
        <v>471</v>
      </c>
      <c r="D361" s="245" t="s">
        <v>203</v>
      </c>
      <c r="E361" s="246" t="s">
        <v>472</v>
      </c>
      <c r="F361" s="247" t="s">
        <v>473</v>
      </c>
      <c r="G361" s="248" t="s">
        <v>316</v>
      </c>
      <c r="H361" s="249">
        <v>7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0.00245</v>
      </c>
      <c r="R361" s="255">
        <f>Q361*H361</f>
        <v>0.01715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308</v>
      </c>
      <c r="AT361" s="257" t="s">
        <v>203</v>
      </c>
      <c r="AU361" s="257" t="s">
        <v>85</v>
      </c>
      <c r="AY361" s="16" t="s">
        <v>201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308</v>
      </c>
      <c r="BM361" s="257" t="s">
        <v>1176</v>
      </c>
    </row>
    <row r="362" spans="1:65" s="2" customFormat="1" ht="16.5" customHeight="1">
      <c r="A362" s="37"/>
      <c r="B362" s="38"/>
      <c r="C362" s="245" t="s">
        <v>475</v>
      </c>
      <c r="D362" s="245" t="s">
        <v>203</v>
      </c>
      <c r="E362" s="246" t="s">
        <v>476</v>
      </c>
      <c r="F362" s="247" t="s">
        <v>477</v>
      </c>
      <c r="G362" s="248" t="s">
        <v>316</v>
      </c>
      <c r="H362" s="249">
        <v>7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0.00245</v>
      </c>
      <c r="R362" s="255">
        <f>Q362*H362</f>
        <v>0.01715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308</v>
      </c>
      <c r="AT362" s="257" t="s">
        <v>203</v>
      </c>
      <c r="AU362" s="257" t="s">
        <v>85</v>
      </c>
      <c r="AY362" s="16" t="s">
        <v>201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308</v>
      </c>
      <c r="BM362" s="257" t="s">
        <v>1177</v>
      </c>
    </row>
    <row r="363" spans="1:65" s="2" customFormat="1" ht="16.5" customHeight="1">
      <c r="A363" s="37"/>
      <c r="B363" s="38"/>
      <c r="C363" s="245" t="s">
        <v>479</v>
      </c>
      <c r="D363" s="245" t="s">
        <v>203</v>
      </c>
      <c r="E363" s="246" t="s">
        <v>480</v>
      </c>
      <c r="F363" s="247" t="s">
        <v>481</v>
      </c>
      <c r="G363" s="248" t="s">
        <v>206</v>
      </c>
      <c r="H363" s="249">
        <v>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0.00245</v>
      </c>
      <c r="R363" s="255">
        <f>Q363*H363</f>
        <v>0.0098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308</v>
      </c>
      <c r="AT363" s="257" t="s">
        <v>203</v>
      </c>
      <c r="AU363" s="257" t="s">
        <v>85</v>
      </c>
      <c r="AY363" s="16" t="s">
        <v>201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308</v>
      </c>
      <c r="BM363" s="257" t="s">
        <v>1178</v>
      </c>
    </row>
    <row r="364" spans="1:65" s="2" customFormat="1" ht="16.5" customHeight="1">
      <c r="A364" s="37"/>
      <c r="B364" s="38"/>
      <c r="C364" s="245" t="s">
        <v>483</v>
      </c>
      <c r="D364" s="245" t="s">
        <v>203</v>
      </c>
      <c r="E364" s="246" t="s">
        <v>484</v>
      </c>
      <c r="F364" s="247" t="s">
        <v>485</v>
      </c>
      <c r="G364" s="248" t="s">
        <v>206</v>
      </c>
      <c r="H364" s="249">
        <v>1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0.00245</v>
      </c>
      <c r="R364" s="255">
        <f>Q364*H364</f>
        <v>0.00245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308</v>
      </c>
      <c r="AT364" s="257" t="s">
        <v>203</v>
      </c>
      <c r="AU364" s="257" t="s">
        <v>85</v>
      </c>
      <c r="AY364" s="16" t="s">
        <v>201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308</v>
      </c>
      <c r="BM364" s="257" t="s">
        <v>1179</v>
      </c>
    </row>
    <row r="365" spans="1:65" s="2" customFormat="1" ht="16.5" customHeight="1">
      <c r="A365" s="37"/>
      <c r="B365" s="38"/>
      <c r="C365" s="245" t="s">
        <v>487</v>
      </c>
      <c r="D365" s="245" t="s">
        <v>203</v>
      </c>
      <c r="E365" s="246" t="s">
        <v>488</v>
      </c>
      <c r="F365" s="247" t="s">
        <v>489</v>
      </c>
      <c r="G365" s="248" t="s">
        <v>206</v>
      </c>
      <c r="H365" s="249">
        <v>1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0.00245</v>
      </c>
      <c r="R365" s="255">
        <f>Q365*H365</f>
        <v>0.00245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308</v>
      </c>
      <c r="AT365" s="257" t="s">
        <v>203</v>
      </c>
      <c r="AU365" s="257" t="s">
        <v>85</v>
      </c>
      <c r="AY365" s="16" t="s">
        <v>201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308</v>
      </c>
      <c r="BM365" s="257" t="s">
        <v>1180</v>
      </c>
    </row>
    <row r="366" spans="1:65" s="2" customFormat="1" ht="16.5" customHeight="1">
      <c r="A366" s="37"/>
      <c r="B366" s="38"/>
      <c r="C366" s="245" t="s">
        <v>491</v>
      </c>
      <c r="D366" s="245" t="s">
        <v>203</v>
      </c>
      <c r="E366" s="246" t="s">
        <v>492</v>
      </c>
      <c r="F366" s="247" t="s">
        <v>493</v>
      </c>
      <c r="G366" s="248" t="s">
        <v>206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0.00245</v>
      </c>
      <c r="R366" s="255">
        <f>Q366*H366</f>
        <v>0.00245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308</v>
      </c>
      <c r="AT366" s="257" t="s">
        <v>203</v>
      </c>
      <c r="AU366" s="257" t="s">
        <v>85</v>
      </c>
      <c r="AY366" s="16" t="s">
        <v>201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308</v>
      </c>
      <c r="BM366" s="257" t="s">
        <v>1181</v>
      </c>
    </row>
    <row r="367" spans="1:65" s="2" customFormat="1" ht="16.5" customHeight="1">
      <c r="A367" s="37"/>
      <c r="B367" s="38"/>
      <c r="C367" s="245" t="s">
        <v>495</v>
      </c>
      <c r="D367" s="245" t="s">
        <v>203</v>
      </c>
      <c r="E367" s="246" t="s">
        <v>496</v>
      </c>
      <c r="F367" s="247" t="s">
        <v>497</v>
      </c>
      <c r="G367" s="248" t="s">
        <v>206</v>
      </c>
      <c r="H367" s="249">
        <v>1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0.00245</v>
      </c>
      <c r="R367" s="255">
        <f>Q367*H367</f>
        <v>0.00245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308</v>
      </c>
      <c r="AT367" s="257" t="s">
        <v>203</v>
      </c>
      <c r="AU367" s="257" t="s">
        <v>85</v>
      </c>
      <c r="AY367" s="16" t="s">
        <v>201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308</v>
      </c>
      <c r="BM367" s="257" t="s">
        <v>1182</v>
      </c>
    </row>
    <row r="368" spans="1:65" s="2" customFormat="1" ht="16.5" customHeight="1">
      <c r="A368" s="37"/>
      <c r="B368" s="38"/>
      <c r="C368" s="245" t="s">
        <v>499</v>
      </c>
      <c r="D368" s="245" t="s">
        <v>203</v>
      </c>
      <c r="E368" s="246" t="s">
        <v>500</v>
      </c>
      <c r="F368" s="247" t="s">
        <v>501</v>
      </c>
      <c r="G368" s="248" t="s">
        <v>206</v>
      </c>
      <c r="H368" s="249">
        <v>1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0.00245</v>
      </c>
      <c r="R368" s="255">
        <f>Q368*H368</f>
        <v>0.00245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308</v>
      </c>
      <c r="AT368" s="257" t="s">
        <v>203</v>
      </c>
      <c r="AU368" s="257" t="s">
        <v>85</v>
      </c>
      <c r="AY368" s="16" t="s">
        <v>201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308</v>
      </c>
      <c r="BM368" s="257" t="s">
        <v>1183</v>
      </c>
    </row>
    <row r="369" spans="1:65" s="2" customFormat="1" ht="21.75" customHeight="1">
      <c r="A369" s="37"/>
      <c r="B369" s="38"/>
      <c r="C369" s="245" t="s">
        <v>503</v>
      </c>
      <c r="D369" s="245" t="s">
        <v>203</v>
      </c>
      <c r="E369" s="246" t="s">
        <v>504</v>
      </c>
      <c r="F369" s="247" t="s">
        <v>505</v>
      </c>
      <c r="G369" s="248" t="s">
        <v>399</v>
      </c>
      <c r="H369" s="249">
        <v>0.059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</v>
      </c>
      <c r="R369" s="255">
        <f>Q369*H369</f>
        <v>0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308</v>
      </c>
      <c r="AT369" s="257" t="s">
        <v>203</v>
      </c>
      <c r="AU369" s="257" t="s">
        <v>85</v>
      </c>
      <c r="AY369" s="16" t="s">
        <v>201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308</v>
      </c>
      <c r="BM369" s="257" t="s">
        <v>1184</v>
      </c>
    </row>
    <row r="370" spans="1:63" s="12" customFormat="1" ht="22.8" customHeight="1">
      <c r="A370" s="12"/>
      <c r="B370" s="229"/>
      <c r="C370" s="230"/>
      <c r="D370" s="231" t="s">
        <v>72</v>
      </c>
      <c r="E370" s="243" t="s">
        <v>507</v>
      </c>
      <c r="F370" s="243" t="s">
        <v>508</v>
      </c>
      <c r="G370" s="230"/>
      <c r="H370" s="230"/>
      <c r="I370" s="233"/>
      <c r="J370" s="244">
        <f>BK370</f>
        <v>0</v>
      </c>
      <c r="K370" s="230"/>
      <c r="L370" s="235"/>
      <c r="M370" s="236"/>
      <c r="N370" s="237"/>
      <c r="O370" s="237"/>
      <c r="P370" s="238">
        <f>SUM(P371:P380)</f>
        <v>0</v>
      </c>
      <c r="Q370" s="237"/>
      <c r="R370" s="238">
        <f>SUM(R371:R380)</f>
        <v>0.07919999999999996</v>
      </c>
      <c r="S370" s="237"/>
      <c r="T370" s="239">
        <f>SUM(T371:T380)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40" t="s">
        <v>85</v>
      </c>
      <c r="AT370" s="241" t="s">
        <v>72</v>
      </c>
      <c r="AU370" s="241" t="s">
        <v>80</v>
      </c>
      <c r="AY370" s="240" t="s">
        <v>201</v>
      </c>
      <c r="BK370" s="242">
        <f>SUM(BK371:BK380)</f>
        <v>0</v>
      </c>
    </row>
    <row r="371" spans="1:65" s="2" customFormat="1" ht="16.5" customHeight="1">
      <c r="A371" s="37"/>
      <c r="B371" s="38"/>
      <c r="C371" s="245" t="s">
        <v>509</v>
      </c>
      <c r="D371" s="245" t="s">
        <v>203</v>
      </c>
      <c r="E371" s="246" t="s">
        <v>510</v>
      </c>
      <c r="F371" s="247" t="s">
        <v>511</v>
      </c>
      <c r="G371" s="248" t="s">
        <v>206</v>
      </c>
      <c r="H371" s="249">
        <v>1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0.0022</v>
      </c>
      <c r="R371" s="255">
        <f>Q371*H371</f>
        <v>0.0022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308</v>
      </c>
      <c r="AT371" s="257" t="s">
        <v>203</v>
      </c>
      <c r="AU371" s="257" t="s">
        <v>85</v>
      </c>
      <c r="AY371" s="16" t="s">
        <v>201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308</v>
      </c>
      <c r="BM371" s="257" t="s">
        <v>1185</v>
      </c>
    </row>
    <row r="372" spans="1:65" s="2" customFormat="1" ht="21.75" customHeight="1">
      <c r="A372" s="37"/>
      <c r="B372" s="38"/>
      <c r="C372" s="245" t="s">
        <v>513</v>
      </c>
      <c r="D372" s="245" t="s">
        <v>203</v>
      </c>
      <c r="E372" s="246" t="s">
        <v>514</v>
      </c>
      <c r="F372" s="247" t="s">
        <v>515</v>
      </c>
      <c r="G372" s="248" t="s">
        <v>316</v>
      </c>
      <c r="H372" s="249">
        <v>14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0.0022</v>
      </c>
      <c r="R372" s="255">
        <f>Q372*H372</f>
        <v>0.0308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308</v>
      </c>
      <c r="AT372" s="257" t="s">
        <v>203</v>
      </c>
      <c r="AU372" s="257" t="s">
        <v>85</v>
      </c>
      <c r="AY372" s="16" t="s">
        <v>201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308</v>
      </c>
      <c r="BM372" s="257" t="s">
        <v>1186</v>
      </c>
    </row>
    <row r="373" spans="1:65" s="2" customFormat="1" ht="21.75" customHeight="1">
      <c r="A373" s="37"/>
      <c r="B373" s="38"/>
      <c r="C373" s="245" t="s">
        <v>517</v>
      </c>
      <c r="D373" s="245" t="s">
        <v>203</v>
      </c>
      <c r="E373" s="246" t="s">
        <v>518</v>
      </c>
      <c r="F373" s="247" t="s">
        <v>519</v>
      </c>
      <c r="G373" s="248" t="s">
        <v>316</v>
      </c>
      <c r="H373" s="249">
        <v>14</v>
      </c>
      <c r="I373" s="250"/>
      <c r="J373" s="251">
        <f>ROUND(I373*H373,2)</f>
        <v>0</v>
      </c>
      <c r="K373" s="252"/>
      <c r="L373" s="43"/>
      <c r="M373" s="253" t="s">
        <v>1</v>
      </c>
      <c r="N373" s="254" t="s">
        <v>39</v>
      </c>
      <c r="O373" s="90"/>
      <c r="P373" s="255">
        <f>O373*H373</f>
        <v>0</v>
      </c>
      <c r="Q373" s="255">
        <v>0.0022</v>
      </c>
      <c r="R373" s="255">
        <f>Q373*H373</f>
        <v>0.0308</v>
      </c>
      <c r="S373" s="255">
        <v>0</v>
      </c>
      <c r="T373" s="25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7" t="s">
        <v>308</v>
      </c>
      <c r="AT373" s="257" t="s">
        <v>203</v>
      </c>
      <c r="AU373" s="257" t="s">
        <v>85</v>
      </c>
      <c r="AY373" s="16" t="s">
        <v>201</v>
      </c>
      <c r="BE373" s="258">
        <f>IF(N373="základní",J373,0)</f>
        <v>0</v>
      </c>
      <c r="BF373" s="258">
        <f>IF(N373="snížená",J373,0)</f>
        <v>0</v>
      </c>
      <c r="BG373" s="258">
        <f>IF(N373="zákl. přenesená",J373,0)</f>
        <v>0</v>
      </c>
      <c r="BH373" s="258">
        <f>IF(N373="sníž. přenesená",J373,0)</f>
        <v>0</v>
      </c>
      <c r="BI373" s="258">
        <f>IF(N373="nulová",J373,0)</f>
        <v>0</v>
      </c>
      <c r="BJ373" s="16" t="s">
        <v>85</v>
      </c>
      <c r="BK373" s="258">
        <f>ROUND(I373*H373,2)</f>
        <v>0</v>
      </c>
      <c r="BL373" s="16" t="s">
        <v>308</v>
      </c>
      <c r="BM373" s="257" t="s">
        <v>1187</v>
      </c>
    </row>
    <row r="374" spans="1:65" s="2" customFormat="1" ht="16.5" customHeight="1">
      <c r="A374" s="37"/>
      <c r="B374" s="38"/>
      <c r="C374" s="245" t="s">
        <v>521</v>
      </c>
      <c r="D374" s="245" t="s">
        <v>203</v>
      </c>
      <c r="E374" s="246" t="s">
        <v>522</v>
      </c>
      <c r="F374" s="247" t="s">
        <v>523</v>
      </c>
      <c r="G374" s="248" t="s">
        <v>206</v>
      </c>
      <c r="H374" s="249">
        <v>2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0.0022</v>
      </c>
      <c r="R374" s="255">
        <f>Q374*H374</f>
        <v>0.0044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308</v>
      </c>
      <c r="AT374" s="257" t="s">
        <v>203</v>
      </c>
      <c r="AU374" s="257" t="s">
        <v>85</v>
      </c>
      <c r="AY374" s="16" t="s">
        <v>201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308</v>
      </c>
      <c r="BM374" s="257" t="s">
        <v>1188</v>
      </c>
    </row>
    <row r="375" spans="1:65" s="2" customFormat="1" ht="16.5" customHeight="1">
      <c r="A375" s="37"/>
      <c r="B375" s="38"/>
      <c r="C375" s="245" t="s">
        <v>525</v>
      </c>
      <c r="D375" s="245" t="s">
        <v>203</v>
      </c>
      <c r="E375" s="246" t="s">
        <v>526</v>
      </c>
      <c r="F375" s="247" t="s">
        <v>527</v>
      </c>
      <c r="G375" s="248" t="s">
        <v>206</v>
      </c>
      <c r="H375" s="249">
        <v>1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0.0022</v>
      </c>
      <c r="R375" s="255">
        <f>Q375*H375</f>
        <v>0.0022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308</v>
      </c>
      <c r="AT375" s="257" t="s">
        <v>203</v>
      </c>
      <c r="AU375" s="257" t="s">
        <v>85</v>
      </c>
      <c r="AY375" s="16" t="s">
        <v>201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308</v>
      </c>
      <c r="BM375" s="257" t="s">
        <v>1189</v>
      </c>
    </row>
    <row r="376" spans="1:65" s="2" customFormat="1" ht="16.5" customHeight="1">
      <c r="A376" s="37"/>
      <c r="B376" s="38"/>
      <c r="C376" s="245" t="s">
        <v>529</v>
      </c>
      <c r="D376" s="245" t="s">
        <v>203</v>
      </c>
      <c r="E376" s="246" t="s">
        <v>530</v>
      </c>
      <c r="F376" s="247" t="s">
        <v>531</v>
      </c>
      <c r="G376" s="248" t="s">
        <v>206</v>
      </c>
      <c r="H376" s="249">
        <v>1</v>
      </c>
      <c r="I376" s="250"/>
      <c r="J376" s="251">
        <f>ROUND(I376*H376,2)</f>
        <v>0</v>
      </c>
      <c r="K376" s="252"/>
      <c r="L376" s="43"/>
      <c r="M376" s="253" t="s">
        <v>1</v>
      </c>
      <c r="N376" s="254" t="s">
        <v>39</v>
      </c>
      <c r="O376" s="90"/>
      <c r="P376" s="255">
        <f>O376*H376</f>
        <v>0</v>
      </c>
      <c r="Q376" s="255">
        <v>0.0022</v>
      </c>
      <c r="R376" s="255">
        <f>Q376*H376</f>
        <v>0.0022</v>
      </c>
      <c r="S376" s="255">
        <v>0</v>
      </c>
      <c r="T376" s="25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57" t="s">
        <v>308</v>
      </c>
      <c r="AT376" s="257" t="s">
        <v>203</v>
      </c>
      <c r="AU376" s="257" t="s">
        <v>85</v>
      </c>
      <c r="AY376" s="16" t="s">
        <v>201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6" t="s">
        <v>85</v>
      </c>
      <c r="BK376" s="258">
        <f>ROUND(I376*H376,2)</f>
        <v>0</v>
      </c>
      <c r="BL376" s="16" t="s">
        <v>308</v>
      </c>
      <c r="BM376" s="257" t="s">
        <v>1190</v>
      </c>
    </row>
    <row r="377" spans="1:65" s="2" customFormat="1" ht="16.5" customHeight="1">
      <c r="A377" s="37"/>
      <c r="B377" s="38"/>
      <c r="C377" s="245" t="s">
        <v>533</v>
      </c>
      <c r="D377" s="245" t="s">
        <v>203</v>
      </c>
      <c r="E377" s="246" t="s">
        <v>534</v>
      </c>
      <c r="F377" s="247" t="s">
        <v>535</v>
      </c>
      <c r="G377" s="248" t="s">
        <v>206</v>
      </c>
      <c r="H377" s="249">
        <v>1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0.0022</v>
      </c>
      <c r="R377" s="255">
        <f>Q377*H377</f>
        <v>0.0022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308</v>
      </c>
      <c r="AT377" s="257" t="s">
        <v>203</v>
      </c>
      <c r="AU377" s="257" t="s">
        <v>85</v>
      </c>
      <c r="AY377" s="16" t="s">
        <v>201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308</v>
      </c>
      <c r="BM377" s="257" t="s">
        <v>1191</v>
      </c>
    </row>
    <row r="378" spans="1:65" s="2" customFormat="1" ht="33" customHeight="1">
      <c r="A378" s="37"/>
      <c r="B378" s="38"/>
      <c r="C378" s="245" t="s">
        <v>537</v>
      </c>
      <c r="D378" s="245" t="s">
        <v>203</v>
      </c>
      <c r="E378" s="246" t="s">
        <v>538</v>
      </c>
      <c r="F378" s="247" t="s">
        <v>539</v>
      </c>
      <c r="G378" s="248" t="s">
        <v>206</v>
      </c>
      <c r="H378" s="249">
        <v>1</v>
      </c>
      <c r="I378" s="250"/>
      <c r="J378" s="251">
        <f>ROUND(I378*H378,2)</f>
        <v>0</v>
      </c>
      <c r="K378" s="252"/>
      <c r="L378" s="43"/>
      <c r="M378" s="253" t="s">
        <v>1</v>
      </c>
      <c r="N378" s="254" t="s">
        <v>39</v>
      </c>
      <c r="O378" s="90"/>
      <c r="P378" s="255">
        <f>O378*H378</f>
        <v>0</v>
      </c>
      <c r="Q378" s="255">
        <v>0.0022</v>
      </c>
      <c r="R378" s="255">
        <f>Q378*H378</f>
        <v>0.0022</v>
      </c>
      <c r="S378" s="255">
        <v>0</v>
      </c>
      <c r="T378" s="25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57" t="s">
        <v>308</v>
      </c>
      <c r="AT378" s="257" t="s">
        <v>203</v>
      </c>
      <c r="AU378" s="257" t="s">
        <v>85</v>
      </c>
      <c r="AY378" s="16" t="s">
        <v>201</v>
      </c>
      <c r="BE378" s="258">
        <f>IF(N378="základní",J378,0)</f>
        <v>0</v>
      </c>
      <c r="BF378" s="258">
        <f>IF(N378="snížená",J378,0)</f>
        <v>0</v>
      </c>
      <c r="BG378" s="258">
        <f>IF(N378="zákl. přenesená",J378,0)</f>
        <v>0</v>
      </c>
      <c r="BH378" s="258">
        <f>IF(N378="sníž. přenesená",J378,0)</f>
        <v>0</v>
      </c>
      <c r="BI378" s="258">
        <f>IF(N378="nulová",J378,0)</f>
        <v>0</v>
      </c>
      <c r="BJ378" s="16" t="s">
        <v>85</v>
      </c>
      <c r="BK378" s="258">
        <f>ROUND(I378*H378,2)</f>
        <v>0</v>
      </c>
      <c r="BL378" s="16" t="s">
        <v>308</v>
      </c>
      <c r="BM378" s="257" t="s">
        <v>1192</v>
      </c>
    </row>
    <row r="379" spans="1:65" s="2" customFormat="1" ht="21.75" customHeight="1">
      <c r="A379" s="37"/>
      <c r="B379" s="38"/>
      <c r="C379" s="245" t="s">
        <v>277</v>
      </c>
      <c r="D379" s="245" t="s">
        <v>203</v>
      </c>
      <c r="E379" s="246" t="s">
        <v>541</v>
      </c>
      <c r="F379" s="247" t="s">
        <v>542</v>
      </c>
      <c r="G379" s="248" t="s">
        <v>206</v>
      </c>
      <c r="H379" s="249">
        <v>1</v>
      </c>
      <c r="I379" s="250"/>
      <c r="J379" s="251">
        <f>ROUND(I379*H379,2)</f>
        <v>0</v>
      </c>
      <c r="K379" s="252"/>
      <c r="L379" s="43"/>
      <c r="M379" s="253" t="s">
        <v>1</v>
      </c>
      <c r="N379" s="254" t="s">
        <v>39</v>
      </c>
      <c r="O379" s="90"/>
      <c r="P379" s="255">
        <f>O379*H379</f>
        <v>0</v>
      </c>
      <c r="Q379" s="255">
        <v>0.0022</v>
      </c>
      <c r="R379" s="255">
        <f>Q379*H379</f>
        <v>0.0022</v>
      </c>
      <c r="S379" s="255">
        <v>0</v>
      </c>
      <c r="T379" s="25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7" t="s">
        <v>308</v>
      </c>
      <c r="AT379" s="257" t="s">
        <v>203</v>
      </c>
      <c r="AU379" s="257" t="s">
        <v>85</v>
      </c>
      <c r="AY379" s="16" t="s">
        <v>201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6" t="s">
        <v>85</v>
      </c>
      <c r="BK379" s="258">
        <f>ROUND(I379*H379,2)</f>
        <v>0</v>
      </c>
      <c r="BL379" s="16" t="s">
        <v>308</v>
      </c>
      <c r="BM379" s="257" t="s">
        <v>1193</v>
      </c>
    </row>
    <row r="380" spans="1:65" s="2" customFormat="1" ht="21.75" customHeight="1">
      <c r="A380" s="37"/>
      <c r="B380" s="38"/>
      <c r="C380" s="245" t="s">
        <v>544</v>
      </c>
      <c r="D380" s="245" t="s">
        <v>203</v>
      </c>
      <c r="E380" s="246" t="s">
        <v>545</v>
      </c>
      <c r="F380" s="247" t="s">
        <v>546</v>
      </c>
      <c r="G380" s="248" t="s">
        <v>399</v>
      </c>
      <c r="H380" s="249">
        <v>0.079</v>
      </c>
      <c r="I380" s="250"/>
      <c r="J380" s="251">
        <f>ROUND(I380*H380,2)</f>
        <v>0</v>
      </c>
      <c r="K380" s="252"/>
      <c r="L380" s="43"/>
      <c r="M380" s="253" t="s">
        <v>1</v>
      </c>
      <c r="N380" s="254" t="s">
        <v>39</v>
      </c>
      <c r="O380" s="90"/>
      <c r="P380" s="255">
        <f>O380*H380</f>
        <v>0</v>
      </c>
      <c r="Q380" s="255">
        <v>0</v>
      </c>
      <c r="R380" s="255">
        <f>Q380*H380</f>
        <v>0</v>
      </c>
      <c r="S380" s="255">
        <v>0</v>
      </c>
      <c r="T380" s="25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57" t="s">
        <v>308</v>
      </c>
      <c r="AT380" s="257" t="s">
        <v>203</v>
      </c>
      <c r="AU380" s="257" t="s">
        <v>85</v>
      </c>
      <c r="AY380" s="16" t="s">
        <v>201</v>
      </c>
      <c r="BE380" s="258">
        <f>IF(N380="základní",J380,0)</f>
        <v>0</v>
      </c>
      <c r="BF380" s="258">
        <f>IF(N380="snížená",J380,0)</f>
        <v>0</v>
      </c>
      <c r="BG380" s="258">
        <f>IF(N380="zákl. přenesená",J380,0)</f>
        <v>0</v>
      </c>
      <c r="BH380" s="258">
        <f>IF(N380="sníž. přenesená",J380,0)</f>
        <v>0</v>
      </c>
      <c r="BI380" s="258">
        <f>IF(N380="nulová",J380,0)</f>
        <v>0</v>
      </c>
      <c r="BJ380" s="16" t="s">
        <v>85</v>
      </c>
      <c r="BK380" s="258">
        <f>ROUND(I380*H380,2)</f>
        <v>0</v>
      </c>
      <c r="BL380" s="16" t="s">
        <v>308</v>
      </c>
      <c r="BM380" s="257" t="s">
        <v>1194</v>
      </c>
    </row>
    <row r="381" spans="1:63" s="12" customFormat="1" ht="22.8" customHeight="1">
      <c r="A381" s="12"/>
      <c r="B381" s="229"/>
      <c r="C381" s="230"/>
      <c r="D381" s="231" t="s">
        <v>72</v>
      </c>
      <c r="E381" s="243" t="s">
        <v>548</v>
      </c>
      <c r="F381" s="243" t="s">
        <v>549</v>
      </c>
      <c r="G381" s="230"/>
      <c r="H381" s="230"/>
      <c r="I381" s="233"/>
      <c r="J381" s="244">
        <f>BK381</f>
        <v>0</v>
      </c>
      <c r="K381" s="230"/>
      <c r="L381" s="235"/>
      <c r="M381" s="236"/>
      <c r="N381" s="237"/>
      <c r="O381" s="237"/>
      <c r="P381" s="238">
        <f>SUM(P382:P383)</f>
        <v>0</v>
      </c>
      <c r="Q381" s="237"/>
      <c r="R381" s="238">
        <f>SUM(R382:R383)</f>
        <v>0.04704</v>
      </c>
      <c r="S381" s="237"/>
      <c r="T381" s="239">
        <f>SUM(T382:T383)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40" t="s">
        <v>85</v>
      </c>
      <c r="AT381" s="241" t="s">
        <v>72</v>
      </c>
      <c r="AU381" s="241" t="s">
        <v>80</v>
      </c>
      <c r="AY381" s="240" t="s">
        <v>201</v>
      </c>
      <c r="BK381" s="242">
        <f>SUM(BK382:BK383)</f>
        <v>0</v>
      </c>
    </row>
    <row r="382" spans="1:65" s="2" customFormat="1" ht="21.75" customHeight="1">
      <c r="A382" s="37"/>
      <c r="B382" s="38"/>
      <c r="C382" s="245" t="s">
        <v>302</v>
      </c>
      <c r="D382" s="245" t="s">
        <v>203</v>
      </c>
      <c r="E382" s="246" t="s">
        <v>550</v>
      </c>
      <c r="F382" s="247" t="s">
        <v>551</v>
      </c>
      <c r="G382" s="248" t="s">
        <v>206</v>
      </c>
      <c r="H382" s="249">
        <v>28</v>
      </c>
      <c r="I382" s="250"/>
      <c r="J382" s="251">
        <f>ROUND(I382*H382,2)</f>
        <v>0</v>
      </c>
      <c r="K382" s="252"/>
      <c r="L382" s="43"/>
      <c r="M382" s="253" t="s">
        <v>1</v>
      </c>
      <c r="N382" s="254" t="s">
        <v>39</v>
      </c>
      <c r="O382" s="90"/>
      <c r="P382" s="255">
        <f>O382*H382</f>
        <v>0</v>
      </c>
      <c r="Q382" s="255">
        <v>0.00168</v>
      </c>
      <c r="R382" s="255">
        <f>Q382*H382</f>
        <v>0.04704</v>
      </c>
      <c r="S382" s="255">
        <v>0</v>
      </c>
      <c r="T382" s="25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7" t="s">
        <v>308</v>
      </c>
      <c r="AT382" s="257" t="s">
        <v>203</v>
      </c>
      <c r="AU382" s="257" t="s">
        <v>85</v>
      </c>
      <c r="AY382" s="16" t="s">
        <v>201</v>
      </c>
      <c r="BE382" s="258">
        <f>IF(N382="základní",J382,0)</f>
        <v>0</v>
      </c>
      <c r="BF382" s="258">
        <f>IF(N382="snížená",J382,0)</f>
        <v>0</v>
      </c>
      <c r="BG382" s="258">
        <f>IF(N382="zákl. přenesená",J382,0)</f>
        <v>0</v>
      </c>
      <c r="BH382" s="258">
        <f>IF(N382="sníž. přenesená",J382,0)</f>
        <v>0</v>
      </c>
      <c r="BI382" s="258">
        <f>IF(N382="nulová",J382,0)</f>
        <v>0</v>
      </c>
      <c r="BJ382" s="16" t="s">
        <v>85</v>
      </c>
      <c r="BK382" s="258">
        <f>ROUND(I382*H382,2)</f>
        <v>0</v>
      </c>
      <c r="BL382" s="16" t="s">
        <v>308</v>
      </c>
      <c r="BM382" s="257" t="s">
        <v>1195</v>
      </c>
    </row>
    <row r="383" spans="1:51" s="14" customFormat="1" ht="12">
      <c r="A383" s="14"/>
      <c r="B383" s="270"/>
      <c r="C383" s="271"/>
      <c r="D383" s="261" t="s">
        <v>209</v>
      </c>
      <c r="E383" s="272" t="s">
        <v>1</v>
      </c>
      <c r="F383" s="273" t="s">
        <v>1196</v>
      </c>
      <c r="G383" s="271"/>
      <c r="H383" s="274">
        <v>28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209</v>
      </c>
      <c r="AU383" s="280" t="s">
        <v>85</v>
      </c>
      <c r="AV383" s="14" t="s">
        <v>85</v>
      </c>
      <c r="AW383" s="14" t="s">
        <v>30</v>
      </c>
      <c r="AX383" s="14" t="s">
        <v>73</v>
      </c>
      <c r="AY383" s="280" t="s">
        <v>201</v>
      </c>
    </row>
    <row r="384" spans="1:63" s="12" customFormat="1" ht="22.8" customHeight="1">
      <c r="A384" s="12"/>
      <c r="B384" s="229"/>
      <c r="C384" s="230"/>
      <c r="D384" s="231" t="s">
        <v>72</v>
      </c>
      <c r="E384" s="243" t="s">
        <v>554</v>
      </c>
      <c r="F384" s="243" t="s">
        <v>555</v>
      </c>
      <c r="G384" s="230"/>
      <c r="H384" s="230"/>
      <c r="I384" s="233"/>
      <c r="J384" s="244">
        <f>BK384</f>
        <v>0</v>
      </c>
      <c r="K384" s="230"/>
      <c r="L384" s="235"/>
      <c r="M384" s="236"/>
      <c r="N384" s="237"/>
      <c r="O384" s="237"/>
      <c r="P384" s="238">
        <f>SUM(P385:P399)</f>
        <v>0</v>
      </c>
      <c r="Q384" s="237"/>
      <c r="R384" s="238">
        <f>SUM(R385:R399)</f>
        <v>2.5409900999999997</v>
      </c>
      <c r="S384" s="237"/>
      <c r="T384" s="239">
        <f>SUM(T385:T399)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40" t="s">
        <v>85</v>
      </c>
      <c r="AT384" s="241" t="s">
        <v>72</v>
      </c>
      <c r="AU384" s="241" t="s">
        <v>80</v>
      </c>
      <c r="AY384" s="240" t="s">
        <v>201</v>
      </c>
      <c r="BK384" s="242">
        <f>SUM(BK385:BK399)</f>
        <v>0</v>
      </c>
    </row>
    <row r="385" spans="1:65" s="2" customFormat="1" ht="21.75" customHeight="1">
      <c r="A385" s="37"/>
      <c r="B385" s="38"/>
      <c r="C385" s="245" t="s">
        <v>556</v>
      </c>
      <c r="D385" s="245" t="s">
        <v>203</v>
      </c>
      <c r="E385" s="246" t="s">
        <v>557</v>
      </c>
      <c r="F385" s="247" t="s">
        <v>558</v>
      </c>
      <c r="G385" s="248" t="s">
        <v>226</v>
      </c>
      <c r="H385" s="249">
        <v>24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0.01644</v>
      </c>
      <c r="R385" s="255">
        <f>Q385*H385</f>
        <v>0.39456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308</v>
      </c>
      <c r="AT385" s="257" t="s">
        <v>203</v>
      </c>
      <c r="AU385" s="257" t="s">
        <v>85</v>
      </c>
      <c r="AY385" s="16" t="s">
        <v>201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308</v>
      </c>
      <c r="BM385" s="257" t="s">
        <v>1197</v>
      </c>
    </row>
    <row r="386" spans="1:51" s="14" customFormat="1" ht="12">
      <c r="A386" s="14"/>
      <c r="B386" s="270"/>
      <c r="C386" s="271"/>
      <c r="D386" s="261" t="s">
        <v>209</v>
      </c>
      <c r="E386" s="272" t="s">
        <v>1</v>
      </c>
      <c r="F386" s="273" t="s">
        <v>560</v>
      </c>
      <c r="G386" s="271"/>
      <c r="H386" s="274">
        <v>24</v>
      </c>
      <c r="I386" s="275"/>
      <c r="J386" s="271"/>
      <c r="K386" s="271"/>
      <c r="L386" s="276"/>
      <c r="M386" s="277"/>
      <c r="N386" s="278"/>
      <c r="O386" s="278"/>
      <c r="P386" s="278"/>
      <c r="Q386" s="278"/>
      <c r="R386" s="278"/>
      <c r="S386" s="278"/>
      <c r="T386" s="27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0" t="s">
        <v>209</v>
      </c>
      <c r="AU386" s="280" t="s">
        <v>85</v>
      </c>
      <c r="AV386" s="14" t="s">
        <v>85</v>
      </c>
      <c r="AW386" s="14" t="s">
        <v>30</v>
      </c>
      <c r="AX386" s="14" t="s">
        <v>73</v>
      </c>
      <c r="AY386" s="280" t="s">
        <v>201</v>
      </c>
    </row>
    <row r="387" spans="1:65" s="2" customFormat="1" ht="21.75" customHeight="1">
      <c r="A387" s="37"/>
      <c r="B387" s="38"/>
      <c r="C387" s="245" t="s">
        <v>561</v>
      </c>
      <c r="D387" s="245" t="s">
        <v>203</v>
      </c>
      <c r="E387" s="246" t="s">
        <v>562</v>
      </c>
      <c r="F387" s="247" t="s">
        <v>563</v>
      </c>
      <c r="G387" s="248" t="s">
        <v>226</v>
      </c>
      <c r="H387" s="249">
        <v>167.47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0.01223</v>
      </c>
      <c r="R387" s="255">
        <f>Q387*H387</f>
        <v>2.0481580999999998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308</v>
      </c>
      <c r="AT387" s="257" t="s">
        <v>203</v>
      </c>
      <c r="AU387" s="257" t="s">
        <v>85</v>
      </c>
      <c r="AY387" s="16" t="s">
        <v>201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308</v>
      </c>
      <c r="BM387" s="257" t="s">
        <v>1198</v>
      </c>
    </row>
    <row r="388" spans="1:51" s="13" customFormat="1" ht="12">
      <c r="A388" s="13"/>
      <c r="B388" s="259"/>
      <c r="C388" s="260"/>
      <c r="D388" s="261" t="s">
        <v>209</v>
      </c>
      <c r="E388" s="262" t="s">
        <v>1</v>
      </c>
      <c r="F388" s="263" t="s">
        <v>565</v>
      </c>
      <c r="G388" s="260"/>
      <c r="H388" s="262" t="s">
        <v>1</v>
      </c>
      <c r="I388" s="264"/>
      <c r="J388" s="260"/>
      <c r="K388" s="260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209</v>
      </c>
      <c r="AU388" s="269" t="s">
        <v>85</v>
      </c>
      <c r="AV388" s="13" t="s">
        <v>80</v>
      </c>
      <c r="AW388" s="13" t="s">
        <v>30</v>
      </c>
      <c r="AX388" s="13" t="s">
        <v>73</v>
      </c>
      <c r="AY388" s="269" t="s">
        <v>201</v>
      </c>
    </row>
    <row r="389" spans="1:51" s="14" customFormat="1" ht="12">
      <c r="A389" s="14"/>
      <c r="B389" s="270"/>
      <c r="C389" s="271"/>
      <c r="D389" s="261" t="s">
        <v>209</v>
      </c>
      <c r="E389" s="272" t="s">
        <v>1</v>
      </c>
      <c r="F389" s="273" t="s">
        <v>1199</v>
      </c>
      <c r="G389" s="271"/>
      <c r="H389" s="274">
        <v>69.87</v>
      </c>
      <c r="I389" s="275"/>
      <c r="J389" s="271"/>
      <c r="K389" s="271"/>
      <c r="L389" s="276"/>
      <c r="M389" s="277"/>
      <c r="N389" s="278"/>
      <c r="O389" s="278"/>
      <c r="P389" s="278"/>
      <c r="Q389" s="278"/>
      <c r="R389" s="278"/>
      <c r="S389" s="278"/>
      <c r="T389" s="27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80" t="s">
        <v>209</v>
      </c>
      <c r="AU389" s="280" t="s">
        <v>85</v>
      </c>
      <c r="AV389" s="14" t="s">
        <v>85</v>
      </c>
      <c r="AW389" s="14" t="s">
        <v>30</v>
      </c>
      <c r="AX389" s="14" t="s">
        <v>73</v>
      </c>
      <c r="AY389" s="280" t="s">
        <v>201</v>
      </c>
    </row>
    <row r="390" spans="1:51" s="14" customFormat="1" ht="12">
      <c r="A390" s="14"/>
      <c r="B390" s="270"/>
      <c r="C390" s="271"/>
      <c r="D390" s="261" t="s">
        <v>209</v>
      </c>
      <c r="E390" s="272" t="s">
        <v>1</v>
      </c>
      <c r="F390" s="273" t="s">
        <v>1200</v>
      </c>
      <c r="G390" s="271"/>
      <c r="H390" s="274">
        <v>68.16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209</v>
      </c>
      <c r="AU390" s="280" t="s">
        <v>85</v>
      </c>
      <c r="AV390" s="14" t="s">
        <v>85</v>
      </c>
      <c r="AW390" s="14" t="s">
        <v>30</v>
      </c>
      <c r="AX390" s="14" t="s">
        <v>73</v>
      </c>
      <c r="AY390" s="280" t="s">
        <v>201</v>
      </c>
    </row>
    <row r="391" spans="1:51" s="13" customFormat="1" ht="12">
      <c r="A391" s="13"/>
      <c r="B391" s="259"/>
      <c r="C391" s="260"/>
      <c r="D391" s="261" t="s">
        <v>209</v>
      </c>
      <c r="E391" s="262" t="s">
        <v>1</v>
      </c>
      <c r="F391" s="263" t="s">
        <v>1201</v>
      </c>
      <c r="G391" s="260"/>
      <c r="H391" s="262" t="s">
        <v>1</v>
      </c>
      <c r="I391" s="264"/>
      <c r="J391" s="260"/>
      <c r="K391" s="260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209</v>
      </c>
      <c r="AU391" s="269" t="s">
        <v>85</v>
      </c>
      <c r="AV391" s="13" t="s">
        <v>80</v>
      </c>
      <c r="AW391" s="13" t="s">
        <v>30</v>
      </c>
      <c r="AX391" s="13" t="s">
        <v>73</v>
      </c>
      <c r="AY391" s="269" t="s">
        <v>201</v>
      </c>
    </row>
    <row r="392" spans="1:51" s="14" customFormat="1" ht="12">
      <c r="A392" s="14"/>
      <c r="B392" s="270"/>
      <c r="C392" s="271"/>
      <c r="D392" s="261" t="s">
        <v>209</v>
      </c>
      <c r="E392" s="272" t="s">
        <v>1</v>
      </c>
      <c r="F392" s="273" t="s">
        <v>1202</v>
      </c>
      <c r="G392" s="271"/>
      <c r="H392" s="274">
        <v>14.72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209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201</v>
      </c>
    </row>
    <row r="393" spans="1:51" s="14" customFormat="1" ht="12">
      <c r="A393" s="14"/>
      <c r="B393" s="270"/>
      <c r="C393" s="271"/>
      <c r="D393" s="261" t="s">
        <v>209</v>
      </c>
      <c r="E393" s="272" t="s">
        <v>1</v>
      </c>
      <c r="F393" s="273" t="s">
        <v>1203</v>
      </c>
      <c r="G393" s="271"/>
      <c r="H393" s="274">
        <v>14.72</v>
      </c>
      <c r="I393" s="275"/>
      <c r="J393" s="271"/>
      <c r="K393" s="271"/>
      <c r="L393" s="276"/>
      <c r="M393" s="277"/>
      <c r="N393" s="278"/>
      <c r="O393" s="278"/>
      <c r="P393" s="278"/>
      <c r="Q393" s="278"/>
      <c r="R393" s="278"/>
      <c r="S393" s="278"/>
      <c r="T393" s="27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80" t="s">
        <v>209</v>
      </c>
      <c r="AU393" s="280" t="s">
        <v>85</v>
      </c>
      <c r="AV393" s="14" t="s">
        <v>85</v>
      </c>
      <c r="AW393" s="14" t="s">
        <v>30</v>
      </c>
      <c r="AX393" s="14" t="s">
        <v>73</v>
      </c>
      <c r="AY393" s="280" t="s">
        <v>201</v>
      </c>
    </row>
    <row r="394" spans="1:65" s="2" customFormat="1" ht="16.5" customHeight="1">
      <c r="A394" s="37"/>
      <c r="B394" s="38"/>
      <c r="C394" s="245" t="s">
        <v>573</v>
      </c>
      <c r="D394" s="245" t="s">
        <v>203</v>
      </c>
      <c r="E394" s="246" t="s">
        <v>574</v>
      </c>
      <c r="F394" s="247" t="s">
        <v>575</v>
      </c>
      <c r="G394" s="248" t="s">
        <v>316</v>
      </c>
      <c r="H394" s="249">
        <v>19.4</v>
      </c>
      <c r="I394" s="250"/>
      <c r="J394" s="251">
        <f>ROUND(I394*H394,2)</f>
        <v>0</v>
      </c>
      <c r="K394" s="252"/>
      <c r="L394" s="43"/>
      <c r="M394" s="253" t="s">
        <v>1</v>
      </c>
      <c r="N394" s="254" t="s">
        <v>39</v>
      </c>
      <c r="O394" s="90"/>
      <c r="P394" s="255">
        <f>O394*H394</f>
        <v>0</v>
      </c>
      <c r="Q394" s="255">
        <v>0.00438</v>
      </c>
      <c r="R394" s="255">
        <f>Q394*H394</f>
        <v>0.08497199999999999</v>
      </c>
      <c r="S394" s="255">
        <v>0</v>
      </c>
      <c r="T394" s="25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7" t="s">
        <v>308</v>
      </c>
      <c r="AT394" s="257" t="s">
        <v>203</v>
      </c>
      <c r="AU394" s="257" t="s">
        <v>85</v>
      </c>
      <c r="AY394" s="16" t="s">
        <v>201</v>
      </c>
      <c r="BE394" s="258">
        <f>IF(N394="základní",J394,0)</f>
        <v>0</v>
      </c>
      <c r="BF394" s="258">
        <f>IF(N394="snížená",J394,0)</f>
        <v>0</v>
      </c>
      <c r="BG394" s="258">
        <f>IF(N394="zákl. přenesená",J394,0)</f>
        <v>0</v>
      </c>
      <c r="BH394" s="258">
        <f>IF(N394="sníž. přenesená",J394,0)</f>
        <v>0</v>
      </c>
      <c r="BI394" s="258">
        <f>IF(N394="nulová",J394,0)</f>
        <v>0</v>
      </c>
      <c r="BJ394" s="16" t="s">
        <v>85</v>
      </c>
      <c r="BK394" s="258">
        <f>ROUND(I394*H394,2)</f>
        <v>0</v>
      </c>
      <c r="BL394" s="16" t="s">
        <v>308</v>
      </c>
      <c r="BM394" s="257" t="s">
        <v>1204</v>
      </c>
    </row>
    <row r="395" spans="1:51" s="14" customFormat="1" ht="12">
      <c r="A395" s="14"/>
      <c r="B395" s="270"/>
      <c r="C395" s="271"/>
      <c r="D395" s="261" t="s">
        <v>209</v>
      </c>
      <c r="E395" s="272" t="s">
        <v>1</v>
      </c>
      <c r="F395" s="273" t="s">
        <v>1205</v>
      </c>
      <c r="G395" s="271"/>
      <c r="H395" s="274">
        <v>19.4</v>
      </c>
      <c r="I395" s="275"/>
      <c r="J395" s="271"/>
      <c r="K395" s="271"/>
      <c r="L395" s="276"/>
      <c r="M395" s="277"/>
      <c r="N395" s="278"/>
      <c r="O395" s="278"/>
      <c r="P395" s="278"/>
      <c r="Q395" s="278"/>
      <c r="R395" s="278"/>
      <c r="S395" s="278"/>
      <c r="T395" s="27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0" t="s">
        <v>209</v>
      </c>
      <c r="AU395" s="280" t="s">
        <v>85</v>
      </c>
      <c r="AV395" s="14" t="s">
        <v>85</v>
      </c>
      <c r="AW395" s="14" t="s">
        <v>30</v>
      </c>
      <c r="AX395" s="14" t="s">
        <v>73</v>
      </c>
      <c r="AY395" s="280" t="s">
        <v>201</v>
      </c>
    </row>
    <row r="396" spans="1:65" s="2" customFormat="1" ht="21.75" customHeight="1">
      <c r="A396" s="37"/>
      <c r="B396" s="38"/>
      <c r="C396" s="245" t="s">
        <v>578</v>
      </c>
      <c r="D396" s="245" t="s">
        <v>203</v>
      </c>
      <c r="E396" s="246" t="s">
        <v>579</v>
      </c>
      <c r="F396" s="247" t="s">
        <v>580</v>
      </c>
      <c r="G396" s="248" t="s">
        <v>206</v>
      </c>
      <c r="H396" s="249">
        <v>14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3E-05</v>
      </c>
      <c r="R396" s="255">
        <f>Q396*H396</f>
        <v>0.00042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308</v>
      </c>
      <c r="AT396" s="257" t="s">
        <v>203</v>
      </c>
      <c r="AU396" s="257" t="s">
        <v>85</v>
      </c>
      <c r="AY396" s="16" t="s">
        <v>201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308</v>
      </c>
      <c r="BM396" s="257" t="s">
        <v>1206</v>
      </c>
    </row>
    <row r="397" spans="1:51" s="14" customFormat="1" ht="12">
      <c r="A397" s="14"/>
      <c r="B397" s="270"/>
      <c r="C397" s="271"/>
      <c r="D397" s="261" t="s">
        <v>209</v>
      </c>
      <c r="E397" s="272" t="s">
        <v>1</v>
      </c>
      <c r="F397" s="273" t="s">
        <v>298</v>
      </c>
      <c r="G397" s="271"/>
      <c r="H397" s="274">
        <v>14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209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201</v>
      </c>
    </row>
    <row r="398" spans="1:65" s="2" customFormat="1" ht="16.5" customHeight="1">
      <c r="A398" s="37"/>
      <c r="B398" s="38"/>
      <c r="C398" s="281" t="s">
        <v>582</v>
      </c>
      <c r="D398" s="281" t="s">
        <v>273</v>
      </c>
      <c r="E398" s="282" t="s">
        <v>583</v>
      </c>
      <c r="F398" s="283" t="s">
        <v>584</v>
      </c>
      <c r="G398" s="284" t="s">
        <v>206</v>
      </c>
      <c r="H398" s="285">
        <v>14</v>
      </c>
      <c r="I398" s="286"/>
      <c r="J398" s="287">
        <f>ROUND(I398*H398,2)</f>
        <v>0</v>
      </c>
      <c r="K398" s="288"/>
      <c r="L398" s="289"/>
      <c r="M398" s="290" t="s">
        <v>1</v>
      </c>
      <c r="N398" s="291" t="s">
        <v>39</v>
      </c>
      <c r="O398" s="90"/>
      <c r="P398" s="255">
        <f>O398*H398</f>
        <v>0</v>
      </c>
      <c r="Q398" s="255">
        <v>0.00092</v>
      </c>
      <c r="R398" s="255">
        <f>Q398*H398</f>
        <v>0.01288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409</v>
      </c>
      <c r="AT398" s="257" t="s">
        <v>273</v>
      </c>
      <c r="AU398" s="257" t="s">
        <v>85</v>
      </c>
      <c r="AY398" s="16" t="s">
        <v>201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308</v>
      </c>
      <c r="BM398" s="257" t="s">
        <v>1207</v>
      </c>
    </row>
    <row r="399" spans="1:65" s="2" customFormat="1" ht="21.75" customHeight="1">
      <c r="A399" s="37"/>
      <c r="B399" s="38"/>
      <c r="C399" s="245" t="s">
        <v>586</v>
      </c>
      <c r="D399" s="245" t="s">
        <v>203</v>
      </c>
      <c r="E399" s="246" t="s">
        <v>587</v>
      </c>
      <c r="F399" s="247" t="s">
        <v>588</v>
      </c>
      <c r="G399" s="248" t="s">
        <v>399</v>
      </c>
      <c r="H399" s="249">
        <v>2.541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</v>
      </c>
      <c r="R399" s="255">
        <f>Q399*H399</f>
        <v>0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308</v>
      </c>
      <c r="AT399" s="257" t="s">
        <v>203</v>
      </c>
      <c r="AU399" s="257" t="s">
        <v>85</v>
      </c>
      <c r="AY399" s="16" t="s">
        <v>201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308</v>
      </c>
      <c r="BM399" s="257" t="s">
        <v>1208</v>
      </c>
    </row>
    <row r="400" spans="1:63" s="12" customFormat="1" ht="22.8" customHeight="1">
      <c r="A400" s="12"/>
      <c r="B400" s="229"/>
      <c r="C400" s="230"/>
      <c r="D400" s="231" t="s">
        <v>72</v>
      </c>
      <c r="E400" s="243" t="s">
        <v>590</v>
      </c>
      <c r="F400" s="243" t="s">
        <v>591</v>
      </c>
      <c r="G400" s="230"/>
      <c r="H400" s="230"/>
      <c r="I400" s="233"/>
      <c r="J400" s="244">
        <f>BK400</f>
        <v>0</v>
      </c>
      <c r="K400" s="230"/>
      <c r="L400" s="235"/>
      <c r="M400" s="236"/>
      <c r="N400" s="237"/>
      <c r="O400" s="237"/>
      <c r="P400" s="238">
        <f>SUM(P401:P412)</f>
        <v>0</v>
      </c>
      <c r="Q400" s="237"/>
      <c r="R400" s="238">
        <f>SUM(R401:R412)</f>
        <v>0.4368203</v>
      </c>
      <c r="S400" s="237"/>
      <c r="T400" s="239">
        <f>SUM(T401:T412)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40" t="s">
        <v>85</v>
      </c>
      <c r="AT400" s="241" t="s">
        <v>72</v>
      </c>
      <c r="AU400" s="241" t="s">
        <v>80</v>
      </c>
      <c r="AY400" s="240" t="s">
        <v>201</v>
      </c>
      <c r="BK400" s="242">
        <f>SUM(BK401:BK412)</f>
        <v>0</v>
      </c>
    </row>
    <row r="401" spans="1:65" s="2" customFormat="1" ht="16.5" customHeight="1">
      <c r="A401" s="37"/>
      <c r="B401" s="38"/>
      <c r="C401" s="245" t="s">
        <v>592</v>
      </c>
      <c r="D401" s="245" t="s">
        <v>203</v>
      </c>
      <c r="E401" s="246" t="s">
        <v>593</v>
      </c>
      <c r="F401" s="247" t="s">
        <v>594</v>
      </c>
      <c r="G401" s="248" t="s">
        <v>226</v>
      </c>
      <c r="H401" s="249">
        <v>420</v>
      </c>
      <c r="I401" s="250"/>
      <c r="J401" s="251">
        <f>ROUND(I401*H401,2)</f>
        <v>0</v>
      </c>
      <c r="K401" s="252"/>
      <c r="L401" s="43"/>
      <c r="M401" s="253" t="s">
        <v>1</v>
      </c>
      <c r="N401" s="254" t="s">
        <v>39</v>
      </c>
      <c r="O401" s="90"/>
      <c r="P401" s="255">
        <f>O401*H401</f>
        <v>0</v>
      </c>
      <c r="Q401" s="255">
        <v>0</v>
      </c>
      <c r="R401" s="255">
        <f>Q401*H401</f>
        <v>0</v>
      </c>
      <c r="S401" s="255">
        <v>0</v>
      </c>
      <c r="T401" s="25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7" t="s">
        <v>308</v>
      </c>
      <c r="AT401" s="257" t="s">
        <v>203</v>
      </c>
      <c r="AU401" s="257" t="s">
        <v>85</v>
      </c>
      <c r="AY401" s="16" t="s">
        <v>201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6" t="s">
        <v>85</v>
      </c>
      <c r="BK401" s="258">
        <f>ROUND(I401*H401,2)</f>
        <v>0</v>
      </c>
      <c r="BL401" s="16" t="s">
        <v>308</v>
      </c>
      <c r="BM401" s="257" t="s">
        <v>1209</v>
      </c>
    </row>
    <row r="402" spans="1:51" s="14" customFormat="1" ht="12">
      <c r="A402" s="14"/>
      <c r="B402" s="270"/>
      <c r="C402" s="271"/>
      <c r="D402" s="261" t="s">
        <v>209</v>
      </c>
      <c r="E402" s="272" t="s">
        <v>1</v>
      </c>
      <c r="F402" s="273" t="s">
        <v>1210</v>
      </c>
      <c r="G402" s="271"/>
      <c r="H402" s="274">
        <v>420</v>
      </c>
      <c r="I402" s="275"/>
      <c r="J402" s="271"/>
      <c r="K402" s="271"/>
      <c r="L402" s="276"/>
      <c r="M402" s="277"/>
      <c r="N402" s="278"/>
      <c r="O402" s="278"/>
      <c r="P402" s="278"/>
      <c r="Q402" s="278"/>
      <c r="R402" s="278"/>
      <c r="S402" s="278"/>
      <c r="T402" s="27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209</v>
      </c>
      <c r="AU402" s="280" t="s">
        <v>85</v>
      </c>
      <c r="AV402" s="14" t="s">
        <v>85</v>
      </c>
      <c r="AW402" s="14" t="s">
        <v>30</v>
      </c>
      <c r="AX402" s="14" t="s">
        <v>73</v>
      </c>
      <c r="AY402" s="280" t="s">
        <v>201</v>
      </c>
    </row>
    <row r="403" spans="1:65" s="2" customFormat="1" ht="16.5" customHeight="1">
      <c r="A403" s="37"/>
      <c r="B403" s="38"/>
      <c r="C403" s="281" t="s">
        <v>597</v>
      </c>
      <c r="D403" s="281" t="s">
        <v>273</v>
      </c>
      <c r="E403" s="282" t="s">
        <v>598</v>
      </c>
      <c r="F403" s="283" t="s">
        <v>599</v>
      </c>
      <c r="G403" s="284" t="s">
        <v>226</v>
      </c>
      <c r="H403" s="285">
        <v>441</v>
      </c>
      <c r="I403" s="286"/>
      <c r="J403" s="287">
        <f>ROUND(I403*H403,2)</f>
        <v>0</v>
      </c>
      <c r="K403" s="288"/>
      <c r="L403" s="289"/>
      <c r="M403" s="290" t="s">
        <v>1</v>
      </c>
      <c r="N403" s="291" t="s">
        <v>39</v>
      </c>
      <c r="O403" s="90"/>
      <c r="P403" s="255">
        <f>O403*H403</f>
        <v>0</v>
      </c>
      <c r="Q403" s="255">
        <v>0</v>
      </c>
      <c r="R403" s="255">
        <f>Q403*H403</f>
        <v>0</v>
      </c>
      <c r="S403" s="255">
        <v>0</v>
      </c>
      <c r="T403" s="25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7" t="s">
        <v>409</v>
      </c>
      <c r="AT403" s="257" t="s">
        <v>273</v>
      </c>
      <c r="AU403" s="257" t="s">
        <v>85</v>
      </c>
      <c r="AY403" s="16" t="s">
        <v>201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6" t="s">
        <v>85</v>
      </c>
      <c r="BK403" s="258">
        <f>ROUND(I403*H403,2)</f>
        <v>0</v>
      </c>
      <c r="BL403" s="16" t="s">
        <v>308</v>
      </c>
      <c r="BM403" s="257" t="s">
        <v>1211</v>
      </c>
    </row>
    <row r="404" spans="1:51" s="14" customFormat="1" ht="12">
      <c r="A404" s="14"/>
      <c r="B404" s="270"/>
      <c r="C404" s="271"/>
      <c r="D404" s="261" t="s">
        <v>209</v>
      </c>
      <c r="E404" s="271"/>
      <c r="F404" s="273" t="s">
        <v>1212</v>
      </c>
      <c r="G404" s="271"/>
      <c r="H404" s="274">
        <v>441</v>
      </c>
      <c r="I404" s="275"/>
      <c r="J404" s="271"/>
      <c r="K404" s="271"/>
      <c r="L404" s="276"/>
      <c r="M404" s="277"/>
      <c r="N404" s="278"/>
      <c r="O404" s="278"/>
      <c r="P404" s="278"/>
      <c r="Q404" s="278"/>
      <c r="R404" s="278"/>
      <c r="S404" s="278"/>
      <c r="T404" s="27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0" t="s">
        <v>209</v>
      </c>
      <c r="AU404" s="280" t="s">
        <v>85</v>
      </c>
      <c r="AV404" s="14" t="s">
        <v>85</v>
      </c>
      <c r="AW404" s="14" t="s">
        <v>4</v>
      </c>
      <c r="AX404" s="14" t="s">
        <v>80</v>
      </c>
      <c r="AY404" s="280" t="s">
        <v>201</v>
      </c>
    </row>
    <row r="405" spans="1:65" s="2" customFormat="1" ht="21.75" customHeight="1">
      <c r="A405" s="37"/>
      <c r="B405" s="38"/>
      <c r="C405" s="245" t="s">
        <v>602</v>
      </c>
      <c r="D405" s="245" t="s">
        <v>203</v>
      </c>
      <c r="E405" s="246" t="s">
        <v>603</v>
      </c>
      <c r="F405" s="247" t="s">
        <v>604</v>
      </c>
      <c r="G405" s="248" t="s">
        <v>226</v>
      </c>
      <c r="H405" s="249">
        <v>891.47</v>
      </c>
      <c r="I405" s="250"/>
      <c r="J405" s="251">
        <f>ROUND(I405*H405,2)</f>
        <v>0</v>
      </c>
      <c r="K405" s="252"/>
      <c r="L405" s="43"/>
      <c r="M405" s="253" t="s">
        <v>1</v>
      </c>
      <c r="N405" s="254" t="s">
        <v>39</v>
      </c>
      <c r="O405" s="90"/>
      <c r="P405" s="255">
        <f>O405*H405</f>
        <v>0</v>
      </c>
      <c r="Q405" s="255">
        <v>0.0002</v>
      </c>
      <c r="R405" s="255">
        <f>Q405*H405</f>
        <v>0.178294</v>
      </c>
      <c r="S405" s="255">
        <v>0</v>
      </c>
      <c r="T405" s="25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7" t="s">
        <v>308</v>
      </c>
      <c r="AT405" s="257" t="s">
        <v>203</v>
      </c>
      <c r="AU405" s="257" t="s">
        <v>85</v>
      </c>
      <c r="AY405" s="16" t="s">
        <v>201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6" t="s">
        <v>85</v>
      </c>
      <c r="BK405" s="258">
        <f>ROUND(I405*H405,2)</f>
        <v>0</v>
      </c>
      <c r="BL405" s="16" t="s">
        <v>308</v>
      </c>
      <c r="BM405" s="257" t="s">
        <v>1213</v>
      </c>
    </row>
    <row r="406" spans="1:51" s="14" customFormat="1" ht="12">
      <c r="A406" s="14"/>
      <c r="B406" s="270"/>
      <c r="C406" s="271"/>
      <c r="D406" s="261" t="s">
        <v>209</v>
      </c>
      <c r="E406" s="272" t="s">
        <v>1</v>
      </c>
      <c r="F406" s="273" t="s">
        <v>606</v>
      </c>
      <c r="G406" s="271"/>
      <c r="H406" s="274">
        <v>24</v>
      </c>
      <c r="I406" s="275"/>
      <c r="J406" s="271"/>
      <c r="K406" s="271"/>
      <c r="L406" s="276"/>
      <c r="M406" s="277"/>
      <c r="N406" s="278"/>
      <c r="O406" s="278"/>
      <c r="P406" s="278"/>
      <c r="Q406" s="278"/>
      <c r="R406" s="278"/>
      <c r="S406" s="278"/>
      <c r="T406" s="27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80" t="s">
        <v>209</v>
      </c>
      <c r="AU406" s="280" t="s">
        <v>85</v>
      </c>
      <c r="AV406" s="14" t="s">
        <v>85</v>
      </c>
      <c r="AW406" s="14" t="s">
        <v>30</v>
      </c>
      <c r="AX406" s="14" t="s">
        <v>73</v>
      </c>
      <c r="AY406" s="280" t="s">
        <v>201</v>
      </c>
    </row>
    <row r="407" spans="1:51" s="14" customFormat="1" ht="12">
      <c r="A407" s="14"/>
      <c r="B407" s="270"/>
      <c r="C407" s="271"/>
      <c r="D407" s="261" t="s">
        <v>209</v>
      </c>
      <c r="E407" s="272" t="s">
        <v>1</v>
      </c>
      <c r="F407" s="273" t="s">
        <v>1214</v>
      </c>
      <c r="G407" s="271"/>
      <c r="H407" s="274">
        <v>167.47</v>
      </c>
      <c r="I407" s="275"/>
      <c r="J407" s="271"/>
      <c r="K407" s="271"/>
      <c r="L407" s="276"/>
      <c r="M407" s="277"/>
      <c r="N407" s="278"/>
      <c r="O407" s="278"/>
      <c r="P407" s="278"/>
      <c r="Q407" s="278"/>
      <c r="R407" s="278"/>
      <c r="S407" s="278"/>
      <c r="T407" s="27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80" t="s">
        <v>209</v>
      </c>
      <c r="AU407" s="280" t="s">
        <v>85</v>
      </c>
      <c r="AV407" s="14" t="s">
        <v>85</v>
      </c>
      <c r="AW407" s="14" t="s">
        <v>30</v>
      </c>
      <c r="AX407" s="14" t="s">
        <v>73</v>
      </c>
      <c r="AY407" s="280" t="s">
        <v>201</v>
      </c>
    </row>
    <row r="408" spans="1:51" s="14" customFormat="1" ht="12">
      <c r="A408" s="14"/>
      <c r="B408" s="270"/>
      <c r="C408" s="271"/>
      <c r="D408" s="261" t="s">
        <v>209</v>
      </c>
      <c r="E408" s="272" t="s">
        <v>1</v>
      </c>
      <c r="F408" s="273" t="s">
        <v>1215</v>
      </c>
      <c r="G408" s="271"/>
      <c r="H408" s="274">
        <v>700</v>
      </c>
      <c r="I408" s="275"/>
      <c r="J408" s="271"/>
      <c r="K408" s="271"/>
      <c r="L408" s="276"/>
      <c r="M408" s="277"/>
      <c r="N408" s="278"/>
      <c r="O408" s="278"/>
      <c r="P408" s="278"/>
      <c r="Q408" s="278"/>
      <c r="R408" s="278"/>
      <c r="S408" s="278"/>
      <c r="T408" s="27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0" t="s">
        <v>209</v>
      </c>
      <c r="AU408" s="280" t="s">
        <v>85</v>
      </c>
      <c r="AV408" s="14" t="s">
        <v>85</v>
      </c>
      <c r="AW408" s="14" t="s">
        <v>30</v>
      </c>
      <c r="AX408" s="14" t="s">
        <v>73</v>
      </c>
      <c r="AY408" s="280" t="s">
        <v>201</v>
      </c>
    </row>
    <row r="409" spans="1:65" s="2" customFormat="1" ht="21.75" customHeight="1">
      <c r="A409" s="37"/>
      <c r="B409" s="38"/>
      <c r="C409" s="245" t="s">
        <v>609</v>
      </c>
      <c r="D409" s="245" t="s">
        <v>203</v>
      </c>
      <c r="E409" s="246" t="s">
        <v>610</v>
      </c>
      <c r="F409" s="247" t="s">
        <v>611</v>
      </c>
      <c r="G409" s="248" t="s">
        <v>226</v>
      </c>
      <c r="H409" s="249">
        <v>891.47</v>
      </c>
      <c r="I409" s="250"/>
      <c r="J409" s="251">
        <f>ROUND(I409*H409,2)</f>
        <v>0</v>
      </c>
      <c r="K409" s="252"/>
      <c r="L409" s="43"/>
      <c r="M409" s="253" t="s">
        <v>1</v>
      </c>
      <c r="N409" s="254" t="s">
        <v>39</v>
      </c>
      <c r="O409" s="90"/>
      <c r="P409" s="255">
        <f>O409*H409</f>
        <v>0</v>
      </c>
      <c r="Q409" s="255">
        <v>0.00029</v>
      </c>
      <c r="R409" s="255">
        <f>Q409*H409</f>
        <v>0.2585263</v>
      </c>
      <c r="S409" s="255">
        <v>0</v>
      </c>
      <c r="T409" s="25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7" t="s">
        <v>308</v>
      </c>
      <c r="AT409" s="257" t="s">
        <v>203</v>
      </c>
      <c r="AU409" s="257" t="s">
        <v>85</v>
      </c>
      <c r="AY409" s="16" t="s">
        <v>201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6" t="s">
        <v>85</v>
      </c>
      <c r="BK409" s="258">
        <f>ROUND(I409*H409,2)</f>
        <v>0</v>
      </c>
      <c r="BL409" s="16" t="s">
        <v>308</v>
      </c>
      <c r="BM409" s="257" t="s">
        <v>1216</v>
      </c>
    </row>
    <row r="410" spans="1:51" s="14" customFormat="1" ht="12">
      <c r="A410" s="14"/>
      <c r="B410" s="270"/>
      <c r="C410" s="271"/>
      <c r="D410" s="261" t="s">
        <v>209</v>
      </c>
      <c r="E410" s="272" t="s">
        <v>1</v>
      </c>
      <c r="F410" s="273" t="s">
        <v>606</v>
      </c>
      <c r="G410" s="271"/>
      <c r="H410" s="274">
        <v>24</v>
      </c>
      <c r="I410" s="275"/>
      <c r="J410" s="271"/>
      <c r="K410" s="271"/>
      <c r="L410" s="276"/>
      <c r="M410" s="277"/>
      <c r="N410" s="278"/>
      <c r="O410" s="278"/>
      <c r="P410" s="278"/>
      <c r="Q410" s="278"/>
      <c r="R410" s="278"/>
      <c r="S410" s="278"/>
      <c r="T410" s="27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80" t="s">
        <v>209</v>
      </c>
      <c r="AU410" s="280" t="s">
        <v>85</v>
      </c>
      <c r="AV410" s="14" t="s">
        <v>85</v>
      </c>
      <c r="AW410" s="14" t="s">
        <v>30</v>
      </c>
      <c r="AX410" s="14" t="s">
        <v>73</v>
      </c>
      <c r="AY410" s="280" t="s">
        <v>201</v>
      </c>
    </row>
    <row r="411" spans="1:51" s="14" customFormat="1" ht="12">
      <c r="A411" s="14"/>
      <c r="B411" s="270"/>
      <c r="C411" s="271"/>
      <c r="D411" s="261" t="s">
        <v>209</v>
      </c>
      <c r="E411" s="272" t="s">
        <v>1</v>
      </c>
      <c r="F411" s="273" t="s">
        <v>1214</v>
      </c>
      <c r="G411" s="271"/>
      <c r="H411" s="274">
        <v>167.47</v>
      </c>
      <c r="I411" s="275"/>
      <c r="J411" s="271"/>
      <c r="K411" s="271"/>
      <c r="L411" s="276"/>
      <c r="M411" s="277"/>
      <c r="N411" s="278"/>
      <c r="O411" s="278"/>
      <c r="P411" s="278"/>
      <c r="Q411" s="278"/>
      <c r="R411" s="278"/>
      <c r="S411" s="278"/>
      <c r="T411" s="27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0" t="s">
        <v>209</v>
      </c>
      <c r="AU411" s="280" t="s">
        <v>85</v>
      </c>
      <c r="AV411" s="14" t="s">
        <v>85</v>
      </c>
      <c r="AW411" s="14" t="s">
        <v>30</v>
      </c>
      <c r="AX411" s="14" t="s">
        <v>73</v>
      </c>
      <c r="AY411" s="280" t="s">
        <v>201</v>
      </c>
    </row>
    <row r="412" spans="1:51" s="14" customFormat="1" ht="12">
      <c r="A412" s="14"/>
      <c r="B412" s="270"/>
      <c r="C412" s="271"/>
      <c r="D412" s="261" t="s">
        <v>209</v>
      </c>
      <c r="E412" s="272" t="s">
        <v>1</v>
      </c>
      <c r="F412" s="273" t="s">
        <v>1215</v>
      </c>
      <c r="G412" s="271"/>
      <c r="H412" s="274">
        <v>700</v>
      </c>
      <c r="I412" s="275"/>
      <c r="J412" s="271"/>
      <c r="K412" s="271"/>
      <c r="L412" s="276"/>
      <c r="M412" s="292"/>
      <c r="N412" s="293"/>
      <c r="O412" s="293"/>
      <c r="P412" s="293"/>
      <c r="Q412" s="293"/>
      <c r="R412" s="293"/>
      <c r="S412" s="293"/>
      <c r="T412" s="29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0" t="s">
        <v>209</v>
      </c>
      <c r="AU412" s="280" t="s">
        <v>85</v>
      </c>
      <c r="AV412" s="14" t="s">
        <v>85</v>
      </c>
      <c r="AW412" s="14" t="s">
        <v>30</v>
      </c>
      <c r="AX412" s="14" t="s">
        <v>73</v>
      </c>
      <c r="AY412" s="280" t="s">
        <v>201</v>
      </c>
    </row>
    <row r="413" spans="1:31" s="2" customFormat="1" ht="6.95" customHeight="1">
      <c r="A413" s="37"/>
      <c r="B413" s="65"/>
      <c r="C413" s="66"/>
      <c r="D413" s="66"/>
      <c r="E413" s="66"/>
      <c r="F413" s="66"/>
      <c r="G413" s="66"/>
      <c r="H413" s="66"/>
      <c r="I413" s="192"/>
      <c r="J413" s="66"/>
      <c r="K413" s="66"/>
      <c r="L413" s="43"/>
      <c r="M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</sheetData>
  <sheetProtection password="CC35" sheet="1" objects="1" scenarios="1" formatColumns="0" formatRows="0" autoFilter="0"/>
  <autoFilter ref="C139:K41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1217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614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616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617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U, Y, Z - V.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159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1065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161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1066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163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Y.b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28. 4. 2019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187</v>
      </c>
      <c r="D127" s="219" t="s">
        <v>58</v>
      </c>
      <c r="E127" s="219" t="s">
        <v>54</v>
      </c>
      <c r="F127" s="219" t="s">
        <v>55</v>
      </c>
      <c r="G127" s="219" t="s">
        <v>188</v>
      </c>
      <c r="H127" s="219" t="s">
        <v>189</v>
      </c>
      <c r="I127" s="220" t="s">
        <v>190</v>
      </c>
      <c r="J127" s="221" t="s">
        <v>167</v>
      </c>
      <c r="K127" s="222" t="s">
        <v>191</v>
      </c>
      <c r="L127" s="223"/>
      <c r="M127" s="99" t="s">
        <v>1</v>
      </c>
      <c r="N127" s="100" t="s">
        <v>37</v>
      </c>
      <c r="O127" s="100" t="s">
        <v>192</v>
      </c>
      <c r="P127" s="100" t="s">
        <v>193</v>
      </c>
      <c r="Q127" s="100" t="s">
        <v>194</v>
      </c>
      <c r="R127" s="100" t="s">
        <v>195</v>
      </c>
      <c r="S127" s="100" t="s">
        <v>196</v>
      </c>
      <c r="T127" s="101" t="s">
        <v>197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198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169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618</v>
      </c>
      <c r="F129" s="232" t="s">
        <v>619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201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203</v>
      </c>
      <c r="E130" s="246" t="s">
        <v>620</v>
      </c>
      <c r="F130" s="247" t="s">
        <v>621</v>
      </c>
      <c r="G130" s="248" t="s">
        <v>316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308</v>
      </c>
      <c r="AT130" s="257" t="s">
        <v>203</v>
      </c>
      <c r="AU130" s="257" t="s">
        <v>80</v>
      </c>
      <c r="AY130" s="16" t="s">
        <v>201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308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203</v>
      </c>
      <c r="E131" s="246" t="s">
        <v>622</v>
      </c>
      <c r="F131" s="247" t="s">
        <v>623</v>
      </c>
      <c r="G131" s="248" t="s">
        <v>316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308</v>
      </c>
      <c r="AT131" s="257" t="s">
        <v>203</v>
      </c>
      <c r="AU131" s="257" t="s">
        <v>80</v>
      </c>
      <c r="AY131" s="16" t="s">
        <v>201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308</v>
      </c>
      <c r="BM131" s="257" t="s">
        <v>207</v>
      </c>
    </row>
    <row r="132" spans="1:65" s="2" customFormat="1" ht="16.5" customHeight="1">
      <c r="A132" s="37"/>
      <c r="B132" s="38"/>
      <c r="C132" s="245" t="s">
        <v>73</v>
      </c>
      <c r="D132" s="245" t="s">
        <v>203</v>
      </c>
      <c r="E132" s="246" t="s">
        <v>624</v>
      </c>
      <c r="F132" s="247" t="s">
        <v>625</v>
      </c>
      <c r="G132" s="248" t="s">
        <v>311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308</v>
      </c>
      <c r="AT132" s="257" t="s">
        <v>203</v>
      </c>
      <c r="AU132" s="257" t="s">
        <v>80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308</v>
      </c>
      <c r="BM132" s="257" t="s">
        <v>239</v>
      </c>
    </row>
    <row r="133" spans="1:65" s="2" customFormat="1" ht="16.5" customHeight="1">
      <c r="A133" s="37"/>
      <c r="B133" s="38"/>
      <c r="C133" s="245" t="s">
        <v>73</v>
      </c>
      <c r="D133" s="245" t="s">
        <v>203</v>
      </c>
      <c r="E133" s="246" t="s">
        <v>626</v>
      </c>
      <c r="F133" s="247" t="s">
        <v>627</v>
      </c>
      <c r="G133" s="248" t="s">
        <v>311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308</v>
      </c>
      <c r="AT133" s="257" t="s">
        <v>203</v>
      </c>
      <c r="AU133" s="257" t="s">
        <v>80</v>
      </c>
      <c r="AY133" s="16" t="s">
        <v>201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308</v>
      </c>
      <c r="BM133" s="257" t="s">
        <v>267</v>
      </c>
    </row>
    <row r="134" spans="1:65" s="2" customFormat="1" ht="16.5" customHeight="1">
      <c r="A134" s="37"/>
      <c r="B134" s="38"/>
      <c r="C134" s="245" t="s">
        <v>73</v>
      </c>
      <c r="D134" s="245" t="s">
        <v>203</v>
      </c>
      <c r="E134" s="246" t="s">
        <v>628</v>
      </c>
      <c r="F134" s="247" t="s">
        <v>629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308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308</v>
      </c>
      <c r="BM134" s="257" t="s">
        <v>279</v>
      </c>
    </row>
    <row r="135" spans="1:65" s="2" customFormat="1" ht="16.5" customHeight="1">
      <c r="A135" s="37"/>
      <c r="B135" s="38"/>
      <c r="C135" s="245" t="s">
        <v>73</v>
      </c>
      <c r="D135" s="245" t="s">
        <v>203</v>
      </c>
      <c r="E135" s="246" t="s">
        <v>630</v>
      </c>
      <c r="F135" s="247" t="s">
        <v>631</v>
      </c>
      <c r="G135" s="248" t="s">
        <v>316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308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308</v>
      </c>
      <c r="BM135" s="257" t="s">
        <v>289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632</v>
      </c>
      <c r="F136" s="247" t="s">
        <v>633</v>
      </c>
      <c r="G136" s="248" t="s">
        <v>316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308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308</v>
      </c>
      <c r="BM136" s="257" t="s">
        <v>298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634</v>
      </c>
      <c r="F137" s="247" t="s">
        <v>635</v>
      </c>
      <c r="G137" s="248" t="s">
        <v>316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308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308</v>
      </c>
      <c r="BM137" s="257" t="s">
        <v>308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636</v>
      </c>
      <c r="F138" s="247" t="s">
        <v>637</v>
      </c>
      <c r="G138" s="248" t="s">
        <v>316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308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308</v>
      </c>
      <c r="BM138" s="257" t="s">
        <v>331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638</v>
      </c>
      <c r="F139" s="247" t="s">
        <v>639</v>
      </c>
      <c r="G139" s="248" t="s">
        <v>316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308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308</v>
      </c>
      <c r="BM139" s="257" t="s">
        <v>343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640</v>
      </c>
      <c r="F140" s="247" t="s">
        <v>641</v>
      </c>
      <c r="G140" s="248" t="s">
        <v>311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308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308</v>
      </c>
      <c r="BM140" s="257" t="s">
        <v>355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642</v>
      </c>
      <c r="F141" s="247" t="s">
        <v>643</v>
      </c>
      <c r="G141" s="248" t="s">
        <v>311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308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308</v>
      </c>
      <c r="BM141" s="257" t="s">
        <v>364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644</v>
      </c>
      <c r="F142" s="247" t="s">
        <v>645</v>
      </c>
      <c r="G142" s="248" t="s">
        <v>311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308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308</v>
      </c>
      <c r="BM142" s="257" t="s">
        <v>375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646</v>
      </c>
      <c r="F143" s="247" t="s">
        <v>647</v>
      </c>
      <c r="G143" s="248" t="s">
        <v>311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308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308</v>
      </c>
      <c r="BM143" s="257" t="s">
        <v>387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648</v>
      </c>
      <c r="F144" s="232" t="s">
        <v>649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201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650</v>
      </c>
      <c r="F145" s="247" t="s">
        <v>651</v>
      </c>
      <c r="G145" s="248" t="s">
        <v>316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308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308</v>
      </c>
      <c r="BM145" s="257" t="s">
        <v>401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652</v>
      </c>
      <c r="F146" s="247" t="s">
        <v>653</v>
      </c>
      <c r="G146" s="248" t="s">
        <v>316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308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308</v>
      </c>
      <c r="BM146" s="257" t="s">
        <v>409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654</v>
      </c>
      <c r="F147" s="247" t="s">
        <v>655</v>
      </c>
      <c r="G147" s="248" t="s">
        <v>311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308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308</v>
      </c>
      <c r="BM147" s="257" t="s">
        <v>420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656</v>
      </c>
      <c r="F148" s="247" t="s">
        <v>657</v>
      </c>
      <c r="G148" s="248" t="s">
        <v>311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308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308</v>
      </c>
      <c r="BM148" s="257" t="s">
        <v>433</v>
      </c>
    </row>
    <row r="149" spans="1:65" s="2" customFormat="1" ht="16.5" customHeight="1">
      <c r="A149" s="37"/>
      <c r="B149" s="38"/>
      <c r="C149" s="245" t="s">
        <v>73</v>
      </c>
      <c r="D149" s="245" t="s">
        <v>203</v>
      </c>
      <c r="E149" s="246" t="s">
        <v>658</v>
      </c>
      <c r="F149" s="247" t="s">
        <v>659</v>
      </c>
      <c r="G149" s="248" t="s">
        <v>311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308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308</v>
      </c>
      <c r="BM149" s="257" t="s">
        <v>442</v>
      </c>
    </row>
    <row r="150" spans="1:65" s="2" customFormat="1" ht="16.5" customHeight="1">
      <c r="A150" s="37"/>
      <c r="B150" s="38"/>
      <c r="C150" s="245" t="s">
        <v>73</v>
      </c>
      <c r="D150" s="245" t="s">
        <v>203</v>
      </c>
      <c r="E150" s="246" t="s">
        <v>660</v>
      </c>
      <c r="F150" s="247" t="s">
        <v>661</v>
      </c>
      <c r="G150" s="248" t="s">
        <v>316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308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308</v>
      </c>
      <c r="BM150" s="257" t="s">
        <v>452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662</v>
      </c>
      <c r="F151" s="247" t="s">
        <v>663</v>
      </c>
      <c r="G151" s="248" t="s">
        <v>316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308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308</v>
      </c>
      <c r="BM151" s="257" t="s">
        <v>461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664</v>
      </c>
      <c r="F152" s="247" t="s">
        <v>665</v>
      </c>
      <c r="G152" s="248" t="s">
        <v>316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308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308</v>
      </c>
      <c r="BM152" s="257" t="s">
        <v>471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666</v>
      </c>
      <c r="F153" s="247" t="s">
        <v>667</v>
      </c>
      <c r="G153" s="248" t="s">
        <v>316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308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308</v>
      </c>
      <c r="BM153" s="257" t="s">
        <v>479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668</v>
      </c>
      <c r="F154" s="247" t="s">
        <v>669</v>
      </c>
      <c r="G154" s="248" t="s">
        <v>316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308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308</v>
      </c>
      <c r="BM154" s="257" t="s">
        <v>487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670</v>
      </c>
      <c r="F155" s="247" t="s">
        <v>671</v>
      </c>
      <c r="G155" s="248" t="s">
        <v>311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308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308</v>
      </c>
      <c r="BM155" s="257" t="s">
        <v>495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672</v>
      </c>
      <c r="F156" s="247" t="s">
        <v>673</v>
      </c>
      <c r="G156" s="248" t="s">
        <v>311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308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308</v>
      </c>
      <c r="BM156" s="257" t="s">
        <v>503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674</v>
      </c>
      <c r="F157" s="247" t="s">
        <v>675</v>
      </c>
      <c r="G157" s="248" t="s">
        <v>311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308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308</v>
      </c>
      <c r="BM157" s="257" t="s">
        <v>513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676</v>
      </c>
      <c r="F158" s="247" t="s">
        <v>677</v>
      </c>
      <c r="G158" s="248" t="s">
        <v>311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308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308</v>
      </c>
      <c r="BM158" s="257" t="s">
        <v>521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1218</v>
      </c>
      <c r="F159" s="247" t="s">
        <v>679</v>
      </c>
      <c r="G159" s="248" t="s">
        <v>311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308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308</v>
      </c>
      <c r="BM159" s="257" t="s">
        <v>529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680</v>
      </c>
      <c r="F160" s="247" t="s">
        <v>681</v>
      </c>
      <c r="G160" s="248" t="s">
        <v>311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308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308</v>
      </c>
      <c r="BM160" s="257" t="s">
        <v>537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682</v>
      </c>
      <c r="F161" s="232" t="s">
        <v>683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201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1219</v>
      </c>
      <c r="F162" s="247" t="s">
        <v>684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308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308</v>
      </c>
      <c r="BM162" s="257" t="s">
        <v>544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1220</v>
      </c>
      <c r="F163" s="247" t="s">
        <v>685</v>
      </c>
      <c r="G163" s="248" t="s">
        <v>311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308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308</v>
      </c>
      <c r="BM163" s="257" t="s">
        <v>556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1221</v>
      </c>
      <c r="F164" s="247" t="s">
        <v>686</v>
      </c>
      <c r="G164" s="248" t="s">
        <v>311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308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308</v>
      </c>
      <c r="BM164" s="257" t="s">
        <v>573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1222</v>
      </c>
      <c r="F165" s="247" t="s">
        <v>687</v>
      </c>
      <c r="G165" s="248" t="s">
        <v>311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308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308</v>
      </c>
      <c r="BM165" s="257" t="s">
        <v>582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1223</v>
      </c>
      <c r="F166" s="247" t="s">
        <v>688</v>
      </c>
      <c r="G166" s="248" t="s">
        <v>311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308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308</v>
      </c>
      <c r="BM166" s="257" t="s">
        <v>592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1224</v>
      </c>
      <c r="F167" s="247" t="s">
        <v>689</v>
      </c>
      <c r="G167" s="248" t="s">
        <v>311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308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308</v>
      </c>
      <c r="BM167" s="257" t="s">
        <v>602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1225</v>
      </c>
      <c r="F168" s="247" t="s">
        <v>690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308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308</v>
      </c>
      <c r="BM168" s="257" t="s">
        <v>691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1226</v>
      </c>
      <c r="F169" s="247" t="s">
        <v>692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308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308</v>
      </c>
      <c r="BM169" s="257" t="s">
        <v>693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1227</v>
      </c>
      <c r="F170" s="247" t="s">
        <v>694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308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308</v>
      </c>
      <c r="BM170" s="257" t="s">
        <v>695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1228</v>
      </c>
      <c r="F171" s="247" t="s">
        <v>696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308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308</v>
      </c>
      <c r="BM171" s="257" t="s">
        <v>697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698</v>
      </c>
      <c r="F172" s="232" t="s">
        <v>699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201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700</v>
      </c>
      <c r="F173" s="247" t="s">
        <v>701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308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308</v>
      </c>
      <c r="BM173" s="257" t="s">
        <v>702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703</v>
      </c>
      <c r="F174" s="247" t="s">
        <v>704</v>
      </c>
      <c r="G174" s="248" t="s">
        <v>705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308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308</v>
      </c>
      <c r="BM174" s="257" t="s">
        <v>706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707</v>
      </c>
      <c r="F175" s="247" t="s">
        <v>708</v>
      </c>
      <c r="G175" s="248" t="s">
        <v>311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308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308</v>
      </c>
      <c r="BM175" s="257" t="s">
        <v>709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1229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ROUND((SUM(BE133:BE193)),2)</f>
        <v>0</v>
      </c>
      <c r="G37" s="37"/>
      <c r="H37" s="37"/>
      <c r="I37" s="171">
        <v>0.21</v>
      </c>
      <c r="J37" s="170">
        <f>ROUND(((SUM(BE133:BE193))*I37),2)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ROUND((SUM(BF133:BF193)),2)</f>
        <v>0</v>
      </c>
      <c r="G38" s="37"/>
      <c r="H38" s="37"/>
      <c r="I38" s="171">
        <v>0.15</v>
      </c>
      <c r="J38" s="170">
        <f>ROUND(((SUM(BF133:BF193))*I38),2)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711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712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713</v>
      </c>
      <c r="E103" s="206"/>
      <c r="F103" s="206"/>
      <c r="G103" s="206"/>
      <c r="H103" s="206"/>
      <c r="I103" s="207"/>
      <c r="J103" s="208">
        <f>J147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714</v>
      </c>
      <c r="E104" s="206"/>
      <c r="F104" s="206"/>
      <c r="G104" s="206"/>
      <c r="H104" s="206"/>
      <c r="I104" s="207"/>
      <c r="J104" s="208">
        <f>J150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715</v>
      </c>
      <c r="E105" s="206"/>
      <c r="F105" s="206"/>
      <c r="G105" s="206"/>
      <c r="H105" s="206"/>
      <c r="I105" s="207"/>
      <c r="J105" s="208">
        <f>J163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716</v>
      </c>
      <c r="E106" s="206"/>
      <c r="F106" s="206"/>
      <c r="G106" s="206"/>
      <c r="H106" s="206"/>
      <c r="I106" s="207"/>
      <c r="J106" s="208">
        <f>J165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717</v>
      </c>
      <c r="E107" s="206"/>
      <c r="F107" s="206"/>
      <c r="G107" s="206"/>
      <c r="H107" s="206"/>
      <c r="I107" s="207"/>
      <c r="J107" s="208">
        <f>J172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718</v>
      </c>
      <c r="E108" s="206"/>
      <c r="F108" s="206"/>
      <c r="G108" s="206"/>
      <c r="H108" s="206"/>
      <c r="I108" s="207"/>
      <c r="J108" s="208">
        <f>J178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719</v>
      </c>
      <c r="E109" s="206"/>
      <c r="F109" s="206"/>
      <c r="G109" s="206"/>
      <c r="H109" s="206"/>
      <c r="I109" s="207"/>
      <c r="J109" s="208">
        <f>J180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186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U, Y, Z - V.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159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1065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161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1066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163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Y.c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28. 4. 2019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187</v>
      </c>
      <c r="D132" s="219" t="s">
        <v>58</v>
      </c>
      <c r="E132" s="219" t="s">
        <v>54</v>
      </c>
      <c r="F132" s="219" t="s">
        <v>55</v>
      </c>
      <c r="G132" s="219" t="s">
        <v>188</v>
      </c>
      <c r="H132" s="219" t="s">
        <v>189</v>
      </c>
      <c r="I132" s="220" t="s">
        <v>190</v>
      </c>
      <c r="J132" s="221" t="s">
        <v>167</v>
      </c>
      <c r="K132" s="222" t="s">
        <v>191</v>
      </c>
      <c r="L132" s="223"/>
      <c r="M132" s="99" t="s">
        <v>1</v>
      </c>
      <c r="N132" s="100" t="s">
        <v>37</v>
      </c>
      <c r="O132" s="100" t="s">
        <v>192</v>
      </c>
      <c r="P132" s="100" t="s">
        <v>193</v>
      </c>
      <c r="Q132" s="100" t="s">
        <v>194</v>
      </c>
      <c r="R132" s="100" t="s">
        <v>195</v>
      </c>
      <c r="S132" s="100" t="s">
        <v>196</v>
      </c>
      <c r="T132" s="101" t="s">
        <v>197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198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P134+P138+P147+P150+P163+P165+P172+P178+P180</f>
        <v>0</v>
      </c>
      <c r="Q133" s="103"/>
      <c r="R133" s="226">
        <f>R134+R138+R147+R150+R163+R165+R172+R178+R180</f>
        <v>0</v>
      </c>
      <c r="S133" s="103"/>
      <c r="T133" s="227">
        <f>T134+T138+T147+T150+T163+T165+T172+T178+T180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169</v>
      </c>
      <c r="BK133" s="228">
        <f>BK134+BK138+BK147+BK150+BK163+BK165+BK172+BK178+BK180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618</v>
      </c>
      <c r="F134" s="232" t="s">
        <v>720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201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203</v>
      </c>
      <c r="E135" s="246" t="s">
        <v>721</v>
      </c>
      <c r="F135" s="247" t="s">
        <v>722</v>
      </c>
      <c r="G135" s="248" t="s">
        <v>311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207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207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723</v>
      </c>
      <c r="F136" s="247" t="s">
        <v>724</v>
      </c>
      <c r="G136" s="248" t="s">
        <v>311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725</v>
      </c>
      <c r="F137" s="247" t="s">
        <v>726</v>
      </c>
      <c r="G137" s="248" t="s">
        <v>705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207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207</v>
      </c>
      <c r="BM137" s="257" t="s">
        <v>239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648</v>
      </c>
      <c r="F138" s="232" t="s">
        <v>727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201</v>
      </c>
      <c r="BK138" s="242">
        <f>SUM(BK139:BK146)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728</v>
      </c>
      <c r="F139" s="247" t="s">
        <v>729</v>
      </c>
      <c r="G139" s="248" t="s">
        <v>311</v>
      </c>
      <c r="H139" s="249">
        <v>14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55.5" customHeight="1">
      <c r="A140" s="37"/>
      <c r="B140" s="38"/>
      <c r="C140" s="245" t="s">
        <v>73</v>
      </c>
      <c r="D140" s="245" t="s">
        <v>203</v>
      </c>
      <c r="E140" s="246" t="s">
        <v>1230</v>
      </c>
      <c r="F140" s="247" t="s">
        <v>731</v>
      </c>
      <c r="G140" s="248" t="s">
        <v>311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55.5" customHeight="1">
      <c r="A141" s="37"/>
      <c r="B141" s="38"/>
      <c r="C141" s="245" t="s">
        <v>73</v>
      </c>
      <c r="D141" s="245" t="s">
        <v>203</v>
      </c>
      <c r="E141" s="246" t="s">
        <v>1231</v>
      </c>
      <c r="F141" s="247" t="s">
        <v>733</v>
      </c>
      <c r="G141" s="248" t="s">
        <v>311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5" s="2" customFormat="1" ht="55.5" customHeight="1">
      <c r="A142" s="37"/>
      <c r="B142" s="38"/>
      <c r="C142" s="245" t="s">
        <v>73</v>
      </c>
      <c r="D142" s="245" t="s">
        <v>203</v>
      </c>
      <c r="E142" s="246" t="s">
        <v>1231</v>
      </c>
      <c r="F142" s="247" t="s">
        <v>733</v>
      </c>
      <c r="G142" s="248" t="s">
        <v>311</v>
      </c>
      <c r="H142" s="249">
        <v>9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298</v>
      </c>
    </row>
    <row r="143" spans="1:65" s="2" customFormat="1" ht="55.5" customHeight="1">
      <c r="A143" s="37"/>
      <c r="B143" s="38"/>
      <c r="C143" s="245" t="s">
        <v>73</v>
      </c>
      <c r="D143" s="245" t="s">
        <v>203</v>
      </c>
      <c r="E143" s="246" t="s">
        <v>1232</v>
      </c>
      <c r="F143" s="247" t="s">
        <v>1233</v>
      </c>
      <c r="G143" s="248" t="s">
        <v>311</v>
      </c>
      <c r="H143" s="249">
        <v>7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308</v>
      </c>
    </row>
    <row r="144" spans="1:65" s="2" customFormat="1" ht="55.5" customHeight="1">
      <c r="A144" s="37"/>
      <c r="B144" s="38"/>
      <c r="C144" s="245" t="s">
        <v>73</v>
      </c>
      <c r="D144" s="245" t="s">
        <v>203</v>
      </c>
      <c r="E144" s="246" t="s">
        <v>1234</v>
      </c>
      <c r="F144" s="247" t="s">
        <v>1235</v>
      </c>
      <c r="G144" s="248" t="s">
        <v>311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331</v>
      </c>
    </row>
    <row r="145" spans="1:65" s="2" customFormat="1" ht="55.5" customHeight="1">
      <c r="A145" s="37"/>
      <c r="B145" s="38"/>
      <c r="C145" s="245" t="s">
        <v>73</v>
      </c>
      <c r="D145" s="245" t="s">
        <v>203</v>
      </c>
      <c r="E145" s="246" t="s">
        <v>1236</v>
      </c>
      <c r="F145" s="247" t="s">
        <v>735</v>
      </c>
      <c r="G145" s="248" t="s">
        <v>311</v>
      </c>
      <c r="H145" s="249">
        <v>13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343</v>
      </c>
    </row>
    <row r="146" spans="1:65" s="2" customFormat="1" ht="55.5" customHeight="1">
      <c r="A146" s="37"/>
      <c r="B146" s="38"/>
      <c r="C146" s="245" t="s">
        <v>73</v>
      </c>
      <c r="D146" s="245" t="s">
        <v>203</v>
      </c>
      <c r="E146" s="246" t="s">
        <v>1237</v>
      </c>
      <c r="F146" s="247" t="s">
        <v>735</v>
      </c>
      <c r="G146" s="248" t="s">
        <v>311</v>
      </c>
      <c r="H146" s="249">
        <v>5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355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682</v>
      </c>
      <c r="F147" s="232" t="s">
        <v>745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201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1238</v>
      </c>
      <c r="F148" s="247" t="s">
        <v>747</v>
      </c>
      <c r="G148" s="248" t="s">
        <v>311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364</v>
      </c>
    </row>
    <row r="149" spans="1:65" s="2" customFormat="1" ht="21.75" customHeight="1">
      <c r="A149" s="37"/>
      <c r="B149" s="38"/>
      <c r="C149" s="245" t="s">
        <v>73</v>
      </c>
      <c r="D149" s="245" t="s">
        <v>203</v>
      </c>
      <c r="E149" s="246" t="s">
        <v>748</v>
      </c>
      <c r="F149" s="247" t="s">
        <v>749</v>
      </c>
      <c r="G149" s="248" t="s">
        <v>311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375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698</v>
      </c>
      <c r="F150" s="232" t="s">
        <v>750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SUM(P151:P162)</f>
        <v>0</v>
      </c>
      <c r="Q150" s="237"/>
      <c r="R150" s="238">
        <f>SUM(R151:R162)</f>
        <v>0</v>
      </c>
      <c r="S150" s="237"/>
      <c r="T150" s="239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201</v>
      </c>
      <c r="BK150" s="242">
        <f>SUM(BK151:BK162)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1239</v>
      </c>
      <c r="F151" s="247" t="s">
        <v>1240</v>
      </c>
      <c r="G151" s="248" t="s">
        <v>311</v>
      </c>
      <c r="H151" s="249">
        <v>62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387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753</v>
      </c>
      <c r="F152" s="247" t="s">
        <v>754</v>
      </c>
      <c r="G152" s="248" t="s">
        <v>311</v>
      </c>
      <c r="H152" s="249">
        <v>24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401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755</v>
      </c>
      <c r="F153" s="247" t="s">
        <v>756</v>
      </c>
      <c r="G153" s="248" t="s">
        <v>311</v>
      </c>
      <c r="H153" s="249">
        <v>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409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757</v>
      </c>
      <c r="F154" s="247" t="s">
        <v>758</v>
      </c>
      <c r="G154" s="248" t="s">
        <v>311</v>
      </c>
      <c r="H154" s="249">
        <v>14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420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1241</v>
      </c>
      <c r="F155" s="247" t="s">
        <v>1242</v>
      </c>
      <c r="G155" s="248" t="s">
        <v>311</v>
      </c>
      <c r="H155" s="249">
        <v>7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433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763</v>
      </c>
      <c r="F156" s="247" t="s">
        <v>764</v>
      </c>
      <c r="G156" s="248" t="s">
        <v>705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442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765</v>
      </c>
      <c r="F157" s="247" t="s">
        <v>766</v>
      </c>
      <c r="G157" s="248" t="s">
        <v>311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452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767</v>
      </c>
      <c r="F158" s="247" t="s">
        <v>768</v>
      </c>
      <c r="G158" s="248" t="s">
        <v>705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461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769</v>
      </c>
      <c r="F159" s="247" t="s">
        <v>770</v>
      </c>
      <c r="G159" s="248" t="s">
        <v>705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471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771</v>
      </c>
      <c r="F160" s="247" t="s">
        <v>772</v>
      </c>
      <c r="G160" s="248" t="s">
        <v>311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479</v>
      </c>
    </row>
    <row r="161" spans="1:65" s="2" customFormat="1" ht="16.5" customHeight="1">
      <c r="A161" s="37"/>
      <c r="B161" s="38"/>
      <c r="C161" s="245" t="s">
        <v>73</v>
      </c>
      <c r="D161" s="245" t="s">
        <v>203</v>
      </c>
      <c r="E161" s="246" t="s">
        <v>773</v>
      </c>
      <c r="F161" s="247" t="s">
        <v>774</v>
      </c>
      <c r="G161" s="248" t="s">
        <v>311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487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775</v>
      </c>
      <c r="F162" s="247" t="s">
        <v>776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495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777</v>
      </c>
      <c r="F163" s="232" t="s">
        <v>778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P164</f>
        <v>0</v>
      </c>
      <c r="Q163" s="237"/>
      <c r="R163" s="238">
        <f>R164</f>
        <v>0</v>
      </c>
      <c r="S163" s="237"/>
      <c r="T163" s="23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201</v>
      </c>
      <c r="BK163" s="242">
        <f>BK164</f>
        <v>0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779</v>
      </c>
      <c r="F164" s="247" t="s">
        <v>780</v>
      </c>
      <c r="G164" s="248" t="s">
        <v>311</v>
      </c>
      <c r="H164" s="249">
        <v>14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3" s="12" customFormat="1" ht="25.9" customHeight="1">
      <c r="A165" s="12"/>
      <c r="B165" s="229"/>
      <c r="C165" s="230"/>
      <c r="D165" s="231" t="s">
        <v>72</v>
      </c>
      <c r="E165" s="232" t="s">
        <v>781</v>
      </c>
      <c r="F165" s="232" t="s">
        <v>782</v>
      </c>
      <c r="G165" s="230"/>
      <c r="H165" s="230"/>
      <c r="I165" s="233"/>
      <c r="J165" s="234">
        <f>BK165</f>
        <v>0</v>
      </c>
      <c r="K165" s="230"/>
      <c r="L165" s="235"/>
      <c r="M165" s="236"/>
      <c r="N165" s="237"/>
      <c r="O165" s="237"/>
      <c r="P165" s="238">
        <f>SUM(P166:P171)</f>
        <v>0</v>
      </c>
      <c r="Q165" s="237"/>
      <c r="R165" s="238">
        <f>SUM(R166:R171)</f>
        <v>0</v>
      </c>
      <c r="S165" s="237"/>
      <c r="T165" s="239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0" t="s">
        <v>80</v>
      </c>
      <c r="AT165" s="241" t="s">
        <v>72</v>
      </c>
      <c r="AU165" s="241" t="s">
        <v>73</v>
      </c>
      <c r="AY165" s="240" t="s">
        <v>201</v>
      </c>
      <c r="BK165" s="242">
        <f>SUM(BK166:BK171)</f>
        <v>0</v>
      </c>
    </row>
    <row r="166" spans="1:65" s="2" customFormat="1" ht="21.75" customHeight="1">
      <c r="A166" s="37"/>
      <c r="B166" s="38"/>
      <c r="C166" s="245" t="s">
        <v>73</v>
      </c>
      <c r="D166" s="245" t="s">
        <v>203</v>
      </c>
      <c r="E166" s="246" t="s">
        <v>783</v>
      </c>
      <c r="F166" s="247" t="s">
        <v>784</v>
      </c>
      <c r="G166" s="248" t="s">
        <v>785</v>
      </c>
      <c r="H166" s="249">
        <v>1168.44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513</v>
      </c>
    </row>
    <row r="167" spans="1:65" s="2" customFormat="1" ht="21.75" customHeight="1">
      <c r="A167" s="37"/>
      <c r="B167" s="38"/>
      <c r="C167" s="245" t="s">
        <v>73</v>
      </c>
      <c r="D167" s="245" t="s">
        <v>203</v>
      </c>
      <c r="E167" s="246" t="s">
        <v>786</v>
      </c>
      <c r="F167" s="247" t="s">
        <v>787</v>
      </c>
      <c r="G167" s="248" t="s">
        <v>785</v>
      </c>
      <c r="H167" s="249">
        <v>114.4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521</v>
      </c>
    </row>
    <row r="168" spans="1:65" s="2" customFormat="1" ht="21.75" customHeight="1">
      <c r="A168" s="37"/>
      <c r="B168" s="38"/>
      <c r="C168" s="245" t="s">
        <v>73</v>
      </c>
      <c r="D168" s="245" t="s">
        <v>203</v>
      </c>
      <c r="E168" s="246" t="s">
        <v>788</v>
      </c>
      <c r="F168" s="247" t="s">
        <v>789</v>
      </c>
      <c r="G168" s="248" t="s">
        <v>785</v>
      </c>
      <c r="H168" s="249">
        <v>89.7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529</v>
      </c>
    </row>
    <row r="169" spans="1:65" s="2" customFormat="1" ht="21.75" customHeight="1">
      <c r="A169" s="37"/>
      <c r="B169" s="38"/>
      <c r="C169" s="245" t="s">
        <v>73</v>
      </c>
      <c r="D169" s="245" t="s">
        <v>203</v>
      </c>
      <c r="E169" s="246" t="s">
        <v>790</v>
      </c>
      <c r="F169" s="247" t="s">
        <v>791</v>
      </c>
      <c r="G169" s="248" t="s">
        <v>785</v>
      </c>
      <c r="H169" s="249">
        <v>10.4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537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1243</v>
      </c>
      <c r="F170" s="247" t="s">
        <v>1244</v>
      </c>
      <c r="G170" s="248" t="s">
        <v>785</v>
      </c>
      <c r="H170" s="249">
        <v>22.1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544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1245</v>
      </c>
      <c r="F171" s="247" t="s">
        <v>793</v>
      </c>
      <c r="G171" s="248" t="s">
        <v>705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556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794</v>
      </c>
      <c r="F172" s="232" t="s">
        <v>795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SUM(P173:P177)</f>
        <v>0</v>
      </c>
      <c r="Q172" s="237"/>
      <c r="R172" s="238">
        <f>SUM(R173:R177)</f>
        <v>0</v>
      </c>
      <c r="S172" s="237"/>
      <c r="T172" s="239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80</v>
      </c>
      <c r="AT172" s="241" t="s">
        <v>72</v>
      </c>
      <c r="AU172" s="241" t="s">
        <v>73</v>
      </c>
      <c r="AY172" s="240" t="s">
        <v>201</v>
      </c>
      <c r="BK172" s="242">
        <f>SUM(BK173:BK177)</f>
        <v>0</v>
      </c>
    </row>
    <row r="173" spans="1:65" s="2" customFormat="1" ht="21.75" customHeight="1">
      <c r="A173" s="37"/>
      <c r="B173" s="38"/>
      <c r="C173" s="245" t="s">
        <v>73</v>
      </c>
      <c r="D173" s="245" t="s">
        <v>203</v>
      </c>
      <c r="E173" s="246" t="s">
        <v>796</v>
      </c>
      <c r="F173" s="247" t="s">
        <v>797</v>
      </c>
      <c r="G173" s="248" t="s">
        <v>785</v>
      </c>
      <c r="H173" s="249">
        <v>48.1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573</v>
      </c>
    </row>
    <row r="174" spans="1:65" s="2" customFormat="1" ht="21.75" customHeight="1">
      <c r="A174" s="37"/>
      <c r="B174" s="38"/>
      <c r="C174" s="245" t="s">
        <v>73</v>
      </c>
      <c r="D174" s="245" t="s">
        <v>203</v>
      </c>
      <c r="E174" s="246" t="s">
        <v>798</v>
      </c>
      <c r="F174" s="247" t="s">
        <v>799</v>
      </c>
      <c r="G174" s="248" t="s">
        <v>785</v>
      </c>
      <c r="H174" s="249">
        <v>79.3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582</v>
      </c>
    </row>
    <row r="175" spans="1:65" s="2" customFormat="1" ht="21.75" customHeight="1">
      <c r="A175" s="37"/>
      <c r="B175" s="38"/>
      <c r="C175" s="245" t="s">
        <v>73</v>
      </c>
      <c r="D175" s="245" t="s">
        <v>203</v>
      </c>
      <c r="E175" s="246" t="s">
        <v>800</v>
      </c>
      <c r="F175" s="247" t="s">
        <v>801</v>
      </c>
      <c r="G175" s="248" t="s">
        <v>785</v>
      </c>
      <c r="H175" s="249">
        <v>88.4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592</v>
      </c>
    </row>
    <row r="176" spans="1:65" s="2" customFormat="1" ht="21.75" customHeight="1">
      <c r="A176" s="37"/>
      <c r="B176" s="38"/>
      <c r="C176" s="245" t="s">
        <v>73</v>
      </c>
      <c r="D176" s="245" t="s">
        <v>203</v>
      </c>
      <c r="E176" s="246" t="s">
        <v>802</v>
      </c>
      <c r="F176" s="247" t="s">
        <v>803</v>
      </c>
      <c r="G176" s="248" t="s">
        <v>785</v>
      </c>
      <c r="H176" s="249">
        <v>10.4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602</v>
      </c>
    </row>
    <row r="177" spans="1:65" s="2" customFormat="1" ht="21.75" customHeight="1">
      <c r="A177" s="37"/>
      <c r="B177" s="38"/>
      <c r="C177" s="245" t="s">
        <v>73</v>
      </c>
      <c r="D177" s="245" t="s">
        <v>203</v>
      </c>
      <c r="E177" s="246" t="s">
        <v>1246</v>
      </c>
      <c r="F177" s="247" t="s">
        <v>1247</v>
      </c>
      <c r="G177" s="248" t="s">
        <v>785</v>
      </c>
      <c r="H177" s="249">
        <v>22.1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691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804</v>
      </c>
      <c r="F178" s="232" t="s">
        <v>805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P179</f>
        <v>0</v>
      </c>
      <c r="Q178" s="237"/>
      <c r="R178" s="238">
        <f>R179</f>
        <v>0</v>
      </c>
      <c r="S178" s="237"/>
      <c r="T178" s="23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201</v>
      </c>
      <c r="BK178" s="242">
        <f>BK179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203</v>
      </c>
      <c r="E179" s="246" t="s">
        <v>806</v>
      </c>
      <c r="F179" s="247" t="s">
        <v>807</v>
      </c>
      <c r="G179" s="248" t="s">
        <v>311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693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808</v>
      </c>
      <c r="F180" s="232" t="s">
        <v>809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SUM(P181:P193)</f>
        <v>0</v>
      </c>
      <c r="Q180" s="237"/>
      <c r="R180" s="238">
        <f>SUM(R181:R193)</f>
        <v>0</v>
      </c>
      <c r="S180" s="237"/>
      <c r="T180" s="239">
        <f>SUM(T181:T193)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201</v>
      </c>
      <c r="BK180" s="242">
        <f>SUM(BK181:BK193)</f>
        <v>0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1248</v>
      </c>
      <c r="F181" s="247" t="s">
        <v>811</v>
      </c>
      <c r="G181" s="248" t="s">
        <v>705</v>
      </c>
      <c r="H181" s="249">
        <v>1405.04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695</v>
      </c>
    </row>
    <row r="182" spans="1:51" s="14" customFormat="1" ht="12">
      <c r="A182" s="14"/>
      <c r="B182" s="270"/>
      <c r="C182" s="271"/>
      <c r="D182" s="261" t="s">
        <v>209</v>
      </c>
      <c r="E182" s="272" t="s">
        <v>1</v>
      </c>
      <c r="F182" s="273" t="s">
        <v>1249</v>
      </c>
      <c r="G182" s="271"/>
      <c r="H182" s="274">
        <v>1405.04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209</v>
      </c>
      <c r="AU182" s="280" t="s">
        <v>80</v>
      </c>
      <c r="AV182" s="14" t="s">
        <v>85</v>
      </c>
      <c r="AW182" s="14" t="s">
        <v>30</v>
      </c>
      <c r="AX182" s="14" t="s">
        <v>73</v>
      </c>
      <c r="AY182" s="280" t="s">
        <v>201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813</v>
      </c>
      <c r="F183" s="247" t="s">
        <v>814</v>
      </c>
      <c r="G183" s="248" t="s">
        <v>311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697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815</v>
      </c>
      <c r="F184" s="247" t="s">
        <v>816</v>
      </c>
      <c r="G184" s="248" t="s">
        <v>785</v>
      </c>
      <c r="H184" s="249">
        <v>5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702</v>
      </c>
    </row>
    <row r="185" spans="1:65" s="2" customFormat="1" ht="21.75" customHeight="1">
      <c r="A185" s="37"/>
      <c r="B185" s="38"/>
      <c r="C185" s="245" t="s">
        <v>73</v>
      </c>
      <c r="D185" s="245" t="s">
        <v>203</v>
      </c>
      <c r="E185" s="246" t="s">
        <v>1250</v>
      </c>
      <c r="F185" s="247" t="s">
        <v>819</v>
      </c>
      <c r="G185" s="248" t="s">
        <v>206</v>
      </c>
      <c r="H185" s="249">
        <v>48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706</v>
      </c>
    </row>
    <row r="186" spans="1:65" s="2" customFormat="1" ht="21.75" customHeight="1">
      <c r="A186" s="37"/>
      <c r="B186" s="38"/>
      <c r="C186" s="245" t="s">
        <v>73</v>
      </c>
      <c r="D186" s="245" t="s">
        <v>203</v>
      </c>
      <c r="E186" s="246" t="s">
        <v>1251</v>
      </c>
      <c r="F186" s="247" t="s">
        <v>822</v>
      </c>
      <c r="G186" s="248" t="s">
        <v>206</v>
      </c>
      <c r="H186" s="249">
        <v>14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709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824</v>
      </c>
      <c r="F187" s="247" t="s">
        <v>825</v>
      </c>
      <c r="G187" s="248" t="s">
        <v>206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817</v>
      </c>
    </row>
    <row r="188" spans="1:65" s="2" customFormat="1" ht="16.5" customHeight="1">
      <c r="A188" s="37"/>
      <c r="B188" s="38"/>
      <c r="C188" s="245" t="s">
        <v>73</v>
      </c>
      <c r="D188" s="245" t="s">
        <v>203</v>
      </c>
      <c r="E188" s="246" t="s">
        <v>827</v>
      </c>
      <c r="F188" s="247" t="s">
        <v>828</v>
      </c>
      <c r="G188" s="248" t="s">
        <v>206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820</v>
      </c>
    </row>
    <row r="189" spans="1:65" s="2" customFormat="1" ht="16.5" customHeight="1">
      <c r="A189" s="37"/>
      <c r="B189" s="38"/>
      <c r="C189" s="245" t="s">
        <v>73</v>
      </c>
      <c r="D189" s="245" t="s">
        <v>203</v>
      </c>
      <c r="E189" s="246" t="s">
        <v>829</v>
      </c>
      <c r="F189" s="247" t="s">
        <v>830</v>
      </c>
      <c r="G189" s="248" t="s">
        <v>206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207</v>
      </c>
      <c r="AT189" s="257" t="s">
        <v>203</v>
      </c>
      <c r="AU189" s="257" t="s">
        <v>80</v>
      </c>
      <c r="AY189" s="16" t="s">
        <v>201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207</v>
      </c>
      <c r="BM189" s="257" t="s">
        <v>823</v>
      </c>
    </row>
    <row r="190" spans="1:65" s="2" customFormat="1" ht="16.5" customHeight="1">
      <c r="A190" s="37"/>
      <c r="B190" s="38"/>
      <c r="C190" s="245" t="s">
        <v>73</v>
      </c>
      <c r="D190" s="245" t="s">
        <v>203</v>
      </c>
      <c r="E190" s="246" t="s">
        <v>832</v>
      </c>
      <c r="F190" s="247" t="s">
        <v>833</v>
      </c>
      <c r="G190" s="248" t="s">
        <v>206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207</v>
      </c>
      <c r="AT190" s="257" t="s">
        <v>203</v>
      </c>
      <c r="AU190" s="257" t="s">
        <v>80</v>
      </c>
      <c r="AY190" s="16" t="s">
        <v>201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207</v>
      </c>
      <c r="BM190" s="257" t="s">
        <v>826</v>
      </c>
    </row>
    <row r="191" spans="1:65" s="2" customFormat="1" ht="16.5" customHeight="1">
      <c r="A191" s="37"/>
      <c r="B191" s="38"/>
      <c r="C191" s="245" t="s">
        <v>73</v>
      </c>
      <c r="D191" s="245" t="s">
        <v>203</v>
      </c>
      <c r="E191" s="246" t="s">
        <v>835</v>
      </c>
      <c r="F191" s="247" t="s">
        <v>836</v>
      </c>
      <c r="G191" s="248" t="s">
        <v>206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207</v>
      </c>
      <c r="AT191" s="257" t="s">
        <v>203</v>
      </c>
      <c r="AU191" s="257" t="s">
        <v>80</v>
      </c>
      <c r="AY191" s="16" t="s">
        <v>201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207</v>
      </c>
      <c r="BM191" s="257" t="s">
        <v>335</v>
      </c>
    </row>
    <row r="192" spans="1:65" s="2" customFormat="1" ht="16.5" customHeight="1">
      <c r="A192" s="37"/>
      <c r="B192" s="38"/>
      <c r="C192" s="245" t="s">
        <v>73</v>
      </c>
      <c r="D192" s="245" t="s">
        <v>203</v>
      </c>
      <c r="E192" s="246" t="s">
        <v>838</v>
      </c>
      <c r="F192" s="247" t="s">
        <v>419</v>
      </c>
      <c r="G192" s="248" t="s">
        <v>206</v>
      </c>
      <c r="H192" s="249">
        <v>1</v>
      </c>
      <c r="I192" s="250"/>
      <c r="J192" s="251">
        <f>ROUND(I192*H192,2)</f>
        <v>0</v>
      </c>
      <c r="K192" s="252"/>
      <c r="L192" s="43"/>
      <c r="M192" s="253" t="s">
        <v>1</v>
      </c>
      <c r="N192" s="254" t="s">
        <v>39</v>
      </c>
      <c r="O192" s="90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207</v>
      </c>
      <c r="AT192" s="257" t="s">
        <v>203</v>
      </c>
      <c r="AU192" s="257" t="s">
        <v>80</v>
      </c>
      <c r="AY192" s="16" t="s">
        <v>201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207</v>
      </c>
      <c r="BM192" s="257" t="s">
        <v>831</v>
      </c>
    </row>
    <row r="193" spans="1:65" s="2" customFormat="1" ht="16.5" customHeight="1">
      <c r="A193" s="37"/>
      <c r="B193" s="38"/>
      <c r="C193" s="245" t="s">
        <v>73</v>
      </c>
      <c r="D193" s="245" t="s">
        <v>203</v>
      </c>
      <c r="E193" s="246" t="s">
        <v>840</v>
      </c>
      <c r="F193" s="247" t="s">
        <v>841</v>
      </c>
      <c r="G193" s="248" t="s">
        <v>206</v>
      </c>
      <c r="H193" s="249">
        <v>1</v>
      </c>
      <c r="I193" s="250"/>
      <c r="J193" s="251">
        <f>ROUND(I193*H193,2)</f>
        <v>0</v>
      </c>
      <c r="K193" s="252"/>
      <c r="L193" s="43"/>
      <c r="M193" s="295" t="s">
        <v>1</v>
      </c>
      <c r="N193" s="296" t="s">
        <v>39</v>
      </c>
      <c r="O193" s="297"/>
      <c r="P193" s="298">
        <f>O193*H193</f>
        <v>0</v>
      </c>
      <c r="Q193" s="298">
        <v>0</v>
      </c>
      <c r="R193" s="298">
        <f>Q193*H193</f>
        <v>0</v>
      </c>
      <c r="S193" s="298">
        <v>0</v>
      </c>
      <c r="T193" s="29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7" t="s">
        <v>207</v>
      </c>
      <c r="AT193" s="257" t="s">
        <v>203</v>
      </c>
      <c r="AU193" s="257" t="s">
        <v>80</v>
      </c>
      <c r="AY193" s="16" t="s">
        <v>201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6" t="s">
        <v>85</v>
      </c>
      <c r="BK193" s="258">
        <f>ROUND(I193*H193,2)</f>
        <v>0</v>
      </c>
      <c r="BL193" s="16" t="s">
        <v>207</v>
      </c>
      <c r="BM193" s="257" t="s">
        <v>834</v>
      </c>
    </row>
    <row r="194" spans="1:31" s="2" customFormat="1" ht="6.95" customHeight="1">
      <c r="A194" s="37"/>
      <c r="B194" s="65"/>
      <c r="C194" s="66"/>
      <c r="D194" s="66"/>
      <c r="E194" s="66"/>
      <c r="F194" s="66"/>
      <c r="G194" s="66"/>
      <c r="H194" s="66"/>
      <c r="I194" s="192"/>
      <c r="J194" s="66"/>
      <c r="K194" s="66"/>
      <c r="L194" s="43"/>
      <c r="M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</sheetData>
  <sheetProtection password="CC35" sheet="1" objects="1" scenarios="1" formatColumns="0" formatRows="0" autoFilter="0"/>
  <autoFilter ref="C132:K19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1252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1065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1066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Y.d.a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1253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856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859</v>
      </c>
      <c r="F138" s="247" t="s">
        <v>860</v>
      </c>
      <c r="G138" s="248" t="s">
        <v>311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861</v>
      </c>
      <c r="F139" s="247" t="s">
        <v>862</v>
      </c>
      <c r="G139" s="248" t="s">
        <v>311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868</v>
      </c>
      <c r="F143" s="247" t="s">
        <v>869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870</v>
      </c>
      <c r="F144" s="247" t="s">
        <v>871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875</v>
      </c>
      <c r="F147" s="247" t="s">
        <v>876</v>
      </c>
      <c r="G147" s="248" t="s">
        <v>311</v>
      </c>
      <c r="H147" s="249">
        <v>6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877</v>
      </c>
      <c r="F148" s="247" t="s">
        <v>878</v>
      </c>
      <c r="G148" s="248" t="s">
        <v>311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17.64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52.8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884</v>
      </c>
      <c r="F152" s="247" t="s">
        <v>885</v>
      </c>
      <c r="G152" s="248" t="s">
        <v>785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886</v>
      </c>
      <c r="F153" s="247" t="s">
        <v>887</v>
      </c>
      <c r="G153" s="248" t="s">
        <v>785</v>
      </c>
      <c r="H153" s="249">
        <v>17.22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944</v>
      </c>
      <c r="F154" s="247" t="s">
        <v>945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888</v>
      </c>
      <c r="F155" s="247" t="s">
        <v>889</v>
      </c>
      <c r="G155" s="248" t="s">
        <v>311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946</v>
      </c>
      <c r="F156" s="247" t="s">
        <v>947</v>
      </c>
      <c r="G156" s="248" t="s">
        <v>311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890</v>
      </c>
      <c r="F157" s="247" t="s">
        <v>891</v>
      </c>
      <c r="G157" s="248" t="s">
        <v>311</v>
      </c>
      <c r="H157" s="249">
        <v>12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892</v>
      </c>
      <c r="F158" s="247" t="s">
        <v>893</v>
      </c>
      <c r="G158" s="248" t="s">
        <v>311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894</v>
      </c>
      <c r="F159" s="247" t="s">
        <v>895</v>
      </c>
      <c r="G159" s="248" t="s">
        <v>311</v>
      </c>
      <c r="H159" s="249">
        <v>7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896</v>
      </c>
      <c r="F160" s="247" t="s">
        <v>897</v>
      </c>
      <c r="G160" s="248" t="s">
        <v>311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33" customHeight="1">
      <c r="A161" s="37"/>
      <c r="B161" s="38"/>
      <c r="C161" s="245" t="s">
        <v>73</v>
      </c>
      <c r="D161" s="245" t="s">
        <v>203</v>
      </c>
      <c r="E161" s="246" t="s">
        <v>898</v>
      </c>
      <c r="F161" s="247" t="s">
        <v>899</v>
      </c>
      <c r="G161" s="248" t="s">
        <v>311</v>
      </c>
      <c r="H161" s="249">
        <v>11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900</v>
      </c>
      <c r="F162" s="247" t="s">
        <v>901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902</v>
      </c>
      <c r="F163" s="247" t="s">
        <v>903</v>
      </c>
      <c r="G163" s="248" t="s">
        <v>311</v>
      </c>
      <c r="H163" s="249">
        <v>5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904</v>
      </c>
      <c r="F164" s="247" t="s">
        <v>905</v>
      </c>
      <c r="G164" s="248" t="s">
        <v>311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906</v>
      </c>
      <c r="F165" s="247" t="s">
        <v>907</v>
      </c>
      <c r="G165" s="248" t="s">
        <v>311</v>
      </c>
      <c r="H165" s="249">
        <v>6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908</v>
      </c>
      <c r="F166" s="247" t="s">
        <v>909</v>
      </c>
      <c r="G166" s="248" t="s">
        <v>311</v>
      </c>
      <c r="H166" s="249">
        <v>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910</v>
      </c>
      <c r="F167" s="247" t="s">
        <v>911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912</v>
      </c>
      <c r="F168" s="247" t="s">
        <v>913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914</v>
      </c>
      <c r="F169" s="247" t="s">
        <v>915</v>
      </c>
      <c r="G169" s="248" t="s">
        <v>311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916</v>
      </c>
      <c r="F170" s="247" t="s">
        <v>917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918</v>
      </c>
      <c r="F171" s="247" t="s">
        <v>919</v>
      </c>
      <c r="G171" s="248" t="s">
        <v>311</v>
      </c>
      <c r="H171" s="249">
        <v>6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920</v>
      </c>
      <c r="F172" s="247" t="s">
        <v>921</v>
      </c>
      <c r="G172" s="248" t="s">
        <v>311</v>
      </c>
      <c r="H172" s="249">
        <v>7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922</v>
      </c>
      <c r="F173" s="247" t="s">
        <v>923</v>
      </c>
      <c r="G173" s="248" t="s">
        <v>311</v>
      </c>
      <c r="H173" s="249">
        <v>2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924</v>
      </c>
      <c r="F174" s="247" t="s">
        <v>925</v>
      </c>
      <c r="G174" s="248" t="s">
        <v>311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602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794</v>
      </c>
      <c r="F175" s="232" t="s">
        <v>926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201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927</v>
      </c>
      <c r="F176" s="247" t="s">
        <v>928</v>
      </c>
      <c r="G176" s="248" t="s">
        <v>226</v>
      </c>
      <c r="H176" s="249">
        <v>3.12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691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929</v>
      </c>
      <c r="F177" s="247" t="s">
        <v>930</v>
      </c>
      <c r="G177" s="248" t="s">
        <v>226</v>
      </c>
      <c r="H177" s="249">
        <v>6.24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693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1254</v>
      </c>
      <c r="F178" s="247" t="s">
        <v>1255</v>
      </c>
      <c r="G178" s="248" t="s">
        <v>226</v>
      </c>
      <c r="H178" s="249">
        <v>4.524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695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1256</v>
      </c>
      <c r="F179" s="247" t="s">
        <v>1257</v>
      </c>
      <c r="G179" s="248" t="s">
        <v>226</v>
      </c>
      <c r="H179" s="249">
        <v>4.356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697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804</v>
      </c>
      <c r="F180" s="232" t="s">
        <v>809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201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203</v>
      </c>
      <c r="E181" s="246" t="s">
        <v>935</v>
      </c>
      <c r="F181" s="247" t="s">
        <v>936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702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1258</v>
      </c>
      <c r="F182" s="247" t="s">
        <v>938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706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939</v>
      </c>
      <c r="F183" s="247" t="s">
        <v>940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709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941</v>
      </c>
      <c r="F184" s="247" t="s">
        <v>419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817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1259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ROUND((SUM(BE132:BE187)),2)</f>
        <v>0</v>
      </c>
      <c r="G37" s="37"/>
      <c r="H37" s="37"/>
      <c r="I37" s="171">
        <v>0.21</v>
      </c>
      <c r="J37" s="170">
        <f>ROUND(((SUM(BE132:BE187))*I37),2)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ROUND((SUM(BF132:BF187)),2)</f>
        <v>0</v>
      </c>
      <c r="G38" s="37"/>
      <c r="H38" s="37"/>
      <c r="I38" s="171">
        <v>0.15</v>
      </c>
      <c r="J38" s="170">
        <f>ROUND(((SUM(BF132:BF187))*I38),2)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ROUND((SUM(BG132:BG187)),2)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ROUND((SUM(BH132:BH187)),2)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ROUND((SUM(BI132:BI187)),2)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J178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J183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1065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1066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Y.d.b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P133+P135+P137+P142+P146+P149+P178+P183</f>
        <v>0</v>
      </c>
      <c r="Q132" s="103"/>
      <c r="R132" s="226">
        <f>R133+R135+R137+R142+R146+R149+R178+R183</f>
        <v>0</v>
      </c>
      <c r="S132" s="103"/>
      <c r="T132" s="227">
        <f>T133+T135+T137+T142+T146+T149+T178+T183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BK133+BK135+BK137+BK142+BK146+BK149+BK178+BK183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1260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856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859</v>
      </c>
      <c r="F138" s="247" t="s">
        <v>860</v>
      </c>
      <c r="G138" s="248" t="s">
        <v>311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861</v>
      </c>
      <c r="F139" s="247" t="s">
        <v>862</v>
      </c>
      <c r="G139" s="248" t="s">
        <v>311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868</v>
      </c>
      <c r="F143" s="247" t="s">
        <v>869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870</v>
      </c>
      <c r="F144" s="247" t="s">
        <v>871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875</v>
      </c>
      <c r="F147" s="247" t="s">
        <v>876</v>
      </c>
      <c r="G147" s="248" t="s">
        <v>311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877</v>
      </c>
      <c r="F148" s="247" t="s">
        <v>878</v>
      </c>
      <c r="G148" s="248" t="s">
        <v>311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SUM(P150:P177)</f>
        <v>0</v>
      </c>
      <c r="Q149" s="237"/>
      <c r="R149" s="238">
        <f>SUM(R150:R177)</f>
        <v>0</v>
      </c>
      <c r="S149" s="237"/>
      <c r="T149" s="239">
        <f>SUM(T150:T177)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SUM(BK150:BK177)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15.24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69.912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884</v>
      </c>
      <c r="F152" s="247" t="s">
        <v>885</v>
      </c>
      <c r="G152" s="248" t="s">
        <v>785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886</v>
      </c>
      <c r="F153" s="247" t="s">
        <v>887</v>
      </c>
      <c r="G153" s="248" t="s">
        <v>785</v>
      </c>
      <c r="H153" s="249">
        <v>15.12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944</v>
      </c>
      <c r="F154" s="247" t="s">
        <v>945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946</v>
      </c>
      <c r="F155" s="247" t="s">
        <v>947</v>
      </c>
      <c r="G155" s="248" t="s">
        <v>311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948</v>
      </c>
      <c r="F156" s="247" t="s">
        <v>949</v>
      </c>
      <c r="G156" s="248" t="s">
        <v>311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1261</v>
      </c>
      <c r="F157" s="247" t="s">
        <v>974</v>
      </c>
      <c r="G157" s="248" t="s">
        <v>311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890</v>
      </c>
      <c r="F158" s="247" t="s">
        <v>891</v>
      </c>
      <c r="G158" s="248" t="s">
        <v>311</v>
      </c>
      <c r="H158" s="249">
        <v>9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892</v>
      </c>
      <c r="F159" s="247" t="s">
        <v>893</v>
      </c>
      <c r="G159" s="248" t="s">
        <v>311</v>
      </c>
      <c r="H159" s="249">
        <v>16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894</v>
      </c>
      <c r="F160" s="247" t="s">
        <v>895</v>
      </c>
      <c r="G160" s="248" t="s">
        <v>311</v>
      </c>
      <c r="H160" s="249">
        <v>5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896</v>
      </c>
      <c r="F161" s="247" t="s">
        <v>897</v>
      </c>
      <c r="G161" s="248" t="s">
        <v>311</v>
      </c>
      <c r="H161" s="249">
        <v>12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33" customHeight="1">
      <c r="A162" s="37"/>
      <c r="B162" s="38"/>
      <c r="C162" s="245" t="s">
        <v>73</v>
      </c>
      <c r="D162" s="245" t="s">
        <v>203</v>
      </c>
      <c r="E162" s="246" t="s">
        <v>898</v>
      </c>
      <c r="F162" s="247" t="s">
        <v>899</v>
      </c>
      <c r="G162" s="248" t="s">
        <v>311</v>
      </c>
      <c r="H162" s="249">
        <v>13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900</v>
      </c>
      <c r="F163" s="247" t="s">
        <v>901</v>
      </c>
      <c r="G163" s="248" t="s">
        <v>311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1262</v>
      </c>
      <c r="F164" s="247" t="s">
        <v>1263</v>
      </c>
      <c r="G164" s="248" t="s">
        <v>311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21.75" customHeight="1">
      <c r="A165" s="37"/>
      <c r="B165" s="38"/>
      <c r="C165" s="245" t="s">
        <v>73</v>
      </c>
      <c r="D165" s="245" t="s">
        <v>203</v>
      </c>
      <c r="E165" s="246" t="s">
        <v>902</v>
      </c>
      <c r="F165" s="247" t="s">
        <v>903</v>
      </c>
      <c r="G165" s="248" t="s">
        <v>311</v>
      </c>
      <c r="H165" s="249">
        <v>5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904</v>
      </c>
      <c r="F166" s="247" t="s">
        <v>905</v>
      </c>
      <c r="G166" s="248" t="s">
        <v>311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906</v>
      </c>
      <c r="F167" s="247" t="s">
        <v>907</v>
      </c>
      <c r="G167" s="248" t="s">
        <v>311</v>
      </c>
      <c r="H167" s="249">
        <v>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908</v>
      </c>
      <c r="F168" s="247" t="s">
        <v>909</v>
      </c>
      <c r="G168" s="248" t="s">
        <v>311</v>
      </c>
      <c r="H168" s="249">
        <v>3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910</v>
      </c>
      <c r="F169" s="247" t="s">
        <v>911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950</v>
      </c>
      <c r="F170" s="247" t="s">
        <v>951</v>
      </c>
      <c r="G170" s="248" t="s">
        <v>311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912</v>
      </c>
      <c r="F171" s="247" t="s">
        <v>913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914</v>
      </c>
      <c r="F172" s="247" t="s">
        <v>915</v>
      </c>
      <c r="G172" s="248" t="s">
        <v>311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916</v>
      </c>
      <c r="F173" s="247" t="s">
        <v>917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918</v>
      </c>
      <c r="F174" s="247" t="s">
        <v>919</v>
      </c>
      <c r="G174" s="248" t="s">
        <v>311</v>
      </c>
      <c r="H174" s="249">
        <v>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602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920</v>
      </c>
      <c r="F175" s="247" t="s">
        <v>921</v>
      </c>
      <c r="G175" s="248" t="s">
        <v>311</v>
      </c>
      <c r="H175" s="249">
        <v>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691</v>
      </c>
    </row>
    <row r="176" spans="1:65" s="2" customFormat="1" ht="16.5" customHeight="1">
      <c r="A176" s="37"/>
      <c r="B176" s="38"/>
      <c r="C176" s="245" t="s">
        <v>73</v>
      </c>
      <c r="D176" s="245" t="s">
        <v>203</v>
      </c>
      <c r="E176" s="246" t="s">
        <v>922</v>
      </c>
      <c r="F176" s="247" t="s">
        <v>923</v>
      </c>
      <c r="G176" s="248" t="s">
        <v>311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693</v>
      </c>
    </row>
    <row r="177" spans="1:65" s="2" customFormat="1" ht="16.5" customHeight="1">
      <c r="A177" s="37"/>
      <c r="B177" s="38"/>
      <c r="C177" s="245" t="s">
        <v>73</v>
      </c>
      <c r="D177" s="245" t="s">
        <v>203</v>
      </c>
      <c r="E177" s="246" t="s">
        <v>924</v>
      </c>
      <c r="F177" s="247" t="s">
        <v>925</v>
      </c>
      <c r="G177" s="248" t="s">
        <v>311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695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794</v>
      </c>
      <c r="F178" s="232" t="s">
        <v>926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SUM(P179:P182)</f>
        <v>0</v>
      </c>
      <c r="Q178" s="237"/>
      <c r="R178" s="238">
        <f>SUM(R179:R182)</f>
        <v>0</v>
      </c>
      <c r="S178" s="237"/>
      <c r="T178" s="239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201</v>
      </c>
      <c r="BK178" s="242">
        <f>SUM(BK179:BK182)</f>
        <v>0</v>
      </c>
    </row>
    <row r="179" spans="1:65" s="2" customFormat="1" ht="33" customHeight="1">
      <c r="A179" s="37"/>
      <c r="B179" s="38"/>
      <c r="C179" s="245" t="s">
        <v>73</v>
      </c>
      <c r="D179" s="245" t="s">
        <v>203</v>
      </c>
      <c r="E179" s="246" t="s">
        <v>927</v>
      </c>
      <c r="F179" s="247" t="s">
        <v>928</v>
      </c>
      <c r="G179" s="248" t="s">
        <v>226</v>
      </c>
      <c r="H179" s="249">
        <v>2.808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697</v>
      </c>
    </row>
    <row r="180" spans="1:65" s="2" customFormat="1" ht="33" customHeight="1">
      <c r="A180" s="37"/>
      <c r="B180" s="38"/>
      <c r="C180" s="245" t="s">
        <v>73</v>
      </c>
      <c r="D180" s="245" t="s">
        <v>203</v>
      </c>
      <c r="E180" s="246" t="s">
        <v>929</v>
      </c>
      <c r="F180" s="247" t="s">
        <v>930</v>
      </c>
      <c r="G180" s="248" t="s">
        <v>226</v>
      </c>
      <c r="H180" s="249">
        <v>5.496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702</v>
      </c>
    </row>
    <row r="181" spans="1:65" s="2" customFormat="1" ht="44.25" customHeight="1">
      <c r="A181" s="37"/>
      <c r="B181" s="38"/>
      <c r="C181" s="245" t="s">
        <v>73</v>
      </c>
      <c r="D181" s="245" t="s">
        <v>203</v>
      </c>
      <c r="E181" s="246" t="s">
        <v>1254</v>
      </c>
      <c r="F181" s="247" t="s">
        <v>1255</v>
      </c>
      <c r="G181" s="248" t="s">
        <v>226</v>
      </c>
      <c r="H181" s="249">
        <v>3.372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706</v>
      </c>
    </row>
    <row r="182" spans="1:65" s="2" customFormat="1" ht="44.25" customHeight="1">
      <c r="A182" s="37"/>
      <c r="B182" s="38"/>
      <c r="C182" s="245" t="s">
        <v>73</v>
      </c>
      <c r="D182" s="245" t="s">
        <v>203</v>
      </c>
      <c r="E182" s="246" t="s">
        <v>1256</v>
      </c>
      <c r="F182" s="247" t="s">
        <v>1257</v>
      </c>
      <c r="G182" s="248" t="s">
        <v>226</v>
      </c>
      <c r="H182" s="249">
        <v>4.524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709</v>
      </c>
    </row>
    <row r="183" spans="1:63" s="12" customFormat="1" ht="25.9" customHeight="1">
      <c r="A183" s="12"/>
      <c r="B183" s="229"/>
      <c r="C183" s="230"/>
      <c r="D183" s="231" t="s">
        <v>72</v>
      </c>
      <c r="E183" s="232" t="s">
        <v>804</v>
      </c>
      <c r="F183" s="232" t="s">
        <v>809</v>
      </c>
      <c r="G183" s="230"/>
      <c r="H183" s="230"/>
      <c r="I183" s="233"/>
      <c r="J183" s="234">
        <f>BK183</f>
        <v>0</v>
      </c>
      <c r="K183" s="230"/>
      <c r="L183" s="235"/>
      <c r="M183" s="236"/>
      <c r="N183" s="237"/>
      <c r="O183" s="237"/>
      <c r="P183" s="238">
        <f>SUM(P184:P187)</f>
        <v>0</v>
      </c>
      <c r="Q183" s="237"/>
      <c r="R183" s="238">
        <f>SUM(R184:R187)</f>
        <v>0</v>
      </c>
      <c r="S183" s="237"/>
      <c r="T183" s="239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80</v>
      </c>
      <c r="AT183" s="241" t="s">
        <v>72</v>
      </c>
      <c r="AU183" s="241" t="s">
        <v>73</v>
      </c>
      <c r="AY183" s="240" t="s">
        <v>201</v>
      </c>
      <c r="BK183" s="242">
        <f>SUM(BK184:BK187)</f>
        <v>0</v>
      </c>
    </row>
    <row r="184" spans="1:65" s="2" customFormat="1" ht="21.75" customHeight="1">
      <c r="A184" s="37"/>
      <c r="B184" s="38"/>
      <c r="C184" s="245" t="s">
        <v>73</v>
      </c>
      <c r="D184" s="245" t="s">
        <v>203</v>
      </c>
      <c r="E184" s="246" t="s">
        <v>935</v>
      </c>
      <c r="F184" s="247" t="s">
        <v>936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817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1264</v>
      </c>
      <c r="F185" s="247" t="s">
        <v>938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820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939</v>
      </c>
      <c r="F186" s="247" t="s">
        <v>940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823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941</v>
      </c>
      <c r="F187" s="247" t="s">
        <v>419</v>
      </c>
      <c r="G187" s="248" t="s">
        <v>206</v>
      </c>
      <c r="H187" s="249">
        <v>1</v>
      </c>
      <c r="I187" s="250"/>
      <c r="J187" s="251">
        <f>ROUND(I187*H187,2)</f>
        <v>0</v>
      </c>
      <c r="K187" s="252"/>
      <c r="L187" s="43"/>
      <c r="M187" s="295" t="s">
        <v>1</v>
      </c>
      <c r="N187" s="296" t="s">
        <v>39</v>
      </c>
      <c r="O187" s="297"/>
      <c r="P187" s="298">
        <f>O187*H187</f>
        <v>0</v>
      </c>
      <c r="Q187" s="298">
        <v>0</v>
      </c>
      <c r="R187" s="298">
        <f>Q187*H187</f>
        <v>0</v>
      </c>
      <c r="S187" s="298">
        <v>0</v>
      </c>
      <c r="T187" s="29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826</v>
      </c>
    </row>
    <row r="188" spans="1:31" s="2" customFormat="1" ht="6.95" customHeight="1">
      <c r="A188" s="37"/>
      <c r="B188" s="65"/>
      <c r="C188" s="66"/>
      <c r="D188" s="66"/>
      <c r="E188" s="66"/>
      <c r="F188" s="66"/>
      <c r="G188" s="66"/>
      <c r="H188" s="66"/>
      <c r="I188" s="192"/>
      <c r="J188" s="66"/>
      <c r="K188" s="66"/>
      <c r="L188" s="43"/>
      <c r="M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</sheetData>
  <sheetProtection password="CC35" sheet="1" objects="1" scenarios="1" formatColumns="0" formatRows="0" autoFilter="0"/>
  <autoFilter ref="C131:K1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1265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ROUND((SUM(BE132:BE180)),2)</f>
        <v>0</v>
      </c>
      <c r="G37" s="37"/>
      <c r="H37" s="37"/>
      <c r="I37" s="171">
        <v>0.21</v>
      </c>
      <c r="J37" s="170">
        <f>ROUND(((SUM(BE132:BE180))*I37),2)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ROUND((SUM(BF132:BF180)),2)</f>
        <v>0</v>
      </c>
      <c r="G38" s="37"/>
      <c r="H38" s="37"/>
      <c r="I38" s="171">
        <v>0.15</v>
      </c>
      <c r="J38" s="170">
        <f>ROUND(((SUM(BF132:BF180))*I38),2)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ROUND((SUM(BG132:BG180)),2)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ROUND((SUM(BH132:BH180)),2)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ROUND((SUM(BI132:BI180)),2)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1065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1066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Y.d.c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P133+P135+P137+P142+P146+P149+P171+P176</f>
        <v>0</v>
      </c>
      <c r="Q132" s="103"/>
      <c r="R132" s="226">
        <f>R133+R135+R137+R142+R146+R149+R171+R176</f>
        <v>0</v>
      </c>
      <c r="S132" s="103"/>
      <c r="T132" s="227">
        <f>T133+T135+T137+T142+T146+T149+T171+T176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BK133+BK135+BK137+BK142+BK146+BK149+BK171+BK176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1266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856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859</v>
      </c>
      <c r="F138" s="247" t="s">
        <v>860</v>
      </c>
      <c r="G138" s="248" t="s">
        <v>311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861</v>
      </c>
      <c r="F139" s="247" t="s">
        <v>862</v>
      </c>
      <c r="G139" s="248" t="s">
        <v>311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868</v>
      </c>
      <c r="F143" s="247" t="s">
        <v>869</v>
      </c>
      <c r="G143" s="248" t="s">
        <v>311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870</v>
      </c>
      <c r="F144" s="247" t="s">
        <v>871</v>
      </c>
      <c r="G144" s="248" t="s">
        <v>311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2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875</v>
      </c>
      <c r="F147" s="247" t="s">
        <v>876</v>
      </c>
      <c r="G147" s="248" t="s">
        <v>311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877</v>
      </c>
      <c r="F148" s="247" t="s">
        <v>878</v>
      </c>
      <c r="G148" s="248" t="s">
        <v>311</v>
      </c>
      <c r="H148" s="249">
        <v>3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SUM(P150:P170)</f>
        <v>0</v>
      </c>
      <c r="Q149" s="237"/>
      <c r="R149" s="238">
        <f>SUM(R150:R170)</f>
        <v>0</v>
      </c>
      <c r="S149" s="237"/>
      <c r="T149" s="239">
        <f>SUM(T150:T170)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SUM(BK150:BK170)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6.72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39.84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886</v>
      </c>
      <c r="F152" s="247" t="s">
        <v>887</v>
      </c>
      <c r="G152" s="248" t="s">
        <v>785</v>
      </c>
      <c r="H152" s="249">
        <v>15.072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948</v>
      </c>
      <c r="F153" s="247" t="s">
        <v>949</v>
      </c>
      <c r="G153" s="248" t="s">
        <v>311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1261</v>
      </c>
      <c r="F154" s="247" t="s">
        <v>974</v>
      </c>
      <c r="G154" s="248" t="s">
        <v>311</v>
      </c>
      <c r="H154" s="249">
        <v>3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890</v>
      </c>
      <c r="F155" s="247" t="s">
        <v>891</v>
      </c>
      <c r="G155" s="248" t="s">
        <v>311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892</v>
      </c>
      <c r="F156" s="247" t="s">
        <v>893</v>
      </c>
      <c r="G156" s="248" t="s">
        <v>311</v>
      </c>
      <c r="H156" s="249">
        <v>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894</v>
      </c>
      <c r="F157" s="247" t="s">
        <v>895</v>
      </c>
      <c r="G157" s="248" t="s">
        <v>311</v>
      </c>
      <c r="H157" s="249">
        <v>5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1267</v>
      </c>
      <c r="F158" s="247" t="s">
        <v>1268</v>
      </c>
      <c r="G158" s="248" t="s">
        <v>311</v>
      </c>
      <c r="H158" s="249">
        <v>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896</v>
      </c>
      <c r="F159" s="247" t="s">
        <v>897</v>
      </c>
      <c r="G159" s="248" t="s">
        <v>311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898</v>
      </c>
      <c r="F160" s="247" t="s">
        <v>899</v>
      </c>
      <c r="G160" s="248" t="s">
        <v>311</v>
      </c>
      <c r="H160" s="249">
        <v>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900</v>
      </c>
      <c r="F161" s="247" t="s">
        <v>901</v>
      </c>
      <c r="G161" s="248" t="s">
        <v>311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902</v>
      </c>
      <c r="F162" s="247" t="s">
        <v>903</v>
      </c>
      <c r="G162" s="248" t="s">
        <v>311</v>
      </c>
      <c r="H162" s="249">
        <v>3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906</v>
      </c>
      <c r="F163" s="247" t="s">
        <v>907</v>
      </c>
      <c r="G163" s="248" t="s">
        <v>311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908</v>
      </c>
      <c r="F164" s="247" t="s">
        <v>909</v>
      </c>
      <c r="G164" s="248" t="s">
        <v>311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910</v>
      </c>
      <c r="F165" s="247" t="s">
        <v>911</v>
      </c>
      <c r="G165" s="248" t="s">
        <v>311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1269</v>
      </c>
      <c r="F166" s="247" t="s">
        <v>1270</v>
      </c>
      <c r="G166" s="248" t="s">
        <v>311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1271</v>
      </c>
      <c r="F167" s="247" t="s">
        <v>1272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920</v>
      </c>
      <c r="F168" s="247" t="s">
        <v>921</v>
      </c>
      <c r="G168" s="248" t="s">
        <v>311</v>
      </c>
      <c r="H168" s="249">
        <v>5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922</v>
      </c>
      <c r="F169" s="247" t="s">
        <v>923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924</v>
      </c>
      <c r="F170" s="247" t="s">
        <v>925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794</v>
      </c>
      <c r="F171" s="232" t="s">
        <v>926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SUM(P172:P175)</f>
        <v>0</v>
      </c>
      <c r="Q171" s="237"/>
      <c r="R171" s="238">
        <f>SUM(R172:R175)</f>
        <v>0</v>
      </c>
      <c r="S171" s="237"/>
      <c r="T171" s="239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201</v>
      </c>
      <c r="BK171" s="242">
        <f>SUM(BK172:BK175)</f>
        <v>0</v>
      </c>
    </row>
    <row r="172" spans="1:65" s="2" customFormat="1" ht="33" customHeight="1">
      <c r="A172" s="37"/>
      <c r="B172" s="38"/>
      <c r="C172" s="245" t="s">
        <v>73</v>
      </c>
      <c r="D172" s="245" t="s">
        <v>203</v>
      </c>
      <c r="E172" s="246" t="s">
        <v>927</v>
      </c>
      <c r="F172" s="247" t="s">
        <v>928</v>
      </c>
      <c r="G172" s="248" t="s">
        <v>226</v>
      </c>
      <c r="H172" s="249">
        <v>2.34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573</v>
      </c>
    </row>
    <row r="173" spans="1:65" s="2" customFormat="1" ht="33" customHeight="1">
      <c r="A173" s="37"/>
      <c r="B173" s="38"/>
      <c r="C173" s="245" t="s">
        <v>73</v>
      </c>
      <c r="D173" s="245" t="s">
        <v>203</v>
      </c>
      <c r="E173" s="246" t="s">
        <v>929</v>
      </c>
      <c r="F173" s="247" t="s">
        <v>930</v>
      </c>
      <c r="G173" s="248" t="s">
        <v>226</v>
      </c>
      <c r="H173" s="249">
        <v>5.964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582</v>
      </c>
    </row>
    <row r="174" spans="1:65" s="2" customFormat="1" ht="44.25" customHeight="1">
      <c r="A174" s="37"/>
      <c r="B174" s="38"/>
      <c r="C174" s="245" t="s">
        <v>73</v>
      </c>
      <c r="D174" s="245" t="s">
        <v>203</v>
      </c>
      <c r="E174" s="246" t="s">
        <v>1254</v>
      </c>
      <c r="F174" s="247" t="s">
        <v>1255</v>
      </c>
      <c r="G174" s="248" t="s">
        <v>226</v>
      </c>
      <c r="H174" s="249">
        <v>5.244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592</v>
      </c>
    </row>
    <row r="175" spans="1:65" s="2" customFormat="1" ht="44.25" customHeight="1">
      <c r="A175" s="37"/>
      <c r="B175" s="38"/>
      <c r="C175" s="245" t="s">
        <v>73</v>
      </c>
      <c r="D175" s="245" t="s">
        <v>203</v>
      </c>
      <c r="E175" s="246" t="s">
        <v>1256</v>
      </c>
      <c r="F175" s="247" t="s">
        <v>1257</v>
      </c>
      <c r="G175" s="248" t="s">
        <v>226</v>
      </c>
      <c r="H175" s="249">
        <v>3.012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602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804</v>
      </c>
      <c r="F176" s="232" t="s">
        <v>809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SUM(BK177:BK180)</f>
        <v>0</v>
      </c>
    </row>
    <row r="177" spans="1:65" s="2" customFormat="1" ht="21.75" customHeight="1">
      <c r="A177" s="37"/>
      <c r="B177" s="38"/>
      <c r="C177" s="245" t="s">
        <v>73</v>
      </c>
      <c r="D177" s="245" t="s">
        <v>203</v>
      </c>
      <c r="E177" s="246" t="s">
        <v>935</v>
      </c>
      <c r="F177" s="247" t="s">
        <v>936</v>
      </c>
      <c r="G177" s="248" t="s">
        <v>206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691</v>
      </c>
    </row>
    <row r="178" spans="1:65" s="2" customFormat="1" ht="16.5" customHeight="1">
      <c r="A178" s="37"/>
      <c r="B178" s="38"/>
      <c r="C178" s="245" t="s">
        <v>73</v>
      </c>
      <c r="D178" s="245" t="s">
        <v>203</v>
      </c>
      <c r="E178" s="246" t="s">
        <v>1273</v>
      </c>
      <c r="F178" s="247" t="s">
        <v>938</v>
      </c>
      <c r="G178" s="248" t="s">
        <v>206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693</v>
      </c>
    </row>
    <row r="179" spans="1:65" s="2" customFormat="1" ht="16.5" customHeight="1">
      <c r="A179" s="37"/>
      <c r="B179" s="38"/>
      <c r="C179" s="245" t="s">
        <v>73</v>
      </c>
      <c r="D179" s="245" t="s">
        <v>203</v>
      </c>
      <c r="E179" s="246" t="s">
        <v>1274</v>
      </c>
      <c r="F179" s="247" t="s">
        <v>940</v>
      </c>
      <c r="G179" s="248" t="s">
        <v>206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695</v>
      </c>
    </row>
    <row r="180" spans="1:65" s="2" customFormat="1" ht="16.5" customHeight="1">
      <c r="A180" s="37"/>
      <c r="B180" s="38"/>
      <c r="C180" s="245" t="s">
        <v>73</v>
      </c>
      <c r="D180" s="245" t="s">
        <v>203</v>
      </c>
      <c r="E180" s="246" t="s">
        <v>941</v>
      </c>
      <c r="F180" s="247" t="s">
        <v>419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95" t="s">
        <v>1</v>
      </c>
      <c r="N180" s="296" t="s">
        <v>39</v>
      </c>
      <c r="O180" s="297"/>
      <c r="P180" s="298">
        <f>O180*H180</f>
        <v>0</v>
      </c>
      <c r="Q180" s="298">
        <v>0</v>
      </c>
      <c r="R180" s="298">
        <f>Q180*H180</f>
        <v>0</v>
      </c>
      <c r="S180" s="298">
        <v>0</v>
      </c>
      <c r="T180" s="29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697</v>
      </c>
    </row>
    <row r="181" spans="1:31" s="2" customFormat="1" ht="6.95" customHeight="1">
      <c r="A181" s="37"/>
      <c r="B181" s="65"/>
      <c r="C181" s="66"/>
      <c r="D181" s="66"/>
      <c r="E181" s="66"/>
      <c r="F181" s="66"/>
      <c r="G181" s="66"/>
      <c r="H181" s="66"/>
      <c r="I181" s="192"/>
      <c r="J181" s="66"/>
      <c r="K181" s="66"/>
      <c r="L181" s="43"/>
      <c r="M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sheetProtection password="CC35" sheet="1" objects="1" scenarios="1" formatColumns="0" formatRows="0" autoFilter="0"/>
  <autoFilter ref="C131:K1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1065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1066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1275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ROUND((SUM(BE132:BE186)),2)</f>
        <v>0</v>
      </c>
      <c r="G37" s="37"/>
      <c r="H37" s="37"/>
      <c r="I37" s="171">
        <v>0.21</v>
      </c>
      <c r="J37" s="170">
        <f>ROUND(((SUM(BE132:BE186))*I37),2)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ROUND((SUM(BF132:BF186)),2)</f>
        <v>0</v>
      </c>
      <c r="G38" s="37"/>
      <c r="H38" s="37"/>
      <c r="I38" s="171">
        <v>0.15</v>
      </c>
      <c r="J38" s="170">
        <f>ROUND(((SUM(BF132:BF186))*I38),2)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ROUND((SUM(BG132:BG186)),2)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ROUND((SUM(BH132:BH186)),2)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ROUND((SUM(BI132:BI186)),2)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1065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1066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Y.d.d - Vzduchotechnika 4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J177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J182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1065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1066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Y.d.d - Vzduchotechnika 4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P133+P135+P137+P142+P146+P149+P177+P182</f>
        <v>0</v>
      </c>
      <c r="Q132" s="103"/>
      <c r="R132" s="226">
        <f>R133+R135+R137+R142+R146+R149+R177+R182</f>
        <v>0</v>
      </c>
      <c r="S132" s="103"/>
      <c r="T132" s="227">
        <f>T133+T135+T137+T142+T146+T149+T177+T182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BK133+BK135+BK137+BK142+BK146+BK149+BK177+BK182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1276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955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956</v>
      </c>
      <c r="F138" s="247" t="s">
        <v>860</v>
      </c>
      <c r="G138" s="248" t="s">
        <v>311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957</v>
      </c>
      <c r="F139" s="247" t="s">
        <v>862</v>
      </c>
      <c r="G139" s="248" t="s">
        <v>311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958</v>
      </c>
      <c r="F140" s="247" t="s">
        <v>864</v>
      </c>
      <c r="G140" s="248" t="s">
        <v>311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959</v>
      </c>
      <c r="F141" s="247" t="s">
        <v>866</v>
      </c>
      <c r="G141" s="248" t="s">
        <v>311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960</v>
      </c>
      <c r="F143" s="247" t="s">
        <v>869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961</v>
      </c>
      <c r="F144" s="247" t="s">
        <v>871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962</v>
      </c>
      <c r="F145" s="247" t="s">
        <v>873</v>
      </c>
      <c r="G145" s="248" t="s">
        <v>311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963</v>
      </c>
      <c r="F147" s="247" t="s">
        <v>876</v>
      </c>
      <c r="G147" s="248" t="s">
        <v>311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964</v>
      </c>
      <c r="F148" s="247" t="s">
        <v>878</v>
      </c>
      <c r="G148" s="248" t="s">
        <v>311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SUM(P150:P176)</f>
        <v>0</v>
      </c>
      <c r="Q149" s="237"/>
      <c r="R149" s="238">
        <f>SUM(R150:R176)</f>
        <v>0</v>
      </c>
      <c r="S149" s="237"/>
      <c r="T149" s="239">
        <f>SUM(T150:T176)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SUM(BK150:BK176)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965</v>
      </c>
      <c r="F150" s="247" t="s">
        <v>881</v>
      </c>
      <c r="G150" s="248" t="s">
        <v>785</v>
      </c>
      <c r="H150" s="249">
        <v>10.26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966</v>
      </c>
      <c r="F151" s="247" t="s">
        <v>883</v>
      </c>
      <c r="G151" s="248" t="s">
        <v>785</v>
      </c>
      <c r="H151" s="249">
        <v>59.16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967</v>
      </c>
      <c r="F152" s="247" t="s">
        <v>885</v>
      </c>
      <c r="G152" s="248" t="s">
        <v>785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968</v>
      </c>
      <c r="F153" s="247" t="s">
        <v>887</v>
      </c>
      <c r="G153" s="248" t="s">
        <v>785</v>
      </c>
      <c r="H153" s="249">
        <v>17.208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969</v>
      </c>
      <c r="F154" s="247" t="s">
        <v>945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1277</v>
      </c>
      <c r="F155" s="247" t="s">
        <v>889</v>
      </c>
      <c r="G155" s="248" t="s">
        <v>311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970</v>
      </c>
      <c r="F156" s="247" t="s">
        <v>947</v>
      </c>
      <c r="G156" s="248" t="s">
        <v>311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973</v>
      </c>
      <c r="F157" s="247" t="s">
        <v>974</v>
      </c>
      <c r="G157" s="248" t="s">
        <v>311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975</v>
      </c>
      <c r="F158" s="247" t="s">
        <v>891</v>
      </c>
      <c r="G158" s="248" t="s">
        <v>311</v>
      </c>
      <c r="H158" s="249">
        <v>5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976</v>
      </c>
      <c r="F159" s="247" t="s">
        <v>893</v>
      </c>
      <c r="G159" s="248" t="s">
        <v>311</v>
      </c>
      <c r="H159" s="249">
        <v>14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977</v>
      </c>
      <c r="F160" s="247" t="s">
        <v>895</v>
      </c>
      <c r="G160" s="248" t="s">
        <v>311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978</v>
      </c>
      <c r="F161" s="247" t="s">
        <v>897</v>
      </c>
      <c r="G161" s="248" t="s">
        <v>311</v>
      </c>
      <c r="H161" s="249">
        <v>15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33" customHeight="1">
      <c r="A162" s="37"/>
      <c r="B162" s="38"/>
      <c r="C162" s="245" t="s">
        <v>73</v>
      </c>
      <c r="D162" s="245" t="s">
        <v>203</v>
      </c>
      <c r="E162" s="246" t="s">
        <v>979</v>
      </c>
      <c r="F162" s="247" t="s">
        <v>899</v>
      </c>
      <c r="G162" s="248" t="s">
        <v>311</v>
      </c>
      <c r="H162" s="249">
        <v>12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980</v>
      </c>
      <c r="F163" s="247" t="s">
        <v>901</v>
      </c>
      <c r="G163" s="248" t="s">
        <v>311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981</v>
      </c>
      <c r="F164" s="247" t="s">
        <v>903</v>
      </c>
      <c r="G164" s="248" t="s">
        <v>311</v>
      </c>
      <c r="H164" s="249">
        <v>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982</v>
      </c>
      <c r="F165" s="247" t="s">
        <v>905</v>
      </c>
      <c r="G165" s="248" t="s">
        <v>311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983</v>
      </c>
      <c r="F166" s="247" t="s">
        <v>907</v>
      </c>
      <c r="G166" s="248" t="s">
        <v>311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984</v>
      </c>
      <c r="F167" s="247" t="s">
        <v>909</v>
      </c>
      <c r="G167" s="248" t="s">
        <v>311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985</v>
      </c>
      <c r="F168" s="247" t="s">
        <v>911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986</v>
      </c>
      <c r="F169" s="247" t="s">
        <v>951</v>
      </c>
      <c r="G169" s="248" t="s">
        <v>311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987</v>
      </c>
      <c r="F170" s="247" t="s">
        <v>913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1278</v>
      </c>
      <c r="F171" s="247" t="s">
        <v>915</v>
      </c>
      <c r="G171" s="248" t="s">
        <v>311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1279</v>
      </c>
      <c r="F172" s="247" t="s">
        <v>917</v>
      </c>
      <c r="G172" s="248" t="s">
        <v>311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996</v>
      </c>
      <c r="F173" s="247" t="s">
        <v>919</v>
      </c>
      <c r="G173" s="248" t="s">
        <v>311</v>
      </c>
      <c r="H173" s="249">
        <v>2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1280</v>
      </c>
      <c r="F174" s="247" t="s">
        <v>921</v>
      </c>
      <c r="G174" s="248" t="s">
        <v>311</v>
      </c>
      <c r="H174" s="249">
        <v>10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602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1281</v>
      </c>
      <c r="F175" s="247" t="s">
        <v>923</v>
      </c>
      <c r="G175" s="248" t="s">
        <v>311</v>
      </c>
      <c r="H175" s="249">
        <v>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691</v>
      </c>
    </row>
    <row r="176" spans="1:65" s="2" customFormat="1" ht="16.5" customHeight="1">
      <c r="A176" s="37"/>
      <c r="B176" s="38"/>
      <c r="C176" s="245" t="s">
        <v>73</v>
      </c>
      <c r="D176" s="245" t="s">
        <v>203</v>
      </c>
      <c r="E176" s="246" t="s">
        <v>1000</v>
      </c>
      <c r="F176" s="247" t="s">
        <v>925</v>
      </c>
      <c r="G176" s="248" t="s">
        <v>311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693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794</v>
      </c>
      <c r="F177" s="232" t="s">
        <v>926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201</v>
      </c>
      <c r="BK177" s="242">
        <f>SUM(BK178:BK181)</f>
        <v>0</v>
      </c>
    </row>
    <row r="178" spans="1:65" s="2" customFormat="1" ht="33" customHeight="1">
      <c r="A178" s="37"/>
      <c r="B178" s="38"/>
      <c r="C178" s="245" t="s">
        <v>73</v>
      </c>
      <c r="D178" s="245" t="s">
        <v>203</v>
      </c>
      <c r="E178" s="246" t="s">
        <v>1001</v>
      </c>
      <c r="F178" s="247" t="s">
        <v>928</v>
      </c>
      <c r="G178" s="248" t="s">
        <v>226</v>
      </c>
      <c r="H178" s="249">
        <v>2.592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695</v>
      </c>
    </row>
    <row r="179" spans="1:65" s="2" customFormat="1" ht="33" customHeight="1">
      <c r="A179" s="37"/>
      <c r="B179" s="38"/>
      <c r="C179" s="245" t="s">
        <v>73</v>
      </c>
      <c r="D179" s="245" t="s">
        <v>203</v>
      </c>
      <c r="E179" s="246" t="s">
        <v>1282</v>
      </c>
      <c r="F179" s="247" t="s">
        <v>930</v>
      </c>
      <c r="G179" s="248" t="s">
        <v>226</v>
      </c>
      <c r="H179" s="249">
        <v>6.348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697</v>
      </c>
    </row>
    <row r="180" spans="1:65" s="2" customFormat="1" ht="44.25" customHeight="1">
      <c r="A180" s="37"/>
      <c r="B180" s="38"/>
      <c r="C180" s="245" t="s">
        <v>73</v>
      </c>
      <c r="D180" s="245" t="s">
        <v>203</v>
      </c>
      <c r="E180" s="246" t="s">
        <v>1283</v>
      </c>
      <c r="F180" s="247" t="s">
        <v>1255</v>
      </c>
      <c r="G180" s="248" t="s">
        <v>226</v>
      </c>
      <c r="H180" s="249">
        <v>3.516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702</v>
      </c>
    </row>
    <row r="181" spans="1:65" s="2" customFormat="1" ht="44.25" customHeight="1">
      <c r="A181" s="37"/>
      <c r="B181" s="38"/>
      <c r="C181" s="245" t="s">
        <v>73</v>
      </c>
      <c r="D181" s="245" t="s">
        <v>203</v>
      </c>
      <c r="E181" s="246" t="s">
        <v>1284</v>
      </c>
      <c r="F181" s="247" t="s">
        <v>1257</v>
      </c>
      <c r="G181" s="248" t="s">
        <v>226</v>
      </c>
      <c r="H181" s="249">
        <v>5.04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706</v>
      </c>
    </row>
    <row r="182" spans="1:63" s="12" customFormat="1" ht="25.9" customHeight="1">
      <c r="A182" s="12"/>
      <c r="B182" s="229"/>
      <c r="C182" s="230"/>
      <c r="D182" s="231" t="s">
        <v>72</v>
      </c>
      <c r="E182" s="232" t="s">
        <v>804</v>
      </c>
      <c r="F182" s="232" t="s">
        <v>809</v>
      </c>
      <c r="G182" s="230"/>
      <c r="H182" s="230"/>
      <c r="I182" s="233"/>
      <c r="J182" s="234">
        <f>BK182</f>
        <v>0</v>
      </c>
      <c r="K182" s="230"/>
      <c r="L182" s="235"/>
      <c r="M182" s="236"/>
      <c r="N182" s="237"/>
      <c r="O182" s="237"/>
      <c r="P182" s="238">
        <f>SUM(P183:P186)</f>
        <v>0</v>
      </c>
      <c r="Q182" s="237"/>
      <c r="R182" s="238">
        <f>SUM(R183:R186)</f>
        <v>0</v>
      </c>
      <c r="S182" s="237"/>
      <c r="T182" s="239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0" t="s">
        <v>80</v>
      </c>
      <c r="AT182" s="241" t="s">
        <v>72</v>
      </c>
      <c r="AU182" s="241" t="s">
        <v>73</v>
      </c>
      <c r="AY182" s="240" t="s">
        <v>201</v>
      </c>
      <c r="BK182" s="242">
        <f>SUM(BK183:BK186)</f>
        <v>0</v>
      </c>
    </row>
    <row r="183" spans="1:65" s="2" customFormat="1" ht="21.75" customHeight="1">
      <c r="A183" s="37"/>
      <c r="B183" s="38"/>
      <c r="C183" s="245" t="s">
        <v>73</v>
      </c>
      <c r="D183" s="245" t="s">
        <v>203</v>
      </c>
      <c r="E183" s="246" t="s">
        <v>1005</v>
      </c>
      <c r="F183" s="247" t="s">
        <v>936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709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1285</v>
      </c>
      <c r="F184" s="247" t="s">
        <v>938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817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1286</v>
      </c>
      <c r="F185" s="247" t="s">
        <v>940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820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941</v>
      </c>
      <c r="F186" s="247" t="s">
        <v>419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95" t="s">
        <v>1</v>
      </c>
      <c r="N186" s="296" t="s">
        <v>39</v>
      </c>
      <c r="O186" s="297"/>
      <c r="P186" s="298">
        <f>O186*H186</f>
        <v>0</v>
      </c>
      <c r="Q186" s="298">
        <v>0</v>
      </c>
      <c r="R186" s="298">
        <f>Q186*H186</f>
        <v>0</v>
      </c>
      <c r="S186" s="298">
        <v>0</v>
      </c>
      <c r="T186" s="29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823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192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31:K18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1065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1287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28. 4. 2019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1065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Y..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28. 4. 2019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1010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1011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1012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1013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186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U, Y, Z - V.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159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1065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161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Y..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28. 4. 2019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187</v>
      </c>
      <c r="D123" s="219" t="s">
        <v>58</v>
      </c>
      <c r="E123" s="219" t="s">
        <v>54</v>
      </c>
      <c r="F123" s="219" t="s">
        <v>55</v>
      </c>
      <c r="G123" s="219" t="s">
        <v>188</v>
      </c>
      <c r="H123" s="219" t="s">
        <v>189</v>
      </c>
      <c r="I123" s="220" t="s">
        <v>190</v>
      </c>
      <c r="J123" s="221" t="s">
        <v>167</v>
      </c>
      <c r="K123" s="222" t="s">
        <v>191</v>
      </c>
      <c r="L123" s="223"/>
      <c r="M123" s="99" t="s">
        <v>1</v>
      </c>
      <c r="N123" s="100" t="s">
        <v>37</v>
      </c>
      <c r="O123" s="100" t="s">
        <v>192</v>
      </c>
      <c r="P123" s="100" t="s">
        <v>193</v>
      </c>
      <c r="Q123" s="100" t="s">
        <v>194</v>
      </c>
      <c r="R123" s="100" t="s">
        <v>195</v>
      </c>
      <c r="S123" s="100" t="s">
        <v>196</v>
      </c>
      <c r="T123" s="101" t="s">
        <v>197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198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169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1014</v>
      </c>
      <c r="F125" s="232" t="s">
        <v>1015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207</v>
      </c>
      <c r="AT125" s="241" t="s">
        <v>72</v>
      </c>
      <c r="AU125" s="241" t="s">
        <v>73</v>
      </c>
      <c r="AY125" s="240" t="s">
        <v>201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203</v>
      </c>
      <c r="E126" s="246" t="s">
        <v>1016</v>
      </c>
      <c r="F126" s="247" t="s">
        <v>1017</v>
      </c>
      <c r="G126" s="248" t="s">
        <v>1018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1019</v>
      </c>
      <c r="AT126" s="257" t="s">
        <v>203</v>
      </c>
      <c r="AU126" s="257" t="s">
        <v>80</v>
      </c>
      <c r="AY126" s="16" t="s">
        <v>201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1019</v>
      </c>
      <c r="BM126" s="257" t="s">
        <v>1288</v>
      </c>
    </row>
    <row r="127" spans="1:51" s="14" customFormat="1" ht="12">
      <c r="A127" s="14"/>
      <c r="B127" s="270"/>
      <c r="C127" s="271"/>
      <c r="D127" s="261" t="s">
        <v>209</v>
      </c>
      <c r="E127" s="272" t="s">
        <v>1</v>
      </c>
      <c r="F127" s="273" t="s">
        <v>1021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209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201</v>
      </c>
    </row>
    <row r="128" spans="1:51" s="14" customFormat="1" ht="12">
      <c r="A128" s="14"/>
      <c r="B128" s="270"/>
      <c r="C128" s="271"/>
      <c r="D128" s="261" t="s">
        <v>209</v>
      </c>
      <c r="E128" s="272" t="s">
        <v>1</v>
      </c>
      <c r="F128" s="273" t="s">
        <v>1022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209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1023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1024</v>
      </c>
      <c r="F130" s="232" t="s">
        <v>1025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251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1026</v>
      </c>
      <c r="F131" s="243" t="s">
        <v>1027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251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203</v>
      </c>
      <c r="E132" s="246" t="s">
        <v>1028</v>
      </c>
      <c r="F132" s="247" t="s">
        <v>1029</v>
      </c>
      <c r="G132" s="248" t="s">
        <v>427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1030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1030</v>
      </c>
      <c r="BM132" s="257" t="s">
        <v>1289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1032</v>
      </c>
      <c r="F133" s="243" t="s">
        <v>1033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251</v>
      </c>
      <c r="AT133" s="241" t="s">
        <v>72</v>
      </c>
      <c r="AU133" s="241" t="s">
        <v>80</v>
      </c>
      <c r="AY133" s="240" t="s">
        <v>201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203</v>
      </c>
      <c r="E134" s="246" t="s">
        <v>1034</v>
      </c>
      <c r="F134" s="247" t="s">
        <v>1035</v>
      </c>
      <c r="G134" s="248" t="s">
        <v>427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1030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1030</v>
      </c>
      <c r="BM134" s="257" t="s">
        <v>1290</v>
      </c>
    </row>
    <row r="135" spans="1:65" s="2" customFormat="1" ht="16.5" customHeight="1">
      <c r="A135" s="37"/>
      <c r="B135" s="38"/>
      <c r="C135" s="245" t="s">
        <v>251</v>
      </c>
      <c r="D135" s="245" t="s">
        <v>203</v>
      </c>
      <c r="E135" s="246" t="s">
        <v>1037</v>
      </c>
      <c r="F135" s="247" t="s">
        <v>1038</v>
      </c>
      <c r="G135" s="248" t="s">
        <v>427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1030</v>
      </c>
      <c r="AT135" s="257" t="s">
        <v>203</v>
      </c>
      <c r="AU135" s="257" t="s">
        <v>85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1030</v>
      </c>
      <c r="BM135" s="257" t="s">
        <v>1291</v>
      </c>
    </row>
    <row r="136" spans="1:65" s="2" customFormat="1" ht="21.75" customHeight="1">
      <c r="A136" s="37"/>
      <c r="B136" s="38"/>
      <c r="C136" s="245" t="s">
        <v>207</v>
      </c>
      <c r="D136" s="245" t="s">
        <v>203</v>
      </c>
      <c r="E136" s="246" t="s">
        <v>1040</v>
      </c>
      <c r="F136" s="247" t="s">
        <v>1041</v>
      </c>
      <c r="G136" s="248" t="s">
        <v>427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1030</v>
      </c>
      <c r="AT136" s="257" t="s">
        <v>203</v>
      </c>
      <c r="AU136" s="257" t="s">
        <v>85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1030</v>
      </c>
      <c r="BM136" s="257" t="s">
        <v>1292</v>
      </c>
    </row>
    <row r="137" spans="1:65" s="2" customFormat="1" ht="16.5" customHeight="1">
      <c r="A137" s="37"/>
      <c r="B137" s="38"/>
      <c r="C137" s="245" t="s">
        <v>239</v>
      </c>
      <c r="D137" s="245" t="s">
        <v>203</v>
      </c>
      <c r="E137" s="246" t="s">
        <v>1043</v>
      </c>
      <c r="F137" s="247" t="s">
        <v>1044</v>
      </c>
      <c r="G137" s="248" t="s">
        <v>427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1030</v>
      </c>
      <c r="AT137" s="257" t="s">
        <v>203</v>
      </c>
      <c r="AU137" s="257" t="s">
        <v>85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1030</v>
      </c>
      <c r="BM137" s="257" t="s">
        <v>1293</v>
      </c>
    </row>
    <row r="138" spans="1:65" s="2" customFormat="1" ht="21.75" customHeight="1">
      <c r="A138" s="37"/>
      <c r="B138" s="38"/>
      <c r="C138" s="245" t="s">
        <v>259</v>
      </c>
      <c r="D138" s="245" t="s">
        <v>203</v>
      </c>
      <c r="E138" s="246" t="s">
        <v>1046</v>
      </c>
      <c r="F138" s="247" t="s">
        <v>1047</v>
      </c>
      <c r="G138" s="248" t="s">
        <v>427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1030</v>
      </c>
      <c r="AT138" s="257" t="s">
        <v>203</v>
      </c>
      <c r="AU138" s="257" t="s">
        <v>85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1030</v>
      </c>
      <c r="BM138" s="257" t="s">
        <v>1294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1065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1295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28. 4. 2019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1065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Y...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28. 4. 2019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170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175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1011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1050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1051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186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U, Y, Z - V.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159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1065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161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Y...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28. 4. 2019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187</v>
      </c>
      <c r="D124" s="219" t="s">
        <v>58</v>
      </c>
      <c r="E124" s="219" t="s">
        <v>54</v>
      </c>
      <c r="F124" s="219" t="s">
        <v>55</v>
      </c>
      <c r="G124" s="219" t="s">
        <v>188</v>
      </c>
      <c r="H124" s="219" t="s">
        <v>189</v>
      </c>
      <c r="I124" s="220" t="s">
        <v>190</v>
      </c>
      <c r="J124" s="221" t="s">
        <v>167</v>
      </c>
      <c r="K124" s="222" t="s">
        <v>191</v>
      </c>
      <c r="L124" s="223"/>
      <c r="M124" s="99" t="s">
        <v>1</v>
      </c>
      <c r="N124" s="100" t="s">
        <v>37</v>
      </c>
      <c r="O124" s="100" t="s">
        <v>192</v>
      </c>
      <c r="P124" s="100" t="s">
        <v>193</v>
      </c>
      <c r="Q124" s="100" t="s">
        <v>194</v>
      </c>
      <c r="R124" s="100" t="s">
        <v>195</v>
      </c>
      <c r="S124" s="100" t="s">
        <v>196</v>
      </c>
      <c r="T124" s="101" t="s">
        <v>197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198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0.044800000000000006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169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199</v>
      </c>
      <c r="F126" s="232" t="s">
        <v>200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0.044800000000000006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201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272</v>
      </c>
      <c r="F127" s="243" t="s">
        <v>307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0.044800000000000006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201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203</v>
      </c>
      <c r="E128" s="246" t="s">
        <v>1052</v>
      </c>
      <c r="F128" s="247" t="s">
        <v>1053</v>
      </c>
      <c r="G128" s="248" t="s">
        <v>226</v>
      </c>
      <c r="H128" s="249">
        <v>1120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0.044800000000000006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207</v>
      </c>
      <c r="AT128" s="257" t="s">
        <v>203</v>
      </c>
      <c r="AU128" s="257" t="s">
        <v>85</v>
      </c>
      <c r="AY128" s="16" t="s">
        <v>201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207</v>
      </c>
      <c r="BM128" s="257" t="s">
        <v>1296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1297</v>
      </c>
      <c r="G129" s="271"/>
      <c r="H129" s="274">
        <v>1120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1024</v>
      </c>
      <c r="F130" s="232" t="s">
        <v>1025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251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1056</v>
      </c>
      <c r="F131" s="243" t="s">
        <v>1057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251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203</v>
      </c>
      <c r="E132" s="246" t="s">
        <v>1058</v>
      </c>
      <c r="F132" s="247" t="s">
        <v>1057</v>
      </c>
      <c r="G132" s="248" t="s">
        <v>427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1030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1030</v>
      </c>
      <c r="BM132" s="257" t="s">
        <v>1298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1060</v>
      </c>
      <c r="F133" s="243" t="s">
        <v>1061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251</v>
      </c>
      <c r="AT133" s="241" t="s">
        <v>72</v>
      </c>
      <c r="AU133" s="241" t="s">
        <v>80</v>
      </c>
      <c r="AY133" s="240" t="s">
        <v>201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203</v>
      </c>
      <c r="E134" s="246" t="s">
        <v>1062</v>
      </c>
      <c r="F134" s="247" t="s">
        <v>1063</v>
      </c>
      <c r="G134" s="248" t="s">
        <v>427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1030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1030</v>
      </c>
      <c r="BM134" s="257" t="s">
        <v>1299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1300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1301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1302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ROUND((SUM(BE140:BE382)),2)</f>
        <v>0</v>
      </c>
      <c r="G37" s="37"/>
      <c r="H37" s="37"/>
      <c r="I37" s="171">
        <v>0.21</v>
      </c>
      <c r="J37" s="170">
        <f>ROUND(((SUM(BE140:BE382))*I37),2)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ROUND((SUM(BF140:BF382)),2)</f>
        <v>0</v>
      </c>
      <c r="G38" s="37"/>
      <c r="H38" s="37"/>
      <c r="I38" s="171">
        <v>0.15</v>
      </c>
      <c r="J38" s="170">
        <f>ROUND(((SUM(BF140:BF382))*I38),2)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ROUND((SUM(BG140:BG382)),2)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ROUND((SUM(BH140:BH382)),2)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ROUND((SUM(BI140:BI382)),2)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1300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1301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Z.a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170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171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J170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173</v>
      </c>
      <c r="E104" s="212"/>
      <c r="F104" s="212"/>
      <c r="G104" s="212"/>
      <c r="H104" s="212"/>
      <c r="I104" s="213"/>
      <c r="J104" s="214">
        <f>J205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174</v>
      </c>
      <c r="E105" s="212"/>
      <c r="F105" s="212"/>
      <c r="G105" s="212"/>
      <c r="H105" s="212"/>
      <c r="I105" s="213"/>
      <c r="J105" s="214">
        <f>J226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175</v>
      </c>
      <c r="E106" s="212"/>
      <c r="F106" s="212"/>
      <c r="G106" s="212"/>
      <c r="H106" s="212"/>
      <c r="I106" s="213"/>
      <c r="J106" s="214">
        <f>J229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176</v>
      </c>
      <c r="E107" s="212"/>
      <c r="F107" s="212"/>
      <c r="G107" s="212"/>
      <c r="H107" s="212"/>
      <c r="I107" s="213"/>
      <c r="J107" s="214">
        <f>J269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177</v>
      </c>
      <c r="E108" s="212"/>
      <c r="F108" s="212"/>
      <c r="G108" s="212"/>
      <c r="H108" s="212"/>
      <c r="I108" s="213"/>
      <c r="J108" s="214">
        <f>J303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178</v>
      </c>
      <c r="E109" s="212"/>
      <c r="F109" s="212"/>
      <c r="G109" s="212"/>
      <c r="H109" s="212"/>
      <c r="I109" s="213"/>
      <c r="J109" s="214">
        <f>J310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179</v>
      </c>
      <c r="E110" s="206"/>
      <c r="F110" s="206"/>
      <c r="G110" s="206"/>
      <c r="H110" s="206"/>
      <c r="I110" s="207"/>
      <c r="J110" s="208">
        <f>J313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180</v>
      </c>
      <c r="E111" s="212"/>
      <c r="F111" s="212"/>
      <c r="G111" s="212"/>
      <c r="H111" s="212"/>
      <c r="I111" s="213"/>
      <c r="J111" s="214">
        <f>J314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181</v>
      </c>
      <c r="E112" s="212"/>
      <c r="F112" s="212"/>
      <c r="G112" s="212"/>
      <c r="H112" s="212"/>
      <c r="I112" s="213"/>
      <c r="J112" s="214">
        <f>J327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182</v>
      </c>
      <c r="E113" s="212"/>
      <c r="F113" s="212"/>
      <c r="G113" s="212"/>
      <c r="H113" s="212"/>
      <c r="I113" s="213"/>
      <c r="J113" s="214">
        <f>J338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183</v>
      </c>
      <c r="E114" s="212"/>
      <c r="F114" s="212"/>
      <c r="G114" s="212"/>
      <c r="H114" s="212"/>
      <c r="I114" s="213"/>
      <c r="J114" s="214">
        <f>J349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184</v>
      </c>
      <c r="E115" s="212"/>
      <c r="F115" s="212"/>
      <c r="G115" s="212"/>
      <c r="H115" s="212"/>
      <c r="I115" s="213"/>
      <c r="J115" s="214">
        <f>J352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185</v>
      </c>
      <c r="E116" s="212"/>
      <c r="F116" s="212"/>
      <c r="G116" s="212"/>
      <c r="H116" s="212"/>
      <c r="I116" s="213"/>
      <c r="J116" s="214">
        <f>J370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U, Y, Z - V.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159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1300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161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1301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163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Z.a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28. 4. 2019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187</v>
      </c>
      <c r="D139" s="219" t="s">
        <v>58</v>
      </c>
      <c r="E139" s="219" t="s">
        <v>54</v>
      </c>
      <c r="F139" s="219" t="s">
        <v>55</v>
      </c>
      <c r="G139" s="219" t="s">
        <v>188</v>
      </c>
      <c r="H139" s="219" t="s">
        <v>189</v>
      </c>
      <c r="I139" s="220" t="s">
        <v>190</v>
      </c>
      <c r="J139" s="221" t="s">
        <v>167</v>
      </c>
      <c r="K139" s="222" t="s">
        <v>191</v>
      </c>
      <c r="L139" s="223"/>
      <c r="M139" s="99" t="s">
        <v>1</v>
      </c>
      <c r="N139" s="100" t="s">
        <v>37</v>
      </c>
      <c r="O139" s="100" t="s">
        <v>192</v>
      </c>
      <c r="P139" s="100" t="s">
        <v>193</v>
      </c>
      <c r="Q139" s="100" t="s">
        <v>194</v>
      </c>
      <c r="R139" s="100" t="s">
        <v>195</v>
      </c>
      <c r="S139" s="100" t="s">
        <v>196</v>
      </c>
      <c r="T139" s="101" t="s">
        <v>197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198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P141+P313</f>
        <v>0</v>
      </c>
      <c r="Q140" s="103"/>
      <c r="R140" s="226">
        <f>R141+R313</f>
        <v>16.26323675</v>
      </c>
      <c r="S140" s="103"/>
      <c r="T140" s="227">
        <f>T141+T313</f>
        <v>5.6262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169</v>
      </c>
      <c r="BK140" s="228">
        <f>BK141+BK313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199</v>
      </c>
      <c r="F141" s="232" t="s">
        <v>200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P142+P170+P205+P226+P229+P269+P303+P310</f>
        <v>0</v>
      </c>
      <c r="Q141" s="237"/>
      <c r="R141" s="238">
        <f>R142+R170+R205+R226+R229+R269+R303+R310</f>
        <v>13.444136750000002</v>
      </c>
      <c r="S141" s="237"/>
      <c r="T141" s="239">
        <f>T142+T170+T205+T226+T229+T269+T303+T310</f>
        <v>5.6262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BK142+BK170+BK205+BK226+BK229+BK269+BK303+BK310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SUM(P143:P169)</f>
        <v>0</v>
      </c>
      <c r="Q142" s="237"/>
      <c r="R142" s="238">
        <f>SUM(R143:R169)</f>
        <v>10.45717125</v>
      </c>
      <c r="S142" s="237"/>
      <c r="T142" s="239">
        <f>SUM(T143:T169)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201</v>
      </c>
      <c r="BK142" s="242">
        <f>SUM(BK143:BK169)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203</v>
      </c>
      <c r="E143" s="246" t="s">
        <v>204</v>
      </c>
      <c r="F143" s="247" t="s">
        <v>205</v>
      </c>
      <c r="G143" s="248" t="s">
        <v>206</v>
      </c>
      <c r="H143" s="249">
        <v>71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8.53491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85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1303</v>
      </c>
    </row>
    <row r="144" spans="1:51" s="13" customFormat="1" ht="12">
      <c r="A144" s="13"/>
      <c r="B144" s="259"/>
      <c r="C144" s="260"/>
      <c r="D144" s="261" t="s">
        <v>209</v>
      </c>
      <c r="E144" s="262" t="s">
        <v>1</v>
      </c>
      <c r="F144" s="263" t="s">
        <v>210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209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201</v>
      </c>
    </row>
    <row r="145" spans="1:51" s="14" customFormat="1" ht="12">
      <c r="A145" s="14"/>
      <c r="B145" s="270"/>
      <c r="C145" s="271"/>
      <c r="D145" s="261" t="s">
        <v>209</v>
      </c>
      <c r="E145" s="272" t="s">
        <v>1</v>
      </c>
      <c r="F145" s="273" t="s">
        <v>1304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209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201</v>
      </c>
    </row>
    <row r="146" spans="1:51" s="14" customFormat="1" ht="12">
      <c r="A146" s="14"/>
      <c r="B146" s="270"/>
      <c r="C146" s="271"/>
      <c r="D146" s="261" t="s">
        <v>209</v>
      </c>
      <c r="E146" s="272" t="s">
        <v>1</v>
      </c>
      <c r="F146" s="273" t="s">
        <v>1069</v>
      </c>
      <c r="G146" s="271"/>
      <c r="H146" s="274">
        <v>6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209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201</v>
      </c>
    </row>
    <row r="147" spans="1:51" s="14" customFormat="1" ht="12">
      <c r="A147" s="14"/>
      <c r="B147" s="270"/>
      <c r="C147" s="271"/>
      <c r="D147" s="261" t="s">
        <v>209</v>
      </c>
      <c r="E147" s="272" t="s">
        <v>1</v>
      </c>
      <c r="F147" s="273" t="s">
        <v>1305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209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201</v>
      </c>
    </row>
    <row r="148" spans="1:51" s="14" customFormat="1" ht="12">
      <c r="A148" s="14"/>
      <c r="B148" s="270"/>
      <c r="C148" s="271"/>
      <c r="D148" s="261" t="s">
        <v>209</v>
      </c>
      <c r="E148" s="272" t="s">
        <v>1</v>
      </c>
      <c r="F148" s="273" t="s">
        <v>1071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209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201</v>
      </c>
    </row>
    <row r="149" spans="1:51" s="14" customFormat="1" ht="12">
      <c r="A149" s="14"/>
      <c r="B149" s="270"/>
      <c r="C149" s="271"/>
      <c r="D149" s="261" t="s">
        <v>209</v>
      </c>
      <c r="E149" s="272" t="s">
        <v>1</v>
      </c>
      <c r="F149" s="273" t="s">
        <v>1306</v>
      </c>
      <c r="G149" s="271"/>
      <c r="H149" s="274">
        <v>6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209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201</v>
      </c>
    </row>
    <row r="150" spans="1:51" s="14" customFormat="1" ht="12">
      <c r="A150" s="14"/>
      <c r="B150" s="270"/>
      <c r="C150" s="271"/>
      <c r="D150" s="261" t="s">
        <v>209</v>
      </c>
      <c r="E150" s="272" t="s">
        <v>1</v>
      </c>
      <c r="F150" s="273" t="s">
        <v>1307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209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201</v>
      </c>
    </row>
    <row r="151" spans="1:51" s="14" customFormat="1" ht="12">
      <c r="A151" s="14"/>
      <c r="B151" s="270"/>
      <c r="C151" s="271"/>
      <c r="D151" s="261" t="s">
        <v>209</v>
      </c>
      <c r="E151" s="272" t="s">
        <v>1</v>
      </c>
      <c r="F151" s="273" t="s">
        <v>218</v>
      </c>
      <c r="G151" s="271"/>
      <c r="H151" s="274">
        <v>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209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201</v>
      </c>
    </row>
    <row r="152" spans="1:51" s="14" customFormat="1" ht="12">
      <c r="A152" s="14"/>
      <c r="B152" s="270"/>
      <c r="C152" s="271"/>
      <c r="D152" s="261" t="s">
        <v>209</v>
      </c>
      <c r="E152" s="272" t="s">
        <v>1</v>
      </c>
      <c r="F152" s="273" t="s">
        <v>1076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209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201</v>
      </c>
    </row>
    <row r="153" spans="1:51" s="14" customFormat="1" ht="12">
      <c r="A153" s="14"/>
      <c r="B153" s="270"/>
      <c r="C153" s="271"/>
      <c r="D153" s="261" t="s">
        <v>209</v>
      </c>
      <c r="E153" s="272" t="s">
        <v>1</v>
      </c>
      <c r="F153" s="273" t="s">
        <v>1308</v>
      </c>
      <c r="G153" s="271"/>
      <c r="H153" s="274">
        <v>8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209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201</v>
      </c>
    </row>
    <row r="154" spans="1:51" s="14" customFormat="1" ht="12">
      <c r="A154" s="14"/>
      <c r="B154" s="270"/>
      <c r="C154" s="271"/>
      <c r="D154" s="261" t="s">
        <v>209</v>
      </c>
      <c r="E154" s="272" t="s">
        <v>1</v>
      </c>
      <c r="F154" s="273" t="s">
        <v>221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209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201</v>
      </c>
    </row>
    <row r="155" spans="1:51" s="14" customFormat="1" ht="12">
      <c r="A155" s="14"/>
      <c r="B155" s="270"/>
      <c r="C155" s="271"/>
      <c r="D155" s="261" t="s">
        <v>209</v>
      </c>
      <c r="E155" s="272" t="s">
        <v>1</v>
      </c>
      <c r="F155" s="273" t="s">
        <v>1309</v>
      </c>
      <c r="G155" s="271"/>
      <c r="H155" s="274">
        <v>6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209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201</v>
      </c>
    </row>
    <row r="156" spans="1:65" s="2" customFormat="1" ht="21.75" customHeight="1">
      <c r="A156" s="37"/>
      <c r="B156" s="38"/>
      <c r="C156" s="245" t="s">
        <v>85</v>
      </c>
      <c r="D156" s="245" t="s">
        <v>203</v>
      </c>
      <c r="E156" s="246" t="s">
        <v>224</v>
      </c>
      <c r="F156" s="247" t="s">
        <v>225</v>
      </c>
      <c r="G156" s="248" t="s">
        <v>226</v>
      </c>
      <c r="H156" s="249">
        <v>11.375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0.04564</v>
      </c>
      <c r="R156" s="255">
        <f>Q156*H156</f>
        <v>0.519155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85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1310</v>
      </c>
    </row>
    <row r="157" spans="1:51" s="13" customFormat="1" ht="12">
      <c r="A157" s="13"/>
      <c r="B157" s="259"/>
      <c r="C157" s="260"/>
      <c r="D157" s="261" t="s">
        <v>209</v>
      </c>
      <c r="E157" s="262" t="s">
        <v>1</v>
      </c>
      <c r="F157" s="263" t="s">
        <v>228</v>
      </c>
      <c r="G157" s="260"/>
      <c r="H157" s="262" t="s">
        <v>1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209</v>
      </c>
      <c r="AU157" s="269" t="s">
        <v>85</v>
      </c>
      <c r="AV157" s="13" t="s">
        <v>80</v>
      </c>
      <c r="AW157" s="13" t="s">
        <v>30</v>
      </c>
      <c r="AX157" s="13" t="s">
        <v>73</v>
      </c>
      <c r="AY157" s="269" t="s">
        <v>201</v>
      </c>
    </row>
    <row r="158" spans="1:51" s="14" customFormat="1" ht="12">
      <c r="A158" s="14"/>
      <c r="B158" s="270"/>
      <c r="C158" s="271"/>
      <c r="D158" s="261" t="s">
        <v>209</v>
      </c>
      <c r="E158" s="272" t="s">
        <v>1</v>
      </c>
      <c r="F158" s="273" t="s">
        <v>1311</v>
      </c>
      <c r="G158" s="271"/>
      <c r="H158" s="274">
        <v>0.525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209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201</v>
      </c>
    </row>
    <row r="159" spans="1:51" s="14" customFormat="1" ht="12">
      <c r="A159" s="14"/>
      <c r="B159" s="270"/>
      <c r="C159" s="271"/>
      <c r="D159" s="261" t="s">
        <v>209</v>
      </c>
      <c r="E159" s="272" t="s">
        <v>1</v>
      </c>
      <c r="F159" s="273" t="s">
        <v>1312</v>
      </c>
      <c r="G159" s="271"/>
      <c r="H159" s="274">
        <v>1.05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209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201</v>
      </c>
    </row>
    <row r="160" spans="1:51" s="13" customFormat="1" ht="12">
      <c r="A160" s="13"/>
      <c r="B160" s="259"/>
      <c r="C160" s="260"/>
      <c r="D160" s="261" t="s">
        <v>209</v>
      </c>
      <c r="E160" s="262" t="s">
        <v>1</v>
      </c>
      <c r="F160" s="263" t="s">
        <v>232</v>
      </c>
      <c r="G160" s="260"/>
      <c r="H160" s="262" t="s">
        <v>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209</v>
      </c>
      <c r="AU160" s="269" t="s">
        <v>85</v>
      </c>
      <c r="AV160" s="13" t="s">
        <v>80</v>
      </c>
      <c r="AW160" s="13" t="s">
        <v>30</v>
      </c>
      <c r="AX160" s="13" t="s">
        <v>73</v>
      </c>
      <c r="AY160" s="269" t="s">
        <v>201</v>
      </c>
    </row>
    <row r="161" spans="1:51" s="14" customFormat="1" ht="12">
      <c r="A161" s="14"/>
      <c r="B161" s="270"/>
      <c r="C161" s="271"/>
      <c r="D161" s="261" t="s">
        <v>209</v>
      </c>
      <c r="E161" s="272" t="s">
        <v>1</v>
      </c>
      <c r="F161" s="273" t="s">
        <v>1313</v>
      </c>
      <c r="G161" s="271"/>
      <c r="H161" s="274">
        <v>2.45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209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201</v>
      </c>
    </row>
    <row r="162" spans="1:51" s="14" customFormat="1" ht="12">
      <c r="A162" s="14"/>
      <c r="B162" s="270"/>
      <c r="C162" s="271"/>
      <c r="D162" s="261" t="s">
        <v>209</v>
      </c>
      <c r="E162" s="272" t="s">
        <v>1</v>
      </c>
      <c r="F162" s="273" t="s">
        <v>1314</v>
      </c>
      <c r="G162" s="271"/>
      <c r="H162" s="274">
        <v>7.35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209</v>
      </c>
      <c r="AU162" s="280" t="s">
        <v>85</v>
      </c>
      <c r="AV162" s="14" t="s">
        <v>85</v>
      </c>
      <c r="AW162" s="14" t="s">
        <v>30</v>
      </c>
      <c r="AX162" s="14" t="s">
        <v>73</v>
      </c>
      <c r="AY162" s="280" t="s">
        <v>201</v>
      </c>
    </row>
    <row r="163" spans="1:65" s="2" customFormat="1" ht="21.75" customHeight="1">
      <c r="A163" s="37"/>
      <c r="B163" s="38"/>
      <c r="C163" s="245" t="s">
        <v>90</v>
      </c>
      <c r="D163" s="245" t="s">
        <v>203</v>
      </c>
      <c r="E163" s="246" t="s">
        <v>236</v>
      </c>
      <c r="F163" s="247" t="s">
        <v>237</v>
      </c>
      <c r="G163" s="248" t="s">
        <v>226</v>
      </c>
      <c r="H163" s="249">
        <v>11.375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0.12335</v>
      </c>
      <c r="R163" s="255">
        <f>Q163*H163</f>
        <v>1.40310625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85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1315</v>
      </c>
    </row>
    <row r="164" spans="1:51" s="13" customFormat="1" ht="12">
      <c r="A164" s="13"/>
      <c r="B164" s="259"/>
      <c r="C164" s="260"/>
      <c r="D164" s="261" t="s">
        <v>209</v>
      </c>
      <c r="E164" s="262" t="s">
        <v>1</v>
      </c>
      <c r="F164" s="263" t="s">
        <v>228</v>
      </c>
      <c r="G164" s="260"/>
      <c r="H164" s="262" t="s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209</v>
      </c>
      <c r="AU164" s="269" t="s">
        <v>85</v>
      </c>
      <c r="AV164" s="13" t="s">
        <v>80</v>
      </c>
      <c r="AW164" s="13" t="s">
        <v>30</v>
      </c>
      <c r="AX164" s="13" t="s">
        <v>73</v>
      </c>
      <c r="AY164" s="269" t="s">
        <v>201</v>
      </c>
    </row>
    <row r="165" spans="1:51" s="14" customFormat="1" ht="12">
      <c r="A165" s="14"/>
      <c r="B165" s="270"/>
      <c r="C165" s="271"/>
      <c r="D165" s="261" t="s">
        <v>209</v>
      </c>
      <c r="E165" s="272" t="s">
        <v>1</v>
      </c>
      <c r="F165" s="273" t="s">
        <v>1311</v>
      </c>
      <c r="G165" s="271"/>
      <c r="H165" s="274">
        <v>0.525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209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201</v>
      </c>
    </row>
    <row r="166" spans="1:51" s="14" customFormat="1" ht="12">
      <c r="A166" s="14"/>
      <c r="B166" s="270"/>
      <c r="C166" s="271"/>
      <c r="D166" s="261" t="s">
        <v>209</v>
      </c>
      <c r="E166" s="272" t="s">
        <v>1</v>
      </c>
      <c r="F166" s="273" t="s">
        <v>1312</v>
      </c>
      <c r="G166" s="271"/>
      <c r="H166" s="274">
        <v>1.05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209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201</v>
      </c>
    </row>
    <row r="167" spans="1:51" s="13" customFormat="1" ht="12">
      <c r="A167" s="13"/>
      <c r="B167" s="259"/>
      <c r="C167" s="260"/>
      <c r="D167" s="261" t="s">
        <v>209</v>
      </c>
      <c r="E167" s="262" t="s">
        <v>1</v>
      </c>
      <c r="F167" s="263" t="s">
        <v>232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209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201</v>
      </c>
    </row>
    <row r="168" spans="1:51" s="14" customFormat="1" ht="12">
      <c r="A168" s="14"/>
      <c r="B168" s="270"/>
      <c r="C168" s="271"/>
      <c r="D168" s="261" t="s">
        <v>209</v>
      </c>
      <c r="E168" s="272" t="s">
        <v>1</v>
      </c>
      <c r="F168" s="273" t="s">
        <v>1313</v>
      </c>
      <c r="G168" s="271"/>
      <c r="H168" s="274">
        <v>2.45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209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201</v>
      </c>
    </row>
    <row r="169" spans="1:51" s="14" customFormat="1" ht="12">
      <c r="A169" s="14"/>
      <c r="B169" s="270"/>
      <c r="C169" s="271"/>
      <c r="D169" s="261" t="s">
        <v>209</v>
      </c>
      <c r="E169" s="272" t="s">
        <v>1</v>
      </c>
      <c r="F169" s="273" t="s">
        <v>1314</v>
      </c>
      <c r="G169" s="271"/>
      <c r="H169" s="274">
        <v>7.35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209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201</v>
      </c>
    </row>
    <row r="170" spans="1:63" s="12" customFormat="1" ht="22.8" customHeight="1">
      <c r="A170" s="12"/>
      <c r="B170" s="229"/>
      <c r="C170" s="230"/>
      <c r="D170" s="231" t="s">
        <v>72</v>
      </c>
      <c r="E170" s="243" t="s">
        <v>239</v>
      </c>
      <c r="F170" s="243" t="s">
        <v>240</v>
      </c>
      <c r="G170" s="230"/>
      <c r="H170" s="230"/>
      <c r="I170" s="233"/>
      <c r="J170" s="244">
        <f>BK170</f>
        <v>0</v>
      </c>
      <c r="K170" s="230"/>
      <c r="L170" s="235"/>
      <c r="M170" s="236"/>
      <c r="N170" s="237"/>
      <c r="O170" s="237"/>
      <c r="P170" s="238">
        <f>SUM(P171:P204)</f>
        <v>0</v>
      </c>
      <c r="Q170" s="237"/>
      <c r="R170" s="238">
        <f>SUM(R171:R204)</f>
        <v>1.3861675</v>
      </c>
      <c r="S170" s="237"/>
      <c r="T170" s="239">
        <f>SUM(T171:T204)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80</v>
      </c>
      <c r="AY170" s="240" t="s">
        <v>201</v>
      </c>
      <c r="BK170" s="242">
        <f>SUM(BK171:BK204)</f>
        <v>0</v>
      </c>
    </row>
    <row r="171" spans="1:65" s="2" customFormat="1" ht="21.75" customHeight="1">
      <c r="A171" s="37"/>
      <c r="B171" s="38"/>
      <c r="C171" s="245" t="s">
        <v>207</v>
      </c>
      <c r="D171" s="245" t="s">
        <v>203</v>
      </c>
      <c r="E171" s="246" t="s">
        <v>241</v>
      </c>
      <c r="F171" s="247" t="s">
        <v>242</v>
      </c>
      <c r="G171" s="248" t="s">
        <v>226</v>
      </c>
      <c r="H171" s="249">
        <v>31.85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0.00026</v>
      </c>
      <c r="R171" s="255">
        <f>Q171*H171</f>
        <v>0.008281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85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1316</v>
      </c>
    </row>
    <row r="172" spans="1:51" s="13" customFormat="1" ht="12">
      <c r="A172" s="13"/>
      <c r="B172" s="259"/>
      <c r="C172" s="260"/>
      <c r="D172" s="261" t="s">
        <v>209</v>
      </c>
      <c r="E172" s="262" t="s">
        <v>1</v>
      </c>
      <c r="F172" s="263" t="s">
        <v>228</v>
      </c>
      <c r="G172" s="260"/>
      <c r="H172" s="262" t="s">
        <v>1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209</v>
      </c>
      <c r="AU172" s="269" t="s">
        <v>85</v>
      </c>
      <c r="AV172" s="13" t="s">
        <v>80</v>
      </c>
      <c r="AW172" s="13" t="s">
        <v>30</v>
      </c>
      <c r="AX172" s="13" t="s">
        <v>73</v>
      </c>
      <c r="AY172" s="269" t="s">
        <v>201</v>
      </c>
    </row>
    <row r="173" spans="1:51" s="14" customFormat="1" ht="12">
      <c r="A173" s="14"/>
      <c r="B173" s="270"/>
      <c r="C173" s="271"/>
      <c r="D173" s="261" t="s">
        <v>209</v>
      </c>
      <c r="E173" s="272" t="s">
        <v>1</v>
      </c>
      <c r="F173" s="273" t="s">
        <v>1317</v>
      </c>
      <c r="G173" s="271"/>
      <c r="H173" s="274">
        <v>1.05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209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201</v>
      </c>
    </row>
    <row r="174" spans="1:51" s="14" customFormat="1" ht="12">
      <c r="A174" s="14"/>
      <c r="B174" s="270"/>
      <c r="C174" s="271"/>
      <c r="D174" s="261" t="s">
        <v>209</v>
      </c>
      <c r="E174" s="272" t="s">
        <v>1</v>
      </c>
      <c r="F174" s="273" t="s">
        <v>1318</v>
      </c>
      <c r="G174" s="271"/>
      <c r="H174" s="274">
        <v>2.1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209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201</v>
      </c>
    </row>
    <row r="175" spans="1:51" s="13" customFormat="1" ht="12">
      <c r="A175" s="13"/>
      <c r="B175" s="259"/>
      <c r="C175" s="260"/>
      <c r="D175" s="261" t="s">
        <v>209</v>
      </c>
      <c r="E175" s="262" t="s">
        <v>1</v>
      </c>
      <c r="F175" s="263" t="s">
        <v>232</v>
      </c>
      <c r="G175" s="260"/>
      <c r="H175" s="262" t="s">
        <v>1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209</v>
      </c>
      <c r="AU175" s="269" t="s">
        <v>85</v>
      </c>
      <c r="AV175" s="13" t="s">
        <v>80</v>
      </c>
      <c r="AW175" s="13" t="s">
        <v>30</v>
      </c>
      <c r="AX175" s="13" t="s">
        <v>73</v>
      </c>
      <c r="AY175" s="269" t="s">
        <v>201</v>
      </c>
    </row>
    <row r="176" spans="1:51" s="14" customFormat="1" ht="12">
      <c r="A176" s="14"/>
      <c r="B176" s="270"/>
      <c r="C176" s="271"/>
      <c r="D176" s="261" t="s">
        <v>209</v>
      </c>
      <c r="E176" s="272" t="s">
        <v>1</v>
      </c>
      <c r="F176" s="273" t="s">
        <v>1319</v>
      </c>
      <c r="G176" s="271"/>
      <c r="H176" s="274">
        <v>4.9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209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201</v>
      </c>
    </row>
    <row r="177" spans="1:51" s="14" customFormat="1" ht="12">
      <c r="A177" s="14"/>
      <c r="B177" s="270"/>
      <c r="C177" s="271"/>
      <c r="D177" s="261" t="s">
        <v>209</v>
      </c>
      <c r="E177" s="272" t="s">
        <v>1</v>
      </c>
      <c r="F177" s="273" t="s">
        <v>1320</v>
      </c>
      <c r="G177" s="271"/>
      <c r="H177" s="274">
        <v>14.7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209</v>
      </c>
      <c r="AU177" s="280" t="s">
        <v>85</v>
      </c>
      <c r="AV177" s="14" t="s">
        <v>85</v>
      </c>
      <c r="AW177" s="14" t="s">
        <v>30</v>
      </c>
      <c r="AX177" s="14" t="s">
        <v>73</v>
      </c>
      <c r="AY177" s="280" t="s">
        <v>201</v>
      </c>
    </row>
    <row r="178" spans="1:51" s="14" customFormat="1" ht="12">
      <c r="A178" s="14"/>
      <c r="B178" s="270"/>
      <c r="C178" s="271"/>
      <c r="D178" s="261" t="s">
        <v>209</v>
      </c>
      <c r="E178" s="271"/>
      <c r="F178" s="273" t="s">
        <v>1321</v>
      </c>
      <c r="G178" s="271"/>
      <c r="H178" s="274">
        <v>31.85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209</v>
      </c>
      <c r="AU178" s="280" t="s">
        <v>85</v>
      </c>
      <c r="AV178" s="14" t="s">
        <v>85</v>
      </c>
      <c r="AW178" s="14" t="s">
        <v>4</v>
      </c>
      <c r="AX178" s="14" t="s">
        <v>80</v>
      </c>
      <c r="AY178" s="280" t="s">
        <v>201</v>
      </c>
    </row>
    <row r="179" spans="1:65" s="2" customFormat="1" ht="21.75" customHeight="1">
      <c r="A179" s="37"/>
      <c r="B179" s="38"/>
      <c r="C179" s="245" t="s">
        <v>251</v>
      </c>
      <c r="D179" s="245" t="s">
        <v>203</v>
      </c>
      <c r="E179" s="246" t="s">
        <v>252</v>
      </c>
      <c r="F179" s="247" t="s">
        <v>253</v>
      </c>
      <c r="G179" s="248" t="s">
        <v>226</v>
      </c>
      <c r="H179" s="249">
        <v>15.925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0.00438</v>
      </c>
      <c r="R179" s="255">
        <f>Q179*H179</f>
        <v>0.06975150000000001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85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1322</v>
      </c>
    </row>
    <row r="180" spans="1:51" s="13" customFormat="1" ht="12">
      <c r="A180" s="13"/>
      <c r="B180" s="259"/>
      <c r="C180" s="260"/>
      <c r="D180" s="261" t="s">
        <v>209</v>
      </c>
      <c r="E180" s="262" t="s">
        <v>1</v>
      </c>
      <c r="F180" s="263" t="s">
        <v>228</v>
      </c>
      <c r="G180" s="260"/>
      <c r="H180" s="262" t="s">
        <v>1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209</v>
      </c>
      <c r="AU180" s="269" t="s">
        <v>85</v>
      </c>
      <c r="AV180" s="13" t="s">
        <v>80</v>
      </c>
      <c r="AW180" s="13" t="s">
        <v>30</v>
      </c>
      <c r="AX180" s="13" t="s">
        <v>73</v>
      </c>
      <c r="AY180" s="269" t="s">
        <v>201</v>
      </c>
    </row>
    <row r="181" spans="1:51" s="14" customFormat="1" ht="12">
      <c r="A181" s="14"/>
      <c r="B181" s="270"/>
      <c r="C181" s="271"/>
      <c r="D181" s="261" t="s">
        <v>209</v>
      </c>
      <c r="E181" s="272" t="s">
        <v>1</v>
      </c>
      <c r="F181" s="273" t="s">
        <v>1311</v>
      </c>
      <c r="G181" s="271"/>
      <c r="H181" s="274">
        <v>0.525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209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201</v>
      </c>
    </row>
    <row r="182" spans="1:51" s="14" customFormat="1" ht="12">
      <c r="A182" s="14"/>
      <c r="B182" s="270"/>
      <c r="C182" s="271"/>
      <c r="D182" s="261" t="s">
        <v>209</v>
      </c>
      <c r="E182" s="272" t="s">
        <v>1</v>
      </c>
      <c r="F182" s="273" t="s">
        <v>1312</v>
      </c>
      <c r="G182" s="271"/>
      <c r="H182" s="274">
        <v>1.05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209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201</v>
      </c>
    </row>
    <row r="183" spans="1:51" s="13" customFormat="1" ht="12">
      <c r="A183" s="13"/>
      <c r="B183" s="259"/>
      <c r="C183" s="260"/>
      <c r="D183" s="261" t="s">
        <v>209</v>
      </c>
      <c r="E183" s="262" t="s">
        <v>1</v>
      </c>
      <c r="F183" s="263" t="s">
        <v>232</v>
      </c>
      <c r="G183" s="260"/>
      <c r="H183" s="262" t="s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209</v>
      </c>
      <c r="AU183" s="269" t="s">
        <v>85</v>
      </c>
      <c r="AV183" s="13" t="s">
        <v>80</v>
      </c>
      <c r="AW183" s="13" t="s">
        <v>30</v>
      </c>
      <c r="AX183" s="13" t="s">
        <v>73</v>
      </c>
      <c r="AY183" s="269" t="s">
        <v>201</v>
      </c>
    </row>
    <row r="184" spans="1:51" s="14" customFormat="1" ht="12">
      <c r="A184" s="14"/>
      <c r="B184" s="270"/>
      <c r="C184" s="271"/>
      <c r="D184" s="261" t="s">
        <v>209</v>
      </c>
      <c r="E184" s="272" t="s">
        <v>1</v>
      </c>
      <c r="F184" s="273" t="s">
        <v>1313</v>
      </c>
      <c r="G184" s="271"/>
      <c r="H184" s="274">
        <v>2.45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209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201</v>
      </c>
    </row>
    <row r="185" spans="1:51" s="14" customFormat="1" ht="12">
      <c r="A185" s="14"/>
      <c r="B185" s="270"/>
      <c r="C185" s="271"/>
      <c r="D185" s="261" t="s">
        <v>209</v>
      </c>
      <c r="E185" s="272" t="s">
        <v>1</v>
      </c>
      <c r="F185" s="273" t="s">
        <v>1314</v>
      </c>
      <c r="G185" s="271"/>
      <c r="H185" s="274">
        <v>7.35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209</v>
      </c>
      <c r="AU185" s="280" t="s">
        <v>85</v>
      </c>
      <c r="AV185" s="14" t="s">
        <v>85</v>
      </c>
      <c r="AW185" s="14" t="s">
        <v>30</v>
      </c>
      <c r="AX185" s="14" t="s">
        <v>73</v>
      </c>
      <c r="AY185" s="280" t="s">
        <v>201</v>
      </c>
    </row>
    <row r="186" spans="1:51" s="14" customFormat="1" ht="12">
      <c r="A186" s="14"/>
      <c r="B186" s="270"/>
      <c r="C186" s="271"/>
      <c r="D186" s="261" t="s">
        <v>209</v>
      </c>
      <c r="E186" s="271"/>
      <c r="F186" s="273" t="s">
        <v>1323</v>
      </c>
      <c r="G186" s="271"/>
      <c r="H186" s="274">
        <v>15.925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209</v>
      </c>
      <c r="AU186" s="280" t="s">
        <v>85</v>
      </c>
      <c r="AV186" s="14" t="s">
        <v>85</v>
      </c>
      <c r="AW186" s="14" t="s">
        <v>4</v>
      </c>
      <c r="AX186" s="14" t="s">
        <v>80</v>
      </c>
      <c r="AY186" s="280" t="s">
        <v>201</v>
      </c>
    </row>
    <row r="187" spans="1:65" s="2" customFormat="1" ht="21.75" customHeight="1">
      <c r="A187" s="37"/>
      <c r="B187" s="38"/>
      <c r="C187" s="245" t="s">
        <v>239</v>
      </c>
      <c r="D187" s="245" t="s">
        <v>203</v>
      </c>
      <c r="E187" s="246" t="s">
        <v>256</v>
      </c>
      <c r="F187" s="247" t="s">
        <v>257</v>
      </c>
      <c r="G187" s="248" t="s">
        <v>226</v>
      </c>
      <c r="H187" s="249">
        <v>15.925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0.003</v>
      </c>
      <c r="R187" s="255">
        <f>Q187*H187</f>
        <v>0.047775000000000005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85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1324</v>
      </c>
    </row>
    <row r="188" spans="1:51" s="13" customFormat="1" ht="12">
      <c r="A188" s="13"/>
      <c r="B188" s="259"/>
      <c r="C188" s="260"/>
      <c r="D188" s="261" t="s">
        <v>209</v>
      </c>
      <c r="E188" s="262" t="s">
        <v>1</v>
      </c>
      <c r="F188" s="263" t="s">
        <v>228</v>
      </c>
      <c r="G188" s="260"/>
      <c r="H188" s="262" t="s">
        <v>1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209</v>
      </c>
      <c r="AU188" s="269" t="s">
        <v>85</v>
      </c>
      <c r="AV188" s="13" t="s">
        <v>80</v>
      </c>
      <c r="AW188" s="13" t="s">
        <v>30</v>
      </c>
      <c r="AX188" s="13" t="s">
        <v>73</v>
      </c>
      <c r="AY188" s="269" t="s">
        <v>201</v>
      </c>
    </row>
    <row r="189" spans="1:51" s="14" customFormat="1" ht="12">
      <c r="A189" s="14"/>
      <c r="B189" s="270"/>
      <c r="C189" s="271"/>
      <c r="D189" s="261" t="s">
        <v>209</v>
      </c>
      <c r="E189" s="272" t="s">
        <v>1</v>
      </c>
      <c r="F189" s="273" t="s">
        <v>1311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209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201</v>
      </c>
    </row>
    <row r="190" spans="1:51" s="14" customFormat="1" ht="12">
      <c r="A190" s="14"/>
      <c r="B190" s="270"/>
      <c r="C190" s="271"/>
      <c r="D190" s="261" t="s">
        <v>209</v>
      </c>
      <c r="E190" s="272" t="s">
        <v>1</v>
      </c>
      <c r="F190" s="273" t="s">
        <v>1312</v>
      </c>
      <c r="G190" s="271"/>
      <c r="H190" s="274">
        <v>1.05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209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201</v>
      </c>
    </row>
    <row r="191" spans="1:51" s="13" customFormat="1" ht="12">
      <c r="A191" s="13"/>
      <c r="B191" s="259"/>
      <c r="C191" s="260"/>
      <c r="D191" s="261" t="s">
        <v>209</v>
      </c>
      <c r="E191" s="262" t="s">
        <v>1</v>
      </c>
      <c r="F191" s="263" t="s">
        <v>232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209</v>
      </c>
      <c r="AU191" s="269" t="s">
        <v>85</v>
      </c>
      <c r="AV191" s="13" t="s">
        <v>80</v>
      </c>
      <c r="AW191" s="13" t="s">
        <v>30</v>
      </c>
      <c r="AX191" s="13" t="s">
        <v>73</v>
      </c>
      <c r="AY191" s="269" t="s">
        <v>201</v>
      </c>
    </row>
    <row r="192" spans="1:51" s="14" customFormat="1" ht="12">
      <c r="A192" s="14"/>
      <c r="B192" s="270"/>
      <c r="C192" s="271"/>
      <c r="D192" s="261" t="s">
        <v>209</v>
      </c>
      <c r="E192" s="272" t="s">
        <v>1</v>
      </c>
      <c r="F192" s="273" t="s">
        <v>1313</v>
      </c>
      <c r="G192" s="271"/>
      <c r="H192" s="274">
        <v>2.45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209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201</v>
      </c>
    </row>
    <row r="193" spans="1:51" s="14" customFormat="1" ht="12">
      <c r="A193" s="14"/>
      <c r="B193" s="270"/>
      <c r="C193" s="271"/>
      <c r="D193" s="261" t="s">
        <v>209</v>
      </c>
      <c r="E193" s="272" t="s">
        <v>1</v>
      </c>
      <c r="F193" s="273" t="s">
        <v>1314</v>
      </c>
      <c r="G193" s="271"/>
      <c r="H193" s="274">
        <v>7.35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209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201</v>
      </c>
    </row>
    <row r="194" spans="1:51" s="14" customFormat="1" ht="12">
      <c r="A194" s="14"/>
      <c r="B194" s="270"/>
      <c r="C194" s="271"/>
      <c r="D194" s="261" t="s">
        <v>209</v>
      </c>
      <c r="E194" s="271"/>
      <c r="F194" s="273" t="s">
        <v>1323</v>
      </c>
      <c r="G194" s="271"/>
      <c r="H194" s="274">
        <v>15.925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209</v>
      </c>
      <c r="AU194" s="280" t="s">
        <v>85</v>
      </c>
      <c r="AV194" s="14" t="s">
        <v>85</v>
      </c>
      <c r="AW194" s="14" t="s">
        <v>4</v>
      </c>
      <c r="AX194" s="14" t="s">
        <v>80</v>
      </c>
      <c r="AY194" s="280" t="s">
        <v>201</v>
      </c>
    </row>
    <row r="195" spans="1:65" s="2" customFormat="1" ht="21.75" customHeight="1">
      <c r="A195" s="37"/>
      <c r="B195" s="38"/>
      <c r="C195" s="245" t="s">
        <v>259</v>
      </c>
      <c r="D195" s="245" t="s">
        <v>203</v>
      </c>
      <c r="E195" s="246" t="s">
        <v>260</v>
      </c>
      <c r="F195" s="247" t="s">
        <v>261</v>
      </c>
      <c r="G195" s="248" t="s">
        <v>206</v>
      </c>
      <c r="H195" s="249">
        <v>8</v>
      </c>
      <c r="I195" s="250"/>
      <c r="J195" s="251">
        <f>ROUND(I195*H195,2)</f>
        <v>0</v>
      </c>
      <c r="K195" s="252"/>
      <c r="L195" s="43"/>
      <c r="M195" s="253" t="s">
        <v>1</v>
      </c>
      <c r="N195" s="254" t="s">
        <v>39</v>
      </c>
      <c r="O195" s="90"/>
      <c r="P195" s="255">
        <f>O195*H195</f>
        <v>0</v>
      </c>
      <c r="Q195" s="255">
        <v>0.1575</v>
      </c>
      <c r="R195" s="255">
        <f>Q195*H195</f>
        <v>1.26</v>
      </c>
      <c r="S195" s="255">
        <v>0</v>
      </c>
      <c r="T195" s="25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7" t="s">
        <v>207</v>
      </c>
      <c r="AT195" s="257" t="s">
        <v>203</v>
      </c>
      <c r="AU195" s="257" t="s">
        <v>85</v>
      </c>
      <c r="AY195" s="16" t="s">
        <v>201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6" t="s">
        <v>85</v>
      </c>
      <c r="BK195" s="258">
        <f>ROUND(I195*H195,2)</f>
        <v>0</v>
      </c>
      <c r="BL195" s="16" t="s">
        <v>207</v>
      </c>
      <c r="BM195" s="257" t="s">
        <v>1325</v>
      </c>
    </row>
    <row r="196" spans="1:51" s="13" customFormat="1" ht="12">
      <c r="A196" s="13"/>
      <c r="B196" s="259"/>
      <c r="C196" s="260"/>
      <c r="D196" s="261" t="s">
        <v>209</v>
      </c>
      <c r="E196" s="262" t="s">
        <v>1</v>
      </c>
      <c r="F196" s="263" t="s">
        <v>228</v>
      </c>
      <c r="G196" s="260"/>
      <c r="H196" s="262" t="s">
        <v>1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209</v>
      </c>
      <c r="AU196" s="269" t="s">
        <v>85</v>
      </c>
      <c r="AV196" s="13" t="s">
        <v>80</v>
      </c>
      <c r="AW196" s="13" t="s">
        <v>30</v>
      </c>
      <c r="AX196" s="13" t="s">
        <v>73</v>
      </c>
      <c r="AY196" s="269" t="s">
        <v>201</v>
      </c>
    </row>
    <row r="197" spans="1:51" s="14" customFormat="1" ht="12">
      <c r="A197" s="14"/>
      <c r="B197" s="270"/>
      <c r="C197" s="271"/>
      <c r="D197" s="261" t="s">
        <v>209</v>
      </c>
      <c r="E197" s="272" t="s">
        <v>1</v>
      </c>
      <c r="F197" s="273" t="s">
        <v>1326</v>
      </c>
      <c r="G197" s="271"/>
      <c r="H197" s="274">
        <v>1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209</v>
      </c>
      <c r="AU197" s="280" t="s">
        <v>85</v>
      </c>
      <c r="AV197" s="14" t="s">
        <v>85</v>
      </c>
      <c r="AW197" s="14" t="s">
        <v>30</v>
      </c>
      <c r="AX197" s="14" t="s">
        <v>73</v>
      </c>
      <c r="AY197" s="280" t="s">
        <v>201</v>
      </c>
    </row>
    <row r="198" spans="1:51" s="14" customFormat="1" ht="12">
      <c r="A198" s="14"/>
      <c r="B198" s="270"/>
      <c r="C198" s="271"/>
      <c r="D198" s="261" t="s">
        <v>209</v>
      </c>
      <c r="E198" s="272" t="s">
        <v>1</v>
      </c>
      <c r="F198" s="273" t="s">
        <v>1327</v>
      </c>
      <c r="G198" s="271"/>
      <c r="H198" s="274">
        <v>2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209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201</v>
      </c>
    </row>
    <row r="199" spans="1:51" s="13" customFormat="1" ht="12">
      <c r="A199" s="13"/>
      <c r="B199" s="259"/>
      <c r="C199" s="260"/>
      <c r="D199" s="261" t="s">
        <v>209</v>
      </c>
      <c r="E199" s="262" t="s">
        <v>1</v>
      </c>
      <c r="F199" s="263" t="s">
        <v>232</v>
      </c>
      <c r="G199" s="260"/>
      <c r="H199" s="262" t="s">
        <v>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209</v>
      </c>
      <c r="AU199" s="269" t="s">
        <v>85</v>
      </c>
      <c r="AV199" s="13" t="s">
        <v>80</v>
      </c>
      <c r="AW199" s="13" t="s">
        <v>30</v>
      </c>
      <c r="AX199" s="13" t="s">
        <v>73</v>
      </c>
      <c r="AY199" s="269" t="s">
        <v>201</v>
      </c>
    </row>
    <row r="200" spans="1:51" s="14" customFormat="1" ht="12">
      <c r="A200" s="14"/>
      <c r="B200" s="270"/>
      <c r="C200" s="271"/>
      <c r="D200" s="261" t="s">
        <v>209</v>
      </c>
      <c r="E200" s="272" t="s">
        <v>1</v>
      </c>
      <c r="F200" s="273" t="s">
        <v>1326</v>
      </c>
      <c r="G200" s="271"/>
      <c r="H200" s="274">
        <v>1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209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201</v>
      </c>
    </row>
    <row r="201" spans="1:51" s="14" customFormat="1" ht="12">
      <c r="A201" s="14"/>
      <c r="B201" s="270"/>
      <c r="C201" s="271"/>
      <c r="D201" s="261" t="s">
        <v>209</v>
      </c>
      <c r="E201" s="272" t="s">
        <v>1</v>
      </c>
      <c r="F201" s="273" t="s">
        <v>1328</v>
      </c>
      <c r="G201" s="271"/>
      <c r="H201" s="274">
        <v>4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209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201</v>
      </c>
    </row>
    <row r="202" spans="1:65" s="2" customFormat="1" ht="21.75" customHeight="1">
      <c r="A202" s="37"/>
      <c r="B202" s="38"/>
      <c r="C202" s="245" t="s">
        <v>267</v>
      </c>
      <c r="D202" s="245" t="s">
        <v>203</v>
      </c>
      <c r="E202" s="246" t="s">
        <v>268</v>
      </c>
      <c r="F202" s="247" t="s">
        <v>269</v>
      </c>
      <c r="G202" s="248" t="s">
        <v>206</v>
      </c>
      <c r="H202" s="249">
        <v>12</v>
      </c>
      <c r="I202" s="250"/>
      <c r="J202" s="251">
        <f>ROUND(I202*H202,2)</f>
        <v>0</v>
      </c>
      <c r="K202" s="252"/>
      <c r="L202" s="43"/>
      <c r="M202" s="253" t="s">
        <v>1</v>
      </c>
      <c r="N202" s="254" t="s">
        <v>39</v>
      </c>
      <c r="O202" s="90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7" t="s">
        <v>207</v>
      </c>
      <c r="AT202" s="257" t="s">
        <v>203</v>
      </c>
      <c r="AU202" s="257" t="s">
        <v>85</v>
      </c>
      <c r="AY202" s="16" t="s">
        <v>201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6" t="s">
        <v>85</v>
      </c>
      <c r="BK202" s="258">
        <f>ROUND(I202*H202,2)</f>
        <v>0</v>
      </c>
      <c r="BL202" s="16" t="s">
        <v>207</v>
      </c>
      <c r="BM202" s="257" t="s">
        <v>1329</v>
      </c>
    </row>
    <row r="203" spans="1:51" s="14" customFormat="1" ht="12">
      <c r="A203" s="14"/>
      <c r="B203" s="270"/>
      <c r="C203" s="271"/>
      <c r="D203" s="261" t="s">
        <v>209</v>
      </c>
      <c r="E203" s="272" t="s">
        <v>1</v>
      </c>
      <c r="F203" s="273" t="s">
        <v>1330</v>
      </c>
      <c r="G203" s="271"/>
      <c r="H203" s="274">
        <v>12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209</v>
      </c>
      <c r="AU203" s="280" t="s">
        <v>85</v>
      </c>
      <c r="AV203" s="14" t="s">
        <v>85</v>
      </c>
      <c r="AW203" s="14" t="s">
        <v>30</v>
      </c>
      <c r="AX203" s="14" t="s">
        <v>80</v>
      </c>
      <c r="AY203" s="280" t="s">
        <v>201</v>
      </c>
    </row>
    <row r="204" spans="1:65" s="2" customFormat="1" ht="16.5" customHeight="1">
      <c r="A204" s="37"/>
      <c r="B204" s="38"/>
      <c r="C204" s="281" t="s">
        <v>272</v>
      </c>
      <c r="D204" s="281" t="s">
        <v>273</v>
      </c>
      <c r="E204" s="282" t="s">
        <v>274</v>
      </c>
      <c r="F204" s="283" t="s">
        <v>275</v>
      </c>
      <c r="G204" s="284" t="s">
        <v>206</v>
      </c>
      <c r="H204" s="285">
        <v>12</v>
      </c>
      <c r="I204" s="286"/>
      <c r="J204" s="287">
        <f>ROUND(I204*H204,2)</f>
        <v>0</v>
      </c>
      <c r="K204" s="288"/>
      <c r="L204" s="289"/>
      <c r="M204" s="290" t="s">
        <v>1</v>
      </c>
      <c r="N204" s="291" t="s">
        <v>39</v>
      </c>
      <c r="O204" s="90"/>
      <c r="P204" s="255">
        <f>O204*H204</f>
        <v>0</v>
      </c>
      <c r="Q204" s="255">
        <v>3E-05</v>
      </c>
      <c r="R204" s="255">
        <f>Q204*H204</f>
        <v>0.00036</v>
      </c>
      <c r="S204" s="255">
        <v>0</v>
      </c>
      <c r="T204" s="25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7" t="s">
        <v>267</v>
      </c>
      <c r="AT204" s="257" t="s">
        <v>273</v>
      </c>
      <c r="AU204" s="257" t="s">
        <v>85</v>
      </c>
      <c r="AY204" s="16" t="s">
        <v>201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6" t="s">
        <v>85</v>
      </c>
      <c r="BK204" s="258">
        <f>ROUND(I204*H204,2)</f>
        <v>0</v>
      </c>
      <c r="BL204" s="16" t="s">
        <v>207</v>
      </c>
      <c r="BM204" s="257" t="s">
        <v>1331</v>
      </c>
    </row>
    <row r="205" spans="1:63" s="12" customFormat="1" ht="22.8" customHeight="1">
      <c r="A205" s="12"/>
      <c r="B205" s="229"/>
      <c r="C205" s="230"/>
      <c r="D205" s="231" t="s">
        <v>72</v>
      </c>
      <c r="E205" s="243" t="s">
        <v>277</v>
      </c>
      <c r="F205" s="243" t="s">
        <v>278</v>
      </c>
      <c r="G205" s="230"/>
      <c r="H205" s="230"/>
      <c r="I205" s="233"/>
      <c r="J205" s="244">
        <f>BK205</f>
        <v>0</v>
      </c>
      <c r="K205" s="230"/>
      <c r="L205" s="235"/>
      <c r="M205" s="236"/>
      <c r="N205" s="237"/>
      <c r="O205" s="237"/>
      <c r="P205" s="238">
        <f>SUM(P206:P225)</f>
        <v>0</v>
      </c>
      <c r="Q205" s="237"/>
      <c r="R205" s="238">
        <f>SUM(R206:R225)</f>
        <v>1.5504000000000002</v>
      </c>
      <c r="S205" s="237"/>
      <c r="T205" s="239">
        <f>SUM(T206:T225)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0" t="s">
        <v>80</v>
      </c>
      <c r="AT205" s="241" t="s">
        <v>72</v>
      </c>
      <c r="AU205" s="241" t="s">
        <v>80</v>
      </c>
      <c r="AY205" s="240" t="s">
        <v>201</v>
      </c>
      <c r="BK205" s="242">
        <f>SUM(BK206:BK225)</f>
        <v>0</v>
      </c>
    </row>
    <row r="206" spans="1:65" s="2" customFormat="1" ht="21.75" customHeight="1">
      <c r="A206" s="37"/>
      <c r="B206" s="38"/>
      <c r="C206" s="245" t="s">
        <v>279</v>
      </c>
      <c r="D206" s="245" t="s">
        <v>203</v>
      </c>
      <c r="E206" s="246" t="s">
        <v>280</v>
      </c>
      <c r="F206" s="247" t="s">
        <v>281</v>
      </c>
      <c r="G206" s="248" t="s">
        <v>206</v>
      </c>
      <c r="H206" s="249">
        <v>10</v>
      </c>
      <c r="I206" s="250"/>
      <c r="J206" s="251">
        <f>ROUND(I206*H206,2)</f>
        <v>0</v>
      </c>
      <c r="K206" s="252"/>
      <c r="L206" s="43"/>
      <c r="M206" s="253" t="s">
        <v>1</v>
      </c>
      <c r="N206" s="254" t="s">
        <v>39</v>
      </c>
      <c r="O206" s="90"/>
      <c r="P206" s="255">
        <f>O206*H206</f>
        <v>0</v>
      </c>
      <c r="Q206" s="255">
        <v>0.0102</v>
      </c>
      <c r="R206" s="255">
        <f>Q206*H206</f>
        <v>0.10200000000000001</v>
      </c>
      <c r="S206" s="255">
        <v>0</v>
      </c>
      <c r="T206" s="25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7" t="s">
        <v>207</v>
      </c>
      <c r="AT206" s="257" t="s">
        <v>203</v>
      </c>
      <c r="AU206" s="257" t="s">
        <v>85</v>
      </c>
      <c r="AY206" s="16" t="s">
        <v>201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6" t="s">
        <v>85</v>
      </c>
      <c r="BK206" s="258">
        <f>ROUND(I206*H206,2)</f>
        <v>0</v>
      </c>
      <c r="BL206" s="16" t="s">
        <v>207</v>
      </c>
      <c r="BM206" s="257" t="s">
        <v>1332</v>
      </c>
    </row>
    <row r="207" spans="1:51" s="14" customFormat="1" ht="12">
      <c r="A207" s="14"/>
      <c r="B207" s="270"/>
      <c r="C207" s="271"/>
      <c r="D207" s="261" t="s">
        <v>209</v>
      </c>
      <c r="E207" s="272" t="s">
        <v>1</v>
      </c>
      <c r="F207" s="273" t="s">
        <v>1333</v>
      </c>
      <c r="G207" s="271"/>
      <c r="H207" s="274">
        <v>10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209</v>
      </c>
      <c r="AU207" s="280" t="s">
        <v>85</v>
      </c>
      <c r="AV207" s="14" t="s">
        <v>85</v>
      </c>
      <c r="AW207" s="14" t="s">
        <v>30</v>
      </c>
      <c r="AX207" s="14" t="s">
        <v>73</v>
      </c>
      <c r="AY207" s="280" t="s">
        <v>201</v>
      </c>
    </row>
    <row r="208" spans="1:65" s="2" customFormat="1" ht="21.75" customHeight="1">
      <c r="A208" s="37"/>
      <c r="B208" s="38"/>
      <c r="C208" s="245" t="s">
        <v>284</v>
      </c>
      <c r="D208" s="245" t="s">
        <v>203</v>
      </c>
      <c r="E208" s="246" t="s">
        <v>285</v>
      </c>
      <c r="F208" s="247" t="s">
        <v>286</v>
      </c>
      <c r="G208" s="248" t="s">
        <v>206</v>
      </c>
      <c r="H208" s="249">
        <v>142</v>
      </c>
      <c r="I208" s="250"/>
      <c r="J208" s="251">
        <f>ROUND(I208*H208,2)</f>
        <v>0</v>
      </c>
      <c r="K208" s="252"/>
      <c r="L208" s="43"/>
      <c r="M208" s="253" t="s">
        <v>1</v>
      </c>
      <c r="N208" s="254" t="s">
        <v>39</v>
      </c>
      <c r="O208" s="90"/>
      <c r="P208" s="255">
        <f>O208*H208</f>
        <v>0</v>
      </c>
      <c r="Q208" s="255">
        <v>0.0102</v>
      </c>
      <c r="R208" s="255">
        <f>Q208*H208</f>
        <v>1.4484000000000001</v>
      </c>
      <c r="S208" s="255">
        <v>0</v>
      </c>
      <c r="T208" s="25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7" t="s">
        <v>207</v>
      </c>
      <c r="AT208" s="257" t="s">
        <v>203</v>
      </c>
      <c r="AU208" s="257" t="s">
        <v>85</v>
      </c>
      <c r="AY208" s="16" t="s">
        <v>201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6" t="s">
        <v>85</v>
      </c>
      <c r="BK208" s="258">
        <f>ROUND(I208*H208,2)</f>
        <v>0</v>
      </c>
      <c r="BL208" s="16" t="s">
        <v>207</v>
      </c>
      <c r="BM208" s="257" t="s">
        <v>1334</v>
      </c>
    </row>
    <row r="209" spans="1:51" s="13" customFormat="1" ht="12">
      <c r="A209" s="13"/>
      <c r="B209" s="259"/>
      <c r="C209" s="260"/>
      <c r="D209" s="261" t="s">
        <v>209</v>
      </c>
      <c r="E209" s="262" t="s">
        <v>1</v>
      </c>
      <c r="F209" s="263" t="s">
        <v>210</v>
      </c>
      <c r="G209" s="260"/>
      <c r="H209" s="262" t="s">
        <v>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209</v>
      </c>
      <c r="AU209" s="269" t="s">
        <v>85</v>
      </c>
      <c r="AV209" s="13" t="s">
        <v>80</v>
      </c>
      <c r="AW209" s="13" t="s">
        <v>30</v>
      </c>
      <c r="AX209" s="13" t="s">
        <v>73</v>
      </c>
      <c r="AY209" s="269" t="s">
        <v>201</v>
      </c>
    </row>
    <row r="210" spans="1:51" s="14" customFormat="1" ht="12">
      <c r="A210" s="14"/>
      <c r="B210" s="270"/>
      <c r="C210" s="271"/>
      <c r="D210" s="261" t="s">
        <v>209</v>
      </c>
      <c r="E210" s="272" t="s">
        <v>1</v>
      </c>
      <c r="F210" s="273" t="s">
        <v>1304</v>
      </c>
      <c r="G210" s="271"/>
      <c r="H210" s="274">
        <v>7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209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201</v>
      </c>
    </row>
    <row r="211" spans="1:51" s="14" customFormat="1" ht="12">
      <c r="A211" s="14"/>
      <c r="B211" s="270"/>
      <c r="C211" s="271"/>
      <c r="D211" s="261" t="s">
        <v>209</v>
      </c>
      <c r="E211" s="272" t="s">
        <v>1</v>
      </c>
      <c r="F211" s="273" t="s">
        <v>1069</v>
      </c>
      <c r="G211" s="271"/>
      <c r="H211" s="274">
        <v>6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209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201</v>
      </c>
    </row>
    <row r="212" spans="1:51" s="14" customFormat="1" ht="12">
      <c r="A212" s="14"/>
      <c r="B212" s="270"/>
      <c r="C212" s="271"/>
      <c r="D212" s="261" t="s">
        <v>209</v>
      </c>
      <c r="E212" s="272" t="s">
        <v>1</v>
      </c>
      <c r="F212" s="273" t="s">
        <v>1305</v>
      </c>
      <c r="G212" s="271"/>
      <c r="H212" s="274">
        <v>6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209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201</v>
      </c>
    </row>
    <row r="213" spans="1:51" s="14" customFormat="1" ht="12">
      <c r="A213" s="14"/>
      <c r="B213" s="270"/>
      <c r="C213" s="271"/>
      <c r="D213" s="261" t="s">
        <v>209</v>
      </c>
      <c r="E213" s="272" t="s">
        <v>1</v>
      </c>
      <c r="F213" s="273" t="s">
        <v>1071</v>
      </c>
      <c r="G213" s="271"/>
      <c r="H213" s="274">
        <v>6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209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201</v>
      </c>
    </row>
    <row r="214" spans="1:51" s="14" customFormat="1" ht="12">
      <c r="A214" s="14"/>
      <c r="B214" s="270"/>
      <c r="C214" s="271"/>
      <c r="D214" s="261" t="s">
        <v>209</v>
      </c>
      <c r="E214" s="272" t="s">
        <v>1</v>
      </c>
      <c r="F214" s="273" t="s">
        <v>1306</v>
      </c>
      <c r="G214" s="271"/>
      <c r="H214" s="274">
        <v>6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209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201</v>
      </c>
    </row>
    <row r="215" spans="1:51" s="14" customFormat="1" ht="12">
      <c r="A215" s="14"/>
      <c r="B215" s="270"/>
      <c r="C215" s="271"/>
      <c r="D215" s="261" t="s">
        <v>209</v>
      </c>
      <c r="E215" s="272" t="s">
        <v>1</v>
      </c>
      <c r="F215" s="273" t="s">
        <v>1307</v>
      </c>
      <c r="G215" s="271"/>
      <c r="H215" s="274">
        <v>7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209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201</v>
      </c>
    </row>
    <row r="216" spans="1:51" s="14" customFormat="1" ht="12">
      <c r="A216" s="14"/>
      <c r="B216" s="270"/>
      <c r="C216" s="271"/>
      <c r="D216" s="261" t="s">
        <v>209</v>
      </c>
      <c r="E216" s="272" t="s">
        <v>1</v>
      </c>
      <c r="F216" s="273" t="s">
        <v>218</v>
      </c>
      <c r="G216" s="271"/>
      <c r="H216" s="274">
        <v>6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209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201</v>
      </c>
    </row>
    <row r="217" spans="1:51" s="14" customFormat="1" ht="12">
      <c r="A217" s="14"/>
      <c r="B217" s="270"/>
      <c r="C217" s="271"/>
      <c r="D217" s="261" t="s">
        <v>209</v>
      </c>
      <c r="E217" s="272" t="s">
        <v>1</v>
      </c>
      <c r="F217" s="273" t="s">
        <v>1076</v>
      </c>
      <c r="G217" s="271"/>
      <c r="H217" s="274">
        <v>6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209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201</v>
      </c>
    </row>
    <row r="218" spans="1:51" s="14" customFormat="1" ht="12">
      <c r="A218" s="14"/>
      <c r="B218" s="270"/>
      <c r="C218" s="271"/>
      <c r="D218" s="261" t="s">
        <v>209</v>
      </c>
      <c r="E218" s="272" t="s">
        <v>1</v>
      </c>
      <c r="F218" s="273" t="s">
        <v>1308</v>
      </c>
      <c r="G218" s="271"/>
      <c r="H218" s="274">
        <v>8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209</v>
      </c>
      <c r="AU218" s="280" t="s">
        <v>85</v>
      </c>
      <c r="AV218" s="14" t="s">
        <v>85</v>
      </c>
      <c r="AW218" s="14" t="s">
        <v>30</v>
      </c>
      <c r="AX218" s="14" t="s">
        <v>73</v>
      </c>
      <c r="AY218" s="280" t="s">
        <v>201</v>
      </c>
    </row>
    <row r="219" spans="1:51" s="14" customFormat="1" ht="12">
      <c r="A219" s="14"/>
      <c r="B219" s="270"/>
      <c r="C219" s="271"/>
      <c r="D219" s="261" t="s">
        <v>209</v>
      </c>
      <c r="E219" s="272" t="s">
        <v>1</v>
      </c>
      <c r="F219" s="273" t="s">
        <v>221</v>
      </c>
      <c r="G219" s="271"/>
      <c r="H219" s="274">
        <v>7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209</v>
      </c>
      <c r="AU219" s="280" t="s">
        <v>85</v>
      </c>
      <c r="AV219" s="14" t="s">
        <v>85</v>
      </c>
      <c r="AW219" s="14" t="s">
        <v>30</v>
      </c>
      <c r="AX219" s="14" t="s">
        <v>73</v>
      </c>
      <c r="AY219" s="280" t="s">
        <v>201</v>
      </c>
    </row>
    <row r="220" spans="1:51" s="14" customFormat="1" ht="12">
      <c r="A220" s="14"/>
      <c r="B220" s="270"/>
      <c r="C220" s="271"/>
      <c r="D220" s="261" t="s">
        <v>209</v>
      </c>
      <c r="E220" s="272" t="s">
        <v>1</v>
      </c>
      <c r="F220" s="273" t="s">
        <v>1309</v>
      </c>
      <c r="G220" s="271"/>
      <c r="H220" s="274">
        <v>6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209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201</v>
      </c>
    </row>
    <row r="221" spans="1:51" s="14" customFormat="1" ht="12">
      <c r="A221" s="14"/>
      <c r="B221" s="270"/>
      <c r="C221" s="271"/>
      <c r="D221" s="261" t="s">
        <v>209</v>
      </c>
      <c r="E221" s="271"/>
      <c r="F221" s="273" t="s">
        <v>1335</v>
      </c>
      <c r="G221" s="271"/>
      <c r="H221" s="274">
        <v>142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209</v>
      </c>
      <c r="AU221" s="280" t="s">
        <v>85</v>
      </c>
      <c r="AV221" s="14" t="s">
        <v>85</v>
      </c>
      <c r="AW221" s="14" t="s">
        <v>4</v>
      </c>
      <c r="AX221" s="14" t="s">
        <v>80</v>
      </c>
      <c r="AY221" s="280" t="s">
        <v>201</v>
      </c>
    </row>
    <row r="222" spans="1:65" s="2" customFormat="1" ht="21.75" customHeight="1">
      <c r="A222" s="37"/>
      <c r="B222" s="38"/>
      <c r="C222" s="245" t="s">
        <v>289</v>
      </c>
      <c r="D222" s="245" t="s">
        <v>203</v>
      </c>
      <c r="E222" s="246" t="s">
        <v>290</v>
      </c>
      <c r="F222" s="247" t="s">
        <v>291</v>
      </c>
      <c r="G222" s="248" t="s">
        <v>206</v>
      </c>
      <c r="H222" s="249">
        <v>176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39</v>
      </c>
      <c r="O222" s="90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7" t="s">
        <v>207</v>
      </c>
      <c r="AT222" s="257" t="s">
        <v>203</v>
      </c>
      <c r="AU222" s="257" t="s">
        <v>85</v>
      </c>
      <c r="AY222" s="16" t="s">
        <v>201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6" t="s">
        <v>85</v>
      </c>
      <c r="BK222" s="258">
        <f>ROUND(I222*H222,2)</f>
        <v>0</v>
      </c>
      <c r="BL222" s="16" t="s">
        <v>207</v>
      </c>
      <c r="BM222" s="257" t="s">
        <v>1336</v>
      </c>
    </row>
    <row r="223" spans="1:51" s="14" customFormat="1" ht="12">
      <c r="A223" s="14"/>
      <c r="B223" s="270"/>
      <c r="C223" s="271"/>
      <c r="D223" s="261" t="s">
        <v>209</v>
      </c>
      <c r="E223" s="272" t="s">
        <v>1</v>
      </c>
      <c r="F223" s="273" t="s">
        <v>1337</v>
      </c>
      <c r="G223" s="271"/>
      <c r="H223" s="274">
        <v>176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209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201</v>
      </c>
    </row>
    <row r="224" spans="1:65" s="2" customFormat="1" ht="21.75" customHeight="1">
      <c r="A224" s="37"/>
      <c r="B224" s="38"/>
      <c r="C224" s="245" t="s">
        <v>294</v>
      </c>
      <c r="D224" s="245" t="s">
        <v>203</v>
      </c>
      <c r="E224" s="246" t="s">
        <v>295</v>
      </c>
      <c r="F224" s="247" t="s">
        <v>296</v>
      </c>
      <c r="G224" s="248" t="s">
        <v>206</v>
      </c>
      <c r="H224" s="249">
        <v>5</v>
      </c>
      <c r="I224" s="250"/>
      <c r="J224" s="251">
        <f>ROUND(I224*H224,2)</f>
        <v>0</v>
      </c>
      <c r="K224" s="252"/>
      <c r="L224" s="43"/>
      <c r="M224" s="253" t="s">
        <v>1</v>
      </c>
      <c r="N224" s="254" t="s">
        <v>39</v>
      </c>
      <c r="O224" s="90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7" t="s">
        <v>207</v>
      </c>
      <c r="AT224" s="257" t="s">
        <v>203</v>
      </c>
      <c r="AU224" s="257" t="s">
        <v>85</v>
      </c>
      <c r="AY224" s="16" t="s">
        <v>201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6" t="s">
        <v>85</v>
      </c>
      <c r="BK224" s="258">
        <f>ROUND(I224*H224,2)</f>
        <v>0</v>
      </c>
      <c r="BL224" s="16" t="s">
        <v>207</v>
      </c>
      <c r="BM224" s="257" t="s">
        <v>1338</v>
      </c>
    </row>
    <row r="225" spans="1:65" s="2" customFormat="1" ht="21.75" customHeight="1">
      <c r="A225" s="37"/>
      <c r="B225" s="38"/>
      <c r="C225" s="245" t="s">
        <v>298</v>
      </c>
      <c r="D225" s="245" t="s">
        <v>203</v>
      </c>
      <c r="E225" s="246" t="s">
        <v>299</v>
      </c>
      <c r="F225" s="247" t="s">
        <v>300</v>
      </c>
      <c r="G225" s="248" t="s">
        <v>206</v>
      </c>
      <c r="H225" s="249">
        <v>11</v>
      </c>
      <c r="I225" s="250"/>
      <c r="J225" s="251">
        <f>ROUND(I225*H225,2)</f>
        <v>0</v>
      </c>
      <c r="K225" s="252"/>
      <c r="L225" s="43"/>
      <c r="M225" s="253" t="s">
        <v>1</v>
      </c>
      <c r="N225" s="254" t="s">
        <v>39</v>
      </c>
      <c r="O225" s="90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7" t="s">
        <v>207</v>
      </c>
      <c r="AT225" s="257" t="s">
        <v>203</v>
      </c>
      <c r="AU225" s="257" t="s">
        <v>85</v>
      </c>
      <c r="AY225" s="16" t="s">
        <v>201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6" t="s">
        <v>85</v>
      </c>
      <c r="BK225" s="258">
        <f>ROUND(I225*H225,2)</f>
        <v>0</v>
      </c>
      <c r="BL225" s="16" t="s">
        <v>207</v>
      </c>
      <c r="BM225" s="257" t="s">
        <v>1339</v>
      </c>
    </row>
    <row r="226" spans="1:63" s="12" customFormat="1" ht="22.8" customHeight="1">
      <c r="A226" s="12"/>
      <c r="B226" s="229"/>
      <c r="C226" s="230"/>
      <c r="D226" s="231" t="s">
        <v>72</v>
      </c>
      <c r="E226" s="243" t="s">
        <v>302</v>
      </c>
      <c r="F226" s="243" t="s">
        <v>303</v>
      </c>
      <c r="G226" s="230"/>
      <c r="H226" s="230"/>
      <c r="I226" s="233"/>
      <c r="J226" s="244">
        <f>BK226</f>
        <v>0</v>
      </c>
      <c r="K226" s="230"/>
      <c r="L226" s="235"/>
      <c r="M226" s="236"/>
      <c r="N226" s="237"/>
      <c r="O226" s="237"/>
      <c r="P226" s="238">
        <f>SUM(P227:P228)</f>
        <v>0</v>
      </c>
      <c r="Q226" s="237"/>
      <c r="R226" s="238">
        <f>SUM(R227:R228)</f>
        <v>0.0188</v>
      </c>
      <c r="S226" s="237"/>
      <c r="T226" s="239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40" t="s">
        <v>80</v>
      </c>
      <c r="AT226" s="241" t="s">
        <v>72</v>
      </c>
      <c r="AU226" s="241" t="s">
        <v>80</v>
      </c>
      <c r="AY226" s="240" t="s">
        <v>201</v>
      </c>
      <c r="BK226" s="242">
        <f>SUM(BK227:BK228)</f>
        <v>0</v>
      </c>
    </row>
    <row r="227" spans="1:65" s="2" customFormat="1" ht="21.75" customHeight="1">
      <c r="A227" s="37"/>
      <c r="B227" s="38"/>
      <c r="C227" s="245" t="s">
        <v>8</v>
      </c>
      <c r="D227" s="245" t="s">
        <v>203</v>
      </c>
      <c r="E227" s="246" t="s">
        <v>304</v>
      </c>
      <c r="F227" s="247" t="s">
        <v>305</v>
      </c>
      <c r="G227" s="248" t="s">
        <v>206</v>
      </c>
      <c r="H227" s="249">
        <v>10</v>
      </c>
      <c r="I227" s="250"/>
      <c r="J227" s="251">
        <f>ROUND(I227*H227,2)</f>
        <v>0</v>
      </c>
      <c r="K227" s="252"/>
      <c r="L227" s="43"/>
      <c r="M227" s="253" t="s">
        <v>1</v>
      </c>
      <c r="N227" s="254" t="s">
        <v>39</v>
      </c>
      <c r="O227" s="90"/>
      <c r="P227" s="255">
        <f>O227*H227</f>
        <v>0</v>
      </c>
      <c r="Q227" s="255">
        <v>0.00188</v>
      </c>
      <c r="R227" s="255">
        <f>Q227*H227</f>
        <v>0.0188</v>
      </c>
      <c r="S227" s="255">
        <v>0</v>
      </c>
      <c r="T227" s="25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7" t="s">
        <v>207</v>
      </c>
      <c r="AT227" s="257" t="s">
        <v>203</v>
      </c>
      <c r="AU227" s="257" t="s">
        <v>85</v>
      </c>
      <c r="AY227" s="16" t="s">
        <v>201</v>
      </c>
      <c r="BE227" s="258">
        <f>IF(N227="základní",J227,0)</f>
        <v>0</v>
      </c>
      <c r="BF227" s="258">
        <f>IF(N227="snížená",J227,0)</f>
        <v>0</v>
      </c>
      <c r="BG227" s="258">
        <f>IF(N227="zákl. přenesená",J227,0)</f>
        <v>0</v>
      </c>
      <c r="BH227" s="258">
        <f>IF(N227="sníž. přenesená",J227,0)</f>
        <v>0</v>
      </c>
      <c r="BI227" s="258">
        <f>IF(N227="nulová",J227,0)</f>
        <v>0</v>
      </c>
      <c r="BJ227" s="16" t="s">
        <v>85</v>
      </c>
      <c r="BK227" s="258">
        <f>ROUND(I227*H227,2)</f>
        <v>0</v>
      </c>
      <c r="BL227" s="16" t="s">
        <v>207</v>
      </c>
      <c r="BM227" s="257" t="s">
        <v>1340</v>
      </c>
    </row>
    <row r="228" spans="1:51" s="14" customFormat="1" ht="12">
      <c r="A228" s="14"/>
      <c r="B228" s="270"/>
      <c r="C228" s="271"/>
      <c r="D228" s="261" t="s">
        <v>209</v>
      </c>
      <c r="E228" s="272" t="s">
        <v>1</v>
      </c>
      <c r="F228" s="273" t="s">
        <v>1333</v>
      </c>
      <c r="G228" s="271"/>
      <c r="H228" s="274">
        <v>10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209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201</v>
      </c>
    </row>
    <row r="229" spans="1:63" s="12" customFormat="1" ht="22.8" customHeight="1">
      <c r="A229" s="12"/>
      <c r="B229" s="229"/>
      <c r="C229" s="230"/>
      <c r="D229" s="231" t="s">
        <v>72</v>
      </c>
      <c r="E229" s="243" t="s">
        <v>272</v>
      </c>
      <c r="F229" s="243" t="s">
        <v>307</v>
      </c>
      <c r="G229" s="230"/>
      <c r="H229" s="230"/>
      <c r="I229" s="233"/>
      <c r="J229" s="244">
        <f>BK229</f>
        <v>0</v>
      </c>
      <c r="K229" s="230"/>
      <c r="L229" s="235"/>
      <c r="M229" s="236"/>
      <c r="N229" s="237"/>
      <c r="O229" s="237"/>
      <c r="P229" s="238">
        <f>SUM(P230:P268)</f>
        <v>0</v>
      </c>
      <c r="Q229" s="237"/>
      <c r="R229" s="238">
        <f>SUM(R230:R268)</f>
        <v>0.031597999999999994</v>
      </c>
      <c r="S229" s="237"/>
      <c r="T229" s="239">
        <f>SUM(T230:T268)</f>
        <v>1.8130000000000002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0" t="s">
        <v>80</v>
      </c>
      <c r="AT229" s="241" t="s">
        <v>72</v>
      </c>
      <c r="AU229" s="241" t="s">
        <v>80</v>
      </c>
      <c r="AY229" s="240" t="s">
        <v>201</v>
      </c>
      <c r="BK229" s="242">
        <f>SUM(BK230:BK268)</f>
        <v>0</v>
      </c>
    </row>
    <row r="230" spans="1:65" s="2" customFormat="1" ht="44.25" customHeight="1">
      <c r="A230" s="37"/>
      <c r="B230" s="38"/>
      <c r="C230" s="245" t="s">
        <v>308</v>
      </c>
      <c r="D230" s="245" t="s">
        <v>203</v>
      </c>
      <c r="E230" s="246" t="s">
        <v>309</v>
      </c>
      <c r="F230" s="247" t="s">
        <v>310</v>
      </c>
      <c r="G230" s="248" t="s">
        <v>311</v>
      </c>
      <c r="H230" s="249">
        <v>71</v>
      </c>
      <c r="I230" s="250"/>
      <c r="J230" s="251">
        <f>ROUND(I230*H230,2)</f>
        <v>0</v>
      </c>
      <c r="K230" s="252"/>
      <c r="L230" s="43"/>
      <c r="M230" s="253" t="s">
        <v>1</v>
      </c>
      <c r="N230" s="254" t="s">
        <v>39</v>
      </c>
      <c r="O230" s="90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7" t="s">
        <v>207</v>
      </c>
      <c r="AT230" s="257" t="s">
        <v>203</v>
      </c>
      <c r="AU230" s="257" t="s">
        <v>85</v>
      </c>
      <c r="AY230" s="16" t="s">
        <v>201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6" t="s">
        <v>85</v>
      </c>
      <c r="BK230" s="258">
        <f>ROUND(I230*H230,2)</f>
        <v>0</v>
      </c>
      <c r="BL230" s="16" t="s">
        <v>207</v>
      </c>
      <c r="BM230" s="257" t="s">
        <v>1341</v>
      </c>
    </row>
    <row r="231" spans="1:51" s="13" customFormat="1" ht="12">
      <c r="A231" s="13"/>
      <c r="B231" s="259"/>
      <c r="C231" s="260"/>
      <c r="D231" s="261" t="s">
        <v>209</v>
      </c>
      <c r="E231" s="262" t="s">
        <v>1</v>
      </c>
      <c r="F231" s="263" t="s">
        <v>210</v>
      </c>
      <c r="G231" s="260"/>
      <c r="H231" s="262" t="s">
        <v>1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209</v>
      </c>
      <c r="AU231" s="269" t="s">
        <v>85</v>
      </c>
      <c r="AV231" s="13" t="s">
        <v>80</v>
      </c>
      <c r="AW231" s="13" t="s">
        <v>30</v>
      </c>
      <c r="AX231" s="13" t="s">
        <v>73</v>
      </c>
      <c r="AY231" s="269" t="s">
        <v>201</v>
      </c>
    </row>
    <row r="232" spans="1:51" s="14" customFormat="1" ht="12">
      <c r="A232" s="14"/>
      <c r="B232" s="270"/>
      <c r="C232" s="271"/>
      <c r="D232" s="261" t="s">
        <v>209</v>
      </c>
      <c r="E232" s="272" t="s">
        <v>1</v>
      </c>
      <c r="F232" s="273" t="s">
        <v>1304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209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201</v>
      </c>
    </row>
    <row r="233" spans="1:51" s="14" customFormat="1" ht="12">
      <c r="A233" s="14"/>
      <c r="B233" s="270"/>
      <c r="C233" s="271"/>
      <c r="D233" s="261" t="s">
        <v>209</v>
      </c>
      <c r="E233" s="272" t="s">
        <v>1</v>
      </c>
      <c r="F233" s="273" t="s">
        <v>1069</v>
      </c>
      <c r="G233" s="271"/>
      <c r="H233" s="274">
        <v>6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209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201</v>
      </c>
    </row>
    <row r="234" spans="1:51" s="14" customFormat="1" ht="12">
      <c r="A234" s="14"/>
      <c r="B234" s="270"/>
      <c r="C234" s="271"/>
      <c r="D234" s="261" t="s">
        <v>209</v>
      </c>
      <c r="E234" s="272" t="s">
        <v>1</v>
      </c>
      <c r="F234" s="273" t="s">
        <v>1305</v>
      </c>
      <c r="G234" s="271"/>
      <c r="H234" s="274">
        <v>6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209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201</v>
      </c>
    </row>
    <row r="235" spans="1:51" s="14" customFormat="1" ht="12">
      <c r="A235" s="14"/>
      <c r="B235" s="270"/>
      <c r="C235" s="271"/>
      <c r="D235" s="261" t="s">
        <v>209</v>
      </c>
      <c r="E235" s="272" t="s">
        <v>1</v>
      </c>
      <c r="F235" s="273" t="s">
        <v>1071</v>
      </c>
      <c r="G235" s="271"/>
      <c r="H235" s="274">
        <v>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209</v>
      </c>
      <c r="AU235" s="280" t="s">
        <v>85</v>
      </c>
      <c r="AV235" s="14" t="s">
        <v>85</v>
      </c>
      <c r="AW235" s="14" t="s">
        <v>30</v>
      </c>
      <c r="AX235" s="14" t="s">
        <v>73</v>
      </c>
      <c r="AY235" s="280" t="s">
        <v>201</v>
      </c>
    </row>
    <row r="236" spans="1:51" s="14" customFormat="1" ht="12">
      <c r="A236" s="14"/>
      <c r="B236" s="270"/>
      <c r="C236" s="271"/>
      <c r="D236" s="261" t="s">
        <v>209</v>
      </c>
      <c r="E236" s="272" t="s">
        <v>1</v>
      </c>
      <c r="F236" s="273" t="s">
        <v>1306</v>
      </c>
      <c r="G236" s="271"/>
      <c r="H236" s="274">
        <v>6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209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201</v>
      </c>
    </row>
    <row r="237" spans="1:51" s="14" customFormat="1" ht="12">
      <c r="A237" s="14"/>
      <c r="B237" s="270"/>
      <c r="C237" s="271"/>
      <c r="D237" s="261" t="s">
        <v>209</v>
      </c>
      <c r="E237" s="272" t="s">
        <v>1</v>
      </c>
      <c r="F237" s="273" t="s">
        <v>1307</v>
      </c>
      <c r="G237" s="271"/>
      <c r="H237" s="274">
        <v>7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209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201</v>
      </c>
    </row>
    <row r="238" spans="1:51" s="14" customFormat="1" ht="12">
      <c r="A238" s="14"/>
      <c r="B238" s="270"/>
      <c r="C238" s="271"/>
      <c r="D238" s="261" t="s">
        <v>209</v>
      </c>
      <c r="E238" s="272" t="s">
        <v>1</v>
      </c>
      <c r="F238" s="273" t="s">
        <v>218</v>
      </c>
      <c r="G238" s="271"/>
      <c r="H238" s="274">
        <v>6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209</v>
      </c>
      <c r="AU238" s="280" t="s">
        <v>85</v>
      </c>
      <c r="AV238" s="14" t="s">
        <v>85</v>
      </c>
      <c r="AW238" s="14" t="s">
        <v>30</v>
      </c>
      <c r="AX238" s="14" t="s">
        <v>73</v>
      </c>
      <c r="AY238" s="280" t="s">
        <v>201</v>
      </c>
    </row>
    <row r="239" spans="1:51" s="14" customFormat="1" ht="12">
      <c r="A239" s="14"/>
      <c r="B239" s="270"/>
      <c r="C239" s="271"/>
      <c r="D239" s="261" t="s">
        <v>209</v>
      </c>
      <c r="E239" s="272" t="s">
        <v>1</v>
      </c>
      <c r="F239" s="273" t="s">
        <v>1076</v>
      </c>
      <c r="G239" s="271"/>
      <c r="H239" s="274">
        <v>6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209</v>
      </c>
      <c r="AU239" s="280" t="s">
        <v>85</v>
      </c>
      <c r="AV239" s="14" t="s">
        <v>85</v>
      </c>
      <c r="AW239" s="14" t="s">
        <v>30</v>
      </c>
      <c r="AX239" s="14" t="s">
        <v>73</v>
      </c>
      <c r="AY239" s="280" t="s">
        <v>201</v>
      </c>
    </row>
    <row r="240" spans="1:51" s="14" customFormat="1" ht="12">
      <c r="A240" s="14"/>
      <c r="B240" s="270"/>
      <c r="C240" s="271"/>
      <c r="D240" s="261" t="s">
        <v>209</v>
      </c>
      <c r="E240" s="272" t="s">
        <v>1</v>
      </c>
      <c r="F240" s="273" t="s">
        <v>1308</v>
      </c>
      <c r="G240" s="271"/>
      <c r="H240" s="274">
        <v>8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209</v>
      </c>
      <c r="AU240" s="280" t="s">
        <v>85</v>
      </c>
      <c r="AV240" s="14" t="s">
        <v>85</v>
      </c>
      <c r="AW240" s="14" t="s">
        <v>30</v>
      </c>
      <c r="AX240" s="14" t="s">
        <v>73</v>
      </c>
      <c r="AY240" s="280" t="s">
        <v>201</v>
      </c>
    </row>
    <row r="241" spans="1:51" s="14" customFormat="1" ht="12">
      <c r="A241" s="14"/>
      <c r="B241" s="270"/>
      <c r="C241" s="271"/>
      <c r="D241" s="261" t="s">
        <v>209</v>
      </c>
      <c r="E241" s="272" t="s">
        <v>1</v>
      </c>
      <c r="F241" s="273" t="s">
        <v>221</v>
      </c>
      <c r="G241" s="271"/>
      <c r="H241" s="274">
        <v>7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209</v>
      </c>
      <c r="AU241" s="280" t="s">
        <v>85</v>
      </c>
      <c r="AV241" s="14" t="s">
        <v>85</v>
      </c>
      <c r="AW241" s="14" t="s">
        <v>30</v>
      </c>
      <c r="AX241" s="14" t="s">
        <v>73</v>
      </c>
      <c r="AY241" s="280" t="s">
        <v>201</v>
      </c>
    </row>
    <row r="242" spans="1:51" s="14" customFormat="1" ht="12">
      <c r="A242" s="14"/>
      <c r="B242" s="270"/>
      <c r="C242" s="271"/>
      <c r="D242" s="261" t="s">
        <v>209</v>
      </c>
      <c r="E242" s="272" t="s">
        <v>1</v>
      </c>
      <c r="F242" s="273" t="s">
        <v>1309</v>
      </c>
      <c r="G242" s="271"/>
      <c r="H242" s="274">
        <v>6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209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201</v>
      </c>
    </row>
    <row r="243" spans="1:65" s="2" customFormat="1" ht="21.75" customHeight="1">
      <c r="A243" s="37"/>
      <c r="B243" s="38"/>
      <c r="C243" s="245" t="s">
        <v>313</v>
      </c>
      <c r="D243" s="245" t="s">
        <v>203</v>
      </c>
      <c r="E243" s="246" t="s">
        <v>314</v>
      </c>
      <c r="F243" s="247" t="s">
        <v>315</v>
      </c>
      <c r="G243" s="248" t="s">
        <v>316</v>
      </c>
      <c r="H243" s="249">
        <v>25.9</v>
      </c>
      <c r="I243" s="250"/>
      <c r="J243" s="251">
        <f>ROUND(I243*H243,2)</f>
        <v>0</v>
      </c>
      <c r="K243" s="252"/>
      <c r="L243" s="43"/>
      <c r="M243" s="253" t="s">
        <v>1</v>
      </c>
      <c r="N243" s="254" t="s">
        <v>39</v>
      </c>
      <c r="O243" s="90"/>
      <c r="P243" s="255">
        <f>O243*H243</f>
        <v>0</v>
      </c>
      <c r="Q243" s="255">
        <v>0.00122</v>
      </c>
      <c r="R243" s="255">
        <f>Q243*H243</f>
        <v>0.031597999999999994</v>
      </c>
      <c r="S243" s="255">
        <v>0.07</v>
      </c>
      <c r="T243" s="256">
        <f>S243*H243</f>
        <v>1.8130000000000002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7" t="s">
        <v>207</v>
      </c>
      <c r="AT243" s="257" t="s">
        <v>203</v>
      </c>
      <c r="AU243" s="257" t="s">
        <v>85</v>
      </c>
      <c r="AY243" s="16" t="s">
        <v>201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6" t="s">
        <v>85</v>
      </c>
      <c r="BK243" s="258">
        <f>ROUND(I243*H243,2)</f>
        <v>0</v>
      </c>
      <c r="BL243" s="16" t="s">
        <v>207</v>
      </c>
      <c r="BM243" s="257" t="s">
        <v>1342</v>
      </c>
    </row>
    <row r="244" spans="1:51" s="13" customFormat="1" ht="12">
      <c r="A244" s="13"/>
      <c r="B244" s="259"/>
      <c r="C244" s="260"/>
      <c r="D244" s="261" t="s">
        <v>209</v>
      </c>
      <c r="E244" s="262" t="s">
        <v>1</v>
      </c>
      <c r="F244" s="263" t="s">
        <v>210</v>
      </c>
      <c r="G244" s="260"/>
      <c r="H244" s="262" t="s">
        <v>1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209</v>
      </c>
      <c r="AU244" s="269" t="s">
        <v>85</v>
      </c>
      <c r="AV244" s="13" t="s">
        <v>80</v>
      </c>
      <c r="AW244" s="13" t="s">
        <v>30</v>
      </c>
      <c r="AX244" s="13" t="s">
        <v>73</v>
      </c>
      <c r="AY244" s="269" t="s">
        <v>201</v>
      </c>
    </row>
    <row r="245" spans="1:51" s="14" customFormat="1" ht="12">
      <c r="A245" s="14"/>
      <c r="B245" s="270"/>
      <c r="C245" s="271"/>
      <c r="D245" s="261" t="s">
        <v>209</v>
      </c>
      <c r="E245" s="272" t="s">
        <v>1</v>
      </c>
      <c r="F245" s="273" t="s">
        <v>1343</v>
      </c>
      <c r="G245" s="271"/>
      <c r="H245" s="274">
        <v>2.9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209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201</v>
      </c>
    </row>
    <row r="246" spans="1:51" s="14" customFormat="1" ht="12">
      <c r="A246" s="14"/>
      <c r="B246" s="270"/>
      <c r="C246" s="271"/>
      <c r="D246" s="261" t="s">
        <v>209</v>
      </c>
      <c r="E246" s="272" t="s">
        <v>1</v>
      </c>
      <c r="F246" s="273" t="s">
        <v>1117</v>
      </c>
      <c r="G246" s="271"/>
      <c r="H246" s="274">
        <v>2.4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209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201</v>
      </c>
    </row>
    <row r="247" spans="1:51" s="14" customFormat="1" ht="12">
      <c r="A247" s="14"/>
      <c r="B247" s="270"/>
      <c r="C247" s="271"/>
      <c r="D247" s="261" t="s">
        <v>209</v>
      </c>
      <c r="E247" s="272" t="s">
        <v>1</v>
      </c>
      <c r="F247" s="273" t="s">
        <v>1344</v>
      </c>
      <c r="G247" s="271"/>
      <c r="H247" s="274">
        <v>2.1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209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201</v>
      </c>
    </row>
    <row r="248" spans="1:51" s="14" customFormat="1" ht="12">
      <c r="A248" s="14"/>
      <c r="B248" s="270"/>
      <c r="C248" s="271"/>
      <c r="D248" s="261" t="s">
        <v>209</v>
      </c>
      <c r="E248" s="272" t="s">
        <v>1</v>
      </c>
      <c r="F248" s="273" t="s">
        <v>1119</v>
      </c>
      <c r="G248" s="271"/>
      <c r="H248" s="274">
        <v>2.1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209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201</v>
      </c>
    </row>
    <row r="249" spans="1:51" s="14" customFormat="1" ht="12">
      <c r="A249" s="14"/>
      <c r="B249" s="270"/>
      <c r="C249" s="271"/>
      <c r="D249" s="261" t="s">
        <v>209</v>
      </c>
      <c r="E249" s="272" t="s">
        <v>1</v>
      </c>
      <c r="F249" s="273" t="s">
        <v>1345</v>
      </c>
      <c r="G249" s="271"/>
      <c r="H249" s="274">
        <v>2.4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209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201</v>
      </c>
    </row>
    <row r="250" spans="1:51" s="14" customFormat="1" ht="12">
      <c r="A250" s="14"/>
      <c r="B250" s="270"/>
      <c r="C250" s="271"/>
      <c r="D250" s="261" t="s">
        <v>209</v>
      </c>
      <c r="E250" s="272" t="s">
        <v>1</v>
      </c>
      <c r="F250" s="273" t="s">
        <v>1346</v>
      </c>
      <c r="G250" s="271"/>
      <c r="H250" s="274">
        <v>2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209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201</v>
      </c>
    </row>
    <row r="251" spans="1:51" s="14" customFormat="1" ht="12">
      <c r="A251" s="14"/>
      <c r="B251" s="270"/>
      <c r="C251" s="271"/>
      <c r="D251" s="261" t="s">
        <v>209</v>
      </c>
      <c r="E251" s="272" t="s">
        <v>1</v>
      </c>
      <c r="F251" s="273" t="s">
        <v>325</v>
      </c>
      <c r="G251" s="271"/>
      <c r="H251" s="274">
        <v>2.4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209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201</v>
      </c>
    </row>
    <row r="252" spans="1:51" s="14" customFormat="1" ht="12">
      <c r="A252" s="14"/>
      <c r="B252" s="270"/>
      <c r="C252" s="271"/>
      <c r="D252" s="261" t="s">
        <v>209</v>
      </c>
      <c r="E252" s="272" t="s">
        <v>1</v>
      </c>
      <c r="F252" s="273" t="s">
        <v>1124</v>
      </c>
      <c r="G252" s="271"/>
      <c r="H252" s="274">
        <v>2.4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209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201</v>
      </c>
    </row>
    <row r="253" spans="1:51" s="14" customFormat="1" ht="12">
      <c r="A253" s="14"/>
      <c r="B253" s="270"/>
      <c r="C253" s="271"/>
      <c r="D253" s="261" t="s">
        <v>209</v>
      </c>
      <c r="E253" s="272" t="s">
        <v>1</v>
      </c>
      <c r="F253" s="273" t="s">
        <v>1347</v>
      </c>
      <c r="G253" s="271"/>
      <c r="H253" s="274">
        <v>3.1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209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201</v>
      </c>
    </row>
    <row r="254" spans="1:51" s="14" customFormat="1" ht="12">
      <c r="A254" s="14"/>
      <c r="B254" s="270"/>
      <c r="C254" s="271"/>
      <c r="D254" s="261" t="s">
        <v>209</v>
      </c>
      <c r="E254" s="272" t="s">
        <v>1</v>
      </c>
      <c r="F254" s="273" t="s">
        <v>328</v>
      </c>
      <c r="G254" s="271"/>
      <c r="H254" s="274">
        <v>2.6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209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201</v>
      </c>
    </row>
    <row r="255" spans="1:51" s="14" customFormat="1" ht="12">
      <c r="A255" s="14"/>
      <c r="B255" s="270"/>
      <c r="C255" s="271"/>
      <c r="D255" s="261" t="s">
        <v>209</v>
      </c>
      <c r="E255" s="272" t="s">
        <v>1</v>
      </c>
      <c r="F255" s="273" t="s">
        <v>1348</v>
      </c>
      <c r="G255" s="271"/>
      <c r="H255" s="274">
        <v>1.5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209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201</v>
      </c>
    </row>
    <row r="256" spans="1:65" s="2" customFormat="1" ht="21.75" customHeight="1">
      <c r="A256" s="37"/>
      <c r="B256" s="38"/>
      <c r="C256" s="245" t="s">
        <v>331</v>
      </c>
      <c r="D256" s="245" t="s">
        <v>203</v>
      </c>
      <c r="E256" s="246" t="s">
        <v>332</v>
      </c>
      <c r="F256" s="247" t="s">
        <v>333</v>
      </c>
      <c r="G256" s="248" t="s">
        <v>316</v>
      </c>
      <c r="H256" s="249">
        <v>25.9</v>
      </c>
      <c r="I256" s="250"/>
      <c r="J256" s="251">
        <f>ROUND(I256*H256,2)</f>
        <v>0</v>
      </c>
      <c r="K256" s="252"/>
      <c r="L256" s="43"/>
      <c r="M256" s="253" t="s">
        <v>1</v>
      </c>
      <c r="N256" s="254" t="s">
        <v>39</v>
      </c>
      <c r="O256" s="90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7" t="s">
        <v>207</v>
      </c>
      <c r="AT256" s="257" t="s">
        <v>203</v>
      </c>
      <c r="AU256" s="257" t="s">
        <v>85</v>
      </c>
      <c r="AY256" s="16" t="s">
        <v>201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6" t="s">
        <v>85</v>
      </c>
      <c r="BK256" s="258">
        <f>ROUND(I256*H256,2)</f>
        <v>0</v>
      </c>
      <c r="BL256" s="16" t="s">
        <v>207</v>
      </c>
      <c r="BM256" s="257" t="s">
        <v>1349</v>
      </c>
    </row>
    <row r="257" spans="1:51" s="13" customFormat="1" ht="12">
      <c r="A257" s="13"/>
      <c r="B257" s="259"/>
      <c r="C257" s="260"/>
      <c r="D257" s="261" t="s">
        <v>209</v>
      </c>
      <c r="E257" s="262" t="s">
        <v>1</v>
      </c>
      <c r="F257" s="263" t="s">
        <v>210</v>
      </c>
      <c r="G257" s="260"/>
      <c r="H257" s="262" t="s">
        <v>1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209</v>
      </c>
      <c r="AU257" s="269" t="s">
        <v>85</v>
      </c>
      <c r="AV257" s="13" t="s">
        <v>80</v>
      </c>
      <c r="AW257" s="13" t="s">
        <v>30</v>
      </c>
      <c r="AX257" s="13" t="s">
        <v>73</v>
      </c>
      <c r="AY257" s="269" t="s">
        <v>201</v>
      </c>
    </row>
    <row r="258" spans="1:51" s="14" customFormat="1" ht="12">
      <c r="A258" s="14"/>
      <c r="B258" s="270"/>
      <c r="C258" s="271"/>
      <c r="D258" s="261" t="s">
        <v>209</v>
      </c>
      <c r="E258" s="272" t="s">
        <v>1</v>
      </c>
      <c r="F258" s="273" t="s">
        <v>1343</v>
      </c>
      <c r="G258" s="271"/>
      <c r="H258" s="274">
        <v>2.9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209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201</v>
      </c>
    </row>
    <row r="259" spans="1:51" s="14" customFormat="1" ht="12">
      <c r="A259" s="14"/>
      <c r="B259" s="270"/>
      <c r="C259" s="271"/>
      <c r="D259" s="261" t="s">
        <v>209</v>
      </c>
      <c r="E259" s="272" t="s">
        <v>1</v>
      </c>
      <c r="F259" s="273" t="s">
        <v>1117</v>
      </c>
      <c r="G259" s="271"/>
      <c r="H259" s="274">
        <v>2.4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209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201</v>
      </c>
    </row>
    <row r="260" spans="1:51" s="14" customFormat="1" ht="12">
      <c r="A260" s="14"/>
      <c r="B260" s="270"/>
      <c r="C260" s="271"/>
      <c r="D260" s="261" t="s">
        <v>209</v>
      </c>
      <c r="E260" s="272" t="s">
        <v>1</v>
      </c>
      <c r="F260" s="273" t="s">
        <v>1344</v>
      </c>
      <c r="G260" s="271"/>
      <c r="H260" s="274">
        <v>2.1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209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201</v>
      </c>
    </row>
    <row r="261" spans="1:51" s="14" customFormat="1" ht="12">
      <c r="A261" s="14"/>
      <c r="B261" s="270"/>
      <c r="C261" s="271"/>
      <c r="D261" s="261" t="s">
        <v>209</v>
      </c>
      <c r="E261" s="272" t="s">
        <v>1</v>
      </c>
      <c r="F261" s="273" t="s">
        <v>1119</v>
      </c>
      <c r="G261" s="271"/>
      <c r="H261" s="274">
        <v>2.1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209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201</v>
      </c>
    </row>
    <row r="262" spans="1:51" s="14" customFormat="1" ht="12">
      <c r="A262" s="14"/>
      <c r="B262" s="270"/>
      <c r="C262" s="271"/>
      <c r="D262" s="261" t="s">
        <v>209</v>
      </c>
      <c r="E262" s="272" t="s">
        <v>1</v>
      </c>
      <c r="F262" s="273" t="s">
        <v>1345</v>
      </c>
      <c r="G262" s="271"/>
      <c r="H262" s="274">
        <v>2.4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209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201</v>
      </c>
    </row>
    <row r="263" spans="1:51" s="14" customFormat="1" ht="12">
      <c r="A263" s="14"/>
      <c r="B263" s="270"/>
      <c r="C263" s="271"/>
      <c r="D263" s="261" t="s">
        <v>209</v>
      </c>
      <c r="E263" s="272" t="s">
        <v>1</v>
      </c>
      <c r="F263" s="273" t="s">
        <v>1346</v>
      </c>
      <c r="G263" s="271"/>
      <c r="H263" s="274">
        <v>2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209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201</v>
      </c>
    </row>
    <row r="264" spans="1:51" s="14" customFormat="1" ht="12">
      <c r="A264" s="14"/>
      <c r="B264" s="270"/>
      <c r="C264" s="271"/>
      <c r="D264" s="261" t="s">
        <v>209</v>
      </c>
      <c r="E264" s="272" t="s">
        <v>1</v>
      </c>
      <c r="F264" s="273" t="s">
        <v>325</v>
      </c>
      <c r="G264" s="271"/>
      <c r="H264" s="274">
        <v>2.4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209</v>
      </c>
      <c r="AU264" s="280" t="s">
        <v>85</v>
      </c>
      <c r="AV264" s="14" t="s">
        <v>85</v>
      </c>
      <c r="AW264" s="14" t="s">
        <v>30</v>
      </c>
      <c r="AX264" s="14" t="s">
        <v>73</v>
      </c>
      <c r="AY264" s="280" t="s">
        <v>201</v>
      </c>
    </row>
    <row r="265" spans="1:51" s="14" customFormat="1" ht="12">
      <c r="A265" s="14"/>
      <c r="B265" s="270"/>
      <c r="C265" s="271"/>
      <c r="D265" s="261" t="s">
        <v>209</v>
      </c>
      <c r="E265" s="272" t="s">
        <v>1</v>
      </c>
      <c r="F265" s="273" t="s">
        <v>1124</v>
      </c>
      <c r="G265" s="271"/>
      <c r="H265" s="274">
        <v>2.4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209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201</v>
      </c>
    </row>
    <row r="266" spans="1:51" s="14" customFormat="1" ht="12">
      <c r="A266" s="14"/>
      <c r="B266" s="270"/>
      <c r="C266" s="271"/>
      <c r="D266" s="261" t="s">
        <v>209</v>
      </c>
      <c r="E266" s="272" t="s">
        <v>1</v>
      </c>
      <c r="F266" s="273" t="s">
        <v>1347</v>
      </c>
      <c r="G266" s="271"/>
      <c r="H266" s="274">
        <v>3.1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209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201</v>
      </c>
    </row>
    <row r="267" spans="1:51" s="14" customFormat="1" ht="12">
      <c r="A267" s="14"/>
      <c r="B267" s="270"/>
      <c r="C267" s="271"/>
      <c r="D267" s="261" t="s">
        <v>209</v>
      </c>
      <c r="E267" s="272" t="s">
        <v>1</v>
      </c>
      <c r="F267" s="273" t="s">
        <v>328</v>
      </c>
      <c r="G267" s="271"/>
      <c r="H267" s="274">
        <v>2.6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209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201</v>
      </c>
    </row>
    <row r="268" spans="1:51" s="14" customFormat="1" ht="12">
      <c r="A268" s="14"/>
      <c r="B268" s="270"/>
      <c r="C268" s="271"/>
      <c r="D268" s="261" t="s">
        <v>209</v>
      </c>
      <c r="E268" s="272" t="s">
        <v>1</v>
      </c>
      <c r="F268" s="273" t="s">
        <v>1348</v>
      </c>
      <c r="G268" s="271"/>
      <c r="H268" s="274">
        <v>1.5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209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201</v>
      </c>
    </row>
    <row r="269" spans="1:63" s="12" customFormat="1" ht="22.8" customHeight="1">
      <c r="A269" s="12"/>
      <c r="B269" s="229"/>
      <c r="C269" s="230"/>
      <c r="D269" s="231" t="s">
        <v>72</v>
      </c>
      <c r="E269" s="243" t="s">
        <v>335</v>
      </c>
      <c r="F269" s="243" t="s">
        <v>336</v>
      </c>
      <c r="G269" s="230"/>
      <c r="H269" s="230"/>
      <c r="I269" s="233"/>
      <c r="J269" s="244">
        <f>BK269</f>
        <v>0</v>
      </c>
      <c r="K269" s="230"/>
      <c r="L269" s="235"/>
      <c r="M269" s="236"/>
      <c r="N269" s="237"/>
      <c r="O269" s="237"/>
      <c r="P269" s="238">
        <f>SUM(P270:P302)</f>
        <v>0</v>
      </c>
      <c r="Q269" s="237"/>
      <c r="R269" s="238">
        <f>SUM(R270:R302)</f>
        <v>0</v>
      </c>
      <c r="S269" s="237"/>
      <c r="T269" s="239">
        <f>SUM(T270:T302)</f>
        <v>3.8131999999999997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40" t="s">
        <v>80</v>
      </c>
      <c r="AT269" s="241" t="s">
        <v>72</v>
      </c>
      <c r="AU269" s="241" t="s">
        <v>80</v>
      </c>
      <c r="AY269" s="240" t="s">
        <v>201</v>
      </c>
      <c r="BK269" s="242">
        <f>SUM(BK270:BK302)</f>
        <v>0</v>
      </c>
    </row>
    <row r="270" spans="1:65" s="2" customFormat="1" ht="16.5" customHeight="1">
      <c r="A270" s="37"/>
      <c r="B270" s="38"/>
      <c r="C270" s="245" t="s">
        <v>337</v>
      </c>
      <c r="D270" s="245" t="s">
        <v>203</v>
      </c>
      <c r="E270" s="246" t="s">
        <v>338</v>
      </c>
      <c r="F270" s="247" t="s">
        <v>339</v>
      </c>
      <c r="G270" s="248" t="s">
        <v>311</v>
      </c>
      <c r="H270" s="249">
        <v>16</v>
      </c>
      <c r="I270" s="250"/>
      <c r="J270" s="251">
        <f>ROUND(I270*H270,2)</f>
        <v>0</v>
      </c>
      <c r="K270" s="252"/>
      <c r="L270" s="43"/>
      <c r="M270" s="253" t="s">
        <v>1</v>
      </c>
      <c r="N270" s="254" t="s">
        <v>39</v>
      </c>
      <c r="O270" s="90"/>
      <c r="P270" s="255">
        <f>O270*H270</f>
        <v>0</v>
      </c>
      <c r="Q270" s="255">
        <v>0</v>
      </c>
      <c r="R270" s="255">
        <f>Q270*H270</f>
        <v>0</v>
      </c>
      <c r="S270" s="255">
        <v>0</v>
      </c>
      <c r="T270" s="25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7" t="s">
        <v>207</v>
      </c>
      <c r="AT270" s="257" t="s">
        <v>203</v>
      </c>
      <c r="AU270" s="257" t="s">
        <v>85</v>
      </c>
      <c r="AY270" s="16" t="s">
        <v>201</v>
      </c>
      <c r="BE270" s="258">
        <f>IF(N270="základní",J270,0)</f>
        <v>0</v>
      </c>
      <c r="BF270" s="258">
        <f>IF(N270="snížená",J270,0)</f>
        <v>0</v>
      </c>
      <c r="BG270" s="258">
        <f>IF(N270="zákl. přenesená",J270,0)</f>
        <v>0</v>
      </c>
      <c r="BH270" s="258">
        <f>IF(N270="sníž. přenesená",J270,0)</f>
        <v>0</v>
      </c>
      <c r="BI270" s="258">
        <f>IF(N270="nulová",J270,0)</f>
        <v>0</v>
      </c>
      <c r="BJ270" s="16" t="s">
        <v>85</v>
      </c>
      <c r="BK270" s="258">
        <f>ROUND(I270*H270,2)</f>
        <v>0</v>
      </c>
      <c r="BL270" s="16" t="s">
        <v>207</v>
      </c>
      <c r="BM270" s="257" t="s">
        <v>1350</v>
      </c>
    </row>
    <row r="271" spans="1:51" s="14" customFormat="1" ht="12">
      <c r="A271" s="14"/>
      <c r="B271" s="270"/>
      <c r="C271" s="271"/>
      <c r="D271" s="261" t="s">
        <v>209</v>
      </c>
      <c r="E271" s="272" t="s">
        <v>1</v>
      </c>
      <c r="F271" s="273" t="s">
        <v>1351</v>
      </c>
      <c r="G271" s="271"/>
      <c r="H271" s="274">
        <v>11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209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201</v>
      </c>
    </row>
    <row r="272" spans="1:51" s="14" customFormat="1" ht="12">
      <c r="A272" s="14"/>
      <c r="B272" s="270"/>
      <c r="C272" s="271"/>
      <c r="D272" s="261" t="s">
        <v>209</v>
      </c>
      <c r="E272" s="272" t="s">
        <v>1</v>
      </c>
      <c r="F272" s="273" t="s">
        <v>1352</v>
      </c>
      <c r="G272" s="271"/>
      <c r="H272" s="274">
        <v>5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209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201</v>
      </c>
    </row>
    <row r="273" spans="1:65" s="2" customFormat="1" ht="33" customHeight="1">
      <c r="A273" s="37"/>
      <c r="B273" s="38"/>
      <c r="C273" s="245" t="s">
        <v>343</v>
      </c>
      <c r="D273" s="245" t="s">
        <v>203</v>
      </c>
      <c r="E273" s="246" t="s">
        <v>344</v>
      </c>
      <c r="F273" s="247" t="s">
        <v>345</v>
      </c>
      <c r="G273" s="248" t="s">
        <v>346</v>
      </c>
      <c r="H273" s="249">
        <v>0.136</v>
      </c>
      <c r="I273" s="250"/>
      <c r="J273" s="251">
        <f>ROUND(I273*H273,2)</f>
        <v>0</v>
      </c>
      <c r="K273" s="252"/>
      <c r="L273" s="43"/>
      <c r="M273" s="253" t="s">
        <v>1</v>
      </c>
      <c r="N273" s="254" t="s">
        <v>39</v>
      </c>
      <c r="O273" s="90"/>
      <c r="P273" s="255">
        <f>O273*H273</f>
        <v>0</v>
      </c>
      <c r="Q273" s="255">
        <v>0</v>
      </c>
      <c r="R273" s="255">
        <f>Q273*H273</f>
        <v>0</v>
      </c>
      <c r="S273" s="255">
        <v>2.2</v>
      </c>
      <c r="T273" s="256">
        <f>S273*H273</f>
        <v>0.2992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7" t="s">
        <v>207</v>
      </c>
      <c r="AT273" s="257" t="s">
        <v>203</v>
      </c>
      <c r="AU273" s="257" t="s">
        <v>85</v>
      </c>
      <c r="AY273" s="16" t="s">
        <v>201</v>
      </c>
      <c r="BE273" s="258">
        <f>IF(N273="základní",J273,0)</f>
        <v>0</v>
      </c>
      <c r="BF273" s="258">
        <f>IF(N273="snížená",J273,0)</f>
        <v>0</v>
      </c>
      <c r="BG273" s="258">
        <f>IF(N273="zákl. přenesená",J273,0)</f>
        <v>0</v>
      </c>
      <c r="BH273" s="258">
        <f>IF(N273="sníž. přenesená",J273,0)</f>
        <v>0</v>
      </c>
      <c r="BI273" s="258">
        <f>IF(N273="nulová",J273,0)</f>
        <v>0</v>
      </c>
      <c r="BJ273" s="16" t="s">
        <v>85</v>
      </c>
      <c r="BK273" s="258">
        <f>ROUND(I273*H273,2)</f>
        <v>0</v>
      </c>
      <c r="BL273" s="16" t="s">
        <v>207</v>
      </c>
      <c r="BM273" s="257" t="s">
        <v>1353</v>
      </c>
    </row>
    <row r="274" spans="1:51" s="13" customFormat="1" ht="12">
      <c r="A274" s="13"/>
      <c r="B274" s="259"/>
      <c r="C274" s="260"/>
      <c r="D274" s="261" t="s">
        <v>209</v>
      </c>
      <c r="E274" s="262" t="s">
        <v>1</v>
      </c>
      <c r="F274" s="263" t="s">
        <v>348</v>
      </c>
      <c r="G274" s="260"/>
      <c r="H274" s="262" t="s">
        <v>1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209</v>
      </c>
      <c r="AU274" s="269" t="s">
        <v>85</v>
      </c>
      <c r="AV274" s="13" t="s">
        <v>80</v>
      </c>
      <c r="AW274" s="13" t="s">
        <v>30</v>
      </c>
      <c r="AX274" s="13" t="s">
        <v>73</v>
      </c>
      <c r="AY274" s="269" t="s">
        <v>201</v>
      </c>
    </row>
    <row r="275" spans="1:51" s="14" customFormat="1" ht="12">
      <c r="A275" s="14"/>
      <c r="B275" s="270"/>
      <c r="C275" s="271"/>
      <c r="D275" s="261" t="s">
        <v>209</v>
      </c>
      <c r="E275" s="272" t="s">
        <v>1</v>
      </c>
      <c r="F275" s="273" t="s">
        <v>1354</v>
      </c>
      <c r="G275" s="271"/>
      <c r="H275" s="274">
        <v>0.011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209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201</v>
      </c>
    </row>
    <row r="276" spans="1:51" s="14" customFormat="1" ht="12">
      <c r="A276" s="14"/>
      <c r="B276" s="270"/>
      <c r="C276" s="271"/>
      <c r="D276" s="261" t="s">
        <v>209</v>
      </c>
      <c r="E276" s="272" t="s">
        <v>1</v>
      </c>
      <c r="F276" s="273" t="s">
        <v>1355</v>
      </c>
      <c r="G276" s="271"/>
      <c r="H276" s="274">
        <v>0.125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209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201</v>
      </c>
    </row>
    <row r="277" spans="1:65" s="2" customFormat="1" ht="21.75" customHeight="1">
      <c r="A277" s="37"/>
      <c r="B277" s="38"/>
      <c r="C277" s="245" t="s">
        <v>7</v>
      </c>
      <c r="D277" s="245" t="s">
        <v>203</v>
      </c>
      <c r="E277" s="246" t="s">
        <v>351</v>
      </c>
      <c r="F277" s="247" t="s">
        <v>352</v>
      </c>
      <c r="G277" s="248" t="s">
        <v>206</v>
      </c>
      <c r="H277" s="249">
        <v>110</v>
      </c>
      <c r="I277" s="250"/>
      <c r="J277" s="251">
        <f>ROUND(I277*H277,2)</f>
        <v>0</v>
      </c>
      <c r="K277" s="252"/>
      <c r="L277" s="43"/>
      <c r="M277" s="253" t="s">
        <v>1</v>
      </c>
      <c r="N277" s="254" t="s">
        <v>39</v>
      </c>
      <c r="O277" s="90"/>
      <c r="P277" s="255">
        <f>O277*H277</f>
        <v>0</v>
      </c>
      <c r="Q277" s="255">
        <v>0</v>
      </c>
      <c r="R277" s="255">
        <f>Q277*H277</f>
        <v>0</v>
      </c>
      <c r="S277" s="255">
        <v>0</v>
      </c>
      <c r="T277" s="25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7" t="s">
        <v>207</v>
      </c>
      <c r="AT277" s="257" t="s">
        <v>203</v>
      </c>
      <c r="AU277" s="257" t="s">
        <v>85</v>
      </c>
      <c r="AY277" s="16" t="s">
        <v>201</v>
      </c>
      <c r="BE277" s="258">
        <f>IF(N277="základní",J277,0)</f>
        <v>0</v>
      </c>
      <c r="BF277" s="258">
        <f>IF(N277="snížená",J277,0)</f>
        <v>0</v>
      </c>
      <c r="BG277" s="258">
        <f>IF(N277="zákl. přenesená",J277,0)</f>
        <v>0</v>
      </c>
      <c r="BH277" s="258">
        <f>IF(N277="sníž. přenesená",J277,0)</f>
        <v>0</v>
      </c>
      <c r="BI277" s="258">
        <f>IF(N277="nulová",J277,0)</f>
        <v>0</v>
      </c>
      <c r="BJ277" s="16" t="s">
        <v>85</v>
      </c>
      <c r="BK277" s="258">
        <f>ROUND(I277*H277,2)</f>
        <v>0</v>
      </c>
      <c r="BL277" s="16" t="s">
        <v>207</v>
      </c>
      <c r="BM277" s="257" t="s">
        <v>1356</v>
      </c>
    </row>
    <row r="278" spans="1:51" s="14" customFormat="1" ht="12">
      <c r="A278" s="14"/>
      <c r="B278" s="270"/>
      <c r="C278" s="271"/>
      <c r="D278" s="261" t="s">
        <v>209</v>
      </c>
      <c r="E278" s="272" t="s">
        <v>1</v>
      </c>
      <c r="F278" s="273" t="s">
        <v>1357</v>
      </c>
      <c r="G278" s="271"/>
      <c r="H278" s="274">
        <v>110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209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201</v>
      </c>
    </row>
    <row r="279" spans="1:65" s="2" customFormat="1" ht="21.75" customHeight="1">
      <c r="A279" s="37"/>
      <c r="B279" s="38"/>
      <c r="C279" s="245" t="s">
        <v>355</v>
      </c>
      <c r="D279" s="245" t="s">
        <v>203</v>
      </c>
      <c r="E279" s="246" t="s">
        <v>356</v>
      </c>
      <c r="F279" s="247" t="s">
        <v>357</v>
      </c>
      <c r="G279" s="248" t="s">
        <v>206</v>
      </c>
      <c r="H279" s="249">
        <v>33</v>
      </c>
      <c r="I279" s="250"/>
      <c r="J279" s="251">
        <f>ROUND(I279*H279,2)</f>
        <v>0</v>
      </c>
      <c r="K279" s="252"/>
      <c r="L279" s="43"/>
      <c r="M279" s="253" t="s">
        <v>1</v>
      </c>
      <c r="N279" s="254" t="s">
        <v>39</v>
      </c>
      <c r="O279" s="90"/>
      <c r="P279" s="255">
        <f>O279*H279</f>
        <v>0</v>
      </c>
      <c r="Q279" s="255">
        <v>0</v>
      </c>
      <c r="R279" s="255">
        <f>Q279*H279</f>
        <v>0</v>
      </c>
      <c r="S279" s="255">
        <v>0</v>
      </c>
      <c r="T279" s="256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7" t="s">
        <v>207</v>
      </c>
      <c r="AT279" s="257" t="s">
        <v>203</v>
      </c>
      <c r="AU279" s="257" t="s">
        <v>85</v>
      </c>
      <c r="AY279" s="16" t="s">
        <v>201</v>
      </c>
      <c r="BE279" s="258">
        <f>IF(N279="základní",J279,0)</f>
        <v>0</v>
      </c>
      <c r="BF279" s="258">
        <f>IF(N279="snížená",J279,0)</f>
        <v>0</v>
      </c>
      <c r="BG279" s="258">
        <f>IF(N279="zákl. přenesená",J279,0)</f>
        <v>0</v>
      </c>
      <c r="BH279" s="258">
        <f>IF(N279="sníž. přenesená",J279,0)</f>
        <v>0</v>
      </c>
      <c r="BI279" s="258">
        <f>IF(N279="nulová",J279,0)</f>
        <v>0</v>
      </c>
      <c r="BJ279" s="16" t="s">
        <v>85</v>
      </c>
      <c r="BK279" s="258">
        <f>ROUND(I279*H279,2)</f>
        <v>0</v>
      </c>
      <c r="BL279" s="16" t="s">
        <v>207</v>
      </c>
      <c r="BM279" s="257" t="s">
        <v>1358</v>
      </c>
    </row>
    <row r="280" spans="1:51" s="14" customFormat="1" ht="12">
      <c r="A280" s="14"/>
      <c r="B280" s="270"/>
      <c r="C280" s="271"/>
      <c r="D280" s="261" t="s">
        <v>209</v>
      </c>
      <c r="E280" s="272" t="s">
        <v>1</v>
      </c>
      <c r="F280" s="273" t="s">
        <v>1359</v>
      </c>
      <c r="G280" s="271"/>
      <c r="H280" s="274">
        <v>33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209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201</v>
      </c>
    </row>
    <row r="281" spans="1:65" s="2" customFormat="1" ht="21.75" customHeight="1">
      <c r="A281" s="37"/>
      <c r="B281" s="38"/>
      <c r="C281" s="245" t="s">
        <v>360</v>
      </c>
      <c r="D281" s="245" t="s">
        <v>203</v>
      </c>
      <c r="E281" s="246" t="s">
        <v>361</v>
      </c>
      <c r="F281" s="247" t="s">
        <v>362</v>
      </c>
      <c r="G281" s="248" t="s">
        <v>206</v>
      </c>
      <c r="H281" s="249">
        <v>33</v>
      </c>
      <c r="I281" s="250"/>
      <c r="J281" s="251">
        <f>ROUND(I281*H281,2)</f>
        <v>0</v>
      </c>
      <c r="K281" s="252"/>
      <c r="L281" s="43"/>
      <c r="M281" s="253" t="s">
        <v>1</v>
      </c>
      <c r="N281" s="254" t="s">
        <v>39</v>
      </c>
      <c r="O281" s="90"/>
      <c r="P281" s="255">
        <f>O281*H281</f>
        <v>0</v>
      </c>
      <c r="Q281" s="255">
        <v>0</v>
      </c>
      <c r="R281" s="255">
        <f>Q281*H281</f>
        <v>0</v>
      </c>
      <c r="S281" s="255">
        <v>0</v>
      </c>
      <c r="T281" s="25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7" t="s">
        <v>207</v>
      </c>
      <c r="AT281" s="257" t="s">
        <v>203</v>
      </c>
      <c r="AU281" s="257" t="s">
        <v>85</v>
      </c>
      <c r="AY281" s="16" t="s">
        <v>201</v>
      </c>
      <c r="BE281" s="258">
        <f>IF(N281="základní",J281,0)</f>
        <v>0</v>
      </c>
      <c r="BF281" s="258">
        <f>IF(N281="snížená",J281,0)</f>
        <v>0</v>
      </c>
      <c r="BG281" s="258">
        <f>IF(N281="zákl. přenesená",J281,0)</f>
        <v>0</v>
      </c>
      <c r="BH281" s="258">
        <f>IF(N281="sníž. přenesená",J281,0)</f>
        <v>0</v>
      </c>
      <c r="BI281" s="258">
        <f>IF(N281="nulová",J281,0)</f>
        <v>0</v>
      </c>
      <c r="BJ281" s="16" t="s">
        <v>85</v>
      </c>
      <c r="BK281" s="258">
        <f>ROUND(I281*H281,2)</f>
        <v>0</v>
      </c>
      <c r="BL281" s="16" t="s">
        <v>207</v>
      </c>
      <c r="BM281" s="257" t="s">
        <v>1360</v>
      </c>
    </row>
    <row r="282" spans="1:51" s="14" customFormat="1" ht="12">
      <c r="A282" s="14"/>
      <c r="B282" s="270"/>
      <c r="C282" s="271"/>
      <c r="D282" s="261" t="s">
        <v>209</v>
      </c>
      <c r="E282" s="272" t="s">
        <v>1</v>
      </c>
      <c r="F282" s="273" t="s">
        <v>1359</v>
      </c>
      <c r="G282" s="271"/>
      <c r="H282" s="274">
        <v>33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209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201</v>
      </c>
    </row>
    <row r="283" spans="1:65" s="2" customFormat="1" ht="21.75" customHeight="1">
      <c r="A283" s="37"/>
      <c r="B283" s="38"/>
      <c r="C283" s="245" t="s">
        <v>364</v>
      </c>
      <c r="D283" s="245" t="s">
        <v>203</v>
      </c>
      <c r="E283" s="246" t="s">
        <v>365</v>
      </c>
      <c r="F283" s="247" t="s">
        <v>366</v>
      </c>
      <c r="G283" s="248" t="s">
        <v>206</v>
      </c>
      <c r="H283" s="249">
        <v>5</v>
      </c>
      <c r="I283" s="250"/>
      <c r="J283" s="251">
        <f>ROUND(I283*H283,2)</f>
        <v>0</v>
      </c>
      <c r="K283" s="252"/>
      <c r="L283" s="43"/>
      <c r="M283" s="253" t="s">
        <v>1</v>
      </c>
      <c r="N283" s="254" t="s">
        <v>39</v>
      </c>
      <c r="O283" s="90"/>
      <c r="P283" s="255">
        <f>O283*H283</f>
        <v>0</v>
      </c>
      <c r="Q283" s="255">
        <v>0</v>
      </c>
      <c r="R283" s="255">
        <f>Q283*H283</f>
        <v>0</v>
      </c>
      <c r="S283" s="255">
        <v>0.008</v>
      </c>
      <c r="T283" s="256">
        <f>S283*H283</f>
        <v>0.04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57" t="s">
        <v>207</v>
      </c>
      <c r="AT283" s="257" t="s">
        <v>203</v>
      </c>
      <c r="AU283" s="257" t="s">
        <v>85</v>
      </c>
      <c r="AY283" s="16" t="s">
        <v>201</v>
      </c>
      <c r="BE283" s="258">
        <f>IF(N283="základní",J283,0)</f>
        <v>0</v>
      </c>
      <c r="BF283" s="258">
        <f>IF(N283="snížená",J283,0)</f>
        <v>0</v>
      </c>
      <c r="BG283" s="258">
        <f>IF(N283="zákl. přenesená",J283,0)</f>
        <v>0</v>
      </c>
      <c r="BH283" s="258">
        <f>IF(N283="sníž. přenesená",J283,0)</f>
        <v>0</v>
      </c>
      <c r="BI283" s="258">
        <f>IF(N283="nulová",J283,0)</f>
        <v>0</v>
      </c>
      <c r="BJ283" s="16" t="s">
        <v>85</v>
      </c>
      <c r="BK283" s="258">
        <f>ROUND(I283*H283,2)</f>
        <v>0</v>
      </c>
      <c r="BL283" s="16" t="s">
        <v>207</v>
      </c>
      <c r="BM283" s="257" t="s">
        <v>1361</v>
      </c>
    </row>
    <row r="284" spans="1:51" s="13" customFormat="1" ht="12">
      <c r="A284" s="13"/>
      <c r="B284" s="259"/>
      <c r="C284" s="260"/>
      <c r="D284" s="261" t="s">
        <v>209</v>
      </c>
      <c r="E284" s="262" t="s">
        <v>1</v>
      </c>
      <c r="F284" s="263" t="s">
        <v>228</v>
      </c>
      <c r="G284" s="260"/>
      <c r="H284" s="262" t="s">
        <v>1</v>
      </c>
      <c r="I284" s="264"/>
      <c r="J284" s="260"/>
      <c r="K284" s="260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209</v>
      </c>
      <c r="AU284" s="269" t="s">
        <v>85</v>
      </c>
      <c r="AV284" s="13" t="s">
        <v>80</v>
      </c>
      <c r="AW284" s="13" t="s">
        <v>30</v>
      </c>
      <c r="AX284" s="13" t="s">
        <v>73</v>
      </c>
      <c r="AY284" s="269" t="s">
        <v>201</v>
      </c>
    </row>
    <row r="285" spans="1:51" s="14" customFormat="1" ht="12">
      <c r="A285" s="14"/>
      <c r="B285" s="270"/>
      <c r="C285" s="271"/>
      <c r="D285" s="261" t="s">
        <v>209</v>
      </c>
      <c r="E285" s="272" t="s">
        <v>1</v>
      </c>
      <c r="F285" s="273" t="s">
        <v>1362</v>
      </c>
      <c r="G285" s="271"/>
      <c r="H285" s="274">
        <v>2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209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201</v>
      </c>
    </row>
    <row r="286" spans="1:51" s="14" customFormat="1" ht="12">
      <c r="A286" s="14"/>
      <c r="B286" s="270"/>
      <c r="C286" s="271"/>
      <c r="D286" s="261" t="s">
        <v>209</v>
      </c>
      <c r="E286" s="272" t="s">
        <v>1</v>
      </c>
      <c r="F286" s="273" t="s">
        <v>1363</v>
      </c>
      <c r="G286" s="271"/>
      <c r="H286" s="274">
        <v>3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209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201</v>
      </c>
    </row>
    <row r="287" spans="1:65" s="2" customFormat="1" ht="21.75" customHeight="1">
      <c r="A287" s="37"/>
      <c r="B287" s="38"/>
      <c r="C287" s="245" t="s">
        <v>371</v>
      </c>
      <c r="D287" s="245" t="s">
        <v>203</v>
      </c>
      <c r="E287" s="246" t="s">
        <v>372</v>
      </c>
      <c r="F287" s="247" t="s">
        <v>373</v>
      </c>
      <c r="G287" s="248" t="s">
        <v>206</v>
      </c>
      <c r="H287" s="249">
        <v>5</v>
      </c>
      <c r="I287" s="250"/>
      <c r="J287" s="251">
        <f>ROUND(I287*H287,2)</f>
        <v>0</v>
      </c>
      <c r="K287" s="252"/>
      <c r="L287" s="43"/>
      <c r="M287" s="253" t="s">
        <v>1</v>
      </c>
      <c r="N287" s="254" t="s">
        <v>39</v>
      </c>
      <c r="O287" s="90"/>
      <c r="P287" s="255">
        <f>O287*H287</f>
        <v>0</v>
      </c>
      <c r="Q287" s="255">
        <v>0</v>
      </c>
      <c r="R287" s="255">
        <f>Q287*H287</f>
        <v>0</v>
      </c>
      <c r="S287" s="255">
        <v>0.09</v>
      </c>
      <c r="T287" s="256">
        <f>S287*H287</f>
        <v>0.44999999999999996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7" t="s">
        <v>207</v>
      </c>
      <c r="AT287" s="257" t="s">
        <v>203</v>
      </c>
      <c r="AU287" s="257" t="s">
        <v>85</v>
      </c>
      <c r="AY287" s="16" t="s">
        <v>201</v>
      </c>
      <c r="BE287" s="258">
        <f>IF(N287="základní",J287,0)</f>
        <v>0</v>
      </c>
      <c r="BF287" s="258">
        <f>IF(N287="snížená",J287,0)</f>
        <v>0</v>
      </c>
      <c r="BG287" s="258">
        <f>IF(N287="zákl. přenesená",J287,0)</f>
        <v>0</v>
      </c>
      <c r="BH287" s="258">
        <f>IF(N287="sníž. přenesená",J287,0)</f>
        <v>0</v>
      </c>
      <c r="BI287" s="258">
        <f>IF(N287="nulová",J287,0)</f>
        <v>0</v>
      </c>
      <c r="BJ287" s="16" t="s">
        <v>85</v>
      </c>
      <c r="BK287" s="258">
        <f>ROUND(I287*H287,2)</f>
        <v>0</v>
      </c>
      <c r="BL287" s="16" t="s">
        <v>207</v>
      </c>
      <c r="BM287" s="257" t="s">
        <v>1364</v>
      </c>
    </row>
    <row r="288" spans="1:51" s="13" customFormat="1" ht="12">
      <c r="A288" s="13"/>
      <c r="B288" s="259"/>
      <c r="C288" s="260"/>
      <c r="D288" s="261" t="s">
        <v>209</v>
      </c>
      <c r="E288" s="262" t="s">
        <v>1</v>
      </c>
      <c r="F288" s="263" t="s">
        <v>232</v>
      </c>
      <c r="G288" s="260"/>
      <c r="H288" s="262" t="s">
        <v>1</v>
      </c>
      <c r="I288" s="264"/>
      <c r="J288" s="260"/>
      <c r="K288" s="260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209</v>
      </c>
      <c r="AU288" s="269" t="s">
        <v>85</v>
      </c>
      <c r="AV288" s="13" t="s">
        <v>80</v>
      </c>
      <c r="AW288" s="13" t="s">
        <v>30</v>
      </c>
      <c r="AX288" s="13" t="s">
        <v>73</v>
      </c>
      <c r="AY288" s="269" t="s">
        <v>201</v>
      </c>
    </row>
    <row r="289" spans="1:51" s="14" customFormat="1" ht="12">
      <c r="A289" s="14"/>
      <c r="B289" s="270"/>
      <c r="C289" s="271"/>
      <c r="D289" s="261" t="s">
        <v>209</v>
      </c>
      <c r="E289" s="272" t="s">
        <v>1</v>
      </c>
      <c r="F289" s="273" t="s">
        <v>1362</v>
      </c>
      <c r="G289" s="271"/>
      <c r="H289" s="274">
        <v>2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209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201</v>
      </c>
    </row>
    <row r="290" spans="1:51" s="14" customFormat="1" ht="12">
      <c r="A290" s="14"/>
      <c r="B290" s="270"/>
      <c r="C290" s="271"/>
      <c r="D290" s="261" t="s">
        <v>209</v>
      </c>
      <c r="E290" s="272" t="s">
        <v>1</v>
      </c>
      <c r="F290" s="273" t="s">
        <v>1363</v>
      </c>
      <c r="G290" s="271"/>
      <c r="H290" s="274">
        <v>3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209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201</v>
      </c>
    </row>
    <row r="291" spans="1:65" s="2" customFormat="1" ht="21.75" customHeight="1">
      <c r="A291" s="37"/>
      <c r="B291" s="38"/>
      <c r="C291" s="245" t="s">
        <v>375</v>
      </c>
      <c r="D291" s="245" t="s">
        <v>203</v>
      </c>
      <c r="E291" s="246" t="s">
        <v>376</v>
      </c>
      <c r="F291" s="247" t="s">
        <v>377</v>
      </c>
      <c r="G291" s="248" t="s">
        <v>316</v>
      </c>
      <c r="H291" s="249">
        <v>10.5</v>
      </c>
      <c r="I291" s="250"/>
      <c r="J291" s="251">
        <f>ROUND(I291*H291,2)</f>
        <v>0</v>
      </c>
      <c r="K291" s="252"/>
      <c r="L291" s="43"/>
      <c r="M291" s="253" t="s">
        <v>1</v>
      </c>
      <c r="N291" s="254" t="s">
        <v>39</v>
      </c>
      <c r="O291" s="90"/>
      <c r="P291" s="255">
        <f>O291*H291</f>
        <v>0</v>
      </c>
      <c r="Q291" s="255">
        <v>0</v>
      </c>
      <c r="R291" s="255">
        <f>Q291*H291</f>
        <v>0</v>
      </c>
      <c r="S291" s="255">
        <v>0.027</v>
      </c>
      <c r="T291" s="256">
        <f>S291*H291</f>
        <v>0.2835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7" t="s">
        <v>207</v>
      </c>
      <c r="AT291" s="257" t="s">
        <v>203</v>
      </c>
      <c r="AU291" s="257" t="s">
        <v>85</v>
      </c>
      <c r="AY291" s="16" t="s">
        <v>201</v>
      </c>
      <c r="BE291" s="258">
        <f>IF(N291="základní",J291,0)</f>
        <v>0</v>
      </c>
      <c r="BF291" s="258">
        <f>IF(N291="snížená",J291,0)</f>
        <v>0</v>
      </c>
      <c r="BG291" s="258">
        <f>IF(N291="zákl. přenesená",J291,0)</f>
        <v>0</v>
      </c>
      <c r="BH291" s="258">
        <f>IF(N291="sníž. přenesená",J291,0)</f>
        <v>0</v>
      </c>
      <c r="BI291" s="258">
        <f>IF(N291="nulová",J291,0)</f>
        <v>0</v>
      </c>
      <c r="BJ291" s="16" t="s">
        <v>85</v>
      </c>
      <c r="BK291" s="258">
        <f>ROUND(I291*H291,2)</f>
        <v>0</v>
      </c>
      <c r="BL291" s="16" t="s">
        <v>207</v>
      </c>
      <c r="BM291" s="257" t="s">
        <v>1365</v>
      </c>
    </row>
    <row r="292" spans="1:51" s="13" customFormat="1" ht="12">
      <c r="A292" s="13"/>
      <c r="B292" s="259"/>
      <c r="C292" s="260"/>
      <c r="D292" s="261" t="s">
        <v>209</v>
      </c>
      <c r="E292" s="262" t="s">
        <v>1</v>
      </c>
      <c r="F292" s="263" t="s">
        <v>228</v>
      </c>
      <c r="G292" s="260"/>
      <c r="H292" s="262" t="s">
        <v>1</v>
      </c>
      <c r="I292" s="264"/>
      <c r="J292" s="260"/>
      <c r="K292" s="260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209</v>
      </c>
      <c r="AU292" s="269" t="s">
        <v>85</v>
      </c>
      <c r="AV292" s="13" t="s">
        <v>80</v>
      </c>
      <c r="AW292" s="13" t="s">
        <v>30</v>
      </c>
      <c r="AX292" s="13" t="s">
        <v>73</v>
      </c>
      <c r="AY292" s="269" t="s">
        <v>201</v>
      </c>
    </row>
    <row r="293" spans="1:51" s="14" customFormat="1" ht="12">
      <c r="A293" s="14"/>
      <c r="B293" s="270"/>
      <c r="C293" s="271"/>
      <c r="D293" s="261" t="s">
        <v>209</v>
      </c>
      <c r="E293" s="272" t="s">
        <v>1</v>
      </c>
      <c r="F293" s="273" t="s">
        <v>1366</v>
      </c>
      <c r="G293" s="271"/>
      <c r="H293" s="274">
        <v>3.5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209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201</v>
      </c>
    </row>
    <row r="294" spans="1:51" s="14" customFormat="1" ht="12">
      <c r="A294" s="14"/>
      <c r="B294" s="270"/>
      <c r="C294" s="271"/>
      <c r="D294" s="261" t="s">
        <v>209</v>
      </c>
      <c r="E294" s="272" t="s">
        <v>1</v>
      </c>
      <c r="F294" s="273" t="s">
        <v>1367</v>
      </c>
      <c r="G294" s="271"/>
      <c r="H294" s="274">
        <v>7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209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201</v>
      </c>
    </row>
    <row r="295" spans="1:65" s="2" customFormat="1" ht="21.75" customHeight="1">
      <c r="A295" s="37"/>
      <c r="B295" s="38"/>
      <c r="C295" s="245" t="s">
        <v>382</v>
      </c>
      <c r="D295" s="245" t="s">
        <v>203</v>
      </c>
      <c r="E295" s="246" t="s">
        <v>383</v>
      </c>
      <c r="F295" s="247" t="s">
        <v>384</v>
      </c>
      <c r="G295" s="248" t="s">
        <v>316</v>
      </c>
      <c r="H295" s="249">
        <v>17.5</v>
      </c>
      <c r="I295" s="250"/>
      <c r="J295" s="251">
        <f>ROUND(I295*H295,2)</f>
        <v>0</v>
      </c>
      <c r="K295" s="252"/>
      <c r="L295" s="43"/>
      <c r="M295" s="253" t="s">
        <v>1</v>
      </c>
      <c r="N295" s="254" t="s">
        <v>39</v>
      </c>
      <c r="O295" s="90"/>
      <c r="P295" s="255">
        <f>O295*H295</f>
        <v>0</v>
      </c>
      <c r="Q295" s="255">
        <v>0</v>
      </c>
      <c r="R295" s="255">
        <f>Q295*H295</f>
        <v>0</v>
      </c>
      <c r="S295" s="255">
        <v>0.081</v>
      </c>
      <c r="T295" s="256">
        <f>S295*H295</f>
        <v>1.4175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7" t="s">
        <v>207</v>
      </c>
      <c r="AT295" s="257" t="s">
        <v>203</v>
      </c>
      <c r="AU295" s="257" t="s">
        <v>85</v>
      </c>
      <c r="AY295" s="16" t="s">
        <v>201</v>
      </c>
      <c r="BE295" s="258">
        <f>IF(N295="základní",J295,0)</f>
        <v>0</v>
      </c>
      <c r="BF295" s="258">
        <f>IF(N295="snížená",J295,0)</f>
        <v>0</v>
      </c>
      <c r="BG295" s="258">
        <f>IF(N295="zákl. přenesená",J295,0)</f>
        <v>0</v>
      </c>
      <c r="BH295" s="258">
        <f>IF(N295="sníž. přenesená",J295,0)</f>
        <v>0</v>
      </c>
      <c r="BI295" s="258">
        <f>IF(N295="nulová",J295,0)</f>
        <v>0</v>
      </c>
      <c r="BJ295" s="16" t="s">
        <v>85</v>
      </c>
      <c r="BK295" s="258">
        <f>ROUND(I295*H295,2)</f>
        <v>0</v>
      </c>
      <c r="BL295" s="16" t="s">
        <v>207</v>
      </c>
      <c r="BM295" s="257" t="s">
        <v>1368</v>
      </c>
    </row>
    <row r="296" spans="1:51" s="13" customFormat="1" ht="12">
      <c r="A296" s="13"/>
      <c r="B296" s="259"/>
      <c r="C296" s="260"/>
      <c r="D296" s="261" t="s">
        <v>209</v>
      </c>
      <c r="E296" s="262" t="s">
        <v>1</v>
      </c>
      <c r="F296" s="263" t="s">
        <v>232</v>
      </c>
      <c r="G296" s="260"/>
      <c r="H296" s="262" t="s">
        <v>1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209</v>
      </c>
      <c r="AU296" s="269" t="s">
        <v>85</v>
      </c>
      <c r="AV296" s="13" t="s">
        <v>80</v>
      </c>
      <c r="AW296" s="13" t="s">
        <v>30</v>
      </c>
      <c r="AX296" s="13" t="s">
        <v>73</v>
      </c>
      <c r="AY296" s="269" t="s">
        <v>201</v>
      </c>
    </row>
    <row r="297" spans="1:51" s="14" customFormat="1" ht="12">
      <c r="A297" s="14"/>
      <c r="B297" s="270"/>
      <c r="C297" s="271"/>
      <c r="D297" s="261" t="s">
        <v>209</v>
      </c>
      <c r="E297" s="272" t="s">
        <v>1</v>
      </c>
      <c r="F297" s="273" t="s">
        <v>1366</v>
      </c>
      <c r="G297" s="271"/>
      <c r="H297" s="274">
        <v>3.5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209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201</v>
      </c>
    </row>
    <row r="298" spans="1:51" s="14" customFormat="1" ht="12">
      <c r="A298" s="14"/>
      <c r="B298" s="270"/>
      <c r="C298" s="271"/>
      <c r="D298" s="261" t="s">
        <v>209</v>
      </c>
      <c r="E298" s="272" t="s">
        <v>1</v>
      </c>
      <c r="F298" s="273" t="s">
        <v>1369</v>
      </c>
      <c r="G298" s="271"/>
      <c r="H298" s="274">
        <v>14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209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201</v>
      </c>
    </row>
    <row r="299" spans="1:65" s="2" customFormat="1" ht="21.75" customHeight="1">
      <c r="A299" s="37"/>
      <c r="B299" s="38"/>
      <c r="C299" s="245" t="s">
        <v>387</v>
      </c>
      <c r="D299" s="245" t="s">
        <v>203</v>
      </c>
      <c r="E299" s="246" t="s">
        <v>388</v>
      </c>
      <c r="F299" s="247" t="s">
        <v>389</v>
      </c>
      <c r="G299" s="248" t="s">
        <v>316</v>
      </c>
      <c r="H299" s="249">
        <v>49</v>
      </c>
      <c r="I299" s="250"/>
      <c r="J299" s="251">
        <f>ROUND(I299*H299,2)</f>
        <v>0</v>
      </c>
      <c r="K299" s="252"/>
      <c r="L299" s="43"/>
      <c r="M299" s="253" t="s">
        <v>1</v>
      </c>
      <c r="N299" s="254" t="s">
        <v>39</v>
      </c>
      <c r="O299" s="90"/>
      <c r="P299" s="255">
        <f>O299*H299</f>
        <v>0</v>
      </c>
      <c r="Q299" s="255">
        <v>0</v>
      </c>
      <c r="R299" s="255">
        <f>Q299*H299</f>
        <v>0</v>
      </c>
      <c r="S299" s="255">
        <v>0.027</v>
      </c>
      <c r="T299" s="256">
        <f>S299*H299</f>
        <v>1.323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7" t="s">
        <v>207</v>
      </c>
      <c r="AT299" s="257" t="s">
        <v>203</v>
      </c>
      <c r="AU299" s="257" t="s">
        <v>85</v>
      </c>
      <c r="AY299" s="16" t="s">
        <v>201</v>
      </c>
      <c r="BE299" s="258">
        <f>IF(N299="základní",J299,0)</f>
        <v>0</v>
      </c>
      <c r="BF299" s="258">
        <f>IF(N299="snížená",J299,0)</f>
        <v>0</v>
      </c>
      <c r="BG299" s="258">
        <f>IF(N299="zákl. přenesená",J299,0)</f>
        <v>0</v>
      </c>
      <c r="BH299" s="258">
        <f>IF(N299="sníž. přenesená",J299,0)</f>
        <v>0</v>
      </c>
      <c r="BI299" s="258">
        <f>IF(N299="nulová",J299,0)</f>
        <v>0</v>
      </c>
      <c r="BJ299" s="16" t="s">
        <v>85</v>
      </c>
      <c r="BK299" s="258">
        <f>ROUND(I299*H299,2)</f>
        <v>0</v>
      </c>
      <c r="BL299" s="16" t="s">
        <v>207</v>
      </c>
      <c r="BM299" s="257" t="s">
        <v>1370</v>
      </c>
    </row>
    <row r="300" spans="1:51" s="13" customFormat="1" ht="12">
      <c r="A300" s="13"/>
      <c r="B300" s="259"/>
      <c r="C300" s="260"/>
      <c r="D300" s="261" t="s">
        <v>209</v>
      </c>
      <c r="E300" s="262" t="s">
        <v>1</v>
      </c>
      <c r="F300" s="263" t="s">
        <v>232</v>
      </c>
      <c r="G300" s="260"/>
      <c r="H300" s="262" t="s">
        <v>1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209</v>
      </c>
      <c r="AU300" s="269" t="s">
        <v>85</v>
      </c>
      <c r="AV300" s="13" t="s">
        <v>80</v>
      </c>
      <c r="AW300" s="13" t="s">
        <v>30</v>
      </c>
      <c r="AX300" s="13" t="s">
        <v>73</v>
      </c>
      <c r="AY300" s="269" t="s">
        <v>201</v>
      </c>
    </row>
    <row r="301" spans="1:51" s="14" customFormat="1" ht="12">
      <c r="A301" s="14"/>
      <c r="B301" s="270"/>
      <c r="C301" s="271"/>
      <c r="D301" s="261" t="s">
        <v>209</v>
      </c>
      <c r="E301" s="272" t="s">
        <v>1</v>
      </c>
      <c r="F301" s="273" t="s">
        <v>1371</v>
      </c>
      <c r="G301" s="271"/>
      <c r="H301" s="274">
        <v>14</v>
      </c>
      <c r="I301" s="275"/>
      <c r="J301" s="271"/>
      <c r="K301" s="271"/>
      <c r="L301" s="276"/>
      <c r="M301" s="277"/>
      <c r="N301" s="278"/>
      <c r="O301" s="278"/>
      <c r="P301" s="278"/>
      <c r="Q301" s="278"/>
      <c r="R301" s="278"/>
      <c r="S301" s="278"/>
      <c r="T301" s="27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0" t="s">
        <v>209</v>
      </c>
      <c r="AU301" s="280" t="s">
        <v>85</v>
      </c>
      <c r="AV301" s="14" t="s">
        <v>85</v>
      </c>
      <c r="AW301" s="14" t="s">
        <v>30</v>
      </c>
      <c r="AX301" s="14" t="s">
        <v>73</v>
      </c>
      <c r="AY301" s="280" t="s">
        <v>201</v>
      </c>
    </row>
    <row r="302" spans="1:51" s="14" customFormat="1" ht="12">
      <c r="A302" s="14"/>
      <c r="B302" s="270"/>
      <c r="C302" s="271"/>
      <c r="D302" s="261" t="s">
        <v>209</v>
      </c>
      <c r="E302" s="272" t="s">
        <v>1</v>
      </c>
      <c r="F302" s="273" t="s">
        <v>1372</v>
      </c>
      <c r="G302" s="271"/>
      <c r="H302" s="274">
        <v>35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209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201</v>
      </c>
    </row>
    <row r="303" spans="1:63" s="12" customFormat="1" ht="22.8" customHeight="1">
      <c r="A303" s="12"/>
      <c r="B303" s="229"/>
      <c r="C303" s="230"/>
      <c r="D303" s="231" t="s">
        <v>72</v>
      </c>
      <c r="E303" s="243" t="s">
        <v>394</v>
      </c>
      <c r="F303" s="243" t="s">
        <v>395</v>
      </c>
      <c r="G303" s="230"/>
      <c r="H303" s="230"/>
      <c r="I303" s="233"/>
      <c r="J303" s="244">
        <f>BK303</f>
        <v>0</v>
      </c>
      <c r="K303" s="230"/>
      <c r="L303" s="235"/>
      <c r="M303" s="236"/>
      <c r="N303" s="237"/>
      <c r="O303" s="237"/>
      <c r="P303" s="238">
        <f>SUM(P304:P309)</f>
        <v>0</v>
      </c>
      <c r="Q303" s="237"/>
      <c r="R303" s="238">
        <f>SUM(R304:R309)</f>
        <v>0</v>
      </c>
      <c r="S303" s="237"/>
      <c r="T303" s="239">
        <f>SUM(T304:T309)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40" t="s">
        <v>80</v>
      </c>
      <c r="AT303" s="241" t="s">
        <v>72</v>
      </c>
      <c r="AU303" s="241" t="s">
        <v>80</v>
      </c>
      <c r="AY303" s="240" t="s">
        <v>201</v>
      </c>
      <c r="BK303" s="242">
        <f>SUM(BK304:BK309)</f>
        <v>0</v>
      </c>
    </row>
    <row r="304" spans="1:65" s="2" customFormat="1" ht="16.5" customHeight="1">
      <c r="A304" s="37"/>
      <c r="B304" s="38"/>
      <c r="C304" s="245" t="s">
        <v>396</v>
      </c>
      <c r="D304" s="245" t="s">
        <v>203</v>
      </c>
      <c r="E304" s="246" t="s">
        <v>397</v>
      </c>
      <c r="F304" s="247" t="s">
        <v>398</v>
      </c>
      <c r="G304" s="248" t="s">
        <v>399</v>
      </c>
      <c r="H304" s="249">
        <v>5.626</v>
      </c>
      <c r="I304" s="250"/>
      <c r="J304" s="251">
        <f>ROUND(I304*H304,2)</f>
        <v>0</v>
      </c>
      <c r="K304" s="252"/>
      <c r="L304" s="43"/>
      <c r="M304" s="253" t="s">
        <v>1</v>
      </c>
      <c r="N304" s="254" t="s">
        <v>39</v>
      </c>
      <c r="O304" s="90"/>
      <c r="P304" s="255">
        <f>O304*H304</f>
        <v>0</v>
      </c>
      <c r="Q304" s="255">
        <v>0</v>
      </c>
      <c r="R304" s="255">
        <f>Q304*H304</f>
        <v>0</v>
      </c>
      <c r="S304" s="255">
        <v>0</v>
      </c>
      <c r="T304" s="25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7" t="s">
        <v>207</v>
      </c>
      <c r="AT304" s="257" t="s">
        <v>203</v>
      </c>
      <c r="AU304" s="257" t="s">
        <v>85</v>
      </c>
      <c r="AY304" s="16" t="s">
        <v>201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6" t="s">
        <v>85</v>
      </c>
      <c r="BK304" s="258">
        <f>ROUND(I304*H304,2)</f>
        <v>0</v>
      </c>
      <c r="BL304" s="16" t="s">
        <v>207</v>
      </c>
      <c r="BM304" s="257" t="s">
        <v>1373</v>
      </c>
    </row>
    <row r="305" spans="1:65" s="2" customFormat="1" ht="21.75" customHeight="1">
      <c r="A305" s="37"/>
      <c r="B305" s="38"/>
      <c r="C305" s="245" t="s">
        <v>401</v>
      </c>
      <c r="D305" s="245" t="s">
        <v>203</v>
      </c>
      <c r="E305" s="246" t="s">
        <v>402</v>
      </c>
      <c r="F305" s="247" t="s">
        <v>403</v>
      </c>
      <c r="G305" s="248" t="s">
        <v>399</v>
      </c>
      <c r="H305" s="249">
        <v>5.626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</v>
      </c>
      <c r="T305" s="25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207</v>
      </c>
      <c r="AT305" s="257" t="s">
        <v>203</v>
      </c>
      <c r="AU305" s="257" t="s">
        <v>85</v>
      </c>
      <c r="AY305" s="16" t="s">
        <v>201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207</v>
      </c>
      <c r="BM305" s="257" t="s">
        <v>1374</v>
      </c>
    </row>
    <row r="306" spans="1:65" s="2" customFormat="1" ht="21.75" customHeight="1">
      <c r="A306" s="37"/>
      <c r="B306" s="38"/>
      <c r="C306" s="245" t="s">
        <v>405</v>
      </c>
      <c r="D306" s="245" t="s">
        <v>203</v>
      </c>
      <c r="E306" s="246" t="s">
        <v>406</v>
      </c>
      <c r="F306" s="247" t="s">
        <v>407</v>
      </c>
      <c r="G306" s="248" t="s">
        <v>399</v>
      </c>
      <c r="H306" s="249">
        <v>5.626</v>
      </c>
      <c r="I306" s="250"/>
      <c r="J306" s="251">
        <f>ROUND(I306*H306,2)</f>
        <v>0</v>
      </c>
      <c r="K306" s="252"/>
      <c r="L306" s="43"/>
      <c r="M306" s="253" t="s">
        <v>1</v>
      </c>
      <c r="N306" s="254" t="s">
        <v>39</v>
      </c>
      <c r="O306" s="90"/>
      <c r="P306" s="255">
        <f>O306*H306</f>
        <v>0</v>
      </c>
      <c r="Q306" s="255">
        <v>0</v>
      </c>
      <c r="R306" s="255">
        <f>Q306*H306</f>
        <v>0</v>
      </c>
      <c r="S306" s="255">
        <v>0</v>
      </c>
      <c r="T306" s="25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7" t="s">
        <v>207</v>
      </c>
      <c r="AT306" s="257" t="s">
        <v>203</v>
      </c>
      <c r="AU306" s="257" t="s">
        <v>85</v>
      </c>
      <c r="AY306" s="16" t="s">
        <v>201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6" t="s">
        <v>85</v>
      </c>
      <c r="BK306" s="258">
        <f>ROUND(I306*H306,2)</f>
        <v>0</v>
      </c>
      <c r="BL306" s="16" t="s">
        <v>207</v>
      </c>
      <c r="BM306" s="257" t="s">
        <v>1375</v>
      </c>
    </row>
    <row r="307" spans="1:65" s="2" customFormat="1" ht="21.75" customHeight="1">
      <c r="A307" s="37"/>
      <c r="B307" s="38"/>
      <c r="C307" s="245" t="s">
        <v>409</v>
      </c>
      <c r="D307" s="245" t="s">
        <v>203</v>
      </c>
      <c r="E307" s="246" t="s">
        <v>410</v>
      </c>
      <c r="F307" s="247" t="s">
        <v>411</v>
      </c>
      <c r="G307" s="248" t="s">
        <v>399</v>
      </c>
      <c r="H307" s="249">
        <v>61.886</v>
      </c>
      <c r="I307" s="250"/>
      <c r="J307" s="251">
        <f>ROUND(I307*H307,2)</f>
        <v>0</v>
      </c>
      <c r="K307" s="252"/>
      <c r="L307" s="43"/>
      <c r="M307" s="253" t="s">
        <v>1</v>
      </c>
      <c r="N307" s="254" t="s">
        <v>39</v>
      </c>
      <c r="O307" s="90"/>
      <c r="P307" s="255">
        <f>O307*H307</f>
        <v>0</v>
      </c>
      <c r="Q307" s="255">
        <v>0</v>
      </c>
      <c r="R307" s="255">
        <f>Q307*H307</f>
        <v>0</v>
      </c>
      <c r="S307" s="255">
        <v>0</v>
      </c>
      <c r="T307" s="25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7" t="s">
        <v>207</v>
      </c>
      <c r="AT307" s="257" t="s">
        <v>203</v>
      </c>
      <c r="AU307" s="257" t="s">
        <v>85</v>
      </c>
      <c r="AY307" s="16" t="s">
        <v>201</v>
      </c>
      <c r="BE307" s="258">
        <f>IF(N307="základní",J307,0)</f>
        <v>0</v>
      </c>
      <c r="BF307" s="258">
        <f>IF(N307="snížená",J307,0)</f>
        <v>0</v>
      </c>
      <c r="BG307" s="258">
        <f>IF(N307="zákl. přenesená",J307,0)</f>
        <v>0</v>
      </c>
      <c r="BH307" s="258">
        <f>IF(N307="sníž. přenesená",J307,0)</f>
        <v>0</v>
      </c>
      <c r="BI307" s="258">
        <f>IF(N307="nulová",J307,0)</f>
        <v>0</v>
      </c>
      <c r="BJ307" s="16" t="s">
        <v>85</v>
      </c>
      <c r="BK307" s="258">
        <f>ROUND(I307*H307,2)</f>
        <v>0</v>
      </c>
      <c r="BL307" s="16" t="s">
        <v>207</v>
      </c>
      <c r="BM307" s="257" t="s">
        <v>1376</v>
      </c>
    </row>
    <row r="308" spans="1:51" s="14" customFormat="1" ht="12">
      <c r="A308" s="14"/>
      <c r="B308" s="270"/>
      <c r="C308" s="271"/>
      <c r="D308" s="261" t="s">
        <v>209</v>
      </c>
      <c r="E308" s="271"/>
      <c r="F308" s="273" t="s">
        <v>1377</v>
      </c>
      <c r="G308" s="271"/>
      <c r="H308" s="274">
        <v>61.886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209</v>
      </c>
      <c r="AU308" s="280" t="s">
        <v>85</v>
      </c>
      <c r="AV308" s="14" t="s">
        <v>85</v>
      </c>
      <c r="AW308" s="14" t="s">
        <v>4</v>
      </c>
      <c r="AX308" s="14" t="s">
        <v>80</v>
      </c>
      <c r="AY308" s="280" t="s">
        <v>201</v>
      </c>
    </row>
    <row r="309" spans="1:65" s="2" customFormat="1" ht="33" customHeight="1">
      <c r="A309" s="37"/>
      <c r="B309" s="38"/>
      <c r="C309" s="245" t="s">
        <v>414</v>
      </c>
      <c r="D309" s="245" t="s">
        <v>203</v>
      </c>
      <c r="E309" s="246" t="s">
        <v>415</v>
      </c>
      <c r="F309" s="247" t="s">
        <v>416</v>
      </c>
      <c r="G309" s="248" t="s">
        <v>399</v>
      </c>
      <c r="H309" s="249">
        <v>5.626</v>
      </c>
      <c r="I309" s="250"/>
      <c r="J309" s="251">
        <f>ROUND(I309*H309,2)</f>
        <v>0</v>
      </c>
      <c r="K309" s="252"/>
      <c r="L309" s="43"/>
      <c r="M309" s="253" t="s">
        <v>1</v>
      </c>
      <c r="N309" s="254" t="s">
        <v>39</v>
      </c>
      <c r="O309" s="90"/>
      <c r="P309" s="255">
        <f>O309*H309</f>
        <v>0</v>
      </c>
      <c r="Q309" s="255">
        <v>0</v>
      </c>
      <c r="R309" s="255">
        <f>Q309*H309</f>
        <v>0</v>
      </c>
      <c r="S309" s="255">
        <v>0</v>
      </c>
      <c r="T309" s="25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7" t="s">
        <v>207</v>
      </c>
      <c r="AT309" s="257" t="s">
        <v>203</v>
      </c>
      <c r="AU309" s="257" t="s">
        <v>85</v>
      </c>
      <c r="AY309" s="16" t="s">
        <v>201</v>
      </c>
      <c r="BE309" s="258">
        <f>IF(N309="základní",J309,0)</f>
        <v>0</v>
      </c>
      <c r="BF309" s="258">
        <f>IF(N309="snížená",J309,0)</f>
        <v>0</v>
      </c>
      <c r="BG309" s="258">
        <f>IF(N309="zákl. přenesená",J309,0)</f>
        <v>0</v>
      </c>
      <c r="BH309" s="258">
        <f>IF(N309="sníž. přenesená",J309,0)</f>
        <v>0</v>
      </c>
      <c r="BI309" s="258">
        <f>IF(N309="nulová",J309,0)</f>
        <v>0</v>
      </c>
      <c r="BJ309" s="16" t="s">
        <v>85</v>
      </c>
      <c r="BK309" s="258">
        <f>ROUND(I309*H309,2)</f>
        <v>0</v>
      </c>
      <c r="BL309" s="16" t="s">
        <v>207</v>
      </c>
      <c r="BM309" s="257" t="s">
        <v>1378</v>
      </c>
    </row>
    <row r="310" spans="1:63" s="12" customFormat="1" ht="22.8" customHeight="1">
      <c r="A310" s="12"/>
      <c r="B310" s="229"/>
      <c r="C310" s="230"/>
      <c r="D310" s="231" t="s">
        <v>72</v>
      </c>
      <c r="E310" s="243" t="s">
        <v>418</v>
      </c>
      <c r="F310" s="243" t="s">
        <v>419</v>
      </c>
      <c r="G310" s="230"/>
      <c r="H310" s="230"/>
      <c r="I310" s="233"/>
      <c r="J310" s="244">
        <f>BK310</f>
        <v>0</v>
      </c>
      <c r="K310" s="230"/>
      <c r="L310" s="235"/>
      <c r="M310" s="236"/>
      <c r="N310" s="237"/>
      <c r="O310" s="237"/>
      <c r="P310" s="238">
        <f>SUM(P311:P312)</f>
        <v>0</v>
      </c>
      <c r="Q310" s="237"/>
      <c r="R310" s="238">
        <f>SUM(R311:R312)</f>
        <v>0</v>
      </c>
      <c r="S310" s="237"/>
      <c r="T310" s="239">
        <f>SUM(T311:T312)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40" t="s">
        <v>80</v>
      </c>
      <c r="AT310" s="241" t="s">
        <v>72</v>
      </c>
      <c r="AU310" s="241" t="s">
        <v>80</v>
      </c>
      <c r="AY310" s="240" t="s">
        <v>201</v>
      </c>
      <c r="BK310" s="242">
        <f>SUM(BK311:BK312)</f>
        <v>0</v>
      </c>
    </row>
    <row r="311" spans="1:65" s="2" customFormat="1" ht="21.75" customHeight="1">
      <c r="A311" s="37"/>
      <c r="B311" s="38"/>
      <c r="C311" s="245" t="s">
        <v>420</v>
      </c>
      <c r="D311" s="245" t="s">
        <v>203</v>
      </c>
      <c r="E311" s="246" t="s">
        <v>421</v>
      </c>
      <c r="F311" s="247" t="s">
        <v>422</v>
      </c>
      <c r="G311" s="248" t="s">
        <v>399</v>
      </c>
      <c r="H311" s="249">
        <v>13.444</v>
      </c>
      <c r="I311" s="250"/>
      <c r="J311" s="251">
        <f>ROUND(I311*H311,2)</f>
        <v>0</v>
      </c>
      <c r="K311" s="252"/>
      <c r="L311" s="43"/>
      <c r="M311" s="253" t="s">
        <v>1</v>
      </c>
      <c r="N311" s="254" t="s">
        <v>39</v>
      </c>
      <c r="O311" s="90"/>
      <c r="P311" s="255">
        <f>O311*H311</f>
        <v>0</v>
      </c>
      <c r="Q311" s="255">
        <v>0</v>
      </c>
      <c r="R311" s="255">
        <f>Q311*H311</f>
        <v>0</v>
      </c>
      <c r="S311" s="255">
        <v>0</v>
      </c>
      <c r="T311" s="25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57" t="s">
        <v>207</v>
      </c>
      <c r="AT311" s="257" t="s">
        <v>203</v>
      </c>
      <c r="AU311" s="257" t="s">
        <v>85</v>
      </c>
      <c r="AY311" s="16" t="s">
        <v>201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6" t="s">
        <v>85</v>
      </c>
      <c r="BK311" s="258">
        <f>ROUND(I311*H311,2)</f>
        <v>0</v>
      </c>
      <c r="BL311" s="16" t="s">
        <v>207</v>
      </c>
      <c r="BM311" s="257" t="s">
        <v>1379</v>
      </c>
    </row>
    <row r="312" spans="1:65" s="2" customFormat="1" ht="21.75" customHeight="1">
      <c r="A312" s="37"/>
      <c r="B312" s="38"/>
      <c r="C312" s="245" t="s">
        <v>424</v>
      </c>
      <c r="D312" s="245" t="s">
        <v>203</v>
      </c>
      <c r="E312" s="246" t="s">
        <v>425</v>
      </c>
      <c r="F312" s="247" t="s">
        <v>426</v>
      </c>
      <c r="G312" s="248" t="s">
        <v>427</v>
      </c>
      <c r="H312" s="249">
        <v>1</v>
      </c>
      <c r="I312" s="250"/>
      <c r="J312" s="251">
        <f>ROUND(I312*H312,2)</f>
        <v>0</v>
      </c>
      <c r="K312" s="252"/>
      <c r="L312" s="43"/>
      <c r="M312" s="253" t="s">
        <v>1</v>
      </c>
      <c r="N312" s="254" t="s">
        <v>39</v>
      </c>
      <c r="O312" s="90"/>
      <c r="P312" s="255">
        <f>O312*H312</f>
        <v>0</v>
      </c>
      <c r="Q312" s="255">
        <v>0</v>
      </c>
      <c r="R312" s="255">
        <f>Q312*H312</f>
        <v>0</v>
      </c>
      <c r="S312" s="255">
        <v>0</v>
      </c>
      <c r="T312" s="25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57" t="s">
        <v>207</v>
      </c>
      <c r="AT312" s="257" t="s">
        <v>203</v>
      </c>
      <c r="AU312" s="257" t="s">
        <v>85</v>
      </c>
      <c r="AY312" s="16" t="s">
        <v>201</v>
      </c>
      <c r="BE312" s="258">
        <f>IF(N312="základní",J312,0)</f>
        <v>0</v>
      </c>
      <c r="BF312" s="258">
        <f>IF(N312="snížená",J312,0)</f>
        <v>0</v>
      </c>
      <c r="BG312" s="258">
        <f>IF(N312="zákl. přenesená",J312,0)</f>
        <v>0</v>
      </c>
      <c r="BH312" s="258">
        <f>IF(N312="sníž. přenesená",J312,0)</f>
        <v>0</v>
      </c>
      <c r="BI312" s="258">
        <f>IF(N312="nulová",J312,0)</f>
        <v>0</v>
      </c>
      <c r="BJ312" s="16" t="s">
        <v>85</v>
      </c>
      <c r="BK312" s="258">
        <f>ROUND(I312*H312,2)</f>
        <v>0</v>
      </c>
      <c r="BL312" s="16" t="s">
        <v>207</v>
      </c>
      <c r="BM312" s="257" t="s">
        <v>1380</v>
      </c>
    </row>
    <row r="313" spans="1:63" s="12" customFormat="1" ht="25.9" customHeight="1">
      <c r="A313" s="12"/>
      <c r="B313" s="229"/>
      <c r="C313" s="230"/>
      <c r="D313" s="231" t="s">
        <v>72</v>
      </c>
      <c r="E313" s="232" t="s">
        <v>429</v>
      </c>
      <c r="F313" s="232" t="s">
        <v>430</v>
      </c>
      <c r="G313" s="230"/>
      <c r="H313" s="230"/>
      <c r="I313" s="233"/>
      <c r="J313" s="234">
        <f>BK313</f>
        <v>0</v>
      </c>
      <c r="K313" s="230"/>
      <c r="L313" s="235"/>
      <c r="M313" s="236"/>
      <c r="N313" s="237"/>
      <c r="O313" s="237"/>
      <c r="P313" s="238">
        <f>P314+P327+P338+P349+P352+P370</f>
        <v>0</v>
      </c>
      <c r="Q313" s="237"/>
      <c r="R313" s="238">
        <f>R314+R327+R338+R349+R352+R370</f>
        <v>2.8190999999999997</v>
      </c>
      <c r="S313" s="237"/>
      <c r="T313" s="239">
        <f>T314+T327+T338+T349+T352+T370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40" t="s">
        <v>85</v>
      </c>
      <c r="AT313" s="241" t="s">
        <v>72</v>
      </c>
      <c r="AU313" s="241" t="s">
        <v>73</v>
      </c>
      <c r="AY313" s="240" t="s">
        <v>201</v>
      </c>
      <c r="BK313" s="242">
        <f>BK314+BK327+BK338+BK349+BK352+BK370</f>
        <v>0</v>
      </c>
    </row>
    <row r="314" spans="1:63" s="12" customFormat="1" ht="22.8" customHeight="1">
      <c r="A314" s="12"/>
      <c r="B314" s="229"/>
      <c r="C314" s="230"/>
      <c r="D314" s="231" t="s">
        <v>72</v>
      </c>
      <c r="E314" s="243" t="s">
        <v>431</v>
      </c>
      <c r="F314" s="243" t="s">
        <v>432</v>
      </c>
      <c r="G314" s="230"/>
      <c r="H314" s="230"/>
      <c r="I314" s="233"/>
      <c r="J314" s="244">
        <f>BK314</f>
        <v>0</v>
      </c>
      <c r="K314" s="230"/>
      <c r="L314" s="235"/>
      <c r="M314" s="236"/>
      <c r="N314" s="237"/>
      <c r="O314" s="237"/>
      <c r="P314" s="238">
        <f>SUM(P315:P326)</f>
        <v>0</v>
      </c>
      <c r="Q314" s="237"/>
      <c r="R314" s="238">
        <f>SUM(R315:R326)</f>
        <v>0.020489999999999998</v>
      </c>
      <c r="S314" s="237"/>
      <c r="T314" s="239">
        <f>SUM(T315:T326)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40" t="s">
        <v>85</v>
      </c>
      <c r="AT314" s="241" t="s">
        <v>72</v>
      </c>
      <c r="AU314" s="241" t="s">
        <v>80</v>
      </c>
      <c r="AY314" s="240" t="s">
        <v>201</v>
      </c>
      <c r="BK314" s="242">
        <f>SUM(BK315:BK326)</f>
        <v>0</v>
      </c>
    </row>
    <row r="315" spans="1:65" s="2" customFormat="1" ht="21.75" customHeight="1">
      <c r="A315" s="37"/>
      <c r="B315" s="38"/>
      <c r="C315" s="245" t="s">
        <v>433</v>
      </c>
      <c r="D315" s="245" t="s">
        <v>203</v>
      </c>
      <c r="E315" s="246" t="s">
        <v>434</v>
      </c>
      <c r="F315" s="247" t="s">
        <v>435</v>
      </c>
      <c r="G315" s="248" t="s">
        <v>206</v>
      </c>
      <c r="H315" s="249">
        <v>3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0.00187</v>
      </c>
      <c r="R315" s="255">
        <f>Q315*H315</f>
        <v>0.0056099999999999995</v>
      </c>
      <c r="S315" s="255">
        <v>0</v>
      </c>
      <c r="T315" s="25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308</v>
      </c>
      <c r="AT315" s="257" t="s">
        <v>203</v>
      </c>
      <c r="AU315" s="257" t="s">
        <v>85</v>
      </c>
      <c r="AY315" s="16" t="s">
        <v>201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308</v>
      </c>
      <c r="BM315" s="257" t="s">
        <v>1381</v>
      </c>
    </row>
    <row r="316" spans="1:65" s="2" customFormat="1" ht="16.5" customHeight="1">
      <c r="A316" s="37"/>
      <c r="B316" s="38"/>
      <c r="C316" s="245" t="s">
        <v>437</v>
      </c>
      <c r="D316" s="245" t="s">
        <v>203</v>
      </c>
      <c r="E316" s="246" t="s">
        <v>438</v>
      </c>
      <c r="F316" s="247" t="s">
        <v>439</v>
      </c>
      <c r="G316" s="248" t="s">
        <v>316</v>
      </c>
      <c r="H316" s="249">
        <v>12</v>
      </c>
      <c r="I316" s="250"/>
      <c r="J316" s="251">
        <f>ROUND(I316*H316,2)</f>
        <v>0</v>
      </c>
      <c r="K316" s="252"/>
      <c r="L316" s="43"/>
      <c r="M316" s="253" t="s">
        <v>1</v>
      </c>
      <c r="N316" s="254" t="s">
        <v>39</v>
      </c>
      <c r="O316" s="90"/>
      <c r="P316" s="255">
        <f>O316*H316</f>
        <v>0</v>
      </c>
      <c r="Q316" s="255">
        <v>0.00029</v>
      </c>
      <c r="R316" s="255">
        <f>Q316*H316</f>
        <v>0.00348</v>
      </c>
      <c r="S316" s="255">
        <v>0</v>
      </c>
      <c r="T316" s="25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7" t="s">
        <v>308</v>
      </c>
      <c r="AT316" s="257" t="s">
        <v>203</v>
      </c>
      <c r="AU316" s="257" t="s">
        <v>85</v>
      </c>
      <c r="AY316" s="16" t="s">
        <v>201</v>
      </c>
      <c r="BE316" s="258">
        <f>IF(N316="základní",J316,0)</f>
        <v>0</v>
      </c>
      <c r="BF316" s="258">
        <f>IF(N316="snížená",J316,0)</f>
        <v>0</v>
      </c>
      <c r="BG316" s="258">
        <f>IF(N316="zákl. přenesená",J316,0)</f>
        <v>0</v>
      </c>
      <c r="BH316" s="258">
        <f>IF(N316="sníž. přenesená",J316,0)</f>
        <v>0</v>
      </c>
      <c r="BI316" s="258">
        <f>IF(N316="nulová",J316,0)</f>
        <v>0</v>
      </c>
      <c r="BJ316" s="16" t="s">
        <v>85</v>
      </c>
      <c r="BK316" s="258">
        <f>ROUND(I316*H316,2)</f>
        <v>0</v>
      </c>
      <c r="BL316" s="16" t="s">
        <v>308</v>
      </c>
      <c r="BM316" s="257" t="s">
        <v>1382</v>
      </c>
    </row>
    <row r="317" spans="1:51" s="14" customFormat="1" ht="12">
      <c r="A317" s="14"/>
      <c r="B317" s="270"/>
      <c r="C317" s="271"/>
      <c r="D317" s="261" t="s">
        <v>209</v>
      </c>
      <c r="E317" s="272" t="s">
        <v>1</v>
      </c>
      <c r="F317" s="273" t="s">
        <v>441</v>
      </c>
      <c r="G317" s="271"/>
      <c r="H317" s="274">
        <v>12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209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201</v>
      </c>
    </row>
    <row r="318" spans="1:65" s="2" customFormat="1" ht="16.5" customHeight="1">
      <c r="A318" s="37"/>
      <c r="B318" s="38"/>
      <c r="C318" s="245" t="s">
        <v>442</v>
      </c>
      <c r="D318" s="245" t="s">
        <v>203</v>
      </c>
      <c r="E318" s="246" t="s">
        <v>443</v>
      </c>
      <c r="F318" s="247" t="s">
        <v>444</v>
      </c>
      <c r="G318" s="248" t="s">
        <v>316</v>
      </c>
      <c r="H318" s="249">
        <v>24</v>
      </c>
      <c r="I318" s="250"/>
      <c r="J318" s="251">
        <f>ROUND(I318*H318,2)</f>
        <v>0</v>
      </c>
      <c r="K318" s="252"/>
      <c r="L318" s="43"/>
      <c r="M318" s="253" t="s">
        <v>1</v>
      </c>
      <c r="N318" s="254" t="s">
        <v>39</v>
      </c>
      <c r="O318" s="90"/>
      <c r="P318" s="255">
        <f>O318*H318</f>
        <v>0</v>
      </c>
      <c r="Q318" s="255">
        <v>0.00035</v>
      </c>
      <c r="R318" s="255">
        <f>Q318*H318</f>
        <v>0.0084</v>
      </c>
      <c r="S318" s="255">
        <v>0</v>
      </c>
      <c r="T318" s="25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57" t="s">
        <v>308</v>
      </c>
      <c r="AT318" s="257" t="s">
        <v>203</v>
      </c>
      <c r="AU318" s="257" t="s">
        <v>85</v>
      </c>
      <c r="AY318" s="16" t="s">
        <v>201</v>
      </c>
      <c r="BE318" s="258">
        <f>IF(N318="základní",J318,0)</f>
        <v>0</v>
      </c>
      <c r="BF318" s="258">
        <f>IF(N318="snížená",J318,0)</f>
        <v>0</v>
      </c>
      <c r="BG318" s="258">
        <f>IF(N318="zákl. přenesená",J318,0)</f>
        <v>0</v>
      </c>
      <c r="BH318" s="258">
        <f>IF(N318="sníž. přenesená",J318,0)</f>
        <v>0</v>
      </c>
      <c r="BI318" s="258">
        <f>IF(N318="nulová",J318,0)</f>
        <v>0</v>
      </c>
      <c r="BJ318" s="16" t="s">
        <v>85</v>
      </c>
      <c r="BK318" s="258">
        <f>ROUND(I318*H318,2)</f>
        <v>0</v>
      </c>
      <c r="BL318" s="16" t="s">
        <v>308</v>
      </c>
      <c r="BM318" s="257" t="s">
        <v>1383</v>
      </c>
    </row>
    <row r="319" spans="1:51" s="14" customFormat="1" ht="12">
      <c r="A319" s="14"/>
      <c r="B319" s="270"/>
      <c r="C319" s="271"/>
      <c r="D319" s="261" t="s">
        <v>209</v>
      </c>
      <c r="E319" s="272" t="s">
        <v>1</v>
      </c>
      <c r="F319" s="273" t="s">
        <v>446</v>
      </c>
      <c r="G319" s="271"/>
      <c r="H319" s="274">
        <v>24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209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201</v>
      </c>
    </row>
    <row r="320" spans="1:65" s="2" customFormat="1" ht="21.75" customHeight="1">
      <c r="A320" s="37"/>
      <c r="B320" s="38"/>
      <c r="C320" s="245" t="s">
        <v>447</v>
      </c>
      <c r="D320" s="245" t="s">
        <v>203</v>
      </c>
      <c r="E320" s="246" t="s">
        <v>448</v>
      </c>
      <c r="F320" s="247" t="s">
        <v>449</v>
      </c>
      <c r="G320" s="248" t="s">
        <v>206</v>
      </c>
      <c r="H320" s="249">
        <v>6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0.0005</v>
      </c>
      <c r="R320" s="255">
        <f>Q320*H320</f>
        <v>0.003</v>
      </c>
      <c r="S320" s="255">
        <v>0</v>
      </c>
      <c r="T320" s="256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308</v>
      </c>
      <c r="AT320" s="257" t="s">
        <v>203</v>
      </c>
      <c r="AU320" s="257" t="s">
        <v>85</v>
      </c>
      <c r="AY320" s="16" t="s">
        <v>201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308</v>
      </c>
      <c r="BM320" s="257" t="s">
        <v>1384</v>
      </c>
    </row>
    <row r="321" spans="1:51" s="14" customFormat="1" ht="12">
      <c r="A321" s="14"/>
      <c r="B321" s="270"/>
      <c r="C321" s="271"/>
      <c r="D321" s="261" t="s">
        <v>209</v>
      </c>
      <c r="E321" s="272" t="s">
        <v>1</v>
      </c>
      <c r="F321" s="273" t="s">
        <v>451</v>
      </c>
      <c r="G321" s="271"/>
      <c r="H321" s="274">
        <v>6</v>
      </c>
      <c r="I321" s="275"/>
      <c r="J321" s="271"/>
      <c r="K321" s="271"/>
      <c r="L321" s="276"/>
      <c r="M321" s="277"/>
      <c r="N321" s="278"/>
      <c r="O321" s="278"/>
      <c r="P321" s="278"/>
      <c r="Q321" s="278"/>
      <c r="R321" s="278"/>
      <c r="S321" s="278"/>
      <c r="T321" s="27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0" t="s">
        <v>209</v>
      </c>
      <c r="AU321" s="280" t="s">
        <v>85</v>
      </c>
      <c r="AV321" s="14" t="s">
        <v>85</v>
      </c>
      <c r="AW321" s="14" t="s">
        <v>30</v>
      </c>
      <c r="AX321" s="14" t="s">
        <v>73</v>
      </c>
      <c r="AY321" s="280" t="s">
        <v>201</v>
      </c>
    </row>
    <row r="322" spans="1:65" s="2" customFormat="1" ht="16.5" customHeight="1">
      <c r="A322" s="37"/>
      <c r="B322" s="38"/>
      <c r="C322" s="245" t="s">
        <v>452</v>
      </c>
      <c r="D322" s="245" t="s">
        <v>203</v>
      </c>
      <c r="E322" s="246" t="s">
        <v>453</v>
      </c>
      <c r="F322" s="247" t="s">
        <v>454</v>
      </c>
      <c r="G322" s="248" t="s">
        <v>316</v>
      </c>
      <c r="H322" s="249">
        <v>36</v>
      </c>
      <c r="I322" s="250"/>
      <c r="J322" s="251">
        <f>ROUND(I322*H322,2)</f>
        <v>0</v>
      </c>
      <c r="K322" s="252"/>
      <c r="L322" s="43"/>
      <c r="M322" s="253" t="s">
        <v>1</v>
      </c>
      <c r="N322" s="254" t="s">
        <v>39</v>
      </c>
      <c r="O322" s="90"/>
      <c r="P322" s="255">
        <f>O322*H322</f>
        <v>0</v>
      </c>
      <c r="Q322" s="255">
        <v>0</v>
      </c>
      <c r="R322" s="255">
        <f>Q322*H322</f>
        <v>0</v>
      </c>
      <c r="S322" s="255">
        <v>0</v>
      </c>
      <c r="T322" s="25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7" t="s">
        <v>308</v>
      </c>
      <c r="AT322" s="257" t="s">
        <v>203</v>
      </c>
      <c r="AU322" s="257" t="s">
        <v>85</v>
      </c>
      <c r="AY322" s="16" t="s">
        <v>201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6" t="s">
        <v>85</v>
      </c>
      <c r="BK322" s="258">
        <f>ROUND(I322*H322,2)</f>
        <v>0</v>
      </c>
      <c r="BL322" s="16" t="s">
        <v>308</v>
      </c>
      <c r="BM322" s="257" t="s">
        <v>1385</v>
      </c>
    </row>
    <row r="323" spans="1:51" s="14" customFormat="1" ht="12">
      <c r="A323" s="14"/>
      <c r="B323" s="270"/>
      <c r="C323" s="271"/>
      <c r="D323" s="261" t="s">
        <v>209</v>
      </c>
      <c r="E323" s="272" t="s">
        <v>1</v>
      </c>
      <c r="F323" s="273" t="s">
        <v>456</v>
      </c>
      <c r="G323" s="271"/>
      <c r="H323" s="274">
        <v>36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209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201</v>
      </c>
    </row>
    <row r="324" spans="1:65" s="2" customFormat="1" ht="16.5" customHeight="1">
      <c r="A324" s="37"/>
      <c r="B324" s="38"/>
      <c r="C324" s="245" t="s">
        <v>457</v>
      </c>
      <c r="D324" s="245" t="s">
        <v>203</v>
      </c>
      <c r="E324" s="246" t="s">
        <v>458</v>
      </c>
      <c r="F324" s="247" t="s">
        <v>459</v>
      </c>
      <c r="G324" s="248" t="s">
        <v>316</v>
      </c>
      <c r="H324" s="249">
        <v>36</v>
      </c>
      <c r="I324" s="250"/>
      <c r="J324" s="251">
        <f>ROUND(I324*H324,2)</f>
        <v>0</v>
      </c>
      <c r="K324" s="252"/>
      <c r="L324" s="43"/>
      <c r="M324" s="253" t="s">
        <v>1</v>
      </c>
      <c r="N324" s="254" t="s">
        <v>39</v>
      </c>
      <c r="O324" s="90"/>
      <c r="P324" s="255">
        <f>O324*H324</f>
        <v>0</v>
      </c>
      <c r="Q324" s="255">
        <v>0</v>
      </c>
      <c r="R324" s="255">
        <f>Q324*H324</f>
        <v>0</v>
      </c>
      <c r="S324" s="255">
        <v>0</v>
      </c>
      <c r="T324" s="25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7" t="s">
        <v>308</v>
      </c>
      <c r="AT324" s="257" t="s">
        <v>203</v>
      </c>
      <c r="AU324" s="257" t="s">
        <v>85</v>
      </c>
      <c r="AY324" s="16" t="s">
        <v>201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6" t="s">
        <v>85</v>
      </c>
      <c r="BK324" s="258">
        <f>ROUND(I324*H324,2)</f>
        <v>0</v>
      </c>
      <c r="BL324" s="16" t="s">
        <v>308</v>
      </c>
      <c r="BM324" s="257" t="s">
        <v>1386</v>
      </c>
    </row>
    <row r="325" spans="1:51" s="14" customFormat="1" ht="12">
      <c r="A325" s="14"/>
      <c r="B325" s="270"/>
      <c r="C325" s="271"/>
      <c r="D325" s="261" t="s">
        <v>209</v>
      </c>
      <c r="E325" s="272" t="s">
        <v>1</v>
      </c>
      <c r="F325" s="273" t="s">
        <v>456</v>
      </c>
      <c r="G325" s="271"/>
      <c r="H325" s="274">
        <v>36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209</v>
      </c>
      <c r="AU325" s="280" t="s">
        <v>85</v>
      </c>
      <c r="AV325" s="14" t="s">
        <v>85</v>
      </c>
      <c r="AW325" s="14" t="s">
        <v>30</v>
      </c>
      <c r="AX325" s="14" t="s">
        <v>73</v>
      </c>
      <c r="AY325" s="280" t="s">
        <v>201</v>
      </c>
    </row>
    <row r="326" spans="1:65" s="2" customFormat="1" ht="21.75" customHeight="1">
      <c r="A326" s="37"/>
      <c r="B326" s="38"/>
      <c r="C326" s="245" t="s">
        <v>461</v>
      </c>
      <c r="D326" s="245" t="s">
        <v>203</v>
      </c>
      <c r="E326" s="246" t="s">
        <v>462</v>
      </c>
      <c r="F326" s="247" t="s">
        <v>463</v>
      </c>
      <c r="G326" s="248" t="s">
        <v>399</v>
      </c>
      <c r="H326" s="249">
        <v>0.02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308</v>
      </c>
      <c r="AT326" s="257" t="s">
        <v>203</v>
      </c>
      <c r="AU326" s="257" t="s">
        <v>85</v>
      </c>
      <c r="AY326" s="16" t="s">
        <v>201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308</v>
      </c>
      <c r="BM326" s="257" t="s">
        <v>1387</v>
      </c>
    </row>
    <row r="327" spans="1:63" s="12" customFormat="1" ht="22.8" customHeight="1">
      <c r="A327" s="12"/>
      <c r="B327" s="229"/>
      <c r="C327" s="230"/>
      <c r="D327" s="231" t="s">
        <v>72</v>
      </c>
      <c r="E327" s="243" t="s">
        <v>465</v>
      </c>
      <c r="F327" s="243" t="s">
        <v>466</v>
      </c>
      <c r="G327" s="230"/>
      <c r="H327" s="230"/>
      <c r="I327" s="233"/>
      <c r="J327" s="244">
        <f>BK327</f>
        <v>0</v>
      </c>
      <c r="K327" s="230"/>
      <c r="L327" s="235"/>
      <c r="M327" s="236"/>
      <c r="N327" s="237"/>
      <c r="O327" s="237"/>
      <c r="P327" s="238">
        <f>SUM(P328:P337)</f>
        <v>0</v>
      </c>
      <c r="Q327" s="237"/>
      <c r="R327" s="238">
        <f>SUM(R328:R337)</f>
        <v>0.058800000000000005</v>
      </c>
      <c r="S327" s="237"/>
      <c r="T327" s="239">
        <f>SUM(T328:T337)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40" t="s">
        <v>85</v>
      </c>
      <c r="AT327" s="241" t="s">
        <v>72</v>
      </c>
      <c r="AU327" s="241" t="s">
        <v>80</v>
      </c>
      <c r="AY327" s="240" t="s">
        <v>201</v>
      </c>
      <c r="BK327" s="242">
        <f>SUM(BK328:BK337)</f>
        <v>0</v>
      </c>
    </row>
    <row r="328" spans="1:65" s="2" customFormat="1" ht="16.5" customHeight="1">
      <c r="A328" s="37"/>
      <c r="B328" s="38"/>
      <c r="C328" s="245" t="s">
        <v>467</v>
      </c>
      <c r="D328" s="245" t="s">
        <v>203</v>
      </c>
      <c r="E328" s="246" t="s">
        <v>468</v>
      </c>
      <c r="F328" s="247" t="s">
        <v>469</v>
      </c>
      <c r="G328" s="248" t="s">
        <v>206</v>
      </c>
      <c r="H328" s="249">
        <v>1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0.00245</v>
      </c>
      <c r="R328" s="255">
        <f>Q328*H328</f>
        <v>0.00245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308</v>
      </c>
      <c r="AT328" s="257" t="s">
        <v>203</v>
      </c>
      <c r="AU328" s="257" t="s">
        <v>85</v>
      </c>
      <c r="AY328" s="16" t="s">
        <v>201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308</v>
      </c>
      <c r="BM328" s="257" t="s">
        <v>1388</v>
      </c>
    </row>
    <row r="329" spans="1:65" s="2" customFormat="1" ht="16.5" customHeight="1">
      <c r="A329" s="37"/>
      <c r="B329" s="38"/>
      <c r="C329" s="245" t="s">
        <v>471</v>
      </c>
      <c r="D329" s="245" t="s">
        <v>203</v>
      </c>
      <c r="E329" s="246" t="s">
        <v>472</v>
      </c>
      <c r="F329" s="247" t="s">
        <v>473</v>
      </c>
      <c r="G329" s="248" t="s">
        <v>316</v>
      </c>
      <c r="H329" s="249">
        <v>7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0.00245</v>
      </c>
      <c r="R329" s="255">
        <f>Q329*H329</f>
        <v>0.01715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308</v>
      </c>
      <c r="AT329" s="257" t="s">
        <v>203</v>
      </c>
      <c r="AU329" s="257" t="s">
        <v>85</v>
      </c>
      <c r="AY329" s="16" t="s">
        <v>201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308</v>
      </c>
      <c r="BM329" s="257" t="s">
        <v>1389</v>
      </c>
    </row>
    <row r="330" spans="1:65" s="2" customFormat="1" ht="16.5" customHeight="1">
      <c r="A330" s="37"/>
      <c r="B330" s="38"/>
      <c r="C330" s="245" t="s">
        <v>475</v>
      </c>
      <c r="D330" s="245" t="s">
        <v>203</v>
      </c>
      <c r="E330" s="246" t="s">
        <v>476</v>
      </c>
      <c r="F330" s="247" t="s">
        <v>477</v>
      </c>
      <c r="G330" s="248" t="s">
        <v>316</v>
      </c>
      <c r="H330" s="249">
        <v>7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0.00245</v>
      </c>
      <c r="R330" s="255">
        <f>Q330*H330</f>
        <v>0.01715</v>
      </c>
      <c r="S330" s="255">
        <v>0</v>
      </c>
      <c r="T330" s="25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308</v>
      </c>
      <c r="AT330" s="257" t="s">
        <v>203</v>
      </c>
      <c r="AU330" s="257" t="s">
        <v>85</v>
      </c>
      <c r="AY330" s="16" t="s">
        <v>201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308</v>
      </c>
      <c r="BM330" s="257" t="s">
        <v>1390</v>
      </c>
    </row>
    <row r="331" spans="1:65" s="2" customFormat="1" ht="16.5" customHeight="1">
      <c r="A331" s="37"/>
      <c r="B331" s="38"/>
      <c r="C331" s="245" t="s">
        <v>479</v>
      </c>
      <c r="D331" s="245" t="s">
        <v>203</v>
      </c>
      <c r="E331" s="246" t="s">
        <v>480</v>
      </c>
      <c r="F331" s="247" t="s">
        <v>481</v>
      </c>
      <c r="G331" s="248" t="s">
        <v>206</v>
      </c>
      <c r="H331" s="249">
        <v>4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0.00245</v>
      </c>
      <c r="R331" s="255">
        <f>Q331*H331</f>
        <v>0.0098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308</v>
      </c>
      <c r="AT331" s="257" t="s">
        <v>203</v>
      </c>
      <c r="AU331" s="257" t="s">
        <v>85</v>
      </c>
      <c r="AY331" s="16" t="s">
        <v>201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308</v>
      </c>
      <c r="BM331" s="257" t="s">
        <v>1391</v>
      </c>
    </row>
    <row r="332" spans="1:65" s="2" customFormat="1" ht="16.5" customHeight="1">
      <c r="A332" s="37"/>
      <c r="B332" s="38"/>
      <c r="C332" s="245" t="s">
        <v>483</v>
      </c>
      <c r="D332" s="245" t="s">
        <v>203</v>
      </c>
      <c r="E332" s="246" t="s">
        <v>484</v>
      </c>
      <c r="F332" s="247" t="s">
        <v>485</v>
      </c>
      <c r="G332" s="248" t="s">
        <v>206</v>
      </c>
      <c r="H332" s="249">
        <v>1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0.00245</v>
      </c>
      <c r="R332" s="255">
        <f>Q332*H332</f>
        <v>0.00245</v>
      </c>
      <c r="S332" s="255">
        <v>0</v>
      </c>
      <c r="T332" s="25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308</v>
      </c>
      <c r="AT332" s="257" t="s">
        <v>203</v>
      </c>
      <c r="AU332" s="257" t="s">
        <v>85</v>
      </c>
      <c r="AY332" s="16" t="s">
        <v>201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308</v>
      </c>
      <c r="BM332" s="257" t="s">
        <v>1392</v>
      </c>
    </row>
    <row r="333" spans="1:65" s="2" customFormat="1" ht="16.5" customHeight="1">
      <c r="A333" s="37"/>
      <c r="B333" s="38"/>
      <c r="C333" s="245" t="s">
        <v>487</v>
      </c>
      <c r="D333" s="245" t="s">
        <v>203</v>
      </c>
      <c r="E333" s="246" t="s">
        <v>488</v>
      </c>
      <c r="F333" s="247" t="s">
        <v>489</v>
      </c>
      <c r="G333" s="248" t="s">
        <v>206</v>
      </c>
      <c r="H333" s="249">
        <v>1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0.00245</v>
      </c>
      <c r="R333" s="255">
        <f>Q333*H333</f>
        <v>0.00245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308</v>
      </c>
      <c r="AT333" s="257" t="s">
        <v>203</v>
      </c>
      <c r="AU333" s="257" t="s">
        <v>85</v>
      </c>
      <c r="AY333" s="16" t="s">
        <v>201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308</v>
      </c>
      <c r="BM333" s="257" t="s">
        <v>1393</v>
      </c>
    </row>
    <row r="334" spans="1:65" s="2" customFormat="1" ht="16.5" customHeight="1">
      <c r="A334" s="37"/>
      <c r="B334" s="38"/>
      <c r="C334" s="245" t="s">
        <v>491</v>
      </c>
      <c r="D334" s="245" t="s">
        <v>203</v>
      </c>
      <c r="E334" s="246" t="s">
        <v>492</v>
      </c>
      <c r="F334" s="247" t="s">
        <v>493</v>
      </c>
      <c r="G334" s="248" t="s">
        <v>206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0.00245</v>
      </c>
      <c r="R334" s="255">
        <f>Q334*H334</f>
        <v>0.00245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308</v>
      </c>
      <c r="AT334" s="257" t="s">
        <v>203</v>
      </c>
      <c r="AU334" s="257" t="s">
        <v>85</v>
      </c>
      <c r="AY334" s="16" t="s">
        <v>201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308</v>
      </c>
      <c r="BM334" s="257" t="s">
        <v>1394</v>
      </c>
    </row>
    <row r="335" spans="1:65" s="2" customFormat="1" ht="16.5" customHeight="1">
      <c r="A335" s="37"/>
      <c r="B335" s="38"/>
      <c r="C335" s="245" t="s">
        <v>495</v>
      </c>
      <c r="D335" s="245" t="s">
        <v>203</v>
      </c>
      <c r="E335" s="246" t="s">
        <v>496</v>
      </c>
      <c r="F335" s="247" t="s">
        <v>497</v>
      </c>
      <c r="G335" s="248" t="s">
        <v>206</v>
      </c>
      <c r="H335" s="249">
        <v>1</v>
      </c>
      <c r="I335" s="250"/>
      <c r="J335" s="251">
        <f>ROUND(I335*H335,2)</f>
        <v>0</v>
      </c>
      <c r="K335" s="252"/>
      <c r="L335" s="43"/>
      <c r="M335" s="253" t="s">
        <v>1</v>
      </c>
      <c r="N335" s="254" t="s">
        <v>39</v>
      </c>
      <c r="O335" s="90"/>
      <c r="P335" s="255">
        <f>O335*H335</f>
        <v>0</v>
      </c>
      <c r="Q335" s="255">
        <v>0.00245</v>
      </c>
      <c r="R335" s="255">
        <f>Q335*H335</f>
        <v>0.00245</v>
      </c>
      <c r="S335" s="255">
        <v>0</v>
      </c>
      <c r="T335" s="25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7" t="s">
        <v>308</v>
      </c>
      <c r="AT335" s="257" t="s">
        <v>203</v>
      </c>
      <c r="AU335" s="257" t="s">
        <v>85</v>
      </c>
      <c r="AY335" s="16" t="s">
        <v>201</v>
      </c>
      <c r="BE335" s="258">
        <f>IF(N335="základní",J335,0)</f>
        <v>0</v>
      </c>
      <c r="BF335" s="258">
        <f>IF(N335="snížená",J335,0)</f>
        <v>0</v>
      </c>
      <c r="BG335" s="258">
        <f>IF(N335="zákl. přenesená",J335,0)</f>
        <v>0</v>
      </c>
      <c r="BH335" s="258">
        <f>IF(N335="sníž. přenesená",J335,0)</f>
        <v>0</v>
      </c>
      <c r="BI335" s="258">
        <f>IF(N335="nulová",J335,0)</f>
        <v>0</v>
      </c>
      <c r="BJ335" s="16" t="s">
        <v>85</v>
      </c>
      <c r="BK335" s="258">
        <f>ROUND(I335*H335,2)</f>
        <v>0</v>
      </c>
      <c r="BL335" s="16" t="s">
        <v>308</v>
      </c>
      <c r="BM335" s="257" t="s">
        <v>1395</v>
      </c>
    </row>
    <row r="336" spans="1:65" s="2" customFormat="1" ht="16.5" customHeight="1">
      <c r="A336" s="37"/>
      <c r="B336" s="38"/>
      <c r="C336" s="245" t="s">
        <v>499</v>
      </c>
      <c r="D336" s="245" t="s">
        <v>203</v>
      </c>
      <c r="E336" s="246" t="s">
        <v>500</v>
      </c>
      <c r="F336" s="247" t="s">
        <v>501</v>
      </c>
      <c r="G336" s="248" t="s">
        <v>206</v>
      </c>
      <c r="H336" s="249">
        <v>1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0.00245</v>
      </c>
      <c r="R336" s="255">
        <f>Q336*H336</f>
        <v>0.00245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308</v>
      </c>
      <c r="AT336" s="257" t="s">
        <v>203</v>
      </c>
      <c r="AU336" s="257" t="s">
        <v>85</v>
      </c>
      <c r="AY336" s="16" t="s">
        <v>201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308</v>
      </c>
      <c r="BM336" s="257" t="s">
        <v>1396</v>
      </c>
    </row>
    <row r="337" spans="1:65" s="2" customFormat="1" ht="21.75" customHeight="1">
      <c r="A337" s="37"/>
      <c r="B337" s="38"/>
      <c r="C337" s="245" t="s">
        <v>503</v>
      </c>
      <c r="D337" s="245" t="s">
        <v>203</v>
      </c>
      <c r="E337" s="246" t="s">
        <v>504</v>
      </c>
      <c r="F337" s="247" t="s">
        <v>505</v>
      </c>
      <c r="G337" s="248" t="s">
        <v>399</v>
      </c>
      <c r="H337" s="249">
        <v>0.059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</v>
      </c>
      <c r="R337" s="255">
        <f>Q337*H337</f>
        <v>0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308</v>
      </c>
      <c r="AT337" s="257" t="s">
        <v>203</v>
      </c>
      <c r="AU337" s="257" t="s">
        <v>85</v>
      </c>
      <c r="AY337" s="16" t="s">
        <v>201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308</v>
      </c>
      <c r="BM337" s="257" t="s">
        <v>1397</v>
      </c>
    </row>
    <row r="338" spans="1:63" s="12" customFormat="1" ht="22.8" customHeight="1">
      <c r="A338" s="12"/>
      <c r="B338" s="229"/>
      <c r="C338" s="230"/>
      <c r="D338" s="231" t="s">
        <v>72</v>
      </c>
      <c r="E338" s="243" t="s">
        <v>507</v>
      </c>
      <c r="F338" s="243" t="s">
        <v>508</v>
      </c>
      <c r="G338" s="230"/>
      <c r="H338" s="230"/>
      <c r="I338" s="233"/>
      <c r="J338" s="244">
        <f>BK338</f>
        <v>0</v>
      </c>
      <c r="K338" s="230"/>
      <c r="L338" s="235"/>
      <c r="M338" s="236"/>
      <c r="N338" s="237"/>
      <c r="O338" s="237"/>
      <c r="P338" s="238">
        <f>SUM(P339:P348)</f>
        <v>0</v>
      </c>
      <c r="Q338" s="237"/>
      <c r="R338" s="238">
        <f>SUM(R339:R348)</f>
        <v>0.07919999999999996</v>
      </c>
      <c r="S338" s="237"/>
      <c r="T338" s="239">
        <f>SUM(T339:T348)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40" t="s">
        <v>85</v>
      </c>
      <c r="AT338" s="241" t="s">
        <v>72</v>
      </c>
      <c r="AU338" s="241" t="s">
        <v>80</v>
      </c>
      <c r="AY338" s="240" t="s">
        <v>201</v>
      </c>
      <c r="BK338" s="242">
        <f>SUM(BK339:BK348)</f>
        <v>0</v>
      </c>
    </row>
    <row r="339" spans="1:65" s="2" customFormat="1" ht="16.5" customHeight="1">
      <c r="A339" s="37"/>
      <c r="B339" s="38"/>
      <c r="C339" s="245" t="s">
        <v>509</v>
      </c>
      <c r="D339" s="245" t="s">
        <v>203</v>
      </c>
      <c r="E339" s="246" t="s">
        <v>510</v>
      </c>
      <c r="F339" s="247" t="s">
        <v>511</v>
      </c>
      <c r="G339" s="248" t="s">
        <v>206</v>
      </c>
      <c r="H339" s="249">
        <v>1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0.0022</v>
      </c>
      <c r="R339" s="255">
        <f>Q339*H339</f>
        <v>0.0022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308</v>
      </c>
      <c r="AT339" s="257" t="s">
        <v>203</v>
      </c>
      <c r="AU339" s="257" t="s">
        <v>85</v>
      </c>
      <c r="AY339" s="16" t="s">
        <v>201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308</v>
      </c>
      <c r="BM339" s="257" t="s">
        <v>1398</v>
      </c>
    </row>
    <row r="340" spans="1:65" s="2" customFormat="1" ht="21.75" customHeight="1">
      <c r="A340" s="37"/>
      <c r="B340" s="38"/>
      <c r="C340" s="245" t="s">
        <v>513</v>
      </c>
      <c r="D340" s="245" t="s">
        <v>203</v>
      </c>
      <c r="E340" s="246" t="s">
        <v>514</v>
      </c>
      <c r="F340" s="247" t="s">
        <v>515</v>
      </c>
      <c r="G340" s="248" t="s">
        <v>316</v>
      </c>
      <c r="H340" s="249">
        <v>14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0.0022</v>
      </c>
      <c r="R340" s="255">
        <f>Q340*H340</f>
        <v>0.0308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308</v>
      </c>
      <c r="AT340" s="257" t="s">
        <v>203</v>
      </c>
      <c r="AU340" s="257" t="s">
        <v>85</v>
      </c>
      <c r="AY340" s="16" t="s">
        <v>201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308</v>
      </c>
      <c r="BM340" s="257" t="s">
        <v>1399</v>
      </c>
    </row>
    <row r="341" spans="1:65" s="2" customFormat="1" ht="21.75" customHeight="1">
      <c r="A341" s="37"/>
      <c r="B341" s="38"/>
      <c r="C341" s="245" t="s">
        <v>517</v>
      </c>
      <c r="D341" s="245" t="s">
        <v>203</v>
      </c>
      <c r="E341" s="246" t="s">
        <v>518</v>
      </c>
      <c r="F341" s="247" t="s">
        <v>519</v>
      </c>
      <c r="G341" s="248" t="s">
        <v>316</v>
      </c>
      <c r="H341" s="249">
        <v>14</v>
      </c>
      <c r="I341" s="250"/>
      <c r="J341" s="251">
        <f>ROUND(I341*H341,2)</f>
        <v>0</v>
      </c>
      <c r="K341" s="252"/>
      <c r="L341" s="43"/>
      <c r="M341" s="253" t="s">
        <v>1</v>
      </c>
      <c r="N341" s="254" t="s">
        <v>39</v>
      </c>
      <c r="O341" s="90"/>
      <c r="P341" s="255">
        <f>O341*H341</f>
        <v>0</v>
      </c>
      <c r="Q341" s="255">
        <v>0.0022</v>
      </c>
      <c r="R341" s="255">
        <f>Q341*H341</f>
        <v>0.0308</v>
      </c>
      <c r="S341" s="255">
        <v>0</v>
      </c>
      <c r="T341" s="25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7" t="s">
        <v>308</v>
      </c>
      <c r="AT341" s="257" t="s">
        <v>203</v>
      </c>
      <c r="AU341" s="257" t="s">
        <v>85</v>
      </c>
      <c r="AY341" s="16" t="s">
        <v>201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6" t="s">
        <v>85</v>
      </c>
      <c r="BK341" s="258">
        <f>ROUND(I341*H341,2)</f>
        <v>0</v>
      </c>
      <c r="BL341" s="16" t="s">
        <v>308</v>
      </c>
      <c r="BM341" s="257" t="s">
        <v>1400</v>
      </c>
    </row>
    <row r="342" spans="1:65" s="2" customFormat="1" ht="16.5" customHeight="1">
      <c r="A342" s="37"/>
      <c r="B342" s="38"/>
      <c r="C342" s="245" t="s">
        <v>521</v>
      </c>
      <c r="D342" s="245" t="s">
        <v>203</v>
      </c>
      <c r="E342" s="246" t="s">
        <v>522</v>
      </c>
      <c r="F342" s="247" t="s">
        <v>523</v>
      </c>
      <c r="G342" s="248" t="s">
        <v>206</v>
      </c>
      <c r="H342" s="249">
        <v>2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0.0022</v>
      </c>
      <c r="R342" s="255">
        <f>Q342*H342</f>
        <v>0.0044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308</v>
      </c>
      <c r="AT342" s="257" t="s">
        <v>203</v>
      </c>
      <c r="AU342" s="257" t="s">
        <v>85</v>
      </c>
      <c r="AY342" s="16" t="s">
        <v>201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308</v>
      </c>
      <c r="BM342" s="257" t="s">
        <v>1401</v>
      </c>
    </row>
    <row r="343" spans="1:65" s="2" customFormat="1" ht="16.5" customHeight="1">
      <c r="A343" s="37"/>
      <c r="B343" s="38"/>
      <c r="C343" s="245" t="s">
        <v>525</v>
      </c>
      <c r="D343" s="245" t="s">
        <v>203</v>
      </c>
      <c r="E343" s="246" t="s">
        <v>526</v>
      </c>
      <c r="F343" s="247" t="s">
        <v>527</v>
      </c>
      <c r="G343" s="248" t="s">
        <v>206</v>
      </c>
      <c r="H343" s="249">
        <v>1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0.0022</v>
      </c>
      <c r="R343" s="255">
        <f>Q343*H343</f>
        <v>0.0022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308</v>
      </c>
      <c r="AT343" s="257" t="s">
        <v>203</v>
      </c>
      <c r="AU343" s="257" t="s">
        <v>85</v>
      </c>
      <c r="AY343" s="16" t="s">
        <v>201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308</v>
      </c>
      <c r="BM343" s="257" t="s">
        <v>1402</v>
      </c>
    </row>
    <row r="344" spans="1:65" s="2" customFormat="1" ht="16.5" customHeight="1">
      <c r="A344" s="37"/>
      <c r="B344" s="38"/>
      <c r="C344" s="245" t="s">
        <v>529</v>
      </c>
      <c r="D344" s="245" t="s">
        <v>203</v>
      </c>
      <c r="E344" s="246" t="s">
        <v>530</v>
      </c>
      <c r="F344" s="247" t="s">
        <v>531</v>
      </c>
      <c r="G344" s="248" t="s">
        <v>206</v>
      </c>
      <c r="H344" s="249">
        <v>1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0.0022</v>
      </c>
      <c r="R344" s="255">
        <f>Q344*H344</f>
        <v>0.0022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308</v>
      </c>
      <c r="AT344" s="257" t="s">
        <v>203</v>
      </c>
      <c r="AU344" s="257" t="s">
        <v>85</v>
      </c>
      <c r="AY344" s="16" t="s">
        <v>201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308</v>
      </c>
      <c r="BM344" s="257" t="s">
        <v>1403</v>
      </c>
    </row>
    <row r="345" spans="1:65" s="2" customFormat="1" ht="16.5" customHeight="1">
      <c r="A345" s="37"/>
      <c r="B345" s="38"/>
      <c r="C345" s="245" t="s">
        <v>533</v>
      </c>
      <c r="D345" s="245" t="s">
        <v>203</v>
      </c>
      <c r="E345" s="246" t="s">
        <v>534</v>
      </c>
      <c r="F345" s="247" t="s">
        <v>535</v>
      </c>
      <c r="G345" s="248" t="s">
        <v>206</v>
      </c>
      <c r="H345" s="249">
        <v>1</v>
      </c>
      <c r="I345" s="250"/>
      <c r="J345" s="251">
        <f>ROUND(I345*H345,2)</f>
        <v>0</v>
      </c>
      <c r="K345" s="252"/>
      <c r="L345" s="43"/>
      <c r="M345" s="253" t="s">
        <v>1</v>
      </c>
      <c r="N345" s="254" t="s">
        <v>39</v>
      </c>
      <c r="O345" s="90"/>
      <c r="P345" s="255">
        <f>O345*H345</f>
        <v>0</v>
      </c>
      <c r="Q345" s="255">
        <v>0.0022</v>
      </c>
      <c r="R345" s="255">
        <f>Q345*H345</f>
        <v>0.0022</v>
      </c>
      <c r="S345" s="255">
        <v>0</v>
      </c>
      <c r="T345" s="25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7" t="s">
        <v>308</v>
      </c>
      <c r="AT345" s="257" t="s">
        <v>203</v>
      </c>
      <c r="AU345" s="257" t="s">
        <v>85</v>
      </c>
      <c r="AY345" s="16" t="s">
        <v>201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6" t="s">
        <v>85</v>
      </c>
      <c r="BK345" s="258">
        <f>ROUND(I345*H345,2)</f>
        <v>0</v>
      </c>
      <c r="BL345" s="16" t="s">
        <v>308</v>
      </c>
      <c r="BM345" s="257" t="s">
        <v>1404</v>
      </c>
    </row>
    <row r="346" spans="1:65" s="2" customFormat="1" ht="33" customHeight="1">
      <c r="A346" s="37"/>
      <c r="B346" s="38"/>
      <c r="C346" s="245" t="s">
        <v>537</v>
      </c>
      <c r="D346" s="245" t="s">
        <v>203</v>
      </c>
      <c r="E346" s="246" t="s">
        <v>538</v>
      </c>
      <c r="F346" s="247" t="s">
        <v>539</v>
      </c>
      <c r="G346" s="248" t="s">
        <v>206</v>
      </c>
      <c r="H346" s="249">
        <v>1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0.0022</v>
      </c>
      <c r="R346" s="255">
        <f>Q346*H346</f>
        <v>0.0022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308</v>
      </c>
      <c r="AT346" s="257" t="s">
        <v>203</v>
      </c>
      <c r="AU346" s="257" t="s">
        <v>85</v>
      </c>
      <c r="AY346" s="16" t="s">
        <v>201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308</v>
      </c>
      <c r="BM346" s="257" t="s">
        <v>1405</v>
      </c>
    </row>
    <row r="347" spans="1:65" s="2" customFormat="1" ht="21.75" customHeight="1">
      <c r="A347" s="37"/>
      <c r="B347" s="38"/>
      <c r="C347" s="245" t="s">
        <v>277</v>
      </c>
      <c r="D347" s="245" t="s">
        <v>203</v>
      </c>
      <c r="E347" s="246" t="s">
        <v>541</v>
      </c>
      <c r="F347" s="247" t="s">
        <v>542</v>
      </c>
      <c r="G347" s="248" t="s">
        <v>206</v>
      </c>
      <c r="H347" s="249">
        <v>1</v>
      </c>
      <c r="I347" s="250"/>
      <c r="J347" s="251">
        <f>ROUND(I347*H347,2)</f>
        <v>0</v>
      </c>
      <c r="K347" s="252"/>
      <c r="L347" s="43"/>
      <c r="M347" s="253" t="s">
        <v>1</v>
      </c>
      <c r="N347" s="254" t="s">
        <v>39</v>
      </c>
      <c r="O347" s="90"/>
      <c r="P347" s="255">
        <f>O347*H347</f>
        <v>0</v>
      </c>
      <c r="Q347" s="255">
        <v>0.0022</v>
      </c>
      <c r="R347" s="255">
        <f>Q347*H347</f>
        <v>0.0022</v>
      </c>
      <c r="S347" s="255">
        <v>0</v>
      </c>
      <c r="T347" s="25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7" t="s">
        <v>308</v>
      </c>
      <c r="AT347" s="257" t="s">
        <v>203</v>
      </c>
      <c r="AU347" s="257" t="s">
        <v>85</v>
      </c>
      <c r="AY347" s="16" t="s">
        <v>201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6" t="s">
        <v>85</v>
      </c>
      <c r="BK347" s="258">
        <f>ROUND(I347*H347,2)</f>
        <v>0</v>
      </c>
      <c r="BL347" s="16" t="s">
        <v>308</v>
      </c>
      <c r="BM347" s="257" t="s">
        <v>1406</v>
      </c>
    </row>
    <row r="348" spans="1:65" s="2" customFormat="1" ht="21.75" customHeight="1">
      <c r="A348" s="37"/>
      <c r="B348" s="38"/>
      <c r="C348" s="245" t="s">
        <v>544</v>
      </c>
      <c r="D348" s="245" t="s">
        <v>203</v>
      </c>
      <c r="E348" s="246" t="s">
        <v>545</v>
      </c>
      <c r="F348" s="247" t="s">
        <v>546</v>
      </c>
      <c r="G348" s="248" t="s">
        <v>399</v>
      </c>
      <c r="H348" s="249">
        <v>0.079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308</v>
      </c>
      <c r="AT348" s="257" t="s">
        <v>203</v>
      </c>
      <c r="AU348" s="257" t="s">
        <v>85</v>
      </c>
      <c r="AY348" s="16" t="s">
        <v>201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308</v>
      </c>
      <c r="BM348" s="257" t="s">
        <v>1407</v>
      </c>
    </row>
    <row r="349" spans="1:63" s="12" customFormat="1" ht="22.8" customHeight="1">
      <c r="A349" s="12"/>
      <c r="B349" s="229"/>
      <c r="C349" s="230"/>
      <c r="D349" s="231" t="s">
        <v>72</v>
      </c>
      <c r="E349" s="243" t="s">
        <v>548</v>
      </c>
      <c r="F349" s="243" t="s">
        <v>549</v>
      </c>
      <c r="G349" s="230"/>
      <c r="H349" s="230"/>
      <c r="I349" s="233"/>
      <c r="J349" s="244">
        <f>BK349</f>
        <v>0</v>
      </c>
      <c r="K349" s="230"/>
      <c r="L349" s="235"/>
      <c r="M349" s="236"/>
      <c r="N349" s="237"/>
      <c r="O349" s="237"/>
      <c r="P349" s="238">
        <f>SUM(P350:P351)</f>
        <v>0</v>
      </c>
      <c r="Q349" s="237"/>
      <c r="R349" s="238">
        <f>SUM(R350:R351)</f>
        <v>0.033600000000000005</v>
      </c>
      <c r="S349" s="237"/>
      <c r="T349" s="239">
        <f>SUM(T350:T351)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0" t="s">
        <v>85</v>
      </c>
      <c r="AT349" s="241" t="s">
        <v>72</v>
      </c>
      <c r="AU349" s="241" t="s">
        <v>80</v>
      </c>
      <c r="AY349" s="240" t="s">
        <v>201</v>
      </c>
      <c r="BK349" s="242">
        <f>SUM(BK350:BK351)</f>
        <v>0</v>
      </c>
    </row>
    <row r="350" spans="1:65" s="2" customFormat="1" ht="21.75" customHeight="1">
      <c r="A350" s="37"/>
      <c r="B350" s="38"/>
      <c r="C350" s="245" t="s">
        <v>302</v>
      </c>
      <c r="D350" s="245" t="s">
        <v>203</v>
      </c>
      <c r="E350" s="246" t="s">
        <v>550</v>
      </c>
      <c r="F350" s="247" t="s">
        <v>551</v>
      </c>
      <c r="G350" s="248" t="s">
        <v>206</v>
      </c>
      <c r="H350" s="249">
        <v>20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0.00168</v>
      </c>
      <c r="R350" s="255">
        <f>Q350*H350</f>
        <v>0.033600000000000005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308</v>
      </c>
      <c r="AT350" s="257" t="s">
        <v>203</v>
      </c>
      <c r="AU350" s="257" t="s">
        <v>85</v>
      </c>
      <c r="AY350" s="16" t="s">
        <v>201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308</v>
      </c>
      <c r="BM350" s="257" t="s">
        <v>1408</v>
      </c>
    </row>
    <row r="351" spans="1:51" s="14" customFormat="1" ht="12">
      <c r="A351" s="14"/>
      <c r="B351" s="270"/>
      <c r="C351" s="271"/>
      <c r="D351" s="261" t="s">
        <v>209</v>
      </c>
      <c r="E351" s="272" t="s">
        <v>1</v>
      </c>
      <c r="F351" s="273" t="s">
        <v>1409</v>
      </c>
      <c r="G351" s="271"/>
      <c r="H351" s="274">
        <v>20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0" t="s">
        <v>209</v>
      </c>
      <c r="AU351" s="280" t="s">
        <v>85</v>
      </c>
      <c r="AV351" s="14" t="s">
        <v>85</v>
      </c>
      <c r="AW351" s="14" t="s">
        <v>30</v>
      </c>
      <c r="AX351" s="14" t="s">
        <v>73</v>
      </c>
      <c r="AY351" s="280" t="s">
        <v>201</v>
      </c>
    </row>
    <row r="352" spans="1:63" s="12" customFormat="1" ht="22.8" customHeight="1">
      <c r="A352" s="12"/>
      <c r="B352" s="229"/>
      <c r="C352" s="230"/>
      <c r="D352" s="231" t="s">
        <v>72</v>
      </c>
      <c r="E352" s="243" t="s">
        <v>554</v>
      </c>
      <c r="F352" s="243" t="s">
        <v>555</v>
      </c>
      <c r="G352" s="230"/>
      <c r="H352" s="230"/>
      <c r="I352" s="233"/>
      <c r="J352" s="244">
        <f>BK352</f>
        <v>0</v>
      </c>
      <c r="K352" s="230"/>
      <c r="L352" s="235"/>
      <c r="M352" s="236"/>
      <c r="N352" s="237"/>
      <c r="O352" s="237"/>
      <c r="P352" s="238">
        <f>SUM(P353:P369)</f>
        <v>0</v>
      </c>
      <c r="Q352" s="237"/>
      <c r="R352" s="238">
        <f>SUM(R353:R369)</f>
        <v>2.2723234999999997</v>
      </c>
      <c r="S352" s="237"/>
      <c r="T352" s="239">
        <f>SUM(T353:T369)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40" t="s">
        <v>85</v>
      </c>
      <c r="AT352" s="241" t="s">
        <v>72</v>
      </c>
      <c r="AU352" s="241" t="s">
        <v>80</v>
      </c>
      <c r="AY352" s="240" t="s">
        <v>201</v>
      </c>
      <c r="BK352" s="242">
        <f>SUM(BK353:BK369)</f>
        <v>0</v>
      </c>
    </row>
    <row r="353" spans="1:65" s="2" customFormat="1" ht="21.75" customHeight="1">
      <c r="A353" s="37"/>
      <c r="B353" s="38"/>
      <c r="C353" s="245" t="s">
        <v>556</v>
      </c>
      <c r="D353" s="245" t="s">
        <v>203</v>
      </c>
      <c r="E353" s="246" t="s">
        <v>557</v>
      </c>
      <c r="F353" s="247" t="s">
        <v>558</v>
      </c>
      <c r="G353" s="248" t="s">
        <v>226</v>
      </c>
      <c r="H353" s="249">
        <v>16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0.01644</v>
      </c>
      <c r="R353" s="255">
        <f>Q353*H353</f>
        <v>0.26304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308</v>
      </c>
      <c r="AT353" s="257" t="s">
        <v>203</v>
      </c>
      <c r="AU353" s="257" t="s">
        <v>85</v>
      </c>
      <c r="AY353" s="16" t="s">
        <v>201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308</v>
      </c>
      <c r="BM353" s="257" t="s">
        <v>1410</v>
      </c>
    </row>
    <row r="354" spans="1:51" s="14" customFormat="1" ht="12">
      <c r="A354" s="14"/>
      <c r="B354" s="270"/>
      <c r="C354" s="271"/>
      <c r="D354" s="261" t="s">
        <v>209</v>
      </c>
      <c r="E354" s="272" t="s">
        <v>1</v>
      </c>
      <c r="F354" s="273" t="s">
        <v>1411</v>
      </c>
      <c r="G354" s="271"/>
      <c r="H354" s="274">
        <v>16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0" t="s">
        <v>209</v>
      </c>
      <c r="AU354" s="280" t="s">
        <v>85</v>
      </c>
      <c r="AV354" s="14" t="s">
        <v>85</v>
      </c>
      <c r="AW354" s="14" t="s">
        <v>30</v>
      </c>
      <c r="AX354" s="14" t="s">
        <v>73</v>
      </c>
      <c r="AY354" s="280" t="s">
        <v>201</v>
      </c>
    </row>
    <row r="355" spans="1:65" s="2" customFormat="1" ht="21.75" customHeight="1">
      <c r="A355" s="37"/>
      <c r="B355" s="38"/>
      <c r="C355" s="245" t="s">
        <v>561</v>
      </c>
      <c r="D355" s="245" t="s">
        <v>203</v>
      </c>
      <c r="E355" s="246" t="s">
        <v>562</v>
      </c>
      <c r="F355" s="247" t="s">
        <v>563</v>
      </c>
      <c r="G355" s="248" t="s">
        <v>226</v>
      </c>
      <c r="H355" s="249">
        <v>157.85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0.01223</v>
      </c>
      <c r="R355" s="255">
        <f>Q355*H355</f>
        <v>1.9305054999999998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308</v>
      </c>
      <c r="AT355" s="257" t="s">
        <v>203</v>
      </c>
      <c r="AU355" s="257" t="s">
        <v>85</v>
      </c>
      <c r="AY355" s="16" t="s">
        <v>201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308</v>
      </c>
      <c r="BM355" s="257" t="s">
        <v>1412</v>
      </c>
    </row>
    <row r="356" spans="1:51" s="13" customFormat="1" ht="12">
      <c r="A356" s="13"/>
      <c r="B356" s="259"/>
      <c r="C356" s="260"/>
      <c r="D356" s="261" t="s">
        <v>209</v>
      </c>
      <c r="E356" s="262" t="s">
        <v>1</v>
      </c>
      <c r="F356" s="263" t="s">
        <v>565</v>
      </c>
      <c r="G356" s="260"/>
      <c r="H356" s="262" t="s">
        <v>1</v>
      </c>
      <c r="I356" s="264"/>
      <c r="J356" s="260"/>
      <c r="K356" s="260"/>
      <c r="L356" s="265"/>
      <c r="M356" s="266"/>
      <c r="N356" s="267"/>
      <c r="O356" s="267"/>
      <c r="P356" s="267"/>
      <c r="Q356" s="267"/>
      <c r="R356" s="267"/>
      <c r="S356" s="267"/>
      <c r="T356" s="26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9" t="s">
        <v>209</v>
      </c>
      <c r="AU356" s="269" t="s">
        <v>85</v>
      </c>
      <c r="AV356" s="13" t="s">
        <v>80</v>
      </c>
      <c r="AW356" s="13" t="s">
        <v>30</v>
      </c>
      <c r="AX356" s="13" t="s">
        <v>73</v>
      </c>
      <c r="AY356" s="269" t="s">
        <v>201</v>
      </c>
    </row>
    <row r="357" spans="1:51" s="14" customFormat="1" ht="12">
      <c r="A357" s="14"/>
      <c r="B357" s="270"/>
      <c r="C357" s="271"/>
      <c r="D357" s="261" t="s">
        <v>209</v>
      </c>
      <c r="E357" s="272" t="s">
        <v>1</v>
      </c>
      <c r="F357" s="273" t="s">
        <v>1413</v>
      </c>
      <c r="G357" s="271"/>
      <c r="H357" s="274">
        <v>11.59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209</v>
      </c>
      <c r="AU357" s="280" t="s">
        <v>85</v>
      </c>
      <c r="AV357" s="14" t="s">
        <v>85</v>
      </c>
      <c r="AW357" s="14" t="s">
        <v>30</v>
      </c>
      <c r="AX357" s="14" t="s">
        <v>73</v>
      </c>
      <c r="AY357" s="280" t="s">
        <v>201</v>
      </c>
    </row>
    <row r="358" spans="1:51" s="14" customFormat="1" ht="12">
      <c r="A358" s="14"/>
      <c r="B358" s="270"/>
      <c r="C358" s="271"/>
      <c r="D358" s="261" t="s">
        <v>209</v>
      </c>
      <c r="E358" s="272" t="s">
        <v>1</v>
      </c>
      <c r="F358" s="273" t="s">
        <v>1414</v>
      </c>
      <c r="G358" s="271"/>
      <c r="H358" s="274">
        <v>60.06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209</v>
      </c>
      <c r="AU358" s="280" t="s">
        <v>85</v>
      </c>
      <c r="AV358" s="14" t="s">
        <v>85</v>
      </c>
      <c r="AW358" s="14" t="s">
        <v>30</v>
      </c>
      <c r="AX358" s="14" t="s">
        <v>73</v>
      </c>
      <c r="AY358" s="280" t="s">
        <v>201</v>
      </c>
    </row>
    <row r="359" spans="1:51" s="14" customFormat="1" ht="12">
      <c r="A359" s="14"/>
      <c r="B359" s="270"/>
      <c r="C359" s="271"/>
      <c r="D359" s="261" t="s">
        <v>209</v>
      </c>
      <c r="E359" s="272" t="s">
        <v>1</v>
      </c>
      <c r="F359" s="273" t="s">
        <v>1415</v>
      </c>
      <c r="G359" s="271"/>
      <c r="H359" s="274">
        <v>51.57</v>
      </c>
      <c r="I359" s="275"/>
      <c r="J359" s="271"/>
      <c r="K359" s="271"/>
      <c r="L359" s="276"/>
      <c r="M359" s="277"/>
      <c r="N359" s="278"/>
      <c r="O359" s="278"/>
      <c r="P359" s="278"/>
      <c r="Q359" s="278"/>
      <c r="R359" s="278"/>
      <c r="S359" s="278"/>
      <c r="T359" s="27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0" t="s">
        <v>209</v>
      </c>
      <c r="AU359" s="280" t="s">
        <v>85</v>
      </c>
      <c r="AV359" s="14" t="s">
        <v>85</v>
      </c>
      <c r="AW359" s="14" t="s">
        <v>30</v>
      </c>
      <c r="AX359" s="14" t="s">
        <v>73</v>
      </c>
      <c r="AY359" s="280" t="s">
        <v>201</v>
      </c>
    </row>
    <row r="360" spans="1:51" s="13" customFormat="1" ht="12">
      <c r="A360" s="13"/>
      <c r="B360" s="259"/>
      <c r="C360" s="260"/>
      <c r="D360" s="261" t="s">
        <v>209</v>
      </c>
      <c r="E360" s="262" t="s">
        <v>1</v>
      </c>
      <c r="F360" s="263" t="s">
        <v>569</v>
      </c>
      <c r="G360" s="260"/>
      <c r="H360" s="262" t="s">
        <v>1</v>
      </c>
      <c r="I360" s="264"/>
      <c r="J360" s="260"/>
      <c r="K360" s="260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209</v>
      </c>
      <c r="AU360" s="269" t="s">
        <v>85</v>
      </c>
      <c r="AV360" s="13" t="s">
        <v>80</v>
      </c>
      <c r="AW360" s="13" t="s">
        <v>30</v>
      </c>
      <c r="AX360" s="13" t="s">
        <v>73</v>
      </c>
      <c r="AY360" s="269" t="s">
        <v>201</v>
      </c>
    </row>
    <row r="361" spans="1:51" s="14" customFormat="1" ht="12">
      <c r="A361" s="14"/>
      <c r="B361" s="270"/>
      <c r="C361" s="271"/>
      <c r="D361" s="261" t="s">
        <v>209</v>
      </c>
      <c r="E361" s="272" t="s">
        <v>1</v>
      </c>
      <c r="F361" s="273" t="s">
        <v>570</v>
      </c>
      <c r="G361" s="271"/>
      <c r="H361" s="274">
        <v>3.64</v>
      </c>
      <c r="I361" s="275"/>
      <c r="J361" s="271"/>
      <c r="K361" s="271"/>
      <c r="L361" s="276"/>
      <c r="M361" s="277"/>
      <c r="N361" s="278"/>
      <c r="O361" s="278"/>
      <c r="P361" s="278"/>
      <c r="Q361" s="278"/>
      <c r="R361" s="278"/>
      <c r="S361" s="278"/>
      <c r="T361" s="27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0" t="s">
        <v>209</v>
      </c>
      <c r="AU361" s="280" t="s">
        <v>85</v>
      </c>
      <c r="AV361" s="14" t="s">
        <v>85</v>
      </c>
      <c r="AW361" s="14" t="s">
        <v>30</v>
      </c>
      <c r="AX361" s="14" t="s">
        <v>73</v>
      </c>
      <c r="AY361" s="280" t="s">
        <v>201</v>
      </c>
    </row>
    <row r="362" spans="1:51" s="14" customFormat="1" ht="12">
      <c r="A362" s="14"/>
      <c r="B362" s="270"/>
      <c r="C362" s="271"/>
      <c r="D362" s="261" t="s">
        <v>209</v>
      </c>
      <c r="E362" s="272" t="s">
        <v>1</v>
      </c>
      <c r="F362" s="273" t="s">
        <v>1416</v>
      </c>
      <c r="G362" s="271"/>
      <c r="H362" s="274">
        <v>10.71</v>
      </c>
      <c r="I362" s="275"/>
      <c r="J362" s="271"/>
      <c r="K362" s="271"/>
      <c r="L362" s="276"/>
      <c r="M362" s="277"/>
      <c r="N362" s="278"/>
      <c r="O362" s="278"/>
      <c r="P362" s="278"/>
      <c r="Q362" s="278"/>
      <c r="R362" s="278"/>
      <c r="S362" s="278"/>
      <c r="T362" s="27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0" t="s">
        <v>209</v>
      </c>
      <c r="AU362" s="280" t="s">
        <v>85</v>
      </c>
      <c r="AV362" s="14" t="s">
        <v>85</v>
      </c>
      <c r="AW362" s="14" t="s">
        <v>30</v>
      </c>
      <c r="AX362" s="14" t="s">
        <v>73</v>
      </c>
      <c r="AY362" s="280" t="s">
        <v>201</v>
      </c>
    </row>
    <row r="363" spans="1:51" s="14" customFormat="1" ht="12">
      <c r="A363" s="14"/>
      <c r="B363" s="270"/>
      <c r="C363" s="271"/>
      <c r="D363" s="261" t="s">
        <v>209</v>
      </c>
      <c r="E363" s="272" t="s">
        <v>1</v>
      </c>
      <c r="F363" s="273" t="s">
        <v>1417</v>
      </c>
      <c r="G363" s="271"/>
      <c r="H363" s="274">
        <v>20.28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0" t="s">
        <v>209</v>
      </c>
      <c r="AU363" s="280" t="s">
        <v>85</v>
      </c>
      <c r="AV363" s="14" t="s">
        <v>85</v>
      </c>
      <c r="AW363" s="14" t="s">
        <v>30</v>
      </c>
      <c r="AX363" s="14" t="s">
        <v>73</v>
      </c>
      <c r="AY363" s="280" t="s">
        <v>201</v>
      </c>
    </row>
    <row r="364" spans="1:65" s="2" customFormat="1" ht="16.5" customHeight="1">
      <c r="A364" s="37"/>
      <c r="B364" s="38"/>
      <c r="C364" s="245" t="s">
        <v>573</v>
      </c>
      <c r="D364" s="245" t="s">
        <v>203</v>
      </c>
      <c r="E364" s="246" t="s">
        <v>574</v>
      </c>
      <c r="F364" s="247" t="s">
        <v>575</v>
      </c>
      <c r="G364" s="248" t="s">
        <v>316</v>
      </c>
      <c r="H364" s="249">
        <v>15.6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0.00438</v>
      </c>
      <c r="R364" s="255">
        <f>Q364*H364</f>
        <v>0.068328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308</v>
      </c>
      <c r="AT364" s="257" t="s">
        <v>203</v>
      </c>
      <c r="AU364" s="257" t="s">
        <v>85</v>
      </c>
      <c r="AY364" s="16" t="s">
        <v>201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308</v>
      </c>
      <c r="BM364" s="257" t="s">
        <v>1418</v>
      </c>
    </row>
    <row r="365" spans="1:51" s="14" customFormat="1" ht="12">
      <c r="A365" s="14"/>
      <c r="B365" s="270"/>
      <c r="C365" s="271"/>
      <c r="D365" s="261" t="s">
        <v>209</v>
      </c>
      <c r="E365" s="272" t="s">
        <v>1</v>
      </c>
      <c r="F365" s="273" t="s">
        <v>1419</v>
      </c>
      <c r="G365" s="271"/>
      <c r="H365" s="274">
        <v>15.6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0" t="s">
        <v>209</v>
      </c>
      <c r="AU365" s="280" t="s">
        <v>85</v>
      </c>
      <c r="AV365" s="14" t="s">
        <v>85</v>
      </c>
      <c r="AW365" s="14" t="s">
        <v>30</v>
      </c>
      <c r="AX365" s="14" t="s">
        <v>73</v>
      </c>
      <c r="AY365" s="280" t="s">
        <v>201</v>
      </c>
    </row>
    <row r="366" spans="1:65" s="2" customFormat="1" ht="21.75" customHeight="1">
      <c r="A366" s="37"/>
      <c r="B366" s="38"/>
      <c r="C366" s="245" t="s">
        <v>578</v>
      </c>
      <c r="D366" s="245" t="s">
        <v>203</v>
      </c>
      <c r="E366" s="246" t="s">
        <v>579</v>
      </c>
      <c r="F366" s="247" t="s">
        <v>580</v>
      </c>
      <c r="G366" s="248" t="s">
        <v>206</v>
      </c>
      <c r="H366" s="249">
        <v>11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3E-05</v>
      </c>
      <c r="R366" s="255">
        <f>Q366*H366</f>
        <v>0.00033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308</v>
      </c>
      <c r="AT366" s="257" t="s">
        <v>203</v>
      </c>
      <c r="AU366" s="257" t="s">
        <v>85</v>
      </c>
      <c r="AY366" s="16" t="s">
        <v>201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308</v>
      </c>
      <c r="BM366" s="257" t="s">
        <v>1420</v>
      </c>
    </row>
    <row r="367" spans="1:51" s="14" customFormat="1" ht="12">
      <c r="A367" s="14"/>
      <c r="B367" s="270"/>
      <c r="C367" s="271"/>
      <c r="D367" s="261" t="s">
        <v>209</v>
      </c>
      <c r="E367" s="272" t="s">
        <v>1</v>
      </c>
      <c r="F367" s="273" t="s">
        <v>284</v>
      </c>
      <c r="G367" s="271"/>
      <c r="H367" s="274">
        <v>11</v>
      </c>
      <c r="I367" s="275"/>
      <c r="J367" s="271"/>
      <c r="K367" s="271"/>
      <c r="L367" s="276"/>
      <c r="M367" s="277"/>
      <c r="N367" s="278"/>
      <c r="O367" s="278"/>
      <c r="P367" s="278"/>
      <c r="Q367" s="278"/>
      <c r="R367" s="278"/>
      <c r="S367" s="278"/>
      <c r="T367" s="27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0" t="s">
        <v>209</v>
      </c>
      <c r="AU367" s="280" t="s">
        <v>85</v>
      </c>
      <c r="AV367" s="14" t="s">
        <v>85</v>
      </c>
      <c r="AW367" s="14" t="s">
        <v>30</v>
      </c>
      <c r="AX367" s="14" t="s">
        <v>73</v>
      </c>
      <c r="AY367" s="280" t="s">
        <v>201</v>
      </c>
    </row>
    <row r="368" spans="1:65" s="2" customFormat="1" ht="16.5" customHeight="1">
      <c r="A368" s="37"/>
      <c r="B368" s="38"/>
      <c r="C368" s="281" t="s">
        <v>582</v>
      </c>
      <c r="D368" s="281" t="s">
        <v>273</v>
      </c>
      <c r="E368" s="282" t="s">
        <v>583</v>
      </c>
      <c r="F368" s="283" t="s">
        <v>584</v>
      </c>
      <c r="G368" s="284" t="s">
        <v>206</v>
      </c>
      <c r="H368" s="285">
        <v>11</v>
      </c>
      <c r="I368" s="286"/>
      <c r="J368" s="287">
        <f>ROUND(I368*H368,2)</f>
        <v>0</v>
      </c>
      <c r="K368" s="288"/>
      <c r="L368" s="289"/>
      <c r="M368" s="290" t="s">
        <v>1</v>
      </c>
      <c r="N368" s="291" t="s">
        <v>39</v>
      </c>
      <c r="O368" s="90"/>
      <c r="P368" s="255">
        <f>O368*H368</f>
        <v>0</v>
      </c>
      <c r="Q368" s="255">
        <v>0.00092</v>
      </c>
      <c r="R368" s="255">
        <f>Q368*H368</f>
        <v>0.01012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409</v>
      </c>
      <c r="AT368" s="257" t="s">
        <v>273</v>
      </c>
      <c r="AU368" s="257" t="s">
        <v>85</v>
      </c>
      <c r="AY368" s="16" t="s">
        <v>201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308</v>
      </c>
      <c r="BM368" s="257" t="s">
        <v>1421</v>
      </c>
    </row>
    <row r="369" spans="1:65" s="2" customFormat="1" ht="21.75" customHeight="1">
      <c r="A369" s="37"/>
      <c r="B369" s="38"/>
      <c r="C369" s="245" t="s">
        <v>586</v>
      </c>
      <c r="D369" s="245" t="s">
        <v>203</v>
      </c>
      <c r="E369" s="246" t="s">
        <v>587</v>
      </c>
      <c r="F369" s="247" t="s">
        <v>588</v>
      </c>
      <c r="G369" s="248" t="s">
        <v>399</v>
      </c>
      <c r="H369" s="249">
        <v>2.272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</v>
      </c>
      <c r="R369" s="255">
        <f>Q369*H369</f>
        <v>0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308</v>
      </c>
      <c r="AT369" s="257" t="s">
        <v>203</v>
      </c>
      <c r="AU369" s="257" t="s">
        <v>85</v>
      </c>
      <c r="AY369" s="16" t="s">
        <v>201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308</v>
      </c>
      <c r="BM369" s="257" t="s">
        <v>1422</v>
      </c>
    </row>
    <row r="370" spans="1:63" s="12" customFormat="1" ht="22.8" customHeight="1">
      <c r="A370" s="12"/>
      <c r="B370" s="229"/>
      <c r="C370" s="230"/>
      <c r="D370" s="231" t="s">
        <v>72</v>
      </c>
      <c r="E370" s="243" t="s">
        <v>590</v>
      </c>
      <c r="F370" s="243" t="s">
        <v>591</v>
      </c>
      <c r="G370" s="230"/>
      <c r="H370" s="230"/>
      <c r="I370" s="233"/>
      <c r="J370" s="244">
        <f>BK370</f>
        <v>0</v>
      </c>
      <c r="K370" s="230"/>
      <c r="L370" s="235"/>
      <c r="M370" s="236"/>
      <c r="N370" s="237"/>
      <c r="O370" s="237"/>
      <c r="P370" s="238">
        <f>SUM(P371:P382)</f>
        <v>0</v>
      </c>
      <c r="Q370" s="237"/>
      <c r="R370" s="238">
        <f>SUM(R371:R382)</f>
        <v>0.3546865</v>
      </c>
      <c r="S370" s="237"/>
      <c r="T370" s="239">
        <f>SUM(T371:T382)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40" t="s">
        <v>85</v>
      </c>
      <c r="AT370" s="241" t="s">
        <v>72</v>
      </c>
      <c r="AU370" s="241" t="s">
        <v>80</v>
      </c>
      <c r="AY370" s="240" t="s">
        <v>201</v>
      </c>
      <c r="BK370" s="242">
        <f>SUM(BK371:BK382)</f>
        <v>0</v>
      </c>
    </row>
    <row r="371" spans="1:65" s="2" customFormat="1" ht="16.5" customHeight="1">
      <c r="A371" s="37"/>
      <c r="B371" s="38"/>
      <c r="C371" s="245" t="s">
        <v>592</v>
      </c>
      <c r="D371" s="245" t="s">
        <v>203</v>
      </c>
      <c r="E371" s="246" t="s">
        <v>593</v>
      </c>
      <c r="F371" s="247" t="s">
        <v>594</v>
      </c>
      <c r="G371" s="248" t="s">
        <v>226</v>
      </c>
      <c r="H371" s="249">
        <v>330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</v>
      </c>
      <c r="R371" s="255">
        <f>Q371*H371</f>
        <v>0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308</v>
      </c>
      <c r="AT371" s="257" t="s">
        <v>203</v>
      </c>
      <c r="AU371" s="257" t="s">
        <v>85</v>
      </c>
      <c r="AY371" s="16" t="s">
        <v>201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308</v>
      </c>
      <c r="BM371" s="257" t="s">
        <v>1423</v>
      </c>
    </row>
    <row r="372" spans="1:51" s="14" customFormat="1" ht="12">
      <c r="A372" s="14"/>
      <c r="B372" s="270"/>
      <c r="C372" s="271"/>
      <c r="D372" s="261" t="s">
        <v>209</v>
      </c>
      <c r="E372" s="272" t="s">
        <v>1</v>
      </c>
      <c r="F372" s="273" t="s">
        <v>1424</v>
      </c>
      <c r="G372" s="271"/>
      <c r="H372" s="274">
        <v>330</v>
      </c>
      <c r="I372" s="275"/>
      <c r="J372" s="271"/>
      <c r="K372" s="271"/>
      <c r="L372" s="276"/>
      <c r="M372" s="277"/>
      <c r="N372" s="278"/>
      <c r="O372" s="278"/>
      <c r="P372" s="278"/>
      <c r="Q372" s="278"/>
      <c r="R372" s="278"/>
      <c r="S372" s="278"/>
      <c r="T372" s="27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0" t="s">
        <v>209</v>
      </c>
      <c r="AU372" s="280" t="s">
        <v>85</v>
      </c>
      <c r="AV372" s="14" t="s">
        <v>85</v>
      </c>
      <c r="AW372" s="14" t="s">
        <v>30</v>
      </c>
      <c r="AX372" s="14" t="s">
        <v>73</v>
      </c>
      <c r="AY372" s="280" t="s">
        <v>201</v>
      </c>
    </row>
    <row r="373" spans="1:65" s="2" customFormat="1" ht="16.5" customHeight="1">
      <c r="A373" s="37"/>
      <c r="B373" s="38"/>
      <c r="C373" s="281" t="s">
        <v>597</v>
      </c>
      <c r="D373" s="281" t="s">
        <v>273</v>
      </c>
      <c r="E373" s="282" t="s">
        <v>598</v>
      </c>
      <c r="F373" s="283" t="s">
        <v>599</v>
      </c>
      <c r="G373" s="284" t="s">
        <v>226</v>
      </c>
      <c r="H373" s="285">
        <v>346.5</v>
      </c>
      <c r="I373" s="286"/>
      <c r="J373" s="287">
        <f>ROUND(I373*H373,2)</f>
        <v>0</v>
      </c>
      <c r="K373" s="288"/>
      <c r="L373" s="289"/>
      <c r="M373" s="290" t="s">
        <v>1</v>
      </c>
      <c r="N373" s="291" t="s">
        <v>39</v>
      </c>
      <c r="O373" s="90"/>
      <c r="P373" s="255">
        <f>O373*H373</f>
        <v>0</v>
      </c>
      <c r="Q373" s="255">
        <v>0</v>
      </c>
      <c r="R373" s="255">
        <f>Q373*H373</f>
        <v>0</v>
      </c>
      <c r="S373" s="255">
        <v>0</v>
      </c>
      <c r="T373" s="25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7" t="s">
        <v>409</v>
      </c>
      <c r="AT373" s="257" t="s">
        <v>273</v>
      </c>
      <c r="AU373" s="257" t="s">
        <v>85</v>
      </c>
      <c r="AY373" s="16" t="s">
        <v>201</v>
      </c>
      <c r="BE373" s="258">
        <f>IF(N373="základní",J373,0)</f>
        <v>0</v>
      </c>
      <c r="BF373" s="258">
        <f>IF(N373="snížená",J373,0)</f>
        <v>0</v>
      </c>
      <c r="BG373" s="258">
        <f>IF(N373="zákl. přenesená",J373,0)</f>
        <v>0</v>
      </c>
      <c r="BH373" s="258">
        <f>IF(N373="sníž. přenesená",J373,0)</f>
        <v>0</v>
      </c>
      <c r="BI373" s="258">
        <f>IF(N373="nulová",J373,0)</f>
        <v>0</v>
      </c>
      <c r="BJ373" s="16" t="s">
        <v>85</v>
      </c>
      <c r="BK373" s="258">
        <f>ROUND(I373*H373,2)</f>
        <v>0</v>
      </c>
      <c r="BL373" s="16" t="s">
        <v>308</v>
      </c>
      <c r="BM373" s="257" t="s">
        <v>1425</v>
      </c>
    </row>
    <row r="374" spans="1:51" s="14" customFormat="1" ht="12">
      <c r="A374" s="14"/>
      <c r="B374" s="270"/>
      <c r="C374" s="271"/>
      <c r="D374" s="261" t="s">
        <v>209</v>
      </c>
      <c r="E374" s="271"/>
      <c r="F374" s="273" t="s">
        <v>1426</v>
      </c>
      <c r="G374" s="271"/>
      <c r="H374" s="274">
        <v>346.5</v>
      </c>
      <c r="I374" s="275"/>
      <c r="J374" s="271"/>
      <c r="K374" s="271"/>
      <c r="L374" s="276"/>
      <c r="M374" s="277"/>
      <c r="N374" s="278"/>
      <c r="O374" s="278"/>
      <c r="P374" s="278"/>
      <c r="Q374" s="278"/>
      <c r="R374" s="278"/>
      <c r="S374" s="278"/>
      <c r="T374" s="27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0" t="s">
        <v>209</v>
      </c>
      <c r="AU374" s="280" t="s">
        <v>85</v>
      </c>
      <c r="AV374" s="14" t="s">
        <v>85</v>
      </c>
      <c r="AW374" s="14" t="s">
        <v>4</v>
      </c>
      <c r="AX374" s="14" t="s">
        <v>80</v>
      </c>
      <c r="AY374" s="280" t="s">
        <v>201</v>
      </c>
    </row>
    <row r="375" spans="1:65" s="2" customFormat="1" ht="21.75" customHeight="1">
      <c r="A375" s="37"/>
      <c r="B375" s="38"/>
      <c r="C375" s="245" t="s">
        <v>602</v>
      </c>
      <c r="D375" s="245" t="s">
        <v>203</v>
      </c>
      <c r="E375" s="246" t="s">
        <v>603</v>
      </c>
      <c r="F375" s="247" t="s">
        <v>604</v>
      </c>
      <c r="G375" s="248" t="s">
        <v>226</v>
      </c>
      <c r="H375" s="249">
        <v>723.85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0.0002</v>
      </c>
      <c r="R375" s="255">
        <f>Q375*H375</f>
        <v>0.14477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308</v>
      </c>
      <c r="AT375" s="257" t="s">
        <v>203</v>
      </c>
      <c r="AU375" s="257" t="s">
        <v>85</v>
      </c>
      <c r="AY375" s="16" t="s">
        <v>201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308</v>
      </c>
      <c r="BM375" s="257" t="s">
        <v>1427</v>
      </c>
    </row>
    <row r="376" spans="1:51" s="14" customFormat="1" ht="12">
      <c r="A376" s="14"/>
      <c r="B376" s="270"/>
      <c r="C376" s="271"/>
      <c r="D376" s="261" t="s">
        <v>209</v>
      </c>
      <c r="E376" s="272" t="s">
        <v>1</v>
      </c>
      <c r="F376" s="273" t="s">
        <v>1428</v>
      </c>
      <c r="G376" s="271"/>
      <c r="H376" s="274">
        <v>16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209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201</v>
      </c>
    </row>
    <row r="377" spans="1:51" s="14" customFormat="1" ht="12">
      <c r="A377" s="14"/>
      <c r="B377" s="270"/>
      <c r="C377" s="271"/>
      <c r="D377" s="261" t="s">
        <v>209</v>
      </c>
      <c r="E377" s="272" t="s">
        <v>1</v>
      </c>
      <c r="F377" s="273" t="s">
        <v>1429</v>
      </c>
      <c r="G377" s="271"/>
      <c r="H377" s="274">
        <v>157.85</v>
      </c>
      <c r="I377" s="275"/>
      <c r="J377" s="271"/>
      <c r="K377" s="271"/>
      <c r="L377" s="276"/>
      <c r="M377" s="277"/>
      <c r="N377" s="278"/>
      <c r="O377" s="278"/>
      <c r="P377" s="278"/>
      <c r="Q377" s="278"/>
      <c r="R377" s="278"/>
      <c r="S377" s="278"/>
      <c r="T377" s="27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0" t="s">
        <v>209</v>
      </c>
      <c r="AU377" s="280" t="s">
        <v>85</v>
      </c>
      <c r="AV377" s="14" t="s">
        <v>85</v>
      </c>
      <c r="AW377" s="14" t="s">
        <v>30</v>
      </c>
      <c r="AX377" s="14" t="s">
        <v>73</v>
      </c>
      <c r="AY377" s="280" t="s">
        <v>201</v>
      </c>
    </row>
    <row r="378" spans="1:51" s="14" customFormat="1" ht="12">
      <c r="A378" s="14"/>
      <c r="B378" s="270"/>
      <c r="C378" s="271"/>
      <c r="D378" s="261" t="s">
        <v>209</v>
      </c>
      <c r="E378" s="272" t="s">
        <v>1</v>
      </c>
      <c r="F378" s="273" t="s">
        <v>1430</v>
      </c>
      <c r="G378" s="271"/>
      <c r="H378" s="274">
        <v>550</v>
      </c>
      <c r="I378" s="275"/>
      <c r="J378" s="271"/>
      <c r="K378" s="271"/>
      <c r="L378" s="276"/>
      <c r="M378" s="277"/>
      <c r="N378" s="278"/>
      <c r="O378" s="278"/>
      <c r="P378" s="278"/>
      <c r="Q378" s="278"/>
      <c r="R378" s="278"/>
      <c r="S378" s="278"/>
      <c r="T378" s="27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0" t="s">
        <v>209</v>
      </c>
      <c r="AU378" s="280" t="s">
        <v>85</v>
      </c>
      <c r="AV378" s="14" t="s">
        <v>85</v>
      </c>
      <c r="AW378" s="14" t="s">
        <v>30</v>
      </c>
      <c r="AX378" s="14" t="s">
        <v>73</v>
      </c>
      <c r="AY378" s="280" t="s">
        <v>201</v>
      </c>
    </row>
    <row r="379" spans="1:65" s="2" customFormat="1" ht="21.75" customHeight="1">
      <c r="A379" s="37"/>
      <c r="B379" s="38"/>
      <c r="C379" s="245" t="s">
        <v>609</v>
      </c>
      <c r="D379" s="245" t="s">
        <v>203</v>
      </c>
      <c r="E379" s="246" t="s">
        <v>610</v>
      </c>
      <c r="F379" s="247" t="s">
        <v>611</v>
      </c>
      <c r="G379" s="248" t="s">
        <v>226</v>
      </c>
      <c r="H379" s="249">
        <v>723.85</v>
      </c>
      <c r="I379" s="250"/>
      <c r="J379" s="251">
        <f>ROUND(I379*H379,2)</f>
        <v>0</v>
      </c>
      <c r="K379" s="252"/>
      <c r="L379" s="43"/>
      <c r="M379" s="253" t="s">
        <v>1</v>
      </c>
      <c r="N379" s="254" t="s">
        <v>39</v>
      </c>
      <c r="O379" s="90"/>
      <c r="P379" s="255">
        <f>O379*H379</f>
        <v>0</v>
      </c>
      <c r="Q379" s="255">
        <v>0.00029</v>
      </c>
      <c r="R379" s="255">
        <f>Q379*H379</f>
        <v>0.2099165</v>
      </c>
      <c r="S379" s="255">
        <v>0</v>
      </c>
      <c r="T379" s="25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7" t="s">
        <v>308</v>
      </c>
      <c r="AT379" s="257" t="s">
        <v>203</v>
      </c>
      <c r="AU379" s="257" t="s">
        <v>85</v>
      </c>
      <c r="AY379" s="16" t="s">
        <v>201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6" t="s">
        <v>85</v>
      </c>
      <c r="BK379" s="258">
        <f>ROUND(I379*H379,2)</f>
        <v>0</v>
      </c>
      <c r="BL379" s="16" t="s">
        <v>308</v>
      </c>
      <c r="BM379" s="257" t="s">
        <v>1431</v>
      </c>
    </row>
    <row r="380" spans="1:51" s="14" customFormat="1" ht="12">
      <c r="A380" s="14"/>
      <c r="B380" s="270"/>
      <c r="C380" s="271"/>
      <c r="D380" s="261" t="s">
        <v>209</v>
      </c>
      <c r="E380" s="272" t="s">
        <v>1</v>
      </c>
      <c r="F380" s="273" t="s">
        <v>1428</v>
      </c>
      <c r="G380" s="271"/>
      <c r="H380" s="274">
        <v>16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209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201</v>
      </c>
    </row>
    <row r="381" spans="1:51" s="14" customFormat="1" ht="12">
      <c r="A381" s="14"/>
      <c r="B381" s="270"/>
      <c r="C381" s="271"/>
      <c r="D381" s="261" t="s">
        <v>209</v>
      </c>
      <c r="E381" s="272" t="s">
        <v>1</v>
      </c>
      <c r="F381" s="273" t="s">
        <v>1429</v>
      </c>
      <c r="G381" s="271"/>
      <c r="H381" s="274">
        <v>157.85</v>
      </c>
      <c r="I381" s="275"/>
      <c r="J381" s="271"/>
      <c r="K381" s="271"/>
      <c r="L381" s="276"/>
      <c r="M381" s="277"/>
      <c r="N381" s="278"/>
      <c r="O381" s="278"/>
      <c r="P381" s="278"/>
      <c r="Q381" s="278"/>
      <c r="R381" s="278"/>
      <c r="S381" s="278"/>
      <c r="T381" s="27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80" t="s">
        <v>209</v>
      </c>
      <c r="AU381" s="280" t="s">
        <v>85</v>
      </c>
      <c r="AV381" s="14" t="s">
        <v>85</v>
      </c>
      <c r="AW381" s="14" t="s">
        <v>30</v>
      </c>
      <c r="AX381" s="14" t="s">
        <v>73</v>
      </c>
      <c r="AY381" s="280" t="s">
        <v>201</v>
      </c>
    </row>
    <row r="382" spans="1:51" s="14" customFormat="1" ht="12">
      <c r="A382" s="14"/>
      <c r="B382" s="270"/>
      <c r="C382" s="271"/>
      <c r="D382" s="261" t="s">
        <v>209</v>
      </c>
      <c r="E382" s="272" t="s">
        <v>1</v>
      </c>
      <c r="F382" s="273" t="s">
        <v>1430</v>
      </c>
      <c r="G382" s="271"/>
      <c r="H382" s="274">
        <v>550</v>
      </c>
      <c r="I382" s="275"/>
      <c r="J382" s="271"/>
      <c r="K382" s="271"/>
      <c r="L382" s="276"/>
      <c r="M382" s="292"/>
      <c r="N382" s="293"/>
      <c r="O382" s="293"/>
      <c r="P382" s="293"/>
      <c r="Q382" s="293"/>
      <c r="R382" s="293"/>
      <c r="S382" s="293"/>
      <c r="T382" s="29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209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201</v>
      </c>
    </row>
    <row r="383" spans="1:31" s="2" customFormat="1" ht="6.95" customHeight="1">
      <c r="A383" s="37"/>
      <c r="B383" s="65"/>
      <c r="C383" s="66"/>
      <c r="D383" s="66"/>
      <c r="E383" s="66"/>
      <c r="F383" s="66"/>
      <c r="G383" s="66"/>
      <c r="H383" s="66"/>
      <c r="I383" s="192"/>
      <c r="J383" s="66"/>
      <c r="K383" s="66"/>
      <c r="L383" s="43"/>
      <c r="M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</sheetData>
  <sheetProtection password="CC35" sheet="1" objects="1" scenarios="1" formatColumns="0" formatRows="0" autoFilter="0"/>
  <autoFilter ref="C139:K3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164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ROUND((SUM(BE140:BE409)),2)</f>
        <v>0</v>
      </c>
      <c r="G37" s="37"/>
      <c r="H37" s="37"/>
      <c r="I37" s="171">
        <v>0.21</v>
      </c>
      <c r="J37" s="170">
        <f>ROUND(((SUM(BE140:BE409))*I37),2)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ROUND((SUM(BF140:BF409)),2)</f>
        <v>0</v>
      </c>
      <c r="G38" s="37"/>
      <c r="H38" s="37"/>
      <c r="I38" s="171">
        <v>0.15</v>
      </c>
      <c r="J38" s="170">
        <f>ROUND(((SUM(BF140:BF409))*I38),2)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ROUND((SUM(BG140:BG409)),2)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ROUND((SUM(BH140:BH409)),2)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ROUND((SUM(BI140:BI409)),2)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U.a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170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171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J176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173</v>
      </c>
      <c r="E104" s="212"/>
      <c r="F104" s="212"/>
      <c r="G104" s="212"/>
      <c r="H104" s="212"/>
      <c r="I104" s="213"/>
      <c r="J104" s="214">
        <f>J219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174</v>
      </c>
      <c r="E105" s="212"/>
      <c r="F105" s="212"/>
      <c r="G105" s="212"/>
      <c r="H105" s="212"/>
      <c r="I105" s="213"/>
      <c r="J105" s="214">
        <f>J242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175</v>
      </c>
      <c r="E106" s="212"/>
      <c r="F106" s="212"/>
      <c r="G106" s="212"/>
      <c r="H106" s="212"/>
      <c r="I106" s="213"/>
      <c r="J106" s="214">
        <f>J245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176</v>
      </c>
      <c r="E107" s="212"/>
      <c r="F107" s="212"/>
      <c r="G107" s="212"/>
      <c r="H107" s="212"/>
      <c r="I107" s="213"/>
      <c r="J107" s="214">
        <f>J291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177</v>
      </c>
      <c r="E108" s="212"/>
      <c r="F108" s="212"/>
      <c r="G108" s="212"/>
      <c r="H108" s="212"/>
      <c r="I108" s="213"/>
      <c r="J108" s="214">
        <f>J330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178</v>
      </c>
      <c r="E109" s="212"/>
      <c r="F109" s="212"/>
      <c r="G109" s="212"/>
      <c r="H109" s="212"/>
      <c r="I109" s="213"/>
      <c r="J109" s="214">
        <f>J337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179</v>
      </c>
      <c r="E110" s="206"/>
      <c r="F110" s="206"/>
      <c r="G110" s="206"/>
      <c r="H110" s="206"/>
      <c r="I110" s="207"/>
      <c r="J110" s="208">
        <f>J340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180</v>
      </c>
      <c r="E111" s="212"/>
      <c r="F111" s="212"/>
      <c r="G111" s="212"/>
      <c r="H111" s="212"/>
      <c r="I111" s="213"/>
      <c r="J111" s="214">
        <f>J341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181</v>
      </c>
      <c r="E112" s="212"/>
      <c r="F112" s="212"/>
      <c r="G112" s="212"/>
      <c r="H112" s="212"/>
      <c r="I112" s="213"/>
      <c r="J112" s="214">
        <f>J354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182</v>
      </c>
      <c r="E113" s="212"/>
      <c r="F113" s="212"/>
      <c r="G113" s="212"/>
      <c r="H113" s="212"/>
      <c r="I113" s="213"/>
      <c r="J113" s="214">
        <f>J365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183</v>
      </c>
      <c r="E114" s="212"/>
      <c r="F114" s="212"/>
      <c r="G114" s="212"/>
      <c r="H114" s="212"/>
      <c r="I114" s="213"/>
      <c r="J114" s="214">
        <f>J376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184</v>
      </c>
      <c r="E115" s="212"/>
      <c r="F115" s="212"/>
      <c r="G115" s="212"/>
      <c r="H115" s="212"/>
      <c r="I115" s="213"/>
      <c r="J115" s="214">
        <f>J379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185</v>
      </c>
      <c r="E116" s="212"/>
      <c r="F116" s="212"/>
      <c r="G116" s="212"/>
      <c r="H116" s="212"/>
      <c r="I116" s="213"/>
      <c r="J116" s="214">
        <f>J397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U, Y, Z - V.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159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160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161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162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163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U.a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28. 4. 2019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187</v>
      </c>
      <c r="D139" s="219" t="s">
        <v>58</v>
      </c>
      <c r="E139" s="219" t="s">
        <v>54</v>
      </c>
      <c r="F139" s="219" t="s">
        <v>55</v>
      </c>
      <c r="G139" s="219" t="s">
        <v>188</v>
      </c>
      <c r="H139" s="219" t="s">
        <v>189</v>
      </c>
      <c r="I139" s="220" t="s">
        <v>190</v>
      </c>
      <c r="J139" s="221" t="s">
        <v>167</v>
      </c>
      <c r="K139" s="222" t="s">
        <v>191</v>
      </c>
      <c r="L139" s="223"/>
      <c r="M139" s="99" t="s">
        <v>1</v>
      </c>
      <c r="N139" s="100" t="s">
        <v>37</v>
      </c>
      <c r="O139" s="100" t="s">
        <v>192</v>
      </c>
      <c r="P139" s="100" t="s">
        <v>193</v>
      </c>
      <c r="Q139" s="100" t="s">
        <v>194</v>
      </c>
      <c r="R139" s="100" t="s">
        <v>195</v>
      </c>
      <c r="S139" s="100" t="s">
        <v>196</v>
      </c>
      <c r="T139" s="101" t="s">
        <v>197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198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P141+P340</f>
        <v>0</v>
      </c>
      <c r="Q140" s="103"/>
      <c r="R140" s="226">
        <f>R141+R340</f>
        <v>18.2623805</v>
      </c>
      <c r="S140" s="103"/>
      <c r="T140" s="227">
        <f>T141+T340</f>
        <v>5.747199999999999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169</v>
      </c>
      <c r="BK140" s="228">
        <f>BK141+BK340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199</v>
      </c>
      <c r="F141" s="232" t="s">
        <v>200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P142+P176+P219+P242+P245+P291+P330+P337</f>
        <v>0</v>
      </c>
      <c r="Q141" s="237"/>
      <c r="R141" s="238">
        <f>R142+R176+R219+R242+R245+R291+R330+R337</f>
        <v>14.9803165</v>
      </c>
      <c r="S141" s="237"/>
      <c r="T141" s="239">
        <f>T142+T176+T219+T242+T245+T291+T330+T337</f>
        <v>5.747199999999999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BK142+BK176+BK219+BK242+BK245+BK291+BK330+BK337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SUM(P143:P175)</f>
        <v>0</v>
      </c>
      <c r="Q142" s="237"/>
      <c r="R142" s="238">
        <f>SUM(R143:R175)</f>
        <v>11.6945955</v>
      </c>
      <c r="S142" s="237"/>
      <c r="T142" s="239">
        <f>SUM(T143:T175)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201</v>
      </c>
      <c r="BK142" s="242">
        <f>SUM(BK143:BK175)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203</v>
      </c>
      <c r="E143" s="246" t="s">
        <v>204</v>
      </c>
      <c r="F143" s="247" t="s">
        <v>205</v>
      </c>
      <c r="G143" s="248" t="s">
        <v>206</v>
      </c>
      <c r="H143" s="249">
        <v>84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10.09764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85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208</v>
      </c>
    </row>
    <row r="144" spans="1:51" s="13" customFormat="1" ht="12">
      <c r="A144" s="13"/>
      <c r="B144" s="259"/>
      <c r="C144" s="260"/>
      <c r="D144" s="261" t="s">
        <v>209</v>
      </c>
      <c r="E144" s="262" t="s">
        <v>1</v>
      </c>
      <c r="F144" s="263" t="s">
        <v>210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209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201</v>
      </c>
    </row>
    <row r="145" spans="1:51" s="14" customFormat="1" ht="12">
      <c r="A145" s="14"/>
      <c r="B145" s="270"/>
      <c r="C145" s="271"/>
      <c r="D145" s="261" t="s">
        <v>209</v>
      </c>
      <c r="E145" s="272" t="s">
        <v>1</v>
      </c>
      <c r="F145" s="273" t="s">
        <v>211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209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201</v>
      </c>
    </row>
    <row r="146" spans="1:51" s="14" customFormat="1" ht="12">
      <c r="A146" s="14"/>
      <c r="B146" s="270"/>
      <c r="C146" s="271"/>
      <c r="D146" s="261" t="s">
        <v>209</v>
      </c>
      <c r="E146" s="272" t="s">
        <v>1</v>
      </c>
      <c r="F146" s="273" t="s">
        <v>212</v>
      </c>
      <c r="G146" s="271"/>
      <c r="H146" s="274">
        <v>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209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201</v>
      </c>
    </row>
    <row r="147" spans="1:51" s="14" customFormat="1" ht="12">
      <c r="A147" s="14"/>
      <c r="B147" s="270"/>
      <c r="C147" s="271"/>
      <c r="D147" s="261" t="s">
        <v>209</v>
      </c>
      <c r="E147" s="272" t="s">
        <v>1</v>
      </c>
      <c r="F147" s="273" t="s">
        <v>213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209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201</v>
      </c>
    </row>
    <row r="148" spans="1:51" s="14" customFormat="1" ht="12">
      <c r="A148" s="14"/>
      <c r="B148" s="270"/>
      <c r="C148" s="271"/>
      <c r="D148" s="261" t="s">
        <v>209</v>
      </c>
      <c r="E148" s="272" t="s">
        <v>1</v>
      </c>
      <c r="F148" s="273" t="s">
        <v>214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209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201</v>
      </c>
    </row>
    <row r="149" spans="1:51" s="14" customFormat="1" ht="12">
      <c r="A149" s="14"/>
      <c r="B149" s="270"/>
      <c r="C149" s="271"/>
      <c r="D149" s="261" t="s">
        <v>209</v>
      </c>
      <c r="E149" s="272" t="s">
        <v>1</v>
      </c>
      <c r="F149" s="273" t="s">
        <v>215</v>
      </c>
      <c r="G149" s="271"/>
      <c r="H149" s="274">
        <v>6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209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201</v>
      </c>
    </row>
    <row r="150" spans="1:51" s="14" customFormat="1" ht="12">
      <c r="A150" s="14"/>
      <c r="B150" s="270"/>
      <c r="C150" s="271"/>
      <c r="D150" s="261" t="s">
        <v>209</v>
      </c>
      <c r="E150" s="272" t="s">
        <v>1</v>
      </c>
      <c r="F150" s="273" t="s">
        <v>216</v>
      </c>
      <c r="G150" s="271"/>
      <c r="H150" s="274">
        <v>6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209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201</v>
      </c>
    </row>
    <row r="151" spans="1:51" s="14" customFormat="1" ht="12">
      <c r="A151" s="14"/>
      <c r="B151" s="270"/>
      <c r="C151" s="271"/>
      <c r="D151" s="261" t="s">
        <v>209</v>
      </c>
      <c r="E151" s="272" t="s">
        <v>1</v>
      </c>
      <c r="F151" s="273" t="s">
        <v>217</v>
      </c>
      <c r="G151" s="271"/>
      <c r="H151" s="274">
        <v>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209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201</v>
      </c>
    </row>
    <row r="152" spans="1:51" s="14" customFormat="1" ht="12">
      <c r="A152" s="14"/>
      <c r="B152" s="270"/>
      <c r="C152" s="271"/>
      <c r="D152" s="261" t="s">
        <v>209</v>
      </c>
      <c r="E152" s="272" t="s">
        <v>1</v>
      </c>
      <c r="F152" s="273" t="s">
        <v>218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209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201</v>
      </c>
    </row>
    <row r="153" spans="1:51" s="14" customFormat="1" ht="12">
      <c r="A153" s="14"/>
      <c r="B153" s="270"/>
      <c r="C153" s="271"/>
      <c r="D153" s="261" t="s">
        <v>209</v>
      </c>
      <c r="E153" s="272" t="s">
        <v>1</v>
      </c>
      <c r="F153" s="273" t="s">
        <v>219</v>
      </c>
      <c r="G153" s="271"/>
      <c r="H153" s="274">
        <v>7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209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201</v>
      </c>
    </row>
    <row r="154" spans="1:51" s="14" customFormat="1" ht="12">
      <c r="A154" s="14"/>
      <c r="B154" s="270"/>
      <c r="C154" s="271"/>
      <c r="D154" s="261" t="s">
        <v>209</v>
      </c>
      <c r="E154" s="272" t="s">
        <v>1</v>
      </c>
      <c r="F154" s="273" t="s">
        <v>220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209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201</v>
      </c>
    </row>
    <row r="155" spans="1:51" s="14" customFormat="1" ht="12">
      <c r="A155" s="14"/>
      <c r="B155" s="270"/>
      <c r="C155" s="271"/>
      <c r="D155" s="261" t="s">
        <v>209</v>
      </c>
      <c r="E155" s="272" t="s">
        <v>1</v>
      </c>
      <c r="F155" s="273" t="s">
        <v>221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209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201</v>
      </c>
    </row>
    <row r="156" spans="1:51" s="14" customFormat="1" ht="12">
      <c r="A156" s="14"/>
      <c r="B156" s="270"/>
      <c r="C156" s="271"/>
      <c r="D156" s="261" t="s">
        <v>209</v>
      </c>
      <c r="E156" s="272" t="s">
        <v>1</v>
      </c>
      <c r="F156" s="273" t="s">
        <v>222</v>
      </c>
      <c r="G156" s="271"/>
      <c r="H156" s="274">
        <v>7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209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201</v>
      </c>
    </row>
    <row r="157" spans="1:51" s="14" customFormat="1" ht="12">
      <c r="A157" s="14"/>
      <c r="B157" s="270"/>
      <c r="C157" s="271"/>
      <c r="D157" s="261" t="s">
        <v>209</v>
      </c>
      <c r="E157" s="272" t="s">
        <v>1</v>
      </c>
      <c r="F157" s="273" t="s">
        <v>223</v>
      </c>
      <c r="G157" s="271"/>
      <c r="H157" s="274">
        <v>6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209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201</v>
      </c>
    </row>
    <row r="158" spans="1:65" s="2" customFormat="1" ht="21.75" customHeight="1">
      <c r="A158" s="37"/>
      <c r="B158" s="38"/>
      <c r="C158" s="245" t="s">
        <v>85</v>
      </c>
      <c r="D158" s="245" t="s">
        <v>203</v>
      </c>
      <c r="E158" s="246" t="s">
        <v>224</v>
      </c>
      <c r="F158" s="247" t="s">
        <v>225</v>
      </c>
      <c r="G158" s="248" t="s">
        <v>226</v>
      </c>
      <c r="H158" s="249">
        <v>9.45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0.04564</v>
      </c>
      <c r="R158" s="255">
        <f>Q158*H158</f>
        <v>0.43129799999999996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85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227</v>
      </c>
    </row>
    <row r="159" spans="1:51" s="13" customFormat="1" ht="12">
      <c r="A159" s="13"/>
      <c r="B159" s="259"/>
      <c r="C159" s="260"/>
      <c r="D159" s="261" t="s">
        <v>209</v>
      </c>
      <c r="E159" s="262" t="s">
        <v>1</v>
      </c>
      <c r="F159" s="263" t="s">
        <v>228</v>
      </c>
      <c r="G159" s="260"/>
      <c r="H159" s="262" t="s">
        <v>1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209</v>
      </c>
      <c r="AU159" s="269" t="s">
        <v>85</v>
      </c>
      <c r="AV159" s="13" t="s">
        <v>80</v>
      </c>
      <c r="AW159" s="13" t="s">
        <v>30</v>
      </c>
      <c r="AX159" s="13" t="s">
        <v>73</v>
      </c>
      <c r="AY159" s="269" t="s">
        <v>201</v>
      </c>
    </row>
    <row r="160" spans="1:51" s="14" customFormat="1" ht="12">
      <c r="A160" s="14"/>
      <c r="B160" s="270"/>
      <c r="C160" s="271"/>
      <c r="D160" s="261" t="s">
        <v>209</v>
      </c>
      <c r="E160" s="272" t="s">
        <v>1</v>
      </c>
      <c r="F160" s="273" t="s">
        <v>229</v>
      </c>
      <c r="G160" s="271"/>
      <c r="H160" s="274">
        <v>0.525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209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201</v>
      </c>
    </row>
    <row r="161" spans="1:51" s="14" customFormat="1" ht="12">
      <c r="A161" s="14"/>
      <c r="B161" s="270"/>
      <c r="C161" s="271"/>
      <c r="D161" s="261" t="s">
        <v>209</v>
      </c>
      <c r="E161" s="272" t="s">
        <v>1</v>
      </c>
      <c r="F161" s="273" t="s">
        <v>230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209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201</v>
      </c>
    </row>
    <row r="162" spans="1:51" s="14" customFormat="1" ht="12">
      <c r="A162" s="14"/>
      <c r="B162" s="270"/>
      <c r="C162" s="271"/>
      <c r="D162" s="261" t="s">
        <v>209</v>
      </c>
      <c r="E162" s="272" t="s">
        <v>1</v>
      </c>
      <c r="F162" s="273" t="s">
        <v>231</v>
      </c>
      <c r="G162" s="271"/>
      <c r="H162" s="274">
        <v>1.575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209</v>
      </c>
      <c r="AU162" s="280" t="s">
        <v>85</v>
      </c>
      <c r="AV162" s="14" t="s">
        <v>85</v>
      </c>
      <c r="AW162" s="14" t="s">
        <v>30</v>
      </c>
      <c r="AX162" s="14" t="s">
        <v>73</v>
      </c>
      <c r="AY162" s="280" t="s">
        <v>201</v>
      </c>
    </row>
    <row r="163" spans="1:51" s="13" customFormat="1" ht="12">
      <c r="A163" s="13"/>
      <c r="B163" s="259"/>
      <c r="C163" s="260"/>
      <c r="D163" s="261" t="s">
        <v>209</v>
      </c>
      <c r="E163" s="262" t="s">
        <v>1</v>
      </c>
      <c r="F163" s="263" t="s">
        <v>232</v>
      </c>
      <c r="G163" s="260"/>
      <c r="H163" s="262" t="s">
        <v>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209</v>
      </c>
      <c r="AU163" s="269" t="s">
        <v>85</v>
      </c>
      <c r="AV163" s="13" t="s">
        <v>80</v>
      </c>
      <c r="AW163" s="13" t="s">
        <v>30</v>
      </c>
      <c r="AX163" s="13" t="s">
        <v>73</v>
      </c>
      <c r="AY163" s="269" t="s">
        <v>201</v>
      </c>
    </row>
    <row r="164" spans="1:51" s="14" customFormat="1" ht="12">
      <c r="A164" s="14"/>
      <c r="B164" s="270"/>
      <c r="C164" s="271"/>
      <c r="D164" s="261" t="s">
        <v>209</v>
      </c>
      <c r="E164" s="272" t="s">
        <v>1</v>
      </c>
      <c r="F164" s="273" t="s">
        <v>233</v>
      </c>
      <c r="G164" s="271"/>
      <c r="H164" s="274">
        <v>2.275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209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201</v>
      </c>
    </row>
    <row r="165" spans="1:51" s="14" customFormat="1" ht="12">
      <c r="A165" s="14"/>
      <c r="B165" s="270"/>
      <c r="C165" s="271"/>
      <c r="D165" s="261" t="s">
        <v>209</v>
      </c>
      <c r="E165" s="272" t="s">
        <v>1</v>
      </c>
      <c r="F165" s="273" t="s">
        <v>234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209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201</v>
      </c>
    </row>
    <row r="166" spans="1:51" s="14" customFormat="1" ht="12">
      <c r="A166" s="14"/>
      <c r="B166" s="270"/>
      <c r="C166" s="271"/>
      <c r="D166" s="261" t="s">
        <v>209</v>
      </c>
      <c r="E166" s="272" t="s">
        <v>1</v>
      </c>
      <c r="F166" s="273" t="s">
        <v>235</v>
      </c>
      <c r="G166" s="271"/>
      <c r="H166" s="274">
        <v>2.275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209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201</v>
      </c>
    </row>
    <row r="167" spans="1:65" s="2" customFormat="1" ht="21.75" customHeight="1">
      <c r="A167" s="37"/>
      <c r="B167" s="38"/>
      <c r="C167" s="245" t="s">
        <v>90</v>
      </c>
      <c r="D167" s="245" t="s">
        <v>203</v>
      </c>
      <c r="E167" s="246" t="s">
        <v>236</v>
      </c>
      <c r="F167" s="247" t="s">
        <v>237</v>
      </c>
      <c r="G167" s="248" t="s">
        <v>226</v>
      </c>
      <c r="H167" s="249">
        <v>9.45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0.12335</v>
      </c>
      <c r="R167" s="255">
        <f>Q167*H167</f>
        <v>1.1656575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85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238</v>
      </c>
    </row>
    <row r="168" spans="1:51" s="13" customFormat="1" ht="12">
      <c r="A168" s="13"/>
      <c r="B168" s="259"/>
      <c r="C168" s="260"/>
      <c r="D168" s="261" t="s">
        <v>209</v>
      </c>
      <c r="E168" s="262" t="s">
        <v>1</v>
      </c>
      <c r="F168" s="263" t="s">
        <v>228</v>
      </c>
      <c r="G168" s="260"/>
      <c r="H168" s="262" t="s">
        <v>1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209</v>
      </c>
      <c r="AU168" s="269" t="s">
        <v>85</v>
      </c>
      <c r="AV168" s="13" t="s">
        <v>80</v>
      </c>
      <c r="AW168" s="13" t="s">
        <v>30</v>
      </c>
      <c r="AX168" s="13" t="s">
        <v>73</v>
      </c>
      <c r="AY168" s="269" t="s">
        <v>201</v>
      </c>
    </row>
    <row r="169" spans="1:51" s="14" customFormat="1" ht="12">
      <c r="A169" s="14"/>
      <c r="B169" s="270"/>
      <c r="C169" s="271"/>
      <c r="D169" s="261" t="s">
        <v>209</v>
      </c>
      <c r="E169" s="272" t="s">
        <v>1</v>
      </c>
      <c r="F169" s="273" t="s">
        <v>229</v>
      </c>
      <c r="G169" s="271"/>
      <c r="H169" s="274">
        <v>0.525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209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201</v>
      </c>
    </row>
    <row r="170" spans="1:51" s="14" customFormat="1" ht="12">
      <c r="A170" s="14"/>
      <c r="B170" s="270"/>
      <c r="C170" s="271"/>
      <c r="D170" s="261" t="s">
        <v>209</v>
      </c>
      <c r="E170" s="272" t="s">
        <v>1</v>
      </c>
      <c r="F170" s="273" t="s">
        <v>230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209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201</v>
      </c>
    </row>
    <row r="171" spans="1:51" s="14" customFormat="1" ht="12">
      <c r="A171" s="14"/>
      <c r="B171" s="270"/>
      <c r="C171" s="271"/>
      <c r="D171" s="261" t="s">
        <v>209</v>
      </c>
      <c r="E171" s="272" t="s">
        <v>1</v>
      </c>
      <c r="F171" s="273" t="s">
        <v>231</v>
      </c>
      <c r="G171" s="271"/>
      <c r="H171" s="274">
        <v>1.575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209</v>
      </c>
      <c r="AU171" s="280" t="s">
        <v>85</v>
      </c>
      <c r="AV171" s="14" t="s">
        <v>85</v>
      </c>
      <c r="AW171" s="14" t="s">
        <v>30</v>
      </c>
      <c r="AX171" s="14" t="s">
        <v>73</v>
      </c>
      <c r="AY171" s="280" t="s">
        <v>201</v>
      </c>
    </row>
    <row r="172" spans="1:51" s="13" customFormat="1" ht="12">
      <c r="A172" s="13"/>
      <c r="B172" s="259"/>
      <c r="C172" s="260"/>
      <c r="D172" s="261" t="s">
        <v>209</v>
      </c>
      <c r="E172" s="262" t="s">
        <v>1</v>
      </c>
      <c r="F172" s="263" t="s">
        <v>232</v>
      </c>
      <c r="G172" s="260"/>
      <c r="H172" s="262" t="s">
        <v>1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209</v>
      </c>
      <c r="AU172" s="269" t="s">
        <v>85</v>
      </c>
      <c r="AV172" s="13" t="s">
        <v>80</v>
      </c>
      <c r="AW172" s="13" t="s">
        <v>30</v>
      </c>
      <c r="AX172" s="13" t="s">
        <v>73</v>
      </c>
      <c r="AY172" s="269" t="s">
        <v>201</v>
      </c>
    </row>
    <row r="173" spans="1:51" s="14" customFormat="1" ht="12">
      <c r="A173" s="14"/>
      <c r="B173" s="270"/>
      <c r="C173" s="271"/>
      <c r="D173" s="261" t="s">
        <v>209</v>
      </c>
      <c r="E173" s="272" t="s">
        <v>1</v>
      </c>
      <c r="F173" s="273" t="s">
        <v>233</v>
      </c>
      <c r="G173" s="271"/>
      <c r="H173" s="274">
        <v>2.275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209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201</v>
      </c>
    </row>
    <row r="174" spans="1:51" s="14" customFormat="1" ht="12">
      <c r="A174" s="14"/>
      <c r="B174" s="270"/>
      <c r="C174" s="271"/>
      <c r="D174" s="261" t="s">
        <v>209</v>
      </c>
      <c r="E174" s="272" t="s">
        <v>1</v>
      </c>
      <c r="F174" s="273" t="s">
        <v>234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209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201</v>
      </c>
    </row>
    <row r="175" spans="1:51" s="14" customFormat="1" ht="12">
      <c r="A175" s="14"/>
      <c r="B175" s="270"/>
      <c r="C175" s="271"/>
      <c r="D175" s="261" t="s">
        <v>209</v>
      </c>
      <c r="E175" s="272" t="s">
        <v>1</v>
      </c>
      <c r="F175" s="273" t="s">
        <v>235</v>
      </c>
      <c r="G175" s="271"/>
      <c r="H175" s="274">
        <v>2.275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209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201</v>
      </c>
    </row>
    <row r="176" spans="1:63" s="12" customFormat="1" ht="22.8" customHeight="1">
      <c r="A176" s="12"/>
      <c r="B176" s="229"/>
      <c r="C176" s="230"/>
      <c r="D176" s="231" t="s">
        <v>72</v>
      </c>
      <c r="E176" s="243" t="s">
        <v>239</v>
      </c>
      <c r="F176" s="243" t="s">
        <v>240</v>
      </c>
      <c r="G176" s="230"/>
      <c r="H176" s="230"/>
      <c r="I176" s="233"/>
      <c r="J176" s="244">
        <f>BK176</f>
        <v>0</v>
      </c>
      <c r="K176" s="230"/>
      <c r="L176" s="235"/>
      <c r="M176" s="236"/>
      <c r="N176" s="237"/>
      <c r="O176" s="237"/>
      <c r="P176" s="238">
        <f>SUM(P177:P218)</f>
        <v>0</v>
      </c>
      <c r="Q176" s="237"/>
      <c r="R176" s="238">
        <f>SUM(R177:R218)</f>
        <v>1.364937</v>
      </c>
      <c r="S176" s="237"/>
      <c r="T176" s="239">
        <f>SUM(T177:T218)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80</v>
      </c>
      <c r="AY176" s="240" t="s">
        <v>201</v>
      </c>
      <c r="BK176" s="242">
        <f>SUM(BK177:BK218)</f>
        <v>0</v>
      </c>
    </row>
    <row r="177" spans="1:65" s="2" customFormat="1" ht="21.75" customHeight="1">
      <c r="A177" s="37"/>
      <c r="B177" s="38"/>
      <c r="C177" s="245" t="s">
        <v>207</v>
      </c>
      <c r="D177" s="245" t="s">
        <v>203</v>
      </c>
      <c r="E177" s="246" t="s">
        <v>241</v>
      </c>
      <c r="F177" s="247" t="s">
        <v>242</v>
      </c>
      <c r="G177" s="248" t="s">
        <v>226</v>
      </c>
      <c r="H177" s="249">
        <v>26.46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0.00026</v>
      </c>
      <c r="R177" s="255">
        <f>Q177*H177</f>
        <v>0.0068796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85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243</v>
      </c>
    </row>
    <row r="178" spans="1:51" s="13" customFormat="1" ht="12">
      <c r="A178" s="13"/>
      <c r="B178" s="259"/>
      <c r="C178" s="260"/>
      <c r="D178" s="261" t="s">
        <v>209</v>
      </c>
      <c r="E178" s="262" t="s">
        <v>1</v>
      </c>
      <c r="F178" s="263" t="s">
        <v>228</v>
      </c>
      <c r="G178" s="260"/>
      <c r="H178" s="262" t="s">
        <v>1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209</v>
      </c>
      <c r="AU178" s="269" t="s">
        <v>85</v>
      </c>
      <c r="AV178" s="13" t="s">
        <v>80</v>
      </c>
      <c r="AW178" s="13" t="s">
        <v>30</v>
      </c>
      <c r="AX178" s="13" t="s">
        <v>73</v>
      </c>
      <c r="AY178" s="269" t="s">
        <v>201</v>
      </c>
    </row>
    <row r="179" spans="1:51" s="14" customFormat="1" ht="12">
      <c r="A179" s="14"/>
      <c r="B179" s="270"/>
      <c r="C179" s="271"/>
      <c r="D179" s="261" t="s">
        <v>209</v>
      </c>
      <c r="E179" s="272" t="s">
        <v>1</v>
      </c>
      <c r="F179" s="273" t="s">
        <v>244</v>
      </c>
      <c r="G179" s="271"/>
      <c r="H179" s="274">
        <v>1.05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209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201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245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51" s="14" customFormat="1" ht="12">
      <c r="A181" s="14"/>
      <c r="B181" s="270"/>
      <c r="C181" s="271"/>
      <c r="D181" s="261" t="s">
        <v>209</v>
      </c>
      <c r="E181" s="272" t="s">
        <v>1</v>
      </c>
      <c r="F181" s="273" t="s">
        <v>246</v>
      </c>
      <c r="G181" s="271"/>
      <c r="H181" s="274">
        <v>3.15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209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201</v>
      </c>
    </row>
    <row r="182" spans="1:51" s="13" customFormat="1" ht="12">
      <c r="A182" s="13"/>
      <c r="B182" s="259"/>
      <c r="C182" s="260"/>
      <c r="D182" s="261" t="s">
        <v>209</v>
      </c>
      <c r="E182" s="262" t="s">
        <v>1</v>
      </c>
      <c r="F182" s="263" t="s">
        <v>232</v>
      </c>
      <c r="G182" s="260"/>
      <c r="H182" s="262" t="s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209</v>
      </c>
      <c r="AU182" s="269" t="s">
        <v>85</v>
      </c>
      <c r="AV182" s="13" t="s">
        <v>80</v>
      </c>
      <c r="AW182" s="13" t="s">
        <v>30</v>
      </c>
      <c r="AX182" s="13" t="s">
        <v>73</v>
      </c>
      <c r="AY182" s="269" t="s">
        <v>201</v>
      </c>
    </row>
    <row r="183" spans="1:51" s="14" customFormat="1" ht="12">
      <c r="A183" s="14"/>
      <c r="B183" s="270"/>
      <c r="C183" s="271"/>
      <c r="D183" s="261" t="s">
        <v>209</v>
      </c>
      <c r="E183" s="272" t="s">
        <v>1</v>
      </c>
      <c r="F183" s="273" t="s">
        <v>247</v>
      </c>
      <c r="G183" s="271"/>
      <c r="H183" s="274">
        <v>4.55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209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201</v>
      </c>
    </row>
    <row r="184" spans="1:51" s="14" customFormat="1" ht="12">
      <c r="A184" s="14"/>
      <c r="B184" s="270"/>
      <c r="C184" s="271"/>
      <c r="D184" s="261" t="s">
        <v>209</v>
      </c>
      <c r="E184" s="272" t="s">
        <v>1</v>
      </c>
      <c r="F184" s="273" t="s">
        <v>248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209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201</v>
      </c>
    </row>
    <row r="185" spans="1:51" s="14" customFormat="1" ht="12">
      <c r="A185" s="14"/>
      <c r="B185" s="270"/>
      <c r="C185" s="271"/>
      <c r="D185" s="261" t="s">
        <v>209</v>
      </c>
      <c r="E185" s="272" t="s">
        <v>1</v>
      </c>
      <c r="F185" s="273" t="s">
        <v>249</v>
      </c>
      <c r="G185" s="271"/>
      <c r="H185" s="274">
        <v>4.55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209</v>
      </c>
      <c r="AU185" s="280" t="s">
        <v>85</v>
      </c>
      <c r="AV185" s="14" t="s">
        <v>85</v>
      </c>
      <c r="AW185" s="14" t="s">
        <v>30</v>
      </c>
      <c r="AX185" s="14" t="s">
        <v>73</v>
      </c>
      <c r="AY185" s="280" t="s">
        <v>201</v>
      </c>
    </row>
    <row r="186" spans="1:51" s="14" customFormat="1" ht="12">
      <c r="A186" s="14"/>
      <c r="B186" s="270"/>
      <c r="C186" s="271"/>
      <c r="D186" s="261" t="s">
        <v>209</v>
      </c>
      <c r="E186" s="271"/>
      <c r="F186" s="273" t="s">
        <v>250</v>
      </c>
      <c r="G186" s="271"/>
      <c r="H186" s="274">
        <v>26.46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209</v>
      </c>
      <c r="AU186" s="280" t="s">
        <v>85</v>
      </c>
      <c r="AV186" s="14" t="s">
        <v>85</v>
      </c>
      <c r="AW186" s="14" t="s">
        <v>4</v>
      </c>
      <c r="AX186" s="14" t="s">
        <v>80</v>
      </c>
      <c r="AY186" s="280" t="s">
        <v>201</v>
      </c>
    </row>
    <row r="187" spans="1:65" s="2" customFormat="1" ht="21.75" customHeight="1">
      <c r="A187" s="37"/>
      <c r="B187" s="38"/>
      <c r="C187" s="245" t="s">
        <v>251</v>
      </c>
      <c r="D187" s="245" t="s">
        <v>203</v>
      </c>
      <c r="E187" s="246" t="s">
        <v>252</v>
      </c>
      <c r="F187" s="247" t="s">
        <v>253</v>
      </c>
      <c r="G187" s="248" t="s">
        <v>226</v>
      </c>
      <c r="H187" s="249">
        <v>13.23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0.00438</v>
      </c>
      <c r="R187" s="255">
        <f>Q187*H187</f>
        <v>0.0579474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85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254</v>
      </c>
    </row>
    <row r="188" spans="1:51" s="13" customFormat="1" ht="12">
      <c r="A188" s="13"/>
      <c r="B188" s="259"/>
      <c r="C188" s="260"/>
      <c r="D188" s="261" t="s">
        <v>209</v>
      </c>
      <c r="E188" s="262" t="s">
        <v>1</v>
      </c>
      <c r="F188" s="263" t="s">
        <v>228</v>
      </c>
      <c r="G188" s="260"/>
      <c r="H188" s="262" t="s">
        <v>1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209</v>
      </c>
      <c r="AU188" s="269" t="s">
        <v>85</v>
      </c>
      <c r="AV188" s="13" t="s">
        <v>80</v>
      </c>
      <c r="AW188" s="13" t="s">
        <v>30</v>
      </c>
      <c r="AX188" s="13" t="s">
        <v>73</v>
      </c>
      <c r="AY188" s="269" t="s">
        <v>201</v>
      </c>
    </row>
    <row r="189" spans="1:51" s="14" customFormat="1" ht="12">
      <c r="A189" s="14"/>
      <c r="B189" s="270"/>
      <c r="C189" s="271"/>
      <c r="D189" s="261" t="s">
        <v>209</v>
      </c>
      <c r="E189" s="272" t="s">
        <v>1</v>
      </c>
      <c r="F189" s="273" t="s">
        <v>229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209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201</v>
      </c>
    </row>
    <row r="190" spans="1:51" s="14" customFormat="1" ht="12">
      <c r="A190" s="14"/>
      <c r="B190" s="270"/>
      <c r="C190" s="271"/>
      <c r="D190" s="261" t="s">
        <v>209</v>
      </c>
      <c r="E190" s="272" t="s">
        <v>1</v>
      </c>
      <c r="F190" s="273" t="s">
        <v>230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209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201</v>
      </c>
    </row>
    <row r="191" spans="1:51" s="14" customFormat="1" ht="12">
      <c r="A191" s="14"/>
      <c r="B191" s="270"/>
      <c r="C191" s="271"/>
      <c r="D191" s="261" t="s">
        <v>209</v>
      </c>
      <c r="E191" s="272" t="s">
        <v>1</v>
      </c>
      <c r="F191" s="273" t="s">
        <v>231</v>
      </c>
      <c r="G191" s="271"/>
      <c r="H191" s="274">
        <v>1.575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209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201</v>
      </c>
    </row>
    <row r="192" spans="1:51" s="13" customFormat="1" ht="12">
      <c r="A192" s="13"/>
      <c r="B192" s="259"/>
      <c r="C192" s="260"/>
      <c r="D192" s="261" t="s">
        <v>209</v>
      </c>
      <c r="E192" s="262" t="s">
        <v>1</v>
      </c>
      <c r="F192" s="263" t="s">
        <v>232</v>
      </c>
      <c r="G192" s="260"/>
      <c r="H192" s="262" t="s">
        <v>1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209</v>
      </c>
      <c r="AU192" s="269" t="s">
        <v>85</v>
      </c>
      <c r="AV192" s="13" t="s">
        <v>80</v>
      </c>
      <c r="AW192" s="13" t="s">
        <v>30</v>
      </c>
      <c r="AX192" s="13" t="s">
        <v>73</v>
      </c>
      <c r="AY192" s="269" t="s">
        <v>201</v>
      </c>
    </row>
    <row r="193" spans="1:51" s="14" customFormat="1" ht="12">
      <c r="A193" s="14"/>
      <c r="B193" s="270"/>
      <c r="C193" s="271"/>
      <c r="D193" s="261" t="s">
        <v>209</v>
      </c>
      <c r="E193" s="272" t="s">
        <v>1</v>
      </c>
      <c r="F193" s="273" t="s">
        <v>233</v>
      </c>
      <c r="G193" s="271"/>
      <c r="H193" s="274">
        <v>2.275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209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201</v>
      </c>
    </row>
    <row r="194" spans="1:51" s="14" customFormat="1" ht="12">
      <c r="A194" s="14"/>
      <c r="B194" s="270"/>
      <c r="C194" s="271"/>
      <c r="D194" s="261" t="s">
        <v>209</v>
      </c>
      <c r="E194" s="272" t="s">
        <v>1</v>
      </c>
      <c r="F194" s="273" t="s">
        <v>234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209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201</v>
      </c>
    </row>
    <row r="195" spans="1:51" s="14" customFormat="1" ht="12">
      <c r="A195" s="14"/>
      <c r="B195" s="270"/>
      <c r="C195" s="271"/>
      <c r="D195" s="261" t="s">
        <v>209</v>
      </c>
      <c r="E195" s="272" t="s">
        <v>1</v>
      </c>
      <c r="F195" s="273" t="s">
        <v>235</v>
      </c>
      <c r="G195" s="271"/>
      <c r="H195" s="274">
        <v>2.275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209</v>
      </c>
      <c r="AU195" s="280" t="s">
        <v>85</v>
      </c>
      <c r="AV195" s="14" t="s">
        <v>85</v>
      </c>
      <c r="AW195" s="14" t="s">
        <v>30</v>
      </c>
      <c r="AX195" s="14" t="s">
        <v>73</v>
      </c>
      <c r="AY195" s="280" t="s">
        <v>201</v>
      </c>
    </row>
    <row r="196" spans="1:51" s="14" customFormat="1" ht="12">
      <c r="A196" s="14"/>
      <c r="B196" s="270"/>
      <c r="C196" s="271"/>
      <c r="D196" s="261" t="s">
        <v>209</v>
      </c>
      <c r="E196" s="271"/>
      <c r="F196" s="273" t="s">
        <v>255</v>
      </c>
      <c r="G196" s="271"/>
      <c r="H196" s="274">
        <v>13.23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209</v>
      </c>
      <c r="AU196" s="280" t="s">
        <v>85</v>
      </c>
      <c r="AV196" s="14" t="s">
        <v>85</v>
      </c>
      <c r="AW196" s="14" t="s">
        <v>4</v>
      </c>
      <c r="AX196" s="14" t="s">
        <v>80</v>
      </c>
      <c r="AY196" s="280" t="s">
        <v>201</v>
      </c>
    </row>
    <row r="197" spans="1:65" s="2" customFormat="1" ht="21.75" customHeight="1">
      <c r="A197" s="37"/>
      <c r="B197" s="38"/>
      <c r="C197" s="245" t="s">
        <v>239</v>
      </c>
      <c r="D197" s="245" t="s">
        <v>203</v>
      </c>
      <c r="E197" s="246" t="s">
        <v>256</v>
      </c>
      <c r="F197" s="247" t="s">
        <v>257</v>
      </c>
      <c r="G197" s="248" t="s">
        <v>226</v>
      </c>
      <c r="H197" s="249">
        <v>13.23</v>
      </c>
      <c r="I197" s="250"/>
      <c r="J197" s="251">
        <f>ROUND(I197*H197,2)</f>
        <v>0</v>
      </c>
      <c r="K197" s="252"/>
      <c r="L197" s="43"/>
      <c r="M197" s="253" t="s">
        <v>1</v>
      </c>
      <c r="N197" s="254" t="s">
        <v>39</v>
      </c>
      <c r="O197" s="90"/>
      <c r="P197" s="255">
        <f>O197*H197</f>
        <v>0</v>
      </c>
      <c r="Q197" s="255">
        <v>0.003</v>
      </c>
      <c r="R197" s="255">
        <f>Q197*H197</f>
        <v>0.03969</v>
      </c>
      <c r="S197" s="255">
        <v>0</v>
      </c>
      <c r="T197" s="25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7" t="s">
        <v>207</v>
      </c>
      <c r="AT197" s="257" t="s">
        <v>203</v>
      </c>
      <c r="AU197" s="257" t="s">
        <v>85</v>
      </c>
      <c r="AY197" s="16" t="s">
        <v>201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6" t="s">
        <v>85</v>
      </c>
      <c r="BK197" s="258">
        <f>ROUND(I197*H197,2)</f>
        <v>0</v>
      </c>
      <c r="BL197" s="16" t="s">
        <v>207</v>
      </c>
      <c r="BM197" s="257" t="s">
        <v>258</v>
      </c>
    </row>
    <row r="198" spans="1:51" s="13" customFormat="1" ht="12">
      <c r="A198" s="13"/>
      <c r="B198" s="259"/>
      <c r="C198" s="260"/>
      <c r="D198" s="261" t="s">
        <v>209</v>
      </c>
      <c r="E198" s="262" t="s">
        <v>1</v>
      </c>
      <c r="F198" s="263" t="s">
        <v>228</v>
      </c>
      <c r="G198" s="260"/>
      <c r="H198" s="262" t="s">
        <v>1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209</v>
      </c>
      <c r="AU198" s="269" t="s">
        <v>85</v>
      </c>
      <c r="AV198" s="13" t="s">
        <v>80</v>
      </c>
      <c r="AW198" s="13" t="s">
        <v>30</v>
      </c>
      <c r="AX198" s="13" t="s">
        <v>73</v>
      </c>
      <c r="AY198" s="269" t="s">
        <v>201</v>
      </c>
    </row>
    <row r="199" spans="1:51" s="14" customFormat="1" ht="12">
      <c r="A199" s="14"/>
      <c r="B199" s="270"/>
      <c r="C199" s="271"/>
      <c r="D199" s="261" t="s">
        <v>209</v>
      </c>
      <c r="E199" s="272" t="s">
        <v>1</v>
      </c>
      <c r="F199" s="273" t="s">
        <v>229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209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201</v>
      </c>
    </row>
    <row r="200" spans="1:51" s="14" customFormat="1" ht="12">
      <c r="A200" s="14"/>
      <c r="B200" s="270"/>
      <c r="C200" s="271"/>
      <c r="D200" s="261" t="s">
        <v>209</v>
      </c>
      <c r="E200" s="272" t="s">
        <v>1</v>
      </c>
      <c r="F200" s="273" t="s">
        <v>230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209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201</v>
      </c>
    </row>
    <row r="201" spans="1:51" s="14" customFormat="1" ht="12">
      <c r="A201" s="14"/>
      <c r="B201" s="270"/>
      <c r="C201" s="271"/>
      <c r="D201" s="261" t="s">
        <v>209</v>
      </c>
      <c r="E201" s="272" t="s">
        <v>1</v>
      </c>
      <c r="F201" s="273" t="s">
        <v>231</v>
      </c>
      <c r="G201" s="271"/>
      <c r="H201" s="274">
        <v>1.575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209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201</v>
      </c>
    </row>
    <row r="202" spans="1:51" s="13" customFormat="1" ht="12">
      <c r="A202" s="13"/>
      <c r="B202" s="259"/>
      <c r="C202" s="260"/>
      <c r="D202" s="261" t="s">
        <v>209</v>
      </c>
      <c r="E202" s="262" t="s">
        <v>1</v>
      </c>
      <c r="F202" s="263" t="s">
        <v>232</v>
      </c>
      <c r="G202" s="260"/>
      <c r="H202" s="262" t="s">
        <v>1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209</v>
      </c>
      <c r="AU202" s="269" t="s">
        <v>85</v>
      </c>
      <c r="AV202" s="13" t="s">
        <v>80</v>
      </c>
      <c r="AW202" s="13" t="s">
        <v>30</v>
      </c>
      <c r="AX202" s="13" t="s">
        <v>73</v>
      </c>
      <c r="AY202" s="269" t="s">
        <v>201</v>
      </c>
    </row>
    <row r="203" spans="1:51" s="14" customFormat="1" ht="12">
      <c r="A203" s="14"/>
      <c r="B203" s="270"/>
      <c r="C203" s="271"/>
      <c r="D203" s="261" t="s">
        <v>209</v>
      </c>
      <c r="E203" s="272" t="s">
        <v>1</v>
      </c>
      <c r="F203" s="273" t="s">
        <v>233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209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201</v>
      </c>
    </row>
    <row r="204" spans="1:51" s="14" customFormat="1" ht="12">
      <c r="A204" s="14"/>
      <c r="B204" s="270"/>
      <c r="C204" s="271"/>
      <c r="D204" s="261" t="s">
        <v>209</v>
      </c>
      <c r="E204" s="272" t="s">
        <v>1</v>
      </c>
      <c r="F204" s="273" t="s">
        <v>234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209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201</v>
      </c>
    </row>
    <row r="205" spans="1:51" s="14" customFormat="1" ht="12">
      <c r="A205" s="14"/>
      <c r="B205" s="270"/>
      <c r="C205" s="271"/>
      <c r="D205" s="261" t="s">
        <v>209</v>
      </c>
      <c r="E205" s="272" t="s">
        <v>1</v>
      </c>
      <c r="F205" s="273" t="s">
        <v>235</v>
      </c>
      <c r="G205" s="271"/>
      <c r="H205" s="274">
        <v>2.275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209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201</v>
      </c>
    </row>
    <row r="206" spans="1:51" s="14" customFormat="1" ht="12">
      <c r="A206" s="14"/>
      <c r="B206" s="270"/>
      <c r="C206" s="271"/>
      <c r="D206" s="261" t="s">
        <v>209</v>
      </c>
      <c r="E206" s="271"/>
      <c r="F206" s="273" t="s">
        <v>255</v>
      </c>
      <c r="G206" s="271"/>
      <c r="H206" s="274">
        <v>13.23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209</v>
      </c>
      <c r="AU206" s="280" t="s">
        <v>85</v>
      </c>
      <c r="AV206" s="14" t="s">
        <v>85</v>
      </c>
      <c r="AW206" s="14" t="s">
        <v>4</v>
      </c>
      <c r="AX206" s="14" t="s">
        <v>80</v>
      </c>
      <c r="AY206" s="280" t="s">
        <v>201</v>
      </c>
    </row>
    <row r="207" spans="1:65" s="2" customFormat="1" ht="21.75" customHeight="1">
      <c r="A207" s="37"/>
      <c r="B207" s="38"/>
      <c r="C207" s="245" t="s">
        <v>259</v>
      </c>
      <c r="D207" s="245" t="s">
        <v>203</v>
      </c>
      <c r="E207" s="246" t="s">
        <v>260</v>
      </c>
      <c r="F207" s="247" t="s">
        <v>261</v>
      </c>
      <c r="G207" s="248" t="s">
        <v>206</v>
      </c>
      <c r="H207" s="249">
        <v>8</v>
      </c>
      <c r="I207" s="250"/>
      <c r="J207" s="251">
        <f>ROUND(I207*H207,2)</f>
        <v>0</v>
      </c>
      <c r="K207" s="252"/>
      <c r="L207" s="43"/>
      <c r="M207" s="253" t="s">
        <v>1</v>
      </c>
      <c r="N207" s="254" t="s">
        <v>39</v>
      </c>
      <c r="O207" s="90"/>
      <c r="P207" s="255">
        <f>O207*H207</f>
        <v>0</v>
      </c>
      <c r="Q207" s="255">
        <v>0.1575</v>
      </c>
      <c r="R207" s="255">
        <f>Q207*H207</f>
        <v>1.26</v>
      </c>
      <c r="S207" s="255">
        <v>0</v>
      </c>
      <c r="T207" s="25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7" t="s">
        <v>207</v>
      </c>
      <c r="AT207" s="257" t="s">
        <v>203</v>
      </c>
      <c r="AU207" s="257" t="s">
        <v>85</v>
      </c>
      <c r="AY207" s="16" t="s">
        <v>201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6" t="s">
        <v>85</v>
      </c>
      <c r="BK207" s="258">
        <f>ROUND(I207*H207,2)</f>
        <v>0</v>
      </c>
      <c r="BL207" s="16" t="s">
        <v>207</v>
      </c>
      <c r="BM207" s="257" t="s">
        <v>262</v>
      </c>
    </row>
    <row r="208" spans="1:51" s="13" customFormat="1" ht="12">
      <c r="A208" s="13"/>
      <c r="B208" s="259"/>
      <c r="C208" s="260"/>
      <c r="D208" s="261" t="s">
        <v>209</v>
      </c>
      <c r="E208" s="262" t="s">
        <v>1</v>
      </c>
      <c r="F208" s="263" t="s">
        <v>228</v>
      </c>
      <c r="G208" s="260"/>
      <c r="H208" s="262" t="s">
        <v>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209</v>
      </c>
      <c r="AU208" s="269" t="s">
        <v>85</v>
      </c>
      <c r="AV208" s="13" t="s">
        <v>80</v>
      </c>
      <c r="AW208" s="13" t="s">
        <v>30</v>
      </c>
      <c r="AX208" s="13" t="s">
        <v>73</v>
      </c>
      <c r="AY208" s="269" t="s">
        <v>201</v>
      </c>
    </row>
    <row r="209" spans="1:51" s="14" customFormat="1" ht="12">
      <c r="A209" s="14"/>
      <c r="B209" s="270"/>
      <c r="C209" s="271"/>
      <c r="D209" s="261" t="s">
        <v>209</v>
      </c>
      <c r="E209" s="272" t="s">
        <v>1</v>
      </c>
      <c r="F209" s="273" t="s">
        <v>263</v>
      </c>
      <c r="G209" s="271"/>
      <c r="H209" s="274">
        <v>1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209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201</v>
      </c>
    </row>
    <row r="210" spans="1:51" s="14" customFormat="1" ht="12">
      <c r="A210" s="14"/>
      <c r="B210" s="270"/>
      <c r="C210" s="271"/>
      <c r="D210" s="261" t="s">
        <v>209</v>
      </c>
      <c r="E210" s="272" t="s">
        <v>1</v>
      </c>
      <c r="F210" s="273" t="s">
        <v>264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209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201</v>
      </c>
    </row>
    <row r="211" spans="1:51" s="14" customFormat="1" ht="12">
      <c r="A211" s="14"/>
      <c r="B211" s="270"/>
      <c r="C211" s="271"/>
      <c r="D211" s="261" t="s">
        <v>209</v>
      </c>
      <c r="E211" s="272" t="s">
        <v>1</v>
      </c>
      <c r="F211" s="273" t="s">
        <v>265</v>
      </c>
      <c r="G211" s="271"/>
      <c r="H211" s="274">
        <v>3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209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201</v>
      </c>
    </row>
    <row r="212" spans="1:51" s="13" customFormat="1" ht="12">
      <c r="A212" s="13"/>
      <c r="B212" s="259"/>
      <c r="C212" s="260"/>
      <c r="D212" s="261" t="s">
        <v>209</v>
      </c>
      <c r="E212" s="262" t="s">
        <v>1</v>
      </c>
      <c r="F212" s="263" t="s">
        <v>232</v>
      </c>
      <c r="G212" s="260"/>
      <c r="H212" s="262" t="s">
        <v>1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209</v>
      </c>
      <c r="AU212" s="269" t="s">
        <v>85</v>
      </c>
      <c r="AV212" s="13" t="s">
        <v>80</v>
      </c>
      <c r="AW212" s="13" t="s">
        <v>30</v>
      </c>
      <c r="AX212" s="13" t="s">
        <v>73</v>
      </c>
      <c r="AY212" s="269" t="s">
        <v>201</v>
      </c>
    </row>
    <row r="213" spans="1:51" s="14" customFormat="1" ht="12">
      <c r="A213" s="14"/>
      <c r="B213" s="270"/>
      <c r="C213" s="271"/>
      <c r="D213" s="261" t="s">
        <v>209</v>
      </c>
      <c r="E213" s="272" t="s">
        <v>1</v>
      </c>
      <c r="F213" s="273" t="s">
        <v>263</v>
      </c>
      <c r="G213" s="271"/>
      <c r="H213" s="274">
        <v>1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209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201</v>
      </c>
    </row>
    <row r="214" spans="1:51" s="14" customFormat="1" ht="12">
      <c r="A214" s="14"/>
      <c r="B214" s="270"/>
      <c r="C214" s="271"/>
      <c r="D214" s="261" t="s">
        <v>209</v>
      </c>
      <c r="E214" s="272" t="s">
        <v>1</v>
      </c>
      <c r="F214" s="273" t="s">
        <v>264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209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201</v>
      </c>
    </row>
    <row r="215" spans="1:51" s="14" customFormat="1" ht="12">
      <c r="A215" s="14"/>
      <c r="B215" s="270"/>
      <c r="C215" s="271"/>
      <c r="D215" s="261" t="s">
        <v>209</v>
      </c>
      <c r="E215" s="272" t="s">
        <v>1</v>
      </c>
      <c r="F215" s="273" t="s">
        <v>266</v>
      </c>
      <c r="G215" s="271"/>
      <c r="H215" s="274">
        <v>1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209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201</v>
      </c>
    </row>
    <row r="216" spans="1:65" s="2" customFormat="1" ht="21.75" customHeight="1">
      <c r="A216" s="37"/>
      <c r="B216" s="38"/>
      <c r="C216" s="245" t="s">
        <v>267</v>
      </c>
      <c r="D216" s="245" t="s">
        <v>203</v>
      </c>
      <c r="E216" s="246" t="s">
        <v>268</v>
      </c>
      <c r="F216" s="247" t="s">
        <v>269</v>
      </c>
      <c r="G216" s="248" t="s">
        <v>206</v>
      </c>
      <c r="H216" s="249">
        <v>14</v>
      </c>
      <c r="I216" s="250"/>
      <c r="J216" s="251">
        <f>ROUND(I216*H216,2)</f>
        <v>0</v>
      </c>
      <c r="K216" s="252"/>
      <c r="L216" s="43"/>
      <c r="M216" s="253" t="s">
        <v>1</v>
      </c>
      <c r="N216" s="254" t="s">
        <v>39</v>
      </c>
      <c r="O216" s="90"/>
      <c r="P216" s="255">
        <f>O216*H216</f>
        <v>0</v>
      </c>
      <c r="Q216" s="255">
        <v>0</v>
      </c>
      <c r="R216" s="255">
        <f>Q216*H216</f>
        <v>0</v>
      </c>
      <c r="S216" s="255">
        <v>0</v>
      </c>
      <c r="T216" s="25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7" t="s">
        <v>207</v>
      </c>
      <c r="AT216" s="257" t="s">
        <v>203</v>
      </c>
      <c r="AU216" s="257" t="s">
        <v>85</v>
      </c>
      <c r="AY216" s="16" t="s">
        <v>201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6" t="s">
        <v>85</v>
      </c>
      <c r="BK216" s="258">
        <f>ROUND(I216*H216,2)</f>
        <v>0</v>
      </c>
      <c r="BL216" s="16" t="s">
        <v>207</v>
      </c>
      <c r="BM216" s="257" t="s">
        <v>270</v>
      </c>
    </row>
    <row r="217" spans="1:51" s="14" customFormat="1" ht="12">
      <c r="A217" s="14"/>
      <c r="B217" s="270"/>
      <c r="C217" s="271"/>
      <c r="D217" s="261" t="s">
        <v>209</v>
      </c>
      <c r="E217" s="272" t="s">
        <v>1</v>
      </c>
      <c r="F217" s="273" t="s">
        <v>271</v>
      </c>
      <c r="G217" s="271"/>
      <c r="H217" s="274">
        <v>14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209</v>
      </c>
      <c r="AU217" s="280" t="s">
        <v>85</v>
      </c>
      <c r="AV217" s="14" t="s">
        <v>85</v>
      </c>
      <c r="AW217" s="14" t="s">
        <v>30</v>
      </c>
      <c r="AX217" s="14" t="s">
        <v>80</v>
      </c>
      <c r="AY217" s="280" t="s">
        <v>201</v>
      </c>
    </row>
    <row r="218" spans="1:65" s="2" customFormat="1" ht="16.5" customHeight="1">
      <c r="A218" s="37"/>
      <c r="B218" s="38"/>
      <c r="C218" s="281" t="s">
        <v>272</v>
      </c>
      <c r="D218" s="281" t="s">
        <v>273</v>
      </c>
      <c r="E218" s="282" t="s">
        <v>274</v>
      </c>
      <c r="F218" s="283" t="s">
        <v>275</v>
      </c>
      <c r="G218" s="284" t="s">
        <v>206</v>
      </c>
      <c r="H218" s="285">
        <v>14</v>
      </c>
      <c r="I218" s="286"/>
      <c r="J218" s="287">
        <f>ROUND(I218*H218,2)</f>
        <v>0</v>
      </c>
      <c r="K218" s="288"/>
      <c r="L218" s="289"/>
      <c r="M218" s="290" t="s">
        <v>1</v>
      </c>
      <c r="N218" s="291" t="s">
        <v>39</v>
      </c>
      <c r="O218" s="90"/>
      <c r="P218" s="255">
        <f>O218*H218</f>
        <v>0</v>
      </c>
      <c r="Q218" s="255">
        <v>3E-05</v>
      </c>
      <c r="R218" s="255">
        <f>Q218*H218</f>
        <v>0.00042</v>
      </c>
      <c r="S218" s="255">
        <v>0</v>
      </c>
      <c r="T218" s="25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7" t="s">
        <v>267</v>
      </c>
      <c r="AT218" s="257" t="s">
        <v>273</v>
      </c>
      <c r="AU218" s="257" t="s">
        <v>85</v>
      </c>
      <c r="AY218" s="16" t="s">
        <v>201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6" t="s">
        <v>85</v>
      </c>
      <c r="BK218" s="258">
        <f>ROUND(I218*H218,2)</f>
        <v>0</v>
      </c>
      <c r="BL218" s="16" t="s">
        <v>207</v>
      </c>
      <c r="BM218" s="257" t="s">
        <v>276</v>
      </c>
    </row>
    <row r="219" spans="1:63" s="12" customFormat="1" ht="22.8" customHeight="1">
      <c r="A219" s="12"/>
      <c r="B219" s="229"/>
      <c r="C219" s="230"/>
      <c r="D219" s="231" t="s">
        <v>72</v>
      </c>
      <c r="E219" s="243" t="s">
        <v>277</v>
      </c>
      <c r="F219" s="243" t="s">
        <v>278</v>
      </c>
      <c r="G219" s="230"/>
      <c r="H219" s="230"/>
      <c r="I219" s="233"/>
      <c r="J219" s="244">
        <f>BK219</f>
        <v>0</v>
      </c>
      <c r="K219" s="230"/>
      <c r="L219" s="235"/>
      <c r="M219" s="236"/>
      <c r="N219" s="237"/>
      <c r="O219" s="237"/>
      <c r="P219" s="238">
        <f>SUM(P220:P241)</f>
        <v>0</v>
      </c>
      <c r="Q219" s="237"/>
      <c r="R219" s="238">
        <f>SUM(R220:R241)</f>
        <v>1.8564</v>
      </c>
      <c r="S219" s="237"/>
      <c r="T219" s="239">
        <f>SUM(T220:T241)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0" t="s">
        <v>80</v>
      </c>
      <c r="AT219" s="241" t="s">
        <v>72</v>
      </c>
      <c r="AU219" s="241" t="s">
        <v>80</v>
      </c>
      <c r="AY219" s="240" t="s">
        <v>201</v>
      </c>
      <c r="BK219" s="242">
        <f>SUM(BK220:BK241)</f>
        <v>0</v>
      </c>
    </row>
    <row r="220" spans="1:65" s="2" customFormat="1" ht="21.75" customHeight="1">
      <c r="A220" s="37"/>
      <c r="B220" s="38"/>
      <c r="C220" s="245" t="s">
        <v>279</v>
      </c>
      <c r="D220" s="245" t="s">
        <v>203</v>
      </c>
      <c r="E220" s="246" t="s">
        <v>280</v>
      </c>
      <c r="F220" s="247" t="s">
        <v>281</v>
      </c>
      <c r="G220" s="248" t="s">
        <v>206</v>
      </c>
      <c r="H220" s="249">
        <v>14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39</v>
      </c>
      <c r="O220" s="90"/>
      <c r="P220" s="255">
        <f>O220*H220</f>
        <v>0</v>
      </c>
      <c r="Q220" s="255">
        <v>0.0102</v>
      </c>
      <c r="R220" s="255">
        <f>Q220*H220</f>
        <v>0.1428</v>
      </c>
      <c r="S220" s="255">
        <v>0</v>
      </c>
      <c r="T220" s="25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7" t="s">
        <v>207</v>
      </c>
      <c r="AT220" s="257" t="s">
        <v>203</v>
      </c>
      <c r="AU220" s="257" t="s">
        <v>85</v>
      </c>
      <c r="AY220" s="16" t="s">
        <v>201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6" t="s">
        <v>85</v>
      </c>
      <c r="BK220" s="258">
        <f>ROUND(I220*H220,2)</f>
        <v>0</v>
      </c>
      <c r="BL220" s="16" t="s">
        <v>207</v>
      </c>
      <c r="BM220" s="257" t="s">
        <v>282</v>
      </c>
    </row>
    <row r="221" spans="1:51" s="14" customFormat="1" ht="12">
      <c r="A221" s="14"/>
      <c r="B221" s="270"/>
      <c r="C221" s="271"/>
      <c r="D221" s="261" t="s">
        <v>209</v>
      </c>
      <c r="E221" s="272" t="s">
        <v>1</v>
      </c>
      <c r="F221" s="273" t="s">
        <v>283</v>
      </c>
      <c r="G221" s="271"/>
      <c r="H221" s="274">
        <v>14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209</v>
      </c>
      <c r="AU221" s="280" t="s">
        <v>85</v>
      </c>
      <c r="AV221" s="14" t="s">
        <v>85</v>
      </c>
      <c r="AW221" s="14" t="s">
        <v>30</v>
      </c>
      <c r="AX221" s="14" t="s">
        <v>73</v>
      </c>
      <c r="AY221" s="280" t="s">
        <v>201</v>
      </c>
    </row>
    <row r="222" spans="1:65" s="2" customFormat="1" ht="21.75" customHeight="1">
      <c r="A222" s="37"/>
      <c r="B222" s="38"/>
      <c r="C222" s="245" t="s">
        <v>284</v>
      </c>
      <c r="D222" s="245" t="s">
        <v>203</v>
      </c>
      <c r="E222" s="246" t="s">
        <v>285</v>
      </c>
      <c r="F222" s="247" t="s">
        <v>286</v>
      </c>
      <c r="G222" s="248" t="s">
        <v>206</v>
      </c>
      <c r="H222" s="249">
        <v>168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39</v>
      </c>
      <c r="O222" s="90"/>
      <c r="P222" s="255">
        <f>O222*H222</f>
        <v>0</v>
      </c>
      <c r="Q222" s="255">
        <v>0.0102</v>
      </c>
      <c r="R222" s="255">
        <f>Q222*H222</f>
        <v>1.7136</v>
      </c>
      <c r="S222" s="255">
        <v>0</v>
      </c>
      <c r="T222" s="25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7" t="s">
        <v>207</v>
      </c>
      <c r="AT222" s="257" t="s">
        <v>203</v>
      </c>
      <c r="AU222" s="257" t="s">
        <v>85</v>
      </c>
      <c r="AY222" s="16" t="s">
        <v>201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6" t="s">
        <v>85</v>
      </c>
      <c r="BK222" s="258">
        <f>ROUND(I222*H222,2)</f>
        <v>0</v>
      </c>
      <c r="BL222" s="16" t="s">
        <v>207</v>
      </c>
      <c r="BM222" s="257" t="s">
        <v>287</v>
      </c>
    </row>
    <row r="223" spans="1:51" s="13" customFormat="1" ht="12">
      <c r="A223" s="13"/>
      <c r="B223" s="259"/>
      <c r="C223" s="260"/>
      <c r="D223" s="261" t="s">
        <v>209</v>
      </c>
      <c r="E223" s="262" t="s">
        <v>1</v>
      </c>
      <c r="F223" s="263" t="s">
        <v>210</v>
      </c>
      <c r="G223" s="260"/>
      <c r="H223" s="262" t="s">
        <v>1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209</v>
      </c>
      <c r="AU223" s="269" t="s">
        <v>85</v>
      </c>
      <c r="AV223" s="13" t="s">
        <v>80</v>
      </c>
      <c r="AW223" s="13" t="s">
        <v>30</v>
      </c>
      <c r="AX223" s="13" t="s">
        <v>73</v>
      </c>
      <c r="AY223" s="269" t="s">
        <v>201</v>
      </c>
    </row>
    <row r="224" spans="1:51" s="14" customFormat="1" ht="12">
      <c r="A224" s="14"/>
      <c r="B224" s="270"/>
      <c r="C224" s="271"/>
      <c r="D224" s="261" t="s">
        <v>209</v>
      </c>
      <c r="E224" s="272" t="s">
        <v>1</v>
      </c>
      <c r="F224" s="273" t="s">
        <v>211</v>
      </c>
      <c r="G224" s="271"/>
      <c r="H224" s="274">
        <v>7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209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201</v>
      </c>
    </row>
    <row r="225" spans="1:51" s="14" customFormat="1" ht="12">
      <c r="A225" s="14"/>
      <c r="B225" s="270"/>
      <c r="C225" s="271"/>
      <c r="D225" s="261" t="s">
        <v>209</v>
      </c>
      <c r="E225" s="272" t="s">
        <v>1</v>
      </c>
      <c r="F225" s="273" t="s">
        <v>212</v>
      </c>
      <c r="G225" s="271"/>
      <c r="H225" s="274">
        <v>7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209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201</v>
      </c>
    </row>
    <row r="226" spans="1:51" s="14" customFormat="1" ht="12">
      <c r="A226" s="14"/>
      <c r="B226" s="270"/>
      <c r="C226" s="271"/>
      <c r="D226" s="261" t="s">
        <v>209</v>
      </c>
      <c r="E226" s="272" t="s">
        <v>1</v>
      </c>
      <c r="F226" s="273" t="s">
        <v>213</v>
      </c>
      <c r="G226" s="271"/>
      <c r="H226" s="274">
        <v>6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209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201</v>
      </c>
    </row>
    <row r="227" spans="1:51" s="14" customFormat="1" ht="12">
      <c r="A227" s="14"/>
      <c r="B227" s="270"/>
      <c r="C227" s="271"/>
      <c r="D227" s="261" t="s">
        <v>209</v>
      </c>
      <c r="E227" s="272" t="s">
        <v>1</v>
      </c>
      <c r="F227" s="273" t="s">
        <v>214</v>
      </c>
      <c r="G227" s="271"/>
      <c r="H227" s="274">
        <v>6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209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201</v>
      </c>
    </row>
    <row r="228" spans="1:51" s="14" customFormat="1" ht="12">
      <c r="A228" s="14"/>
      <c r="B228" s="270"/>
      <c r="C228" s="271"/>
      <c r="D228" s="261" t="s">
        <v>209</v>
      </c>
      <c r="E228" s="272" t="s">
        <v>1</v>
      </c>
      <c r="F228" s="273" t="s">
        <v>215</v>
      </c>
      <c r="G228" s="271"/>
      <c r="H228" s="274">
        <v>6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209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201</v>
      </c>
    </row>
    <row r="229" spans="1:51" s="14" customFormat="1" ht="12">
      <c r="A229" s="14"/>
      <c r="B229" s="270"/>
      <c r="C229" s="271"/>
      <c r="D229" s="261" t="s">
        <v>209</v>
      </c>
      <c r="E229" s="272" t="s">
        <v>1</v>
      </c>
      <c r="F229" s="273" t="s">
        <v>216</v>
      </c>
      <c r="G229" s="271"/>
      <c r="H229" s="274">
        <v>6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209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201</v>
      </c>
    </row>
    <row r="230" spans="1:51" s="14" customFormat="1" ht="12">
      <c r="A230" s="14"/>
      <c r="B230" s="270"/>
      <c r="C230" s="271"/>
      <c r="D230" s="261" t="s">
        <v>209</v>
      </c>
      <c r="E230" s="272" t="s">
        <v>1</v>
      </c>
      <c r="F230" s="273" t="s">
        <v>217</v>
      </c>
      <c r="G230" s="271"/>
      <c r="H230" s="274">
        <v>6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209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201</v>
      </c>
    </row>
    <row r="231" spans="1:51" s="14" customFormat="1" ht="12">
      <c r="A231" s="14"/>
      <c r="B231" s="270"/>
      <c r="C231" s="271"/>
      <c r="D231" s="261" t="s">
        <v>209</v>
      </c>
      <c r="E231" s="272" t="s">
        <v>1</v>
      </c>
      <c r="F231" s="273" t="s">
        <v>218</v>
      </c>
      <c r="G231" s="271"/>
      <c r="H231" s="274">
        <v>6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209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201</v>
      </c>
    </row>
    <row r="232" spans="1:51" s="14" customFormat="1" ht="12">
      <c r="A232" s="14"/>
      <c r="B232" s="270"/>
      <c r="C232" s="271"/>
      <c r="D232" s="261" t="s">
        <v>209</v>
      </c>
      <c r="E232" s="272" t="s">
        <v>1</v>
      </c>
      <c r="F232" s="273" t="s">
        <v>219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209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201</v>
      </c>
    </row>
    <row r="233" spans="1:51" s="14" customFormat="1" ht="12">
      <c r="A233" s="14"/>
      <c r="B233" s="270"/>
      <c r="C233" s="271"/>
      <c r="D233" s="261" t="s">
        <v>209</v>
      </c>
      <c r="E233" s="272" t="s">
        <v>1</v>
      </c>
      <c r="F233" s="273" t="s">
        <v>220</v>
      </c>
      <c r="G233" s="271"/>
      <c r="H233" s="274">
        <v>7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209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201</v>
      </c>
    </row>
    <row r="234" spans="1:51" s="14" customFormat="1" ht="12">
      <c r="A234" s="14"/>
      <c r="B234" s="270"/>
      <c r="C234" s="271"/>
      <c r="D234" s="261" t="s">
        <v>209</v>
      </c>
      <c r="E234" s="272" t="s">
        <v>1</v>
      </c>
      <c r="F234" s="273" t="s">
        <v>221</v>
      </c>
      <c r="G234" s="271"/>
      <c r="H234" s="274">
        <v>7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209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201</v>
      </c>
    </row>
    <row r="235" spans="1:51" s="14" customFormat="1" ht="12">
      <c r="A235" s="14"/>
      <c r="B235" s="270"/>
      <c r="C235" s="271"/>
      <c r="D235" s="261" t="s">
        <v>209</v>
      </c>
      <c r="E235" s="272" t="s">
        <v>1</v>
      </c>
      <c r="F235" s="273" t="s">
        <v>222</v>
      </c>
      <c r="G235" s="271"/>
      <c r="H235" s="274">
        <v>7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209</v>
      </c>
      <c r="AU235" s="280" t="s">
        <v>85</v>
      </c>
      <c r="AV235" s="14" t="s">
        <v>85</v>
      </c>
      <c r="AW235" s="14" t="s">
        <v>30</v>
      </c>
      <c r="AX235" s="14" t="s">
        <v>73</v>
      </c>
      <c r="AY235" s="280" t="s">
        <v>201</v>
      </c>
    </row>
    <row r="236" spans="1:51" s="14" customFormat="1" ht="12">
      <c r="A236" s="14"/>
      <c r="B236" s="270"/>
      <c r="C236" s="271"/>
      <c r="D236" s="261" t="s">
        <v>209</v>
      </c>
      <c r="E236" s="272" t="s">
        <v>1</v>
      </c>
      <c r="F236" s="273" t="s">
        <v>223</v>
      </c>
      <c r="G236" s="271"/>
      <c r="H236" s="274">
        <v>6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209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201</v>
      </c>
    </row>
    <row r="237" spans="1:51" s="14" customFormat="1" ht="12">
      <c r="A237" s="14"/>
      <c r="B237" s="270"/>
      <c r="C237" s="271"/>
      <c r="D237" s="261" t="s">
        <v>209</v>
      </c>
      <c r="E237" s="271"/>
      <c r="F237" s="273" t="s">
        <v>288</v>
      </c>
      <c r="G237" s="271"/>
      <c r="H237" s="274">
        <v>168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209</v>
      </c>
      <c r="AU237" s="280" t="s">
        <v>85</v>
      </c>
      <c r="AV237" s="14" t="s">
        <v>85</v>
      </c>
      <c r="AW237" s="14" t="s">
        <v>4</v>
      </c>
      <c r="AX237" s="14" t="s">
        <v>80</v>
      </c>
      <c r="AY237" s="280" t="s">
        <v>201</v>
      </c>
    </row>
    <row r="238" spans="1:65" s="2" customFormat="1" ht="21.75" customHeight="1">
      <c r="A238" s="37"/>
      <c r="B238" s="38"/>
      <c r="C238" s="245" t="s">
        <v>289</v>
      </c>
      <c r="D238" s="245" t="s">
        <v>203</v>
      </c>
      <c r="E238" s="246" t="s">
        <v>290</v>
      </c>
      <c r="F238" s="247" t="s">
        <v>291</v>
      </c>
      <c r="G238" s="248" t="s">
        <v>206</v>
      </c>
      <c r="H238" s="249">
        <v>208</v>
      </c>
      <c r="I238" s="250"/>
      <c r="J238" s="251">
        <f>ROUND(I238*H238,2)</f>
        <v>0</v>
      </c>
      <c r="K238" s="252"/>
      <c r="L238" s="43"/>
      <c r="M238" s="253" t="s">
        <v>1</v>
      </c>
      <c r="N238" s="254" t="s">
        <v>39</v>
      </c>
      <c r="O238" s="90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7" t="s">
        <v>207</v>
      </c>
      <c r="AT238" s="257" t="s">
        <v>203</v>
      </c>
      <c r="AU238" s="257" t="s">
        <v>85</v>
      </c>
      <c r="AY238" s="16" t="s">
        <v>201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6" t="s">
        <v>85</v>
      </c>
      <c r="BK238" s="258">
        <f>ROUND(I238*H238,2)</f>
        <v>0</v>
      </c>
      <c r="BL238" s="16" t="s">
        <v>207</v>
      </c>
      <c r="BM238" s="257" t="s">
        <v>292</v>
      </c>
    </row>
    <row r="239" spans="1:51" s="14" customFormat="1" ht="12">
      <c r="A239" s="14"/>
      <c r="B239" s="270"/>
      <c r="C239" s="271"/>
      <c r="D239" s="261" t="s">
        <v>209</v>
      </c>
      <c r="E239" s="272" t="s">
        <v>1</v>
      </c>
      <c r="F239" s="273" t="s">
        <v>293</v>
      </c>
      <c r="G239" s="271"/>
      <c r="H239" s="274">
        <v>208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209</v>
      </c>
      <c r="AU239" s="280" t="s">
        <v>85</v>
      </c>
      <c r="AV239" s="14" t="s">
        <v>85</v>
      </c>
      <c r="AW239" s="14" t="s">
        <v>30</v>
      </c>
      <c r="AX239" s="14" t="s">
        <v>73</v>
      </c>
      <c r="AY239" s="280" t="s">
        <v>201</v>
      </c>
    </row>
    <row r="240" spans="1:65" s="2" customFormat="1" ht="21.75" customHeight="1">
      <c r="A240" s="37"/>
      <c r="B240" s="38"/>
      <c r="C240" s="245" t="s">
        <v>294</v>
      </c>
      <c r="D240" s="245" t="s">
        <v>203</v>
      </c>
      <c r="E240" s="246" t="s">
        <v>295</v>
      </c>
      <c r="F240" s="247" t="s">
        <v>296</v>
      </c>
      <c r="G240" s="248" t="s">
        <v>206</v>
      </c>
      <c r="H240" s="249">
        <v>7</v>
      </c>
      <c r="I240" s="250"/>
      <c r="J240" s="251">
        <f>ROUND(I240*H240,2)</f>
        <v>0</v>
      </c>
      <c r="K240" s="252"/>
      <c r="L240" s="43"/>
      <c r="M240" s="253" t="s">
        <v>1</v>
      </c>
      <c r="N240" s="254" t="s">
        <v>39</v>
      </c>
      <c r="O240" s="90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7" t="s">
        <v>207</v>
      </c>
      <c r="AT240" s="257" t="s">
        <v>203</v>
      </c>
      <c r="AU240" s="257" t="s">
        <v>85</v>
      </c>
      <c r="AY240" s="16" t="s">
        <v>201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6" t="s">
        <v>85</v>
      </c>
      <c r="BK240" s="258">
        <f>ROUND(I240*H240,2)</f>
        <v>0</v>
      </c>
      <c r="BL240" s="16" t="s">
        <v>207</v>
      </c>
      <c r="BM240" s="257" t="s">
        <v>297</v>
      </c>
    </row>
    <row r="241" spans="1:65" s="2" customFormat="1" ht="21.75" customHeight="1">
      <c r="A241" s="37"/>
      <c r="B241" s="38"/>
      <c r="C241" s="245" t="s">
        <v>298</v>
      </c>
      <c r="D241" s="245" t="s">
        <v>203</v>
      </c>
      <c r="E241" s="246" t="s">
        <v>299</v>
      </c>
      <c r="F241" s="247" t="s">
        <v>300</v>
      </c>
      <c r="G241" s="248" t="s">
        <v>206</v>
      </c>
      <c r="H241" s="249">
        <v>13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</v>
      </c>
      <c r="R241" s="255">
        <f>Q241*H241</f>
        <v>0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207</v>
      </c>
      <c r="AT241" s="257" t="s">
        <v>203</v>
      </c>
      <c r="AU241" s="257" t="s">
        <v>85</v>
      </c>
      <c r="AY241" s="16" t="s">
        <v>201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207</v>
      </c>
      <c r="BM241" s="257" t="s">
        <v>301</v>
      </c>
    </row>
    <row r="242" spans="1:63" s="12" customFormat="1" ht="22.8" customHeight="1">
      <c r="A242" s="12"/>
      <c r="B242" s="229"/>
      <c r="C242" s="230"/>
      <c r="D242" s="231" t="s">
        <v>72</v>
      </c>
      <c r="E242" s="243" t="s">
        <v>302</v>
      </c>
      <c r="F242" s="243" t="s">
        <v>303</v>
      </c>
      <c r="G242" s="230"/>
      <c r="H242" s="230"/>
      <c r="I242" s="233"/>
      <c r="J242" s="244">
        <f>BK242</f>
        <v>0</v>
      </c>
      <c r="K242" s="230"/>
      <c r="L242" s="235"/>
      <c r="M242" s="236"/>
      <c r="N242" s="237"/>
      <c r="O242" s="237"/>
      <c r="P242" s="238">
        <f>SUM(P243:P244)</f>
        <v>0</v>
      </c>
      <c r="Q242" s="237"/>
      <c r="R242" s="238">
        <f>SUM(R243:R244)</f>
        <v>0.02632</v>
      </c>
      <c r="S242" s="237"/>
      <c r="T242" s="239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0" t="s">
        <v>80</v>
      </c>
      <c r="AT242" s="241" t="s">
        <v>72</v>
      </c>
      <c r="AU242" s="241" t="s">
        <v>80</v>
      </c>
      <c r="AY242" s="240" t="s">
        <v>201</v>
      </c>
      <c r="BK242" s="242">
        <f>SUM(BK243:BK244)</f>
        <v>0</v>
      </c>
    </row>
    <row r="243" spans="1:65" s="2" customFormat="1" ht="21.75" customHeight="1">
      <c r="A243" s="37"/>
      <c r="B243" s="38"/>
      <c r="C243" s="245" t="s">
        <v>8</v>
      </c>
      <c r="D243" s="245" t="s">
        <v>203</v>
      </c>
      <c r="E243" s="246" t="s">
        <v>304</v>
      </c>
      <c r="F243" s="247" t="s">
        <v>305</v>
      </c>
      <c r="G243" s="248" t="s">
        <v>206</v>
      </c>
      <c r="H243" s="249">
        <v>14</v>
      </c>
      <c r="I243" s="250"/>
      <c r="J243" s="251">
        <f>ROUND(I243*H243,2)</f>
        <v>0</v>
      </c>
      <c r="K243" s="252"/>
      <c r="L243" s="43"/>
      <c r="M243" s="253" t="s">
        <v>1</v>
      </c>
      <c r="N243" s="254" t="s">
        <v>39</v>
      </c>
      <c r="O243" s="90"/>
      <c r="P243" s="255">
        <f>O243*H243</f>
        <v>0</v>
      </c>
      <c r="Q243" s="255">
        <v>0.00188</v>
      </c>
      <c r="R243" s="255">
        <f>Q243*H243</f>
        <v>0.02632</v>
      </c>
      <c r="S243" s="255">
        <v>0</v>
      </c>
      <c r="T243" s="25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7" t="s">
        <v>207</v>
      </c>
      <c r="AT243" s="257" t="s">
        <v>203</v>
      </c>
      <c r="AU243" s="257" t="s">
        <v>85</v>
      </c>
      <c r="AY243" s="16" t="s">
        <v>201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6" t="s">
        <v>85</v>
      </c>
      <c r="BK243" s="258">
        <f>ROUND(I243*H243,2)</f>
        <v>0</v>
      </c>
      <c r="BL243" s="16" t="s">
        <v>207</v>
      </c>
      <c r="BM243" s="257" t="s">
        <v>306</v>
      </c>
    </row>
    <row r="244" spans="1:51" s="14" customFormat="1" ht="12">
      <c r="A244" s="14"/>
      <c r="B244" s="270"/>
      <c r="C244" s="271"/>
      <c r="D244" s="261" t="s">
        <v>209</v>
      </c>
      <c r="E244" s="272" t="s">
        <v>1</v>
      </c>
      <c r="F244" s="273" t="s">
        <v>283</v>
      </c>
      <c r="G244" s="271"/>
      <c r="H244" s="274">
        <v>14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209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201</v>
      </c>
    </row>
    <row r="245" spans="1:63" s="12" customFormat="1" ht="22.8" customHeight="1">
      <c r="A245" s="12"/>
      <c r="B245" s="229"/>
      <c r="C245" s="230"/>
      <c r="D245" s="231" t="s">
        <v>72</v>
      </c>
      <c r="E245" s="243" t="s">
        <v>272</v>
      </c>
      <c r="F245" s="243" t="s">
        <v>307</v>
      </c>
      <c r="G245" s="230"/>
      <c r="H245" s="230"/>
      <c r="I245" s="233"/>
      <c r="J245" s="244">
        <f>BK245</f>
        <v>0</v>
      </c>
      <c r="K245" s="230"/>
      <c r="L245" s="235"/>
      <c r="M245" s="236"/>
      <c r="N245" s="237"/>
      <c r="O245" s="237"/>
      <c r="P245" s="238">
        <f>SUM(P246:P290)</f>
        <v>0</v>
      </c>
      <c r="Q245" s="237"/>
      <c r="R245" s="238">
        <f>SUM(R246:R290)</f>
        <v>0.038064</v>
      </c>
      <c r="S245" s="237"/>
      <c r="T245" s="239">
        <f>SUM(T246:T290)</f>
        <v>2.184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0" t="s">
        <v>80</v>
      </c>
      <c r="AT245" s="241" t="s">
        <v>72</v>
      </c>
      <c r="AU245" s="241" t="s">
        <v>80</v>
      </c>
      <c r="AY245" s="240" t="s">
        <v>201</v>
      </c>
      <c r="BK245" s="242">
        <f>SUM(BK246:BK290)</f>
        <v>0</v>
      </c>
    </row>
    <row r="246" spans="1:65" s="2" customFormat="1" ht="44.25" customHeight="1">
      <c r="A246" s="37"/>
      <c r="B246" s="38"/>
      <c r="C246" s="245" t="s">
        <v>308</v>
      </c>
      <c r="D246" s="245" t="s">
        <v>203</v>
      </c>
      <c r="E246" s="246" t="s">
        <v>309</v>
      </c>
      <c r="F246" s="247" t="s">
        <v>310</v>
      </c>
      <c r="G246" s="248" t="s">
        <v>311</v>
      </c>
      <c r="H246" s="249">
        <v>84</v>
      </c>
      <c r="I246" s="250"/>
      <c r="J246" s="251">
        <f>ROUND(I246*H246,2)</f>
        <v>0</v>
      </c>
      <c r="K246" s="252"/>
      <c r="L246" s="43"/>
      <c r="M246" s="253" t="s">
        <v>1</v>
      </c>
      <c r="N246" s="254" t="s">
        <v>39</v>
      </c>
      <c r="O246" s="90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7" t="s">
        <v>207</v>
      </c>
      <c r="AT246" s="257" t="s">
        <v>203</v>
      </c>
      <c r="AU246" s="257" t="s">
        <v>85</v>
      </c>
      <c r="AY246" s="16" t="s">
        <v>201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6" t="s">
        <v>85</v>
      </c>
      <c r="BK246" s="258">
        <f>ROUND(I246*H246,2)</f>
        <v>0</v>
      </c>
      <c r="BL246" s="16" t="s">
        <v>207</v>
      </c>
      <c r="BM246" s="257" t="s">
        <v>312</v>
      </c>
    </row>
    <row r="247" spans="1:51" s="13" customFormat="1" ht="12">
      <c r="A247" s="13"/>
      <c r="B247" s="259"/>
      <c r="C247" s="260"/>
      <c r="D247" s="261" t="s">
        <v>209</v>
      </c>
      <c r="E247" s="262" t="s">
        <v>1</v>
      </c>
      <c r="F247" s="263" t="s">
        <v>210</v>
      </c>
      <c r="G247" s="260"/>
      <c r="H247" s="262" t="s">
        <v>1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209</v>
      </c>
      <c r="AU247" s="269" t="s">
        <v>85</v>
      </c>
      <c r="AV247" s="13" t="s">
        <v>80</v>
      </c>
      <c r="AW247" s="13" t="s">
        <v>30</v>
      </c>
      <c r="AX247" s="13" t="s">
        <v>73</v>
      </c>
      <c r="AY247" s="269" t="s">
        <v>201</v>
      </c>
    </row>
    <row r="248" spans="1:51" s="14" customFormat="1" ht="12">
      <c r="A248" s="14"/>
      <c r="B248" s="270"/>
      <c r="C248" s="271"/>
      <c r="D248" s="261" t="s">
        <v>209</v>
      </c>
      <c r="E248" s="272" t="s">
        <v>1</v>
      </c>
      <c r="F248" s="273" t="s">
        <v>211</v>
      </c>
      <c r="G248" s="271"/>
      <c r="H248" s="274">
        <v>7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209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201</v>
      </c>
    </row>
    <row r="249" spans="1:51" s="14" customFormat="1" ht="12">
      <c r="A249" s="14"/>
      <c r="B249" s="270"/>
      <c r="C249" s="271"/>
      <c r="D249" s="261" t="s">
        <v>209</v>
      </c>
      <c r="E249" s="272" t="s">
        <v>1</v>
      </c>
      <c r="F249" s="273" t="s">
        <v>212</v>
      </c>
      <c r="G249" s="271"/>
      <c r="H249" s="274">
        <v>7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209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201</v>
      </c>
    </row>
    <row r="250" spans="1:51" s="14" customFormat="1" ht="12">
      <c r="A250" s="14"/>
      <c r="B250" s="270"/>
      <c r="C250" s="271"/>
      <c r="D250" s="261" t="s">
        <v>209</v>
      </c>
      <c r="E250" s="272" t="s">
        <v>1</v>
      </c>
      <c r="F250" s="273" t="s">
        <v>213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209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201</v>
      </c>
    </row>
    <row r="251" spans="1:51" s="14" customFormat="1" ht="12">
      <c r="A251" s="14"/>
      <c r="B251" s="270"/>
      <c r="C251" s="271"/>
      <c r="D251" s="261" t="s">
        <v>209</v>
      </c>
      <c r="E251" s="272" t="s">
        <v>1</v>
      </c>
      <c r="F251" s="273" t="s">
        <v>214</v>
      </c>
      <c r="G251" s="271"/>
      <c r="H251" s="274">
        <v>6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209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201</v>
      </c>
    </row>
    <row r="252" spans="1:51" s="14" customFormat="1" ht="12">
      <c r="A252" s="14"/>
      <c r="B252" s="270"/>
      <c r="C252" s="271"/>
      <c r="D252" s="261" t="s">
        <v>209</v>
      </c>
      <c r="E252" s="272" t="s">
        <v>1</v>
      </c>
      <c r="F252" s="273" t="s">
        <v>215</v>
      </c>
      <c r="G252" s="271"/>
      <c r="H252" s="274">
        <v>6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209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201</v>
      </c>
    </row>
    <row r="253" spans="1:51" s="14" customFormat="1" ht="12">
      <c r="A253" s="14"/>
      <c r="B253" s="270"/>
      <c r="C253" s="271"/>
      <c r="D253" s="261" t="s">
        <v>209</v>
      </c>
      <c r="E253" s="272" t="s">
        <v>1</v>
      </c>
      <c r="F253" s="273" t="s">
        <v>216</v>
      </c>
      <c r="G253" s="271"/>
      <c r="H253" s="274">
        <v>6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209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201</v>
      </c>
    </row>
    <row r="254" spans="1:51" s="14" customFormat="1" ht="12">
      <c r="A254" s="14"/>
      <c r="B254" s="270"/>
      <c r="C254" s="271"/>
      <c r="D254" s="261" t="s">
        <v>209</v>
      </c>
      <c r="E254" s="272" t="s">
        <v>1</v>
      </c>
      <c r="F254" s="273" t="s">
        <v>217</v>
      </c>
      <c r="G254" s="271"/>
      <c r="H254" s="274">
        <v>6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209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201</v>
      </c>
    </row>
    <row r="255" spans="1:51" s="14" customFormat="1" ht="12">
      <c r="A255" s="14"/>
      <c r="B255" s="270"/>
      <c r="C255" s="271"/>
      <c r="D255" s="261" t="s">
        <v>209</v>
      </c>
      <c r="E255" s="272" t="s">
        <v>1</v>
      </c>
      <c r="F255" s="273" t="s">
        <v>218</v>
      </c>
      <c r="G255" s="271"/>
      <c r="H255" s="274">
        <v>6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209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201</v>
      </c>
    </row>
    <row r="256" spans="1:51" s="14" customFormat="1" ht="12">
      <c r="A256" s="14"/>
      <c r="B256" s="270"/>
      <c r="C256" s="271"/>
      <c r="D256" s="261" t="s">
        <v>209</v>
      </c>
      <c r="E256" s="272" t="s">
        <v>1</v>
      </c>
      <c r="F256" s="273" t="s">
        <v>219</v>
      </c>
      <c r="G256" s="271"/>
      <c r="H256" s="274">
        <v>7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209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201</v>
      </c>
    </row>
    <row r="257" spans="1:51" s="14" customFormat="1" ht="12">
      <c r="A257" s="14"/>
      <c r="B257" s="270"/>
      <c r="C257" s="271"/>
      <c r="D257" s="261" t="s">
        <v>209</v>
      </c>
      <c r="E257" s="272" t="s">
        <v>1</v>
      </c>
      <c r="F257" s="273" t="s">
        <v>220</v>
      </c>
      <c r="G257" s="271"/>
      <c r="H257" s="274">
        <v>7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209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201</v>
      </c>
    </row>
    <row r="258" spans="1:51" s="14" customFormat="1" ht="12">
      <c r="A258" s="14"/>
      <c r="B258" s="270"/>
      <c r="C258" s="271"/>
      <c r="D258" s="261" t="s">
        <v>209</v>
      </c>
      <c r="E258" s="272" t="s">
        <v>1</v>
      </c>
      <c r="F258" s="273" t="s">
        <v>221</v>
      </c>
      <c r="G258" s="271"/>
      <c r="H258" s="274">
        <v>7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209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201</v>
      </c>
    </row>
    <row r="259" spans="1:51" s="14" customFormat="1" ht="12">
      <c r="A259" s="14"/>
      <c r="B259" s="270"/>
      <c r="C259" s="271"/>
      <c r="D259" s="261" t="s">
        <v>209</v>
      </c>
      <c r="E259" s="272" t="s">
        <v>1</v>
      </c>
      <c r="F259" s="273" t="s">
        <v>222</v>
      </c>
      <c r="G259" s="271"/>
      <c r="H259" s="274">
        <v>7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209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201</v>
      </c>
    </row>
    <row r="260" spans="1:51" s="14" customFormat="1" ht="12">
      <c r="A260" s="14"/>
      <c r="B260" s="270"/>
      <c r="C260" s="271"/>
      <c r="D260" s="261" t="s">
        <v>209</v>
      </c>
      <c r="E260" s="272" t="s">
        <v>1</v>
      </c>
      <c r="F260" s="273" t="s">
        <v>223</v>
      </c>
      <c r="G260" s="271"/>
      <c r="H260" s="274">
        <v>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209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201</v>
      </c>
    </row>
    <row r="261" spans="1:65" s="2" customFormat="1" ht="21.75" customHeight="1">
      <c r="A261" s="37"/>
      <c r="B261" s="38"/>
      <c r="C261" s="245" t="s">
        <v>313</v>
      </c>
      <c r="D261" s="245" t="s">
        <v>203</v>
      </c>
      <c r="E261" s="246" t="s">
        <v>314</v>
      </c>
      <c r="F261" s="247" t="s">
        <v>315</v>
      </c>
      <c r="G261" s="248" t="s">
        <v>316</v>
      </c>
      <c r="H261" s="249">
        <v>31.2</v>
      </c>
      <c r="I261" s="250"/>
      <c r="J261" s="251">
        <f>ROUND(I261*H261,2)</f>
        <v>0</v>
      </c>
      <c r="K261" s="252"/>
      <c r="L261" s="43"/>
      <c r="M261" s="253" t="s">
        <v>1</v>
      </c>
      <c r="N261" s="254" t="s">
        <v>39</v>
      </c>
      <c r="O261" s="90"/>
      <c r="P261" s="255">
        <f>O261*H261</f>
        <v>0</v>
      </c>
      <c r="Q261" s="255">
        <v>0.00122</v>
      </c>
      <c r="R261" s="255">
        <f>Q261*H261</f>
        <v>0.038064</v>
      </c>
      <c r="S261" s="255">
        <v>0.07</v>
      </c>
      <c r="T261" s="256">
        <f>S261*H261</f>
        <v>2.184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7" t="s">
        <v>207</v>
      </c>
      <c r="AT261" s="257" t="s">
        <v>203</v>
      </c>
      <c r="AU261" s="257" t="s">
        <v>85</v>
      </c>
      <c r="AY261" s="16" t="s">
        <v>201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6" t="s">
        <v>85</v>
      </c>
      <c r="BK261" s="258">
        <f>ROUND(I261*H261,2)</f>
        <v>0</v>
      </c>
      <c r="BL261" s="16" t="s">
        <v>207</v>
      </c>
      <c r="BM261" s="257" t="s">
        <v>317</v>
      </c>
    </row>
    <row r="262" spans="1:51" s="13" customFormat="1" ht="12">
      <c r="A262" s="13"/>
      <c r="B262" s="259"/>
      <c r="C262" s="260"/>
      <c r="D262" s="261" t="s">
        <v>209</v>
      </c>
      <c r="E262" s="262" t="s">
        <v>1</v>
      </c>
      <c r="F262" s="263" t="s">
        <v>210</v>
      </c>
      <c r="G262" s="260"/>
      <c r="H262" s="262" t="s">
        <v>1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209</v>
      </c>
      <c r="AU262" s="269" t="s">
        <v>85</v>
      </c>
      <c r="AV262" s="13" t="s">
        <v>80</v>
      </c>
      <c r="AW262" s="13" t="s">
        <v>30</v>
      </c>
      <c r="AX262" s="13" t="s">
        <v>73</v>
      </c>
      <c r="AY262" s="269" t="s">
        <v>201</v>
      </c>
    </row>
    <row r="263" spans="1:51" s="14" customFormat="1" ht="12">
      <c r="A263" s="14"/>
      <c r="B263" s="270"/>
      <c r="C263" s="271"/>
      <c r="D263" s="261" t="s">
        <v>209</v>
      </c>
      <c r="E263" s="272" t="s">
        <v>1</v>
      </c>
      <c r="F263" s="273" t="s">
        <v>318</v>
      </c>
      <c r="G263" s="271"/>
      <c r="H263" s="274">
        <v>2.3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209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201</v>
      </c>
    </row>
    <row r="264" spans="1:51" s="14" customFormat="1" ht="12">
      <c r="A264" s="14"/>
      <c r="B264" s="270"/>
      <c r="C264" s="271"/>
      <c r="D264" s="261" t="s">
        <v>209</v>
      </c>
      <c r="E264" s="272" t="s">
        <v>1</v>
      </c>
      <c r="F264" s="273" t="s">
        <v>319</v>
      </c>
      <c r="G264" s="271"/>
      <c r="H264" s="274">
        <v>2.3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209</v>
      </c>
      <c r="AU264" s="280" t="s">
        <v>85</v>
      </c>
      <c r="AV264" s="14" t="s">
        <v>85</v>
      </c>
      <c r="AW264" s="14" t="s">
        <v>30</v>
      </c>
      <c r="AX264" s="14" t="s">
        <v>73</v>
      </c>
      <c r="AY264" s="280" t="s">
        <v>201</v>
      </c>
    </row>
    <row r="265" spans="1:51" s="14" customFormat="1" ht="12">
      <c r="A265" s="14"/>
      <c r="B265" s="270"/>
      <c r="C265" s="271"/>
      <c r="D265" s="261" t="s">
        <v>209</v>
      </c>
      <c r="E265" s="272" t="s">
        <v>1</v>
      </c>
      <c r="F265" s="273" t="s">
        <v>320</v>
      </c>
      <c r="G265" s="271"/>
      <c r="H265" s="274">
        <v>2.4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209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201</v>
      </c>
    </row>
    <row r="266" spans="1:51" s="14" customFormat="1" ht="12">
      <c r="A266" s="14"/>
      <c r="B266" s="270"/>
      <c r="C266" s="271"/>
      <c r="D266" s="261" t="s">
        <v>209</v>
      </c>
      <c r="E266" s="272" t="s">
        <v>1</v>
      </c>
      <c r="F266" s="273" t="s">
        <v>321</v>
      </c>
      <c r="G266" s="271"/>
      <c r="H266" s="274">
        <v>2.4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209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201</v>
      </c>
    </row>
    <row r="267" spans="1:51" s="14" customFormat="1" ht="12">
      <c r="A267" s="14"/>
      <c r="B267" s="270"/>
      <c r="C267" s="271"/>
      <c r="D267" s="261" t="s">
        <v>209</v>
      </c>
      <c r="E267" s="272" t="s">
        <v>1</v>
      </c>
      <c r="F267" s="273" t="s">
        <v>322</v>
      </c>
      <c r="G267" s="271"/>
      <c r="H267" s="274">
        <v>2.1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209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201</v>
      </c>
    </row>
    <row r="268" spans="1:51" s="14" customFormat="1" ht="12">
      <c r="A268" s="14"/>
      <c r="B268" s="270"/>
      <c r="C268" s="271"/>
      <c r="D268" s="261" t="s">
        <v>209</v>
      </c>
      <c r="E268" s="272" t="s">
        <v>1</v>
      </c>
      <c r="F268" s="273" t="s">
        <v>323</v>
      </c>
      <c r="G268" s="271"/>
      <c r="H268" s="274">
        <v>2.4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209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201</v>
      </c>
    </row>
    <row r="269" spans="1:51" s="14" customFormat="1" ht="12">
      <c r="A269" s="14"/>
      <c r="B269" s="270"/>
      <c r="C269" s="271"/>
      <c r="D269" s="261" t="s">
        <v>209</v>
      </c>
      <c r="E269" s="272" t="s">
        <v>1</v>
      </c>
      <c r="F269" s="273" t="s">
        <v>324</v>
      </c>
      <c r="G269" s="271"/>
      <c r="H269" s="274">
        <v>2.1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209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201</v>
      </c>
    </row>
    <row r="270" spans="1:51" s="14" customFormat="1" ht="12">
      <c r="A270" s="14"/>
      <c r="B270" s="270"/>
      <c r="C270" s="271"/>
      <c r="D270" s="261" t="s">
        <v>209</v>
      </c>
      <c r="E270" s="272" t="s">
        <v>1</v>
      </c>
      <c r="F270" s="273" t="s">
        <v>325</v>
      </c>
      <c r="G270" s="271"/>
      <c r="H270" s="274">
        <v>2.4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209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201</v>
      </c>
    </row>
    <row r="271" spans="1:51" s="14" customFormat="1" ht="12">
      <c r="A271" s="14"/>
      <c r="B271" s="270"/>
      <c r="C271" s="271"/>
      <c r="D271" s="261" t="s">
        <v>209</v>
      </c>
      <c r="E271" s="272" t="s">
        <v>1</v>
      </c>
      <c r="F271" s="273" t="s">
        <v>326</v>
      </c>
      <c r="G271" s="271"/>
      <c r="H271" s="274">
        <v>2.6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209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201</v>
      </c>
    </row>
    <row r="272" spans="1:51" s="14" customFormat="1" ht="12">
      <c r="A272" s="14"/>
      <c r="B272" s="270"/>
      <c r="C272" s="271"/>
      <c r="D272" s="261" t="s">
        <v>209</v>
      </c>
      <c r="E272" s="272" t="s">
        <v>1</v>
      </c>
      <c r="F272" s="273" t="s">
        <v>327</v>
      </c>
      <c r="G272" s="271"/>
      <c r="H272" s="274">
        <v>2.6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209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201</v>
      </c>
    </row>
    <row r="273" spans="1:51" s="14" customFormat="1" ht="12">
      <c r="A273" s="14"/>
      <c r="B273" s="270"/>
      <c r="C273" s="271"/>
      <c r="D273" s="261" t="s">
        <v>209</v>
      </c>
      <c r="E273" s="272" t="s">
        <v>1</v>
      </c>
      <c r="F273" s="273" t="s">
        <v>328</v>
      </c>
      <c r="G273" s="271"/>
      <c r="H273" s="274">
        <v>2.6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209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201</v>
      </c>
    </row>
    <row r="274" spans="1:51" s="14" customFormat="1" ht="12">
      <c r="A274" s="14"/>
      <c r="B274" s="270"/>
      <c r="C274" s="271"/>
      <c r="D274" s="261" t="s">
        <v>209</v>
      </c>
      <c r="E274" s="272" t="s">
        <v>1</v>
      </c>
      <c r="F274" s="273" t="s">
        <v>329</v>
      </c>
      <c r="G274" s="271"/>
      <c r="H274" s="274">
        <v>2.6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209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201</v>
      </c>
    </row>
    <row r="275" spans="1:51" s="14" customFormat="1" ht="12">
      <c r="A275" s="14"/>
      <c r="B275" s="270"/>
      <c r="C275" s="271"/>
      <c r="D275" s="261" t="s">
        <v>209</v>
      </c>
      <c r="E275" s="272" t="s">
        <v>1</v>
      </c>
      <c r="F275" s="273" t="s">
        <v>330</v>
      </c>
      <c r="G275" s="271"/>
      <c r="H275" s="274">
        <v>2.4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209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201</v>
      </c>
    </row>
    <row r="276" spans="1:65" s="2" customFormat="1" ht="21.75" customHeight="1">
      <c r="A276" s="37"/>
      <c r="B276" s="38"/>
      <c r="C276" s="245" t="s">
        <v>331</v>
      </c>
      <c r="D276" s="245" t="s">
        <v>203</v>
      </c>
      <c r="E276" s="246" t="s">
        <v>332</v>
      </c>
      <c r="F276" s="247" t="s">
        <v>333</v>
      </c>
      <c r="G276" s="248" t="s">
        <v>316</v>
      </c>
      <c r="H276" s="249">
        <v>31.2</v>
      </c>
      <c r="I276" s="250"/>
      <c r="J276" s="251">
        <f>ROUND(I276*H276,2)</f>
        <v>0</v>
      </c>
      <c r="K276" s="252"/>
      <c r="L276" s="43"/>
      <c r="M276" s="253" t="s">
        <v>1</v>
      </c>
      <c r="N276" s="254" t="s">
        <v>39</v>
      </c>
      <c r="O276" s="90"/>
      <c r="P276" s="255">
        <f>O276*H276</f>
        <v>0</v>
      </c>
      <c r="Q276" s="255">
        <v>0</v>
      </c>
      <c r="R276" s="255">
        <f>Q276*H276</f>
        <v>0</v>
      </c>
      <c r="S276" s="255">
        <v>0</v>
      </c>
      <c r="T276" s="25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7" t="s">
        <v>207</v>
      </c>
      <c r="AT276" s="257" t="s">
        <v>203</v>
      </c>
      <c r="AU276" s="257" t="s">
        <v>85</v>
      </c>
      <c r="AY276" s="16" t="s">
        <v>201</v>
      </c>
      <c r="BE276" s="258">
        <f>IF(N276="základní",J276,0)</f>
        <v>0</v>
      </c>
      <c r="BF276" s="258">
        <f>IF(N276="snížená",J276,0)</f>
        <v>0</v>
      </c>
      <c r="BG276" s="258">
        <f>IF(N276="zákl. přenesená",J276,0)</f>
        <v>0</v>
      </c>
      <c r="BH276" s="258">
        <f>IF(N276="sníž. přenesená",J276,0)</f>
        <v>0</v>
      </c>
      <c r="BI276" s="258">
        <f>IF(N276="nulová",J276,0)</f>
        <v>0</v>
      </c>
      <c r="BJ276" s="16" t="s">
        <v>85</v>
      </c>
      <c r="BK276" s="258">
        <f>ROUND(I276*H276,2)</f>
        <v>0</v>
      </c>
      <c r="BL276" s="16" t="s">
        <v>207</v>
      </c>
      <c r="BM276" s="257" t="s">
        <v>334</v>
      </c>
    </row>
    <row r="277" spans="1:51" s="13" customFormat="1" ht="12">
      <c r="A277" s="13"/>
      <c r="B277" s="259"/>
      <c r="C277" s="260"/>
      <c r="D277" s="261" t="s">
        <v>209</v>
      </c>
      <c r="E277" s="262" t="s">
        <v>1</v>
      </c>
      <c r="F277" s="263" t="s">
        <v>210</v>
      </c>
      <c r="G277" s="260"/>
      <c r="H277" s="262" t="s">
        <v>1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209</v>
      </c>
      <c r="AU277" s="269" t="s">
        <v>85</v>
      </c>
      <c r="AV277" s="13" t="s">
        <v>80</v>
      </c>
      <c r="AW277" s="13" t="s">
        <v>30</v>
      </c>
      <c r="AX277" s="13" t="s">
        <v>73</v>
      </c>
      <c r="AY277" s="269" t="s">
        <v>201</v>
      </c>
    </row>
    <row r="278" spans="1:51" s="14" customFormat="1" ht="12">
      <c r="A278" s="14"/>
      <c r="B278" s="270"/>
      <c r="C278" s="271"/>
      <c r="D278" s="261" t="s">
        <v>209</v>
      </c>
      <c r="E278" s="272" t="s">
        <v>1</v>
      </c>
      <c r="F278" s="273" t="s">
        <v>318</v>
      </c>
      <c r="G278" s="271"/>
      <c r="H278" s="274">
        <v>2.3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209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201</v>
      </c>
    </row>
    <row r="279" spans="1:51" s="14" customFormat="1" ht="12">
      <c r="A279" s="14"/>
      <c r="B279" s="270"/>
      <c r="C279" s="271"/>
      <c r="D279" s="261" t="s">
        <v>209</v>
      </c>
      <c r="E279" s="272" t="s">
        <v>1</v>
      </c>
      <c r="F279" s="273" t="s">
        <v>319</v>
      </c>
      <c r="G279" s="271"/>
      <c r="H279" s="274">
        <v>2.3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209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201</v>
      </c>
    </row>
    <row r="280" spans="1:51" s="14" customFormat="1" ht="12">
      <c r="A280" s="14"/>
      <c r="B280" s="270"/>
      <c r="C280" s="271"/>
      <c r="D280" s="261" t="s">
        <v>209</v>
      </c>
      <c r="E280" s="272" t="s">
        <v>1</v>
      </c>
      <c r="F280" s="273" t="s">
        <v>320</v>
      </c>
      <c r="G280" s="271"/>
      <c r="H280" s="274">
        <v>2.4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209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201</v>
      </c>
    </row>
    <row r="281" spans="1:51" s="14" customFormat="1" ht="12">
      <c r="A281" s="14"/>
      <c r="B281" s="270"/>
      <c r="C281" s="271"/>
      <c r="D281" s="261" t="s">
        <v>209</v>
      </c>
      <c r="E281" s="272" t="s">
        <v>1</v>
      </c>
      <c r="F281" s="273" t="s">
        <v>321</v>
      </c>
      <c r="G281" s="271"/>
      <c r="H281" s="274">
        <v>2.4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209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201</v>
      </c>
    </row>
    <row r="282" spans="1:51" s="14" customFormat="1" ht="12">
      <c r="A282" s="14"/>
      <c r="B282" s="270"/>
      <c r="C282" s="271"/>
      <c r="D282" s="261" t="s">
        <v>209</v>
      </c>
      <c r="E282" s="272" t="s">
        <v>1</v>
      </c>
      <c r="F282" s="273" t="s">
        <v>322</v>
      </c>
      <c r="G282" s="271"/>
      <c r="H282" s="274">
        <v>2.1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209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201</v>
      </c>
    </row>
    <row r="283" spans="1:51" s="14" customFormat="1" ht="12">
      <c r="A283" s="14"/>
      <c r="B283" s="270"/>
      <c r="C283" s="271"/>
      <c r="D283" s="261" t="s">
        <v>209</v>
      </c>
      <c r="E283" s="272" t="s">
        <v>1</v>
      </c>
      <c r="F283" s="273" t="s">
        <v>323</v>
      </c>
      <c r="G283" s="271"/>
      <c r="H283" s="274">
        <v>2.4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209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201</v>
      </c>
    </row>
    <row r="284" spans="1:51" s="14" customFormat="1" ht="12">
      <c r="A284" s="14"/>
      <c r="B284" s="270"/>
      <c r="C284" s="271"/>
      <c r="D284" s="261" t="s">
        <v>209</v>
      </c>
      <c r="E284" s="272" t="s">
        <v>1</v>
      </c>
      <c r="F284" s="273" t="s">
        <v>324</v>
      </c>
      <c r="G284" s="271"/>
      <c r="H284" s="274">
        <v>2.1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209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201</v>
      </c>
    </row>
    <row r="285" spans="1:51" s="14" customFormat="1" ht="12">
      <c r="A285" s="14"/>
      <c r="B285" s="270"/>
      <c r="C285" s="271"/>
      <c r="D285" s="261" t="s">
        <v>209</v>
      </c>
      <c r="E285" s="272" t="s">
        <v>1</v>
      </c>
      <c r="F285" s="273" t="s">
        <v>325</v>
      </c>
      <c r="G285" s="271"/>
      <c r="H285" s="274">
        <v>2.4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209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201</v>
      </c>
    </row>
    <row r="286" spans="1:51" s="14" customFormat="1" ht="12">
      <c r="A286" s="14"/>
      <c r="B286" s="270"/>
      <c r="C286" s="271"/>
      <c r="D286" s="261" t="s">
        <v>209</v>
      </c>
      <c r="E286" s="272" t="s">
        <v>1</v>
      </c>
      <c r="F286" s="273" t="s">
        <v>326</v>
      </c>
      <c r="G286" s="271"/>
      <c r="H286" s="274">
        <v>2.6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209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201</v>
      </c>
    </row>
    <row r="287" spans="1:51" s="14" customFormat="1" ht="12">
      <c r="A287" s="14"/>
      <c r="B287" s="270"/>
      <c r="C287" s="271"/>
      <c r="D287" s="261" t="s">
        <v>209</v>
      </c>
      <c r="E287" s="272" t="s">
        <v>1</v>
      </c>
      <c r="F287" s="273" t="s">
        <v>327</v>
      </c>
      <c r="G287" s="271"/>
      <c r="H287" s="274">
        <v>2.6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209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201</v>
      </c>
    </row>
    <row r="288" spans="1:51" s="14" customFormat="1" ht="12">
      <c r="A288" s="14"/>
      <c r="B288" s="270"/>
      <c r="C288" s="271"/>
      <c r="D288" s="261" t="s">
        <v>209</v>
      </c>
      <c r="E288" s="272" t="s">
        <v>1</v>
      </c>
      <c r="F288" s="273" t="s">
        <v>328</v>
      </c>
      <c r="G288" s="271"/>
      <c r="H288" s="274">
        <v>2.6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209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201</v>
      </c>
    </row>
    <row r="289" spans="1:51" s="14" customFormat="1" ht="12">
      <c r="A289" s="14"/>
      <c r="B289" s="270"/>
      <c r="C289" s="271"/>
      <c r="D289" s="261" t="s">
        <v>209</v>
      </c>
      <c r="E289" s="272" t="s">
        <v>1</v>
      </c>
      <c r="F289" s="273" t="s">
        <v>329</v>
      </c>
      <c r="G289" s="271"/>
      <c r="H289" s="274">
        <v>2.6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209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201</v>
      </c>
    </row>
    <row r="290" spans="1:51" s="14" customFormat="1" ht="12">
      <c r="A290" s="14"/>
      <c r="B290" s="270"/>
      <c r="C290" s="271"/>
      <c r="D290" s="261" t="s">
        <v>209</v>
      </c>
      <c r="E290" s="272" t="s">
        <v>1</v>
      </c>
      <c r="F290" s="273" t="s">
        <v>330</v>
      </c>
      <c r="G290" s="271"/>
      <c r="H290" s="274">
        <v>2.4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209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201</v>
      </c>
    </row>
    <row r="291" spans="1:63" s="12" customFormat="1" ht="22.8" customHeight="1">
      <c r="A291" s="12"/>
      <c r="B291" s="229"/>
      <c r="C291" s="230"/>
      <c r="D291" s="231" t="s">
        <v>72</v>
      </c>
      <c r="E291" s="243" t="s">
        <v>335</v>
      </c>
      <c r="F291" s="243" t="s">
        <v>336</v>
      </c>
      <c r="G291" s="230"/>
      <c r="H291" s="230"/>
      <c r="I291" s="233"/>
      <c r="J291" s="244">
        <f>BK291</f>
        <v>0</v>
      </c>
      <c r="K291" s="230"/>
      <c r="L291" s="235"/>
      <c r="M291" s="236"/>
      <c r="N291" s="237"/>
      <c r="O291" s="237"/>
      <c r="P291" s="238">
        <f>SUM(P292:P329)</f>
        <v>0</v>
      </c>
      <c r="Q291" s="237"/>
      <c r="R291" s="238">
        <f>SUM(R292:R329)</f>
        <v>0</v>
      </c>
      <c r="S291" s="237"/>
      <c r="T291" s="239">
        <f>SUM(T292:T329)</f>
        <v>3.5631999999999997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40" t="s">
        <v>80</v>
      </c>
      <c r="AT291" s="241" t="s">
        <v>72</v>
      </c>
      <c r="AU291" s="241" t="s">
        <v>80</v>
      </c>
      <c r="AY291" s="240" t="s">
        <v>201</v>
      </c>
      <c r="BK291" s="242">
        <f>SUM(BK292:BK329)</f>
        <v>0</v>
      </c>
    </row>
    <row r="292" spans="1:65" s="2" customFormat="1" ht="16.5" customHeight="1">
      <c r="A292" s="37"/>
      <c r="B292" s="38"/>
      <c r="C292" s="245" t="s">
        <v>337</v>
      </c>
      <c r="D292" s="245" t="s">
        <v>203</v>
      </c>
      <c r="E292" s="246" t="s">
        <v>338</v>
      </c>
      <c r="F292" s="247" t="s">
        <v>339</v>
      </c>
      <c r="G292" s="248" t="s">
        <v>311</v>
      </c>
      <c r="H292" s="249">
        <v>20</v>
      </c>
      <c r="I292" s="250"/>
      <c r="J292" s="251">
        <f>ROUND(I292*H292,2)</f>
        <v>0</v>
      </c>
      <c r="K292" s="252"/>
      <c r="L292" s="43"/>
      <c r="M292" s="253" t="s">
        <v>1</v>
      </c>
      <c r="N292" s="254" t="s">
        <v>39</v>
      </c>
      <c r="O292" s="90"/>
      <c r="P292" s="255">
        <f>O292*H292</f>
        <v>0</v>
      </c>
      <c r="Q292" s="255">
        <v>0</v>
      </c>
      <c r="R292" s="255">
        <f>Q292*H292</f>
        <v>0</v>
      </c>
      <c r="S292" s="255">
        <v>0</v>
      </c>
      <c r="T292" s="25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7" t="s">
        <v>207</v>
      </c>
      <c r="AT292" s="257" t="s">
        <v>203</v>
      </c>
      <c r="AU292" s="257" t="s">
        <v>85</v>
      </c>
      <c r="AY292" s="16" t="s">
        <v>201</v>
      </c>
      <c r="BE292" s="258">
        <f>IF(N292="základní",J292,0)</f>
        <v>0</v>
      </c>
      <c r="BF292" s="258">
        <f>IF(N292="snížená",J292,0)</f>
        <v>0</v>
      </c>
      <c r="BG292" s="258">
        <f>IF(N292="zákl. přenesená",J292,0)</f>
        <v>0</v>
      </c>
      <c r="BH292" s="258">
        <f>IF(N292="sníž. přenesená",J292,0)</f>
        <v>0</v>
      </c>
      <c r="BI292" s="258">
        <f>IF(N292="nulová",J292,0)</f>
        <v>0</v>
      </c>
      <c r="BJ292" s="16" t="s">
        <v>85</v>
      </c>
      <c r="BK292" s="258">
        <f>ROUND(I292*H292,2)</f>
        <v>0</v>
      </c>
      <c r="BL292" s="16" t="s">
        <v>207</v>
      </c>
      <c r="BM292" s="257" t="s">
        <v>340</v>
      </c>
    </row>
    <row r="293" spans="1:51" s="14" customFormat="1" ht="12">
      <c r="A293" s="14"/>
      <c r="B293" s="270"/>
      <c r="C293" s="271"/>
      <c r="D293" s="261" t="s">
        <v>209</v>
      </c>
      <c r="E293" s="272" t="s">
        <v>1</v>
      </c>
      <c r="F293" s="273" t="s">
        <v>341</v>
      </c>
      <c r="G293" s="271"/>
      <c r="H293" s="274">
        <v>13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209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201</v>
      </c>
    </row>
    <row r="294" spans="1:51" s="14" customFormat="1" ht="12">
      <c r="A294" s="14"/>
      <c r="B294" s="270"/>
      <c r="C294" s="271"/>
      <c r="D294" s="261" t="s">
        <v>209</v>
      </c>
      <c r="E294" s="272" t="s">
        <v>1</v>
      </c>
      <c r="F294" s="273" t="s">
        <v>342</v>
      </c>
      <c r="G294" s="271"/>
      <c r="H294" s="274">
        <v>7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209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201</v>
      </c>
    </row>
    <row r="295" spans="1:65" s="2" customFormat="1" ht="33" customHeight="1">
      <c r="A295" s="37"/>
      <c r="B295" s="38"/>
      <c r="C295" s="245" t="s">
        <v>343</v>
      </c>
      <c r="D295" s="245" t="s">
        <v>203</v>
      </c>
      <c r="E295" s="246" t="s">
        <v>344</v>
      </c>
      <c r="F295" s="247" t="s">
        <v>345</v>
      </c>
      <c r="G295" s="248" t="s">
        <v>346</v>
      </c>
      <c r="H295" s="249">
        <v>0.191</v>
      </c>
      <c r="I295" s="250"/>
      <c r="J295" s="251">
        <f>ROUND(I295*H295,2)</f>
        <v>0</v>
      </c>
      <c r="K295" s="252"/>
      <c r="L295" s="43"/>
      <c r="M295" s="253" t="s">
        <v>1</v>
      </c>
      <c r="N295" s="254" t="s">
        <v>39</v>
      </c>
      <c r="O295" s="90"/>
      <c r="P295" s="255">
        <f>O295*H295</f>
        <v>0</v>
      </c>
      <c r="Q295" s="255">
        <v>0</v>
      </c>
      <c r="R295" s="255">
        <f>Q295*H295</f>
        <v>0</v>
      </c>
      <c r="S295" s="255">
        <v>2.2</v>
      </c>
      <c r="T295" s="256">
        <f>S295*H295</f>
        <v>0.4202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7" t="s">
        <v>207</v>
      </c>
      <c r="AT295" s="257" t="s">
        <v>203</v>
      </c>
      <c r="AU295" s="257" t="s">
        <v>85</v>
      </c>
      <c r="AY295" s="16" t="s">
        <v>201</v>
      </c>
      <c r="BE295" s="258">
        <f>IF(N295="základní",J295,0)</f>
        <v>0</v>
      </c>
      <c r="BF295" s="258">
        <f>IF(N295="snížená",J295,0)</f>
        <v>0</v>
      </c>
      <c r="BG295" s="258">
        <f>IF(N295="zákl. přenesená",J295,0)</f>
        <v>0</v>
      </c>
      <c r="BH295" s="258">
        <f>IF(N295="sníž. přenesená",J295,0)</f>
        <v>0</v>
      </c>
      <c r="BI295" s="258">
        <f>IF(N295="nulová",J295,0)</f>
        <v>0</v>
      </c>
      <c r="BJ295" s="16" t="s">
        <v>85</v>
      </c>
      <c r="BK295" s="258">
        <f>ROUND(I295*H295,2)</f>
        <v>0</v>
      </c>
      <c r="BL295" s="16" t="s">
        <v>207</v>
      </c>
      <c r="BM295" s="257" t="s">
        <v>347</v>
      </c>
    </row>
    <row r="296" spans="1:51" s="13" customFormat="1" ht="12">
      <c r="A296" s="13"/>
      <c r="B296" s="259"/>
      <c r="C296" s="260"/>
      <c r="D296" s="261" t="s">
        <v>209</v>
      </c>
      <c r="E296" s="262" t="s">
        <v>1</v>
      </c>
      <c r="F296" s="263" t="s">
        <v>348</v>
      </c>
      <c r="G296" s="260"/>
      <c r="H296" s="262" t="s">
        <v>1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209</v>
      </c>
      <c r="AU296" s="269" t="s">
        <v>85</v>
      </c>
      <c r="AV296" s="13" t="s">
        <v>80</v>
      </c>
      <c r="AW296" s="13" t="s">
        <v>30</v>
      </c>
      <c r="AX296" s="13" t="s">
        <v>73</v>
      </c>
      <c r="AY296" s="269" t="s">
        <v>201</v>
      </c>
    </row>
    <row r="297" spans="1:51" s="14" customFormat="1" ht="12">
      <c r="A297" s="14"/>
      <c r="B297" s="270"/>
      <c r="C297" s="271"/>
      <c r="D297" s="261" t="s">
        <v>209</v>
      </c>
      <c r="E297" s="272" t="s">
        <v>1</v>
      </c>
      <c r="F297" s="273" t="s">
        <v>349</v>
      </c>
      <c r="G297" s="271"/>
      <c r="H297" s="274">
        <v>0.016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209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201</v>
      </c>
    </row>
    <row r="298" spans="1:51" s="14" customFormat="1" ht="12">
      <c r="A298" s="14"/>
      <c r="B298" s="270"/>
      <c r="C298" s="271"/>
      <c r="D298" s="261" t="s">
        <v>209</v>
      </c>
      <c r="E298" s="272" t="s">
        <v>1</v>
      </c>
      <c r="F298" s="273" t="s">
        <v>350</v>
      </c>
      <c r="G298" s="271"/>
      <c r="H298" s="274">
        <v>0.175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209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201</v>
      </c>
    </row>
    <row r="299" spans="1:65" s="2" customFormat="1" ht="21.75" customHeight="1">
      <c r="A299" s="37"/>
      <c r="B299" s="38"/>
      <c r="C299" s="245" t="s">
        <v>7</v>
      </c>
      <c r="D299" s="245" t="s">
        <v>203</v>
      </c>
      <c r="E299" s="246" t="s">
        <v>351</v>
      </c>
      <c r="F299" s="247" t="s">
        <v>352</v>
      </c>
      <c r="G299" s="248" t="s">
        <v>206</v>
      </c>
      <c r="H299" s="249">
        <v>130</v>
      </c>
      <c r="I299" s="250"/>
      <c r="J299" s="251">
        <f>ROUND(I299*H299,2)</f>
        <v>0</v>
      </c>
      <c r="K299" s="252"/>
      <c r="L299" s="43"/>
      <c r="M299" s="253" t="s">
        <v>1</v>
      </c>
      <c r="N299" s="254" t="s">
        <v>39</v>
      </c>
      <c r="O299" s="90"/>
      <c r="P299" s="255">
        <f>O299*H299</f>
        <v>0</v>
      </c>
      <c r="Q299" s="255">
        <v>0</v>
      </c>
      <c r="R299" s="255">
        <f>Q299*H299</f>
        <v>0</v>
      </c>
      <c r="S299" s="255">
        <v>0</v>
      </c>
      <c r="T299" s="25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7" t="s">
        <v>207</v>
      </c>
      <c r="AT299" s="257" t="s">
        <v>203</v>
      </c>
      <c r="AU299" s="257" t="s">
        <v>85</v>
      </c>
      <c r="AY299" s="16" t="s">
        <v>201</v>
      </c>
      <c r="BE299" s="258">
        <f>IF(N299="základní",J299,0)</f>
        <v>0</v>
      </c>
      <c r="BF299" s="258">
        <f>IF(N299="snížená",J299,0)</f>
        <v>0</v>
      </c>
      <c r="BG299" s="258">
        <f>IF(N299="zákl. přenesená",J299,0)</f>
        <v>0</v>
      </c>
      <c r="BH299" s="258">
        <f>IF(N299="sníž. přenesená",J299,0)</f>
        <v>0</v>
      </c>
      <c r="BI299" s="258">
        <f>IF(N299="nulová",J299,0)</f>
        <v>0</v>
      </c>
      <c r="BJ299" s="16" t="s">
        <v>85</v>
      </c>
      <c r="BK299" s="258">
        <f>ROUND(I299*H299,2)</f>
        <v>0</v>
      </c>
      <c r="BL299" s="16" t="s">
        <v>207</v>
      </c>
      <c r="BM299" s="257" t="s">
        <v>353</v>
      </c>
    </row>
    <row r="300" spans="1:51" s="14" customFormat="1" ht="12">
      <c r="A300" s="14"/>
      <c r="B300" s="270"/>
      <c r="C300" s="271"/>
      <c r="D300" s="261" t="s">
        <v>209</v>
      </c>
      <c r="E300" s="272" t="s">
        <v>1</v>
      </c>
      <c r="F300" s="273" t="s">
        <v>354</v>
      </c>
      <c r="G300" s="271"/>
      <c r="H300" s="274">
        <v>130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0" t="s">
        <v>209</v>
      </c>
      <c r="AU300" s="280" t="s">
        <v>85</v>
      </c>
      <c r="AV300" s="14" t="s">
        <v>85</v>
      </c>
      <c r="AW300" s="14" t="s">
        <v>30</v>
      </c>
      <c r="AX300" s="14" t="s">
        <v>73</v>
      </c>
      <c r="AY300" s="280" t="s">
        <v>201</v>
      </c>
    </row>
    <row r="301" spans="1:65" s="2" customFormat="1" ht="21.75" customHeight="1">
      <c r="A301" s="37"/>
      <c r="B301" s="38"/>
      <c r="C301" s="245" t="s">
        <v>355</v>
      </c>
      <c r="D301" s="245" t="s">
        <v>203</v>
      </c>
      <c r="E301" s="246" t="s">
        <v>356</v>
      </c>
      <c r="F301" s="247" t="s">
        <v>357</v>
      </c>
      <c r="G301" s="248" t="s">
        <v>206</v>
      </c>
      <c r="H301" s="249">
        <v>39</v>
      </c>
      <c r="I301" s="250"/>
      <c r="J301" s="251">
        <f>ROUND(I301*H301,2)</f>
        <v>0</v>
      </c>
      <c r="K301" s="252"/>
      <c r="L301" s="43"/>
      <c r="M301" s="253" t="s">
        <v>1</v>
      </c>
      <c r="N301" s="254" t="s">
        <v>39</v>
      </c>
      <c r="O301" s="90"/>
      <c r="P301" s="255">
        <f>O301*H301</f>
        <v>0</v>
      </c>
      <c r="Q301" s="255">
        <v>0</v>
      </c>
      <c r="R301" s="255">
        <f>Q301*H301</f>
        <v>0</v>
      </c>
      <c r="S301" s="255">
        <v>0</v>
      </c>
      <c r="T301" s="25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7" t="s">
        <v>207</v>
      </c>
      <c r="AT301" s="257" t="s">
        <v>203</v>
      </c>
      <c r="AU301" s="257" t="s">
        <v>85</v>
      </c>
      <c r="AY301" s="16" t="s">
        <v>201</v>
      </c>
      <c r="BE301" s="258">
        <f>IF(N301="základní",J301,0)</f>
        <v>0</v>
      </c>
      <c r="BF301" s="258">
        <f>IF(N301="snížená",J301,0)</f>
        <v>0</v>
      </c>
      <c r="BG301" s="258">
        <f>IF(N301="zákl. přenesená",J301,0)</f>
        <v>0</v>
      </c>
      <c r="BH301" s="258">
        <f>IF(N301="sníž. přenesená",J301,0)</f>
        <v>0</v>
      </c>
      <c r="BI301" s="258">
        <f>IF(N301="nulová",J301,0)</f>
        <v>0</v>
      </c>
      <c r="BJ301" s="16" t="s">
        <v>85</v>
      </c>
      <c r="BK301" s="258">
        <f>ROUND(I301*H301,2)</f>
        <v>0</v>
      </c>
      <c r="BL301" s="16" t="s">
        <v>207</v>
      </c>
      <c r="BM301" s="257" t="s">
        <v>358</v>
      </c>
    </row>
    <row r="302" spans="1:51" s="14" customFormat="1" ht="12">
      <c r="A302" s="14"/>
      <c r="B302" s="270"/>
      <c r="C302" s="271"/>
      <c r="D302" s="261" t="s">
        <v>209</v>
      </c>
      <c r="E302" s="272" t="s">
        <v>1</v>
      </c>
      <c r="F302" s="273" t="s">
        <v>359</v>
      </c>
      <c r="G302" s="271"/>
      <c r="H302" s="274">
        <v>39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209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201</v>
      </c>
    </row>
    <row r="303" spans="1:65" s="2" customFormat="1" ht="21.75" customHeight="1">
      <c r="A303" s="37"/>
      <c r="B303" s="38"/>
      <c r="C303" s="245" t="s">
        <v>360</v>
      </c>
      <c r="D303" s="245" t="s">
        <v>203</v>
      </c>
      <c r="E303" s="246" t="s">
        <v>361</v>
      </c>
      <c r="F303" s="247" t="s">
        <v>362</v>
      </c>
      <c r="G303" s="248" t="s">
        <v>206</v>
      </c>
      <c r="H303" s="249">
        <v>39</v>
      </c>
      <c r="I303" s="250"/>
      <c r="J303" s="251">
        <f>ROUND(I303*H303,2)</f>
        <v>0</v>
      </c>
      <c r="K303" s="252"/>
      <c r="L303" s="43"/>
      <c r="M303" s="253" t="s">
        <v>1</v>
      </c>
      <c r="N303" s="254" t="s">
        <v>39</v>
      </c>
      <c r="O303" s="90"/>
      <c r="P303" s="255">
        <f>O303*H303</f>
        <v>0</v>
      </c>
      <c r="Q303" s="255">
        <v>0</v>
      </c>
      <c r="R303" s="255">
        <f>Q303*H303</f>
        <v>0</v>
      </c>
      <c r="S303" s="255">
        <v>0</v>
      </c>
      <c r="T303" s="25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57" t="s">
        <v>207</v>
      </c>
      <c r="AT303" s="257" t="s">
        <v>203</v>
      </c>
      <c r="AU303" s="257" t="s">
        <v>85</v>
      </c>
      <c r="AY303" s="16" t="s">
        <v>201</v>
      </c>
      <c r="BE303" s="258">
        <f>IF(N303="základní",J303,0)</f>
        <v>0</v>
      </c>
      <c r="BF303" s="258">
        <f>IF(N303="snížená",J303,0)</f>
        <v>0</v>
      </c>
      <c r="BG303" s="258">
        <f>IF(N303="zákl. přenesená",J303,0)</f>
        <v>0</v>
      </c>
      <c r="BH303" s="258">
        <f>IF(N303="sníž. přenesená",J303,0)</f>
        <v>0</v>
      </c>
      <c r="BI303" s="258">
        <f>IF(N303="nulová",J303,0)</f>
        <v>0</v>
      </c>
      <c r="BJ303" s="16" t="s">
        <v>85</v>
      </c>
      <c r="BK303" s="258">
        <f>ROUND(I303*H303,2)</f>
        <v>0</v>
      </c>
      <c r="BL303" s="16" t="s">
        <v>207</v>
      </c>
      <c r="BM303" s="257" t="s">
        <v>363</v>
      </c>
    </row>
    <row r="304" spans="1:51" s="14" customFormat="1" ht="12">
      <c r="A304" s="14"/>
      <c r="B304" s="270"/>
      <c r="C304" s="271"/>
      <c r="D304" s="261" t="s">
        <v>209</v>
      </c>
      <c r="E304" s="272" t="s">
        <v>1</v>
      </c>
      <c r="F304" s="273" t="s">
        <v>359</v>
      </c>
      <c r="G304" s="271"/>
      <c r="H304" s="274">
        <v>39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209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201</v>
      </c>
    </row>
    <row r="305" spans="1:65" s="2" customFormat="1" ht="21.75" customHeight="1">
      <c r="A305" s="37"/>
      <c r="B305" s="38"/>
      <c r="C305" s="245" t="s">
        <v>364</v>
      </c>
      <c r="D305" s="245" t="s">
        <v>203</v>
      </c>
      <c r="E305" s="246" t="s">
        <v>365</v>
      </c>
      <c r="F305" s="247" t="s">
        <v>366</v>
      </c>
      <c r="G305" s="248" t="s">
        <v>206</v>
      </c>
      <c r="H305" s="249">
        <v>7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0.008</v>
      </c>
      <c r="T305" s="256">
        <f>S305*H305</f>
        <v>0.056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207</v>
      </c>
      <c r="AT305" s="257" t="s">
        <v>203</v>
      </c>
      <c r="AU305" s="257" t="s">
        <v>85</v>
      </c>
      <c r="AY305" s="16" t="s">
        <v>201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207</v>
      </c>
      <c r="BM305" s="257" t="s">
        <v>367</v>
      </c>
    </row>
    <row r="306" spans="1:51" s="13" customFormat="1" ht="12">
      <c r="A306" s="13"/>
      <c r="B306" s="259"/>
      <c r="C306" s="260"/>
      <c r="D306" s="261" t="s">
        <v>209</v>
      </c>
      <c r="E306" s="262" t="s">
        <v>1</v>
      </c>
      <c r="F306" s="263" t="s">
        <v>228</v>
      </c>
      <c r="G306" s="260"/>
      <c r="H306" s="262" t="s">
        <v>1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209</v>
      </c>
      <c r="AU306" s="269" t="s">
        <v>85</v>
      </c>
      <c r="AV306" s="13" t="s">
        <v>80</v>
      </c>
      <c r="AW306" s="13" t="s">
        <v>30</v>
      </c>
      <c r="AX306" s="13" t="s">
        <v>73</v>
      </c>
      <c r="AY306" s="269" t="s">
        <v>201</v>
      </c>
    </row>
    <row r="307" spans="1:51" s="14" customFormat="1" ht="12">
      <c r="A307" s="14"/>
      <c r="B307" s="270"/>
      <c r="C307" s="271"/>
      <c r="D307" s="261" t="s">
        <v>209</v>
      </c>
      <c r="E307" s="272" t="s">
        <v>1</v>
      </c>
      <c r="F307" s="273" t="s">
        <v>368</v>
      </c>
      <c r="G307" s="271"/>
      <c r="H307" s="274">
        <v>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209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201</v>
      </c>
    </row>
    <row r="308" spans="1:51" s="14" customFormat="1" ht="12">
      <c r="A308" s="14"/>
      <c r="B308" s="270"/>
      <c r="C308" s="271"/>
      <c r="D308" s="261" t="s">
        <v>209</v>
      </c>
      <c r="E308" s="272" t="s">
        <v>1</v>
      </c>
      <c r="F308" s="273" t="s">
        <v>369</v>
      </c>
      <c r="G308" s="271"/>
      <c r="H308" s="274">
        <v>2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209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201</v>
      </c>
    </row>
    <row r="309" spans="1:51" s="14" customFormat="1" ht="12">
      <c r="A309" s="14"/>
      <c r="B309" s="270"/>
      <c r="C309" s="271"/>
      <c r="D309" s="261" t="s">
        <v>209</v>
      </c>
      <c r="E309" s="272" t="s">
        <v>1</v>
      </c>
      <c r="F309" s="273" t="s">
        <v>370</v>
      </c>
      <c r="G309" s="271"/>
      <c r="H309" s="274">
        <v>3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209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201</v>
      </c>
    </row>
    <row r="310" spans="1:65" s="2" customFormat="1" ht="21.75" customHeight="1">
      <c r="A310" s="37"/>
      <c r="B310" s="38"/>
      <c r="C310" s="245" t="s">
        <v>371</v>
      </c>
      <c r="D310" s="245" t="s">
        <v>203</v>
      </c>
      <c r="E310" s="246" t="s">
        <v>372</v>
      </c>
      <c r="F310" s="247" t="s">
        <v>373</v>
      </c>
      <c r="G310" s="248" t="s">
        <v>206</v>
      </c>
      <c r="H310" s="249">
        <v>7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0.09</v>
      </c>
      <c r="T310" s="256">
        <f>S310*H310</f>
        <v>0.63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207</v>
      </c>
      <c r="AT310" s="257" t="s">
        <v>203</v>
      </c>
      <c r="AU310" s="257" t="s">
        <v>85</v>
      </c>
      <c r="AY310" s="16" t="s">
        <v>201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207</v>
      </c>
      <c r="BM310" s="257" t="s">
        <v>374</v>
      </c>
    </row>
    <row r="311" spans="1:51" s="13" customFormat="1" ht="12">
      <c r="A311" s="13"/>
      <c r="B311" s="259"/>
      <c r="C311" s="260"/>
      <c r="D311" s="261" t="s">
        <v>209</v>
      </c>
      <c r="E311" s="262" t="s">
        <v>1</v>
      </c>
      <c r="F311" s="263" t="s">
        <v>232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209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201</v>
      </c>
    </row>
    <row r="312" spans="1:51" s="14" customFormat="1" ht="12">
      <c r="A312" s="14"/>
      <c r="B312" s="270"/>
      <c r="C312" s="271"/>
      <c r="D312" s="261" t="s">
        <v>209</v>
      </c>
      <c r="E312" s="272" t="s">
        <v>1</v>
      </c>
      <c r="F312" s="273" t="s">
        <v>368</v>
      </c>
      <c r="G312" s="271"/>
      <c r="H312" s="274">
        <v>2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209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201</v>
      </c>
    </row>
    <row r="313" spans="1:51" s="14" customFormat="1" ht="12">
      <c r="A313" s="14"/>
      <c r="B313" s="270"/>
      <c r="C313" s="271"/>
      <c r="D313" s="261" t="s">
        <v>209</v>
      </c>
      <c r="E313" s="272" t="s">
        <v>1</v>
      </c>
      <c r="F313" s="273" t="s">
        <v>369</v>
      </c>
      <c r="G313" s="271"/>
      <c r="H313" s="274">
        <v>2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209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201</v>
      </c>
    </row>
    <row r="314" spans="1:51" s="14" customFormat="1" ht="12">
      <c r="A314" s="14"/>
      <c r="B314" s="270"/>
      <c r="C314" s="271"/>
      <c r="D314" s="261" t="s">
        <v>209</v>
      </c>
      <c r="E314" s="272" t="s">
        <v>1</v>
      </c>
      <c r="F314" s="273" t="s">
        <v>370</v>
      </c>
      <c r="G314" s="271"/>
      <c r="H314" s="274">
        <v>3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209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201</v>
      </c>
    </row>
    <row r="315" spans="1:65" s="2" customFormat="1" ht="21.75" customHeight="1">
      <c r="A315" s="37"/>
      <c r="B315" s="38"/>
      <c r="C315" s="245" t="s">
        <v>375</v>
      </c>
      <c r="D315" s="245" t="s">
        <v>203</v>
      </c>
      <c r="E315" s="246" t="s">
        <v>376</v>
      </c>
      <c r="F315" s="247" t="s">
        <v>377</v>
      </c>
      <c r="G315" s="248" t="s">
        <v>316</v>
      </c>
      <c r="H315" s="249">
        <v>17.5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0.027</v>
      </c>
      <c r="T315" s="256">
        <f>S315*H315</f>
        <v>0.4725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207</v>
      </c>
      <c r="AT315" s="257" t="s">
        <v>203</v>
      </c>
      <c r="AU315" s="257" t="s">
        <v>85</v>
      </c>
      <c r="AY315" s="16" t="s">
        <v>201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207</v>
      </c>
      <c r="BM315" s="257" t="s">
        <v>378</v>
      </c>
    </row>
    <row r="316" spans="1:51" s="13" customFormat="1" ht="12">
      <c r="A316" s="13"/>
      <c r="B316" s="259"/>
      <c r="C316" s="260"/>
      <c r="D316" s="261" t="s">
        <v>209</v>
      </c>
      <c r="E316" s="262" t="s">
        <v>1</v>
      </c>
      <c r="F316" s="263" t="s">
        <v>228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209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201</v>
      </c>
    </row>
    <row r="317" spans="1:51" s="14" customFormat="1" ht="12">
      <c r="A317" s="14"/>
      <c r="B317" s="270"/>
      <c r="C317" s="271"/>
      <c r="D317" s="261" t="s">
        <v>209</v>
      </c>
      <c r="E317" s="272" t="s">
        <v>1</v>
      </c>
      <c r="F317" s="273" t="s">
        <v>379</v>
      </c>
      <c r="G317" s="271"/>
      <c r="H317" s="274">
        <v>3.5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209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201</v>
      </c>
    </row>
    <row r="318" spans="1:51" s="14" customFormat="1" ht="12">
      <c r="A318" s="14"/>
      <c r="B318" s="270"/>
      <c r="C318" s="271"/>
      <c r="D318" s="261" t="s">
        <v>209</v>
      </c>
      <c r="E318" s="272" t="s">
        <v>1</v>
      </c>
      <c r="F318" s="273" t="s">
        <v>380</v>
      </c>
      <c r="G318" s="271"/>
      <c r="H318" s="274">
        <v>3.5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209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201</v>
      </c>
    </row>
    <row r="319" spans="1:51" s="14" customFormat="1" ht="12">
      <c r="A319" s="14"/>
      <c r="B319" s="270"/>
      <c r="C319" s="271"/>
      <c r="D319" s="261" t="s">
        <v>209</v>
      </c>
      <c r="E319" s="272" t="s">
        <v>1</v>
      </c>
      <c r="F319" s="273" t="s">
        <v>381</v>
      </c>
      <c r="G319" s="271"/>
      <c r="H319" s="274">
        <v>10.5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209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201</v>
      </c>
    </row>
    <row r="320" spans="1:65" s="2" customFormat="1" ht="21.75" customHeight="1">
      <c r="A320" s="37"/>
      <c r="B320" s="38"/>
      <c r="C320" s="245" t="s">
        <v>382</v>
      </c>
      <c r="D320" s="245" t="s">
        <v>203</v>
      </c>
      <c r="E320" s="246" t="s">
        <v>383</v>
      </c>
      <c r="F320" s="247" t="s">
        <v>384</v>
      </c>
      <c r="G320" s="248" t="s">
        <v>316</v>
      </c>
      <c r="H320" s="249">
        <v>10.5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0.081</v>
      </c>
      <c r="T320" s="256">
        <f>S320*H320</f>
        <v>0.8505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207</v>
      </c>
      <c r="AT320" s="257" t="s">
        <v>203</v>
      </c>
      <c r="AU320" s="257" t="s">
        <v>85</v>
      </c>
      <c r="AY320" s="16" t="s">
        <v>201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207</v>
      </c>
      <c r="BM320" s="257" t="s">
        <v>385</v>
      </c>
    </row>
    <row r="321" spans="1:51" s="13" customFormat="1" ht="12">
      <c r="A321" s="13"/>
      <c r="B321" s="259"/>
      <c r="C321" s="260"/>
      <c r="D321" s="261" t="s">
        <v>209</v>
      </c>
      <c r="E321" s="262" t="s">
        <v>1</v>
      </c>
      <c r="F321" s="263" t="s">
        <v>232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209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201</v>
      </c>
    </row>
    <row r="322" spans="1:51" s="14" customFormat="1" ht="12">
      <c r="A322" s="14"/>
      <c r="B322" s="270"/>
      <c r="C322" s="271"/>
      <c r="D322" s="261" t="s">
        <v>209</v>
      </c>
      <c r="E322" s="272" t="s">
        <v>1</v>
      </c>
      <c r="F322" s="273" t="s">
        <v>379</v>
      </c>
      <c r="G322" s="271"/>
      <c r="H322" s="274">
        <v>3.5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209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201</v>
      </c>
    </row>
    <row r="323" spans="1:51" s="14" customFormat="1" ht="12">
      <c r="A323" s="14"/>
      <c r="B323" s="270"/>
      <c r="C323" s="271"/>
      <c r="D323" s="261" t="s">
        <v>209</v>
      </c>
      <c r="E323" s="272" t="s">
        <v>1</v>
      </c>
      <c r="F323" s="273" t="s">
        <v>380</v>
      </c>
      <c r="G323" s="271"/>
      <c r="H323" s="274">
        <v>3.5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209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201</v>
      </c>
    </row>
    <row r="324" spans="1:51" s="14" customFormat="1" ht="12">
      <c r="A324" s="14"/>
      <c r="B324" s="270"/>
      <c r="C324" s="271"/>
      <c r="D324" s="261" t="s">
        <v>209</v>
      </c>
      <c r="E324" s="272" t="s">
        <v>1</v>
      </c>
      <c r="F324" s="273" t="s">
        <v>386</v>
      </c>
      <c r="G324" s="271"/>
      <c r="H324" s="274">
        <v>3.5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209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201</v>
      </c>
    </row>
    <row r="325" spans="1:65" s="2" customFormat="1" ht="21.75" customHeight="1">
      <c r="A325" s="37"/>
      <c r="B325" s="38"/>
      <c r="C325" s="245" t="s">
        <v>387</v>
      </c>
      <c r="D325" s="245" t="s">
        <v>203</v>
      </c>
      <c r="E325" s="246" t="s">
        <v>388</v>
      </c>
      <c r="F325" s="247" t="s">
        <v>389</v>
      </c>
      <c r="G325" s="248" t="s">
        <v>316</v>
      </c>
      <c r="H325" s="249">
        <v>42</v>
      </c>
      <c r="I325" s="250"/>
      <c r="J325" s="251">
        <f>ROUND(I325*H325,2)</f>
        <v>0</v>
      </c>
      <c r="K325" s="252"/>
      <c r="L325" s="43"/>
      <c r="M325" s="253" t="s">
        <v>1</v>
      </c>
      <c r="N325" s="254" t="s">
        <v>39</v>
      </c>
      <c r="O325" s="90"/>
      <c r="P325" s="255">
        <f>O325*H325</f>
        <v>0</v>
      </c>
      <c r="Q325" s="255">
        <v>0</v>
      </c>
      <c r="R325" s="255">
        <f>Q325*H325</f>
        <v>0</v>
      </c>
      <c r="S325" s="255">
        <v>0.027</v>
      </c>
      <c r="T325" s="256">
        <f>S325*H325</f>
        <v>1.134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7" t="s">
        <v>207</v>
      </c>
      <c r="AT325" s="257" t="s">
        <v>203</v>
      </c>
      <c r="AU325" s="257" t="s">
        <v>85</v>
      </c>
      <c r="AY325" s="16" t="s">
        <v>201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6" t="s">
        <v>85</v>
      </c>
      <c r="BK325" s="258">
        <f>ROUND(I325*H325,2)</f>
        <v>0</v>
      </c>
      <c r="BL325" s="16" t="s">
        <v>207</v>
      </c>
      <c r="BM325" s="257" t="s">
        <v>390</v>
      </c>
    </row>
    <row r="326" spans="1:51" s="13" customFormat="1" ht="12">
      <c r="A326" s="13"/>
      <c r="B326" s="259"/>
      <c r="C326" s="260"/>
      <c r="D326" s="261" t="s">
        <v>209</v>
      </c>
      <c r="E326" s="262" t="s">
        <v>1</v>
      </c>
      <c r="F326" s="263" t="s">
        <v>232</v>
      </c>
      <c r="G326" s="260"/>
      <c r="H326" s="262" t="s">
        <v>1</v>
      </c>
      <c r="I326" s="264"/>
      <c r="J326" s="260"/>
      <c r="K326" s="260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209</v>
      </c>
      <c r="AU326" s="269" t="s">
        <v>85</v>
      </c>
      <c r="AV326" s="13" t="s">
        <v>80</v>
      </c>
      <c r="AW326" s="13" t="s">
        <v>30</v>
      </c>
      <c r="AX326" s="13" t="s">
        <v>73</v>
      </c>
      <c r="AY326" s="269" t="s">
        <v>201</v>
      </c>
    </row>
    <row r="327" spans="1:51" s="14" customFormat="1" ht="12">
      <c r="A327" s="14"/>
      <c r="B327" s="270"/>
      <c r="C327" s="271"/>
      <c r="D327" s="261" t="s">
        <v>209</v>
      </c>
      <c r="E327" s="272" t="s">
        <v>1</v>
      </c>
      <c r="F327" s="273" t="s">
        <v>391</v>
      </c>
      <c r="G327" s="271"/>
      <c r="H327" s="274">
        <v>14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209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201</v>
      </c>
    </row>
    <row r="328" spans="1:51" s="14" customFormat="1" ht="12">
      <c r="A328" s="14"/>
      <c r="B328" s="270"/>
      <c r="C328" s="271"/>
      <c r="D328" s="261" t="s">
        <v>209</v>
      </c>
      <c r="E328" s="272" t="s">
        <v>1</v>
      </c>
      <c r="F328" s="273" t="s">
        <v>392</v>
      </c>
      <c r="G328" s="271"/>
      <c r="H328" s="274">
        <v>14</v>
      </c>
      <c r="I328" s="275"/>
      <c r="J328" s="271"/>
      <c r="K328" s="271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209</v>
      </c>
      <c r="AU328" s="280" t="s">
        <v>85</v>
      </c>
      <c r="AV328" s="14" t="s">
        <v>85</v>
      </c>
      <c r="AW328" s="14" t="s">
        <v>30</v>
      </c>
      <c r="AX328" s="14" t="s">
        <v>73</v>
      </c>
      <c r="AY328" s="280" t="s">
        <v>201</v>
      </c>
    </row>
    <row r="329" spans="1:51" s="14" customFormat="1" ht="12">
      <c r="A329" s="14"/>
      <c r="B329" s="270"/>
      <c r="C329" s="271"/>
      <c r="D329" s="261" t="s">
        <v>209</v>
      </c>
      <c r="E329" s="272" t="s">
        <v>1</v>
      </c>
      <c r="F329" s="273" t="s">
        <v>393</v>
      </c>
      <c r="G329" s="271"/>
      <c r="H329" s="274">
        <v>14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209</v>
      </c>
      <c r="AU329" s="280" t="s">
        <v>85</v>
      </c>
      <c r="AV329" s="14" t="s">
        <v>85</v>
      </c>
      <c r="AW329" s="14" t="s">
        <v>30</v>
      </c>
      <c r="AX329" s="14" t="s">
        <v>73</v>
      </c>
      <c r="AY329" s="280" t="s">
        <v>201</v>
      </c>
    </row>
    <row r="330" spans="1:63" s="12" customFormat="1" ht="22.8" customHeight="1">
      <c r="A330" s="12"/>
      <c r="B330" s="229"/>
      <c r="C330" s="230"/>
      <c r="D330" s="231" t="s">
        <v>72</v>
      </c>
      <c r="E330" s="243" t="s">
        <v>394</v>
      </c>
      <c r="F330" s="243" t="s">
        <v>395</v>
      </c>
      <c r="G330" s="230"/>
      <c r="H330" s="230"/>
      <c r="I330" s="233"/>
      <c r="J330" s="244">
        <f>BK330</f>
        <v>0</v>
      </c>
      <c r="K330" s="230"/>
      <c r="L330" s="235"/>
      <c r="M330" s="236"/>
      <c r="N330" s="237"/>
      <c r="O330" s="237"/>
      <c r="P330" s="238">
        <f>SUM(P331:P336)</f>
        <v>0</v>
      </c>
      <c r="Q330" s="237"/>
      <c r="R330" s="238">
        <f>SUM(R331:R336)</f>
        <v>0</v>
      </c>
      <c r="S330" s="237"/>
      <c r="T330" s="239">
        <f>SUM(T331:T336)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40" t="s">
        <v>80</v>
      </c>
      <c r="AT330" s="241" t="s">
        <v>72</v>
      </c>
      <c r="AU330" s="241" t="s">
        <v>80</v>
      </c>
      <c r="AY330" s="240" t="s">
        <v>201</v>
      </c>
      <c r="BK330" s="242">
        <f>SUM(BK331:BK336)</f>
        <v>0</v>
      </c>
    </row>
    <row r="331" spans="1:65" s="2" customFormat="1" ht="16.5" customHeight="1">
      <c r="A331" s="37"/>
      <c r="B331" s="38"/>
      <c r="C331" s="245" t="s">
        <v>396</v>
      </c>
      <c r="D331" s="245" t="s">
        <v>203</v>
      </c>
      <c r="E331" s="246" t="s">
        <v>397</v>
      </c>
      <c r="F331" s="247" t="s">
        <v>398</v>
      </c>
      <c r="G331" s="248" t="s">
        <v>399</v>
      </c>
      <c r="H331" s="249">
        <v>5.747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207</v>
      </c>
      <c r="AT331" s="257" t="s">
        <v>203</v>
      </c>
      <c r="AU331" s="257" t="s">
        <v>85</v>
      </c>
      <c r="AY331" s="16" t="s">
        <v>201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207</v>
      </c>
      <c r="BM331" s="257" t="s">
        <v>400</v>
      </c>
    </row>
    <row r="332" spans="1:65" s="2" customFormat="1" ht="21.75" customHeight="1">
      <c r="A332" s="37"/>
      <c r="B332" s="38"/>
      <c r="C332" s="245" t="s">
        <v>401</v>
      </c>
      <c r="D332" s="245" t="s">
        <v>203</v>
      </c>
      <c r="E332" s="246" t="s">
        <v>402</v>
      </c>
      <c r="F332" s="247" t="s">
        <v>403</v>
      </c>
      <c r="G332" s="248" t="s">
        <v>399</v>
      </c>
      <c r="H332" s="249">
        <v>5.747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0</v>
      </c>
      <c r="T332" s="25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207</v>
      </c>
      <c r="AT332" s="257" t="s">
        <v>203</v>
      </c>
      <c r="AU332" s="257" t="s">
        <v>85</v>
      </c>
      <c r="AY332" s="16" t="s">
        <v>201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207</v>
      </c>
      <c r="BM332" s="257" t="s">
        <v>404</v>
      </c>
    </row>
    <row r="333" spans="1:65" s="2" customFormat="1" ht="21.75" customHeight="1">
      <c r="A333" s="37"/>
      <c r="B333" s="38"/>
      <c r="C333" s="245" t="s">
        <v>405</v>
      </c>
      <c r="D333" s="245" t="s">
        <v>203</v>
      </c>
      <c r="E333" s="246" t="s">
        <v>406</v>
      </c>
      <c r="F333" s="247" t="s">
        <v>407</v>
      </c>
      <c r="G333" s="248" t="s">
        <v>399</v>
      </c>
      <c r="H333" s="249">
        <v>5.747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207</v>
      </c>
      <c r="AT333" s="257" t="s">
        <v>203</v>
      </c>
      <c r="AU333" s="257" t="s">
        <v>85</v>
      </c>
      <c r="AY333" s="16" t="s">
        <v>201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207</v>
      </c>
      <c r="BM333" s="257" t="s">
        <v>408</v>
      </c>
    </row>
    <row r="334" spans="1:65" s="2" customFormat="1" ht="21.75" customHeight="1">
      <c r="A334" s="37"/>
      <c r="B334" s="38"/>
      <c r="C334" s="245" t="s">
        <v>409</v>
      </c>
      <c r="D334" s="245" t="s">
        <v>203</v>
      </c>
      <c r="E334" s="246" t="s">
        <v>410</v>
      </c>
      <c r="F334" s="247" t="s">
        <v>411</v>
      </c>
      <c r="G334" s="248" t="s">
        <v>399</v>
      </c>
      <c r="H334" s="249">
        <v>63.217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207</v>
      </c>
      <c r="AT334" s="257" t="s">
        <v>203</v>
      </c>
      <c r="AU334" s="257" t="s">
        <v>85</v>
      </c>
      <c r="AY334" s="16" t="s">
        <v>201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207</v>
      </c>
      <c r="BM334" s="257" t="s">
        <v>412</v>
      </c>
    </row>
    <row r="335" spans="1:51" s="14" customFormat="1" ht="12">
      <c r="A335" s="14"/>
      <c r="B335" s="270"/>
      <c r="C335" s="271"/>
      <c r="D335" s="261" t="s">
        <v>209</v>
      </c>
      <c r="E335" s="271"/>
      <c r="F335" s="273" t="s">
        <v>413</v>
      </c>
      <c r="G335" s="271"/>
      <c r="H335" s="274">
        <v>63.217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209</v>
      </c>
      <c r="AU335" s="280" t="s">
        <v>85</v>
      </c>
      <c r="AV335" s="14" t="s">
        <v>85</v>
      </c>
      <c r="AW335" s="14" t="s">
        <v>4</v>
      </c>
      <c r="AX335" s="14" t="s">
        <v>80</v>
      </c>
      <c r="AY335" s="280" t="s">
        <v>201</v>
      </c>
    </row>
    <row r="336" spans="1:65" s="2" customFormat="1" ht="33" customHeight="1">
      <c r="A336" s="37"/>
      <c r="B336" s="38"/>
      <c r="C336" s="245" t="s">
        <v>414</v>
      </c>
      <c r="D336" s="245" t="s">
        <v>203</v>
      </c>
      <c r="E336" s="246" t="s">
        <v>415</v>
      </c>
      <c r="F336" s="247" t="s">
        <v>416</v>
      </c>
      <c r="G336" s="248" t="s">
        <v>399</v>
      </c>
      <c r="H336" s="249">
        <v>5.747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</v>
      </c>
      <c r="R336" s="255">
        <f>Q336*H336</f>
        <v>0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207</v>
      </c>
      <c r="AT336" s="257" t="s">
        <v>203</v>
      </c>
      <c r="AU336" s="257" t="s">
        <v>85</v>
      </c>
      <c r="AY336" s="16" t="s">
        <v>201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207</v>
      </c>
      <c r="BM336" s="257" t="s">
        <v>417</v>
      </c>
    </row>
    <row r="337" spans="1:63" s="12" customFormat="1" ht="22.8" customHeight="1">
      <c r="A337" s="12"/>
      <c r="B337" s="229"/>
      <c r="C337" s="230"/>
      <c r="D337" s="231" t="s">
        <v>72</v>
      </c>
      <c r="E337" s="243" t="s">
        <v>418</v>
      </c>
      <c r="F337" s="243" t="s">
        <v>419</v>
      </c>
      <c r="G337" s="230"/>
      <c r="H337" s="230"/>
      <c r="I337" s="233"/>
      <c r="J337" s="244">
        <f>BK337</f>
        <v>0</v>
      </c>
      <c r="K337" s="230"/>
      <c r="L337" s="235"/>
      <c r="M337" s="236"/>
      <c r="N337" s="237"/>
      <c r="O337" s="237"/>
      <c r="P337" s="238">
        <f>SUM(P338:P339)</f>
        <v>0</v>
      </c>
      <c r="Q337" s="237"/>
      <c r="R337" s="238">
        <f>SUM(R338:R339)</f>
        <v>0</v>
      </c>
      <c r="S337" s="237"/>
      <c r="T337" s="239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40" t="s">
        <v>80</v>
      </c>
      <c r="AT337" s="241" t="s">
        <v>72</v>
      </c>
      <c r="AU337" s="241" t="s">
        <v>80</v>
      </c>
      <c r="AY337" s="240" t="s">
        <v>201</v>
      </c>
      <c r="BK337" s="242">
        <f>SUM(BK338:BK339)</f>
        <v>0</v>
      </c>
    </row>
    <row r="338" spans="1:65" s="2" customFormat="1" ht="21.75" customHeight="1">
      <c r="A338" s="37"/>
      <c r="B338" s="38"/>
      <c r="C338" s="245" t="s">
        <v>420</v>
      </c>
      <c r="D338" s="245" t="s">
        <v>203</v>
      </c>
      <c r="E338" s="246" t="s">
        <v>421</v>
      </c>
      <c r="F338" s="247" t="s">
        <v>422</v>
      </c>
      <c r="G338" s="248" t="s">
        <v>399</v>
      </c>
      <c r="H338" s="249">
        <v>14.98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207</v>
      </c>
      <c r="AT338" s="257" t="s">
        <v>203</v>
      </c>
      <c r="AU338" s="257" t="s">
        <v>85</v>
      </c>
      <c r="AY338" s="16" t="s">
        <v>201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207</v>
      </c>
      <c r="BM338" s="257" t="s">
        <v>423</v>
      </c>
    </row>
    <row r="339" spans="1:65" s="2" customFormat="1" ht="21.75" customHeight="1">
      <c r="A339" s="37"/>
      <c r="B339" s="38"/>
      <c r="C339" s="245" t="s">
        <v>424</v>
      </c>
      <c r="D339" s="245" t="s">
        <v>203</v>
      </c>
      <c r="E339" s="246" t="s">
        <v>425</v>
      </c>
      <c r="F339" s="247" t="s">
        <v>426</v>
      </c>
      <c r="G339" s="248" t="s">
        <v>427</v>
      </c>
      <c r="H339" s="249">
        <v>1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</v>
      </c>
      <c r="R339" s="255">
        <f>Q339*H339</f>
        <v>0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207</v>
      </c>
      <c r="AT339" s="257" t="s">
        <v>203</v>
      </c>
      <c r="AU339" s="257" t="s">
        <v>85</v>
      </c>
      <c r="AY339" s="16" t="s">
        <v>201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207</v>
      </c>
      <c r="BM339" s="257" t="s">
        <v>428</v>
      </c>
    </row>
    <row r="340" spans="1:63" s="12" customFormat="1" ht="25.9" customHeight="1">
      <c r="A340" s="12"/>
      <c r="B340" s="229"/>
      <c r="C340" s="230"/>
      <c r="D340" s="231" t="s">
        <v>72</v>
      </c>
      <c r="E340" s="232" t="s">
        <v>429</v>
      </c>
      <c r="F340" s="232" t="s">
        <v>430</v>
      </c>
      <c r="G340" s="230"/>
      <c r="H340" s="230"/>
      <c r="I340" s="233"/>
      <c r="J340" s="234">
        <f>BK340</f>
        <v>0</v>
      </c>
      <c r="K340" s="230"/>
      <c r="L340" s="235"/>
      <c r="M340" s="236"/>
      <c r="N340" s="237"/>
      <c r="O340" s="237"/>
      <c r="P340" s="238">
        <f>P341+P354+P365+P376+P379+P397</f>
        <v>0</v>
      </c>
      <c r="Q340" s="237"/>
      <c r="R340" s="238">
        <f>R341+R354+R365+R376+R379+R397</f>
        <v>3.2820639999999996</v>
      </c>
      <c r="S340" s="237"/>
      <c r="T340" s="239">
        <f>T341+T354+T365+T376+T379+T397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40" t="s">
        <v>85</v>
      </c>
      <c r="AT340" s="241" t="s">
        <v>72</v>
      </c>
      <c r="AU340" s="241" t="s">
        <v>73</v>
      </c>
      <c r="AY340" s="240" t="s">
        <v>201</v>
      </c>
      <c r="BK340" s="242">
        <f>BK341+BK354+BK365+BK376+BK379+BK397</f>
        <v>0</v>
      </c>
    </row>
    <row r="341" spans="1:63" s="12" customFormat="1" ht="22.8" customHeight="1">
      <c r="A341" s="12"/>
      <c r="B341" s="229"/>
      <c r="C341" s="230"/>
      <c r="D341" s="231" t="s">
        <v>72</v>
      </c>
      <c r="E341" s="243" t="s">
        <v>431</v>
      </c>
      <c r="F341" s="243" t="s">
        <v>432</v>
      </c>
      <c r="G341" s="230"/>
      <c r="H341" s="230"/>
      <c r="I341" s="233"/>
      <c r="J341" s="244">
        <f>BK341</f>
        <v>0</v>
      </c>
      <c r="K341" s="230"/>
      <c r="L341" s="235"/>
      <c r="M341" s="236"/>
      <c r="N341" s="237"/>
      <c r="O341" s="237"/>
      <c r="P341" s="238">
        <f>SUM(P342:P353)</f>
        <v>0</v>
      </c>
      <c r="Q341" s="237"/>
      <c r="R341" s="238">
        <f>SUM(R342:R353)</f>
        <v>0.02049</v>
      </c>
      <c r="S341" s="237"/>
      <c r="T341" s="239">
        <f>SUM(T342:T353)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40" t="s">
        <v>85</v>
      </c>
      <c r="AT341" s="241" t="s">
        <v>72</v>
      </c>
      <c r="AU341" s="241" t="s">
        <v>80</v>
      </c>
      <c r="AY341" s="240" t="s">
        <v>201</v>
      </c>
      <c r="BK341" s="242">
        <f>SUM(BK342:BK353)</f>
        <v>0</v>
      </c>
    </row>
    <row r="342" spans="1:65" s="2" customFormat="1" ht="21.75" customHeight="1">
      <c r="A342" s="37"/>
      <c r="B342" s="38"/>
      <c r="C342" s="245" t="s">
        <v>433</v>
      </c>
      <c r="D342" s="245" t="s">
        <v>203</v>
      </c>
      <c r="E342" s="246" t="s">
        <v>434</v>
      </c>
      <c r="F342" s="247" t="s">
        <v>435</v>
      </c>
      <c r="G342" s="248" t="s">
        <v>206</v>
      </c>
      <c r="H342" s="249">
        <v>3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0.00187</v>
      </c>
      <c r="R342" s="255">
        <f>Q342*H342</f>
        <v>0.0056099999999999995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308</v>
      </c>
      <c r="AT342" s="257" t="s">
        <v>203</v>
      </c>
      <c r="AU342" s="257" t="s">
        <v>85</v>
      </c>
      <c r="AY342" s="16" t="s">
        <v>201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308</v>
      </c>
      <c r="BM342" s="257" t="s">
        <v>436</v>
      </c>
    </row>
    <row r="343" spans="1:65" s="2" customFormat="1" ht="16.5" customHeight="1">
      <c r="A343" s="37"/>
      <c r="B343" s="38"/>
      <c r="C343" s="245" t="s">
        <v>437</v>
      </c>
      <c r="D343" s="245" t="s">
        <v>203</v>
      </c>
      <c r="E343" s="246" t="s">
        <v>438</v>
      </c>
      <c r="F343" s="247" t="s">
        <v>439</v>
      </c>
      <c r="G343" s="248" t="s">
        <v>316</v>
      </c>
      <c r="H343" s="249">
        <v>12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0.00029</v>
      </c>
      <c r="R343" s="255">
        <f>Q343*H343</f>
        <v>0.00348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308</v>
      </c>
      <c r="AT343" s="257" t="s">
        <v>203</v>
      </c>
      <c r="AU343" s="257" t="s">
        <v>85</v>
      </c>
      <c r="AY343" s="16" t="s">
        <v>201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308</v>
      </c>
      <c r="BM343" s="257" t="s">
        <v>440</v>
      </c>
    </row>
    <row r="344" spans="1:51" s="14" customFormat="1" ht="12">
      <c r="A344" s="14"/>
      <c r="B344" s="270"/>
      <c r="C344" s="271"/>
      <c r="D344" s="261" t="s">
        <v>209</v>
      </c>
      <c r="E344" s="272" t="s">
        <v>1</v>
      </c>
      <c r="F344" s="273" t="s">
        <v>441</v>
      </c>
      <c r="G344" s="271"/>
      <c r="H344" s="274">
        <v>12</v>
      </c>
      <c r="I344" s="275"/>
      <c r="J344" s="271"/>
      <c r="K344" s="271"/>
      <c r="L344" s="276"/>
      <c r="M344" s="277"/>
      <c r="N344" s="278"/>
      <c r="O344" s="278"/>
      <c r="P344" s="278"/>
      <c r="Q344" s="278"/>
      <c r="R344" s="278"/>
      <c r="S344" s="278"/>
      <c r="T344" s="27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0" t="s">
        <v>209</v>
      </c>
      <c r="AU344" s="280" t="s">
        <v>85</v>
      </c>
      <c r="AV344" s="14" t="s">
        <v>85</v>
      </c>
      <c r="AW344" s="14" t="s">
        <v>30</v>
      </c>
      <c r="AX344" s="14" t="s">
        <v>73</v>
      </c>
      <c r="AY344" s="280" t="s">
        <v>201</v>
      </c>
    </row>
    <row r="345" spans="1:65" s="2" customFormat="1" ht="16.5" customHeight="1">
      <c r="A345" s="37"/>
      <c r="B345" s="38"/>
      <c r="C345" s="245" t="s">
        <v>442</v>
      </c>
      <c r="D345" s="245" t="s">
        <v>203</v>
      </c>
      <c r="E345" s="246" t="s">
        <v>443</v>
      </c>
      <c r="F345" s="247" t="s">
        <v>444</v>
      </c>
      <c r="G345" s="248" t="s">
        <v>316</v>
      </c>
      <c r="H345" s="249">
        <v>24</v>
      </c>
      <c r="I345" s="250"/>
      <c r="J345" s="251">
        <f>ROUND(I345*H345,2)</f>
        <v>0</v>
      </c>
      <c r="K345" s="252"/>
      <c r="L345" s="43"/>
      <c r="M345" s="253" t="s">
        <v>1</v>
      </c>
      <c r="N345" s="254" t="s">
        <v>39</v>
      </c>
      <c r="O345" s="90"/>
      <c r="P345" s="255">
        <f>O345*H345</f>
        <v>0</v>
      </c>
      <c r="Q345" s="255">
        <v>0.00035</v>
      </c>
      <c r="R345" s="255">
        <f>Q345*H345</f>
        <v>0.0084</v>
      </c>
      <c r="S345" s="255">
        <v>0</v>
      </c>
      <c r="T345" s="25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7" t="s">
        <v>308</v>
      </c>
      <c r="AT345" s="257" t="s">
        <v>203</v>
      </c>
      <c r="AU345" s="257" t="s">
        <v>85</v>
      </c>
      <c r="AY345" s="16" t="s">
        <v>201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6" t="s">
        <v>85</v>
      </c>
      <c r="BK345" s="258">
        <f>ROUND(I345*H345,2)</f>
        <v>0</v>
      </c>
      <c r="BL345" s="16" t="s">
        <v>308</v>
      </c>
      <c r="BM345" s="257" t="s">
        <v>445</v>
      </c>
    </row>
    <row r="346" spans="1:51" s="14" customFormat="1" ht="12">
      <c r="A346" s="14"/>
      <c r="B346" s="270"/>
      <c r="C346" s="271"/>
      <c r="D346" s="261" t="s">
        <v>209</v>
      </c>
      <c r="E346" s="272" t="s">
        <v>1</v>
      </c>
      <c r="F346" s="273" t="s">
        <v>446</v>
      </c>
      <c r="G346" s="271"/>
      <c r="H346" s="274">
        <v>24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209</v>
      </c>
      <c r="AU346" s="280" t="s">
        <v>85</v>
      </c>
      <c r="AV346" s="14" t="s">
        <v>85</v>
      </c>
      <c r="AW346" s="14" t="s">
        <v>30</v>
      </c>
      <c r="AX346" s="14" t="s">
        <v>73</v>
      </c>
      <c r="AY346" s="280" t="s">
        <v>201</v>
      </c>
    </row>
    <row r="347" spans="1:65" s="2" customFormat="1" ht="21.75" customHeight="1">
      <c r="A347" s="37"/>
      <c r="B347" s="38"/>
      <c r="C347" s="245" t="s">
        <v>447</v>
      </c>
      <c r="D347" s="245" t="s">
        <v>203</v>
      </c>
      <c r="E347" s="246" t="s">
        <v>448</v>
      </c>
      <c r="F347" s="247" t="s">
        <v>449</v>
      </c>
      <c r="G347" s="248" t="s">
        <v>206</v>
      </c>
      <c r="H347" s="249">
        <v>6</v>
      </c>
      <c r="I347" s="250"/>
      <c r="J347" s="251">
        <f>ROUND(I347*H347,2)</f>
        <v>0</v>
      </c>
      <c r="K347" s="252"/>
      <c r="L347" s="43"/>
      <c r="M347" s="253" t="s">
        <v>1</v>
      </c>
      <c r="N347" s="254" t="s">
        <v>39</v>
      </c>
      <c r="O347" s="90"/>
      <c r="P347" s="255">
        <f>O347*H347</f>
        <v>0</v>
      </c>
      <c r="Q347" s="255">
        <v>0.0005</v>
      </c>
      <c r="R347" s="255">
        <f>Q347*H347</f>
        <v>0.003</v>
      </c>
      <c r="S347" s="255">
        <v>0</v>
      </c>
      <c r="T347" s="25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7" t="s">
        <v>308</v>
      </c>
      <c r="AT347" s="257" t="s">
        <v>203</v>
      </c>
      <c r="AU347" s="257" t="s">
        <v>85</v>
      </c>
      <c r="AY347" s="16" t="s">
        <v>201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6" t="s">
        <v>85</v>
      </c>
      <c r="BK347" s="258">
        <f>ROUND(I347*H347,2)</f>
        <v>0</v>
      </c>
      <c r="BL347" s="16" t="s">
        <v>308</v>
      </c>
      <c r="BM347" s="257" t="s">
        <v>450</v>
      </c>
    </row>
    <row r="348" spans="1:51" s="14" customFormat="1" ht="12">
      <c r="A348" s="14"/>
      <c r="B348" s="270"/>
      <c r="C348" s="271"/>
      <c r="D348" s="261" t="s">
        <v>209</v>
      </c>
      <c r="E348" s="272" t="s">
        <v>1</v>
      </c>
      <c r="F348" s="273" t="s">
        <v>451</v>
      </c>
      <c r="G348" s="271"/>
      <c r="H348" s="274">
        <v>6</v>
      </c>
      <c r="I348" s="275"/>
      <c r="J348" s="271"/>
      <c r="K348" s="271"/>
      <c r="L348" s="276"/>
      <c r="M348" s="277"/>
      <c r="N348" s="278"/>
      <c r="O348" s="278"/>
      <c r="P348" s="278"/>
      <c r="Q348" s="278"/>
      <c r="R348" s="278"/>
      <c r="S348" s="278"/>
      <c r="T348" s="27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0" t="s">
        <v>209</v>
      </c>
      <c r="AU348" s="280" t="s">
        <v>85</v>
      </c>
      <c r="AV348" s="14" t="s">
        <v>85</v>
      </c>
      <c r="AW348" s="14" t="s">
        <v>30</v>
      </c>
      <c r="AX348" s="14" t="s">
        <v>73</v>
      </c>
      <c r="AY348" s="280" t="s">
        <v>201</v>
      </c>
    </row>
    <row r="349" spans="1:65" s="2" customFormat="1" ht="16.5" customHeight="1">
      <c r="A349" s="37"/>
      <c r="B349" s="38"/>
      <c r="C349" s="245" t="s">
        <v>452</v>
      </c>
      <c r="D349" s="245" t="s">
        <v>203</v>
      </c>
      <c r="E349" s="246" t="s">
        <v>453</v>
      </c>
      <c r="F349" s="247" t="s">
        <v>454</v>
      </c>
      <c r="G349" s="248" t="s">
        <v>316</v>
      </c>
      <c r="H349" s="249">
        <v>36</v>
      </c>
      <c r="I349" s="250"/>
      <c r="J349" s="251">
        <f>ROUND(I349*H349,2)</f>
        <v>0</v>
      </c>
      <c r="K349" s="252"/>
      <c r="L349" s="43"/>
      <c r="M349" s="253" t="s">
        <v>1</v>
      </c>
      <c r="N349" s="254" t="s">
        <v>39</v>
      </c>
      <c r="O349" s="90"/>
      <c r="P349" s="255">
        <f>O349*H349</f>
        <v>0</v>
      </c>
      <c r="Q349" s="255">
        <v>0</v>
      </c>
      <c r="R349" s="255">
        <f>Q349*H349</f>
        <v>0</v>
      </c>
      <c r="S349" s="255">
        <v>0</v>
      </c>
      <c r="T349" s="25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57" t="s">
        <v>308</v>
      </c>
      <c r="AT349" s="257" t="s">
        <v>203</v>
      </c>
      <c r="AU349" s="257" t="s">
        <v>85</v>
      </c>
      <c r="AY349" s="16" t="s">
        <v>201</v>
      </c>
      <c r="BE349" s="258">
        <f>IF(N349="základní",J349,0)</f>
        <v>0</v>
      </c>
      <c r="BF349" s="258">
        <f>IF(N349="snížená",J349,0)</f>
        <v>0</v>
      </c>
      <c r="BG349" s="258">
        <f>IF(N349="zákl. přenesená",J349,0)</f>
        <v>0</v>
      </c>
      <c r="BH349" s="258">
        <f>IF(N349="sníž. přenesená",J349,0)</f>
        <v>0</v>
      </c>
      <c r="BI349" s="258">
        <f>IF(N349="nulová",J349,0)</f>
        <v>0</v>
      </c>
      <c r="BJ349" s="16" t="s">
        <v>85</v>
      </c>
      <c r="BK349" s="258">
        <f>ROUND(I349*H349,2)</f>
        <v>0</v>
      </c>
      <c r="BL349" s="16" t="s">
        <v>308</v>
      </c>
      <c r="BM349" s="257" t="s">
        <v>455</v>
      </c>
    </row>
    <row r="350" spans="1:51" s="14" customFormat="1" ht="12">
      <c r="A350" s="14"/>
      <c r="B350" s="270"/>
      <c r="C350" s="271"/>
      <c r="D350" s="261" t="s">
        <v>209</v>
      </c>
      <c r="E350" s="272" t="s">
        <v>1</v>
      </c>
      <c r="F350" s="273" t="s">
        <v>456</v>
      </c>
      <c r="G350" s="271"/>
      <c r="H350" s="274">
        <v>36</v>
      </c>
      <c r="I350" s="275"/>
      <c r="J350" s="271"/>
      <c r="K350" s="271"/>
      <c r="L350" s="276"/>
      <c r="M350" s="277"/>
      <c r="N350" s="278"/>
      <c r="O350" s="278"/>
      <c r="P350" s="278"/>
      <c r="Q350" s="278"/>
      <c r="R350" s="278"/>
      <c r="S350" s="278"/>
      <c r="T350" s="27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0" t="s">
        <v>209</v>
      </c>
      <c r="AU350" s="280" t="s">
        <v>85</v>
      </c>
      <c r="AV350" s="14" t="s">
        <v>85</v>
      </c>
      <c r="AW350" s="14" t="s">
        <v>30</v>
      </c>
      <c r="AX350" s="14" t="s">
        <v>73</v>
      </c>
      <c r="AY350" s="280" t="s">
        <v>201</v>
      </c>
    </row>
    <row r="351" spans="1:65" s="2" customFormat="1" ht="16.5" customHeight="1">
      <c r="A351" s="37"/>
      <c r="B351" s="38"/>
      <c r="C351" s="245" t="s">
        <v>457</v>
      </c>
      <c r="D351" s="245" t="s">
        <v>203</v>
      </c>
      <c r="E351" s="246" t="s">
        <v>458</v>
      </c>
      <c r="F351" s="247" t="s">
        <v>459</v>
      </c>
      <c r="G351" s="248" t="s">
        <v>316</v>
      </c>
      <c r="H351" s="249">
        <v>36</v>
      </c>
      <c r="I351" s="250"/>
      <c r="J351" s="251">
        <f>ROUND(I351*H351,2)</f>
        <v>0</v>
      </c>
      <c r="K351" s="252"/>
      <c r="L351" s="43"/>
      <c r="M351" s="253" t="s">
        <v>1</v>
      </c>
      <c r="N351" s="254" t="s">
        <v>39</v>
      </c>
      <c r="O351" s="90"/>
      <c r="P351" s="255">
        <f>O351*H351</f>
        <v>0</v>
      </c>
      <c r="Q351" s="255">
        <v>0</v>
      </c>
      <c r="R351" s="255">
        <f>Q351*H351</f>
        <v>0</v>
      </c>
      <c r="S351" s="255">
        <v>0</v>
      </c>
      <c r="T351" s="25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7" t="s">
        <v>308</v>
      </c>
      <c r="AT351" s="257" t="s">
        <v>203</v>
      </c>
      <c r="AU351" s="257" t="s">
        <v>85</v>
      </c>
      <c r="AY351" s="16" t="s">
        <v>201</v>
      </c>
      <c r="BE351" s="258">
        <f>IF(N351="základní",J351,0)</f>
        <v>0</v>
      </c>
      <c r="BF351" s="258">
        <f>IF(N351="snížená",J351,0)</f>
        <v>0</v>
      </c>
      <c r="BG351" s="258">
        <f>IF(N351="zákl. přenesená",J351,0)</f>
        <v>0</v>
      </c>
      <c r="BH351" s="258">
        <f>IF(N351="sníž. přenesená",J351,0)</f>
        <v>0</v>
      </c>
      <c r="BI351" s="258">
        <f>IF(N351="nulová",J351,0)</f>
        <v>0</v>
      </c>
      <c r="BJ351" s="16" t="s">
        <v>85</v>
      </c>
      <c r="BK351" s="258">
        <f>ROUND(I351*H351,2)</f>
        <v>0</v>
      </c>
      <c r="BL351" s="16" t="s">
        <v>308</v>
      </c>
      <c r="BM351" s="257" t="s">
        <v>460</v>
      </c>
    </row>
    <row r="352" spans="1:51" s="14" customFormat="1" ht="12">
      <c r="A352" s="14"/>
      <c r="B352" s="270"/>
      <c r="C352" s="271"/>
      <c r="D352" s="261" t="s">
        <v>209</v>
      </c>
      <c r="E352" s="272" t="s">
        <v>1</v>
      </c>
      <c r="F352" s="273" t="s">
        <v>456</v>
      </c>
      <c r="G352" s="271"/>
      <c r="H352" s="274">
        <v>36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209</v>
      </c>
      <c r="AU352" s="280" t="s">
        <v>85</v>
      </c>
      <c r="AV352" s="14" t="s">
        <v>85</v>
      </c>
      <c r="AW352" s="14" t="s">
        <v>30</v>
      </c>
      <c r="AX352" s="14" t="s">
        <v>73</v>
      </c>
      <c r="AY352" s="280" t="s">
        <v>201</v>
      </c>
    </row>
    <row r="353" spans="1:65" s="2" customFormat="1" ht="21.75" customHeight="1">
      <c r="A353" s="37"/>
      <c r="B353" s="38"/>
      <c r="C353" s="245" t="s">
        <v>461</v>
      </c>
      <c r="D353" s="245" t="s">
        <v>203</v>
      </c>
      <c r="E353" s="246" t="s">
        <v>462</v>
      </c>
      <c r="F353" s="247" t="s">
        <v>463</v>
      </c>
      <c r="G353" s="248" t="s">
        <v>399</v>
      </c>
      <c r="H353" s="249">
        <v>0.02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</v>
      </c>
      <c r="R353" s="255">
        <f>Q353*H353</f>
        <v>0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308</v>
      </c>
      <c r="AT353" s="257" t="s">
        <v>203</v>
      </c>
      <c r="AU353" s="257" t="s">
        <v>85</v>
      </c>
      <c r="AY353" s="16" t="s">
        <v>201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308</v>
      </c>
      <c r="BM353" s="257" t="s">
        <v>464</v>
      </c>
    </row>
    <row r="354" spans="1:63" s="12" customFormat="1" ht="22.8" customHeight="1">
      <c r="A354" s="12"/>
      <c r="B354" s="229"/>
      <c r="C354" s="230"/>
      <c r="D354" s="231" t="s">
        <v>72</v>
      </c>
      <c r="E354" s="243" t="s">
        <v>465</v>
      </c>
      <c r="F354" s="243" t="s">
        <v>466</v>
      </c>
      <c r="G354" s="230"/>
      <c r="H354" s="230"/>
      <c r="I354" s="233"/>
      <c r="J354" s="244">
        <f>BK354</f>
        <v>0</v>
      </c>
      <c r="K354" s="230"/>
      <c r="L354" s="235"/>
      <c r="M354" s="236"/>
      <c r="N354" s="237"/>
      <c r="O354" s="237"/>
      <c r="P354" s="238">
        <f>SUM(P355:P364)</f>
        <v>0</v>
      </c>
      <c r="Q354" s="237"/>
      <c r="R354" s="238">
        <f>SUM(R355:R364)</f>
        <v>0.0588</v>
      </c>
      <c r="S354" s="237"/>
      <c r="T354" s="239">
        <f>SUM(T355:T364)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40" t="s">
        <v>85</v>
      </c>
      <c r="AT354" s="241" t="s">
        <v>72</v>
      </c>
      <c r="AU354" s="241" t="s">
        <v>80</v>
      </c>
      <c r="AY354" s="240" t="s">
        <v>201</v>
      </c>
      <c r="BK354" s="242">
        <f>SUM(BK355:BK364)</f>
        <v>0</v>
      </c>
    </row>
    <row r="355" spans="1:65" s="2" customFormat="1" ht="16.5" customHeight="1">
      <c r="A355" s="37"/>
      <c r="B355" s="38"/>
      <c r="C355" s="245" t="s">
        <v>467</v>
      </c>
      <c r="D355" s="245" t="s">
        <v>203</v>
      </c>
      <c r="E355" s="246" t="s">
        <v>468</v>
      </c>
      <c r="F355" s="247" t="s">
        <v>469</v>
      </c>
      <c r="G355" s="248" t="s">
        <v>206</v>
      </c>
      <c r="H355" s="249">
        <v>1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0.00245</v>
      </c>
      <c r="R355" s="255">
        <f>Q355*H355</f>
        <v>0.00245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308</v>
      </c>
      <c r="AT355" s="257" t="s">
        <v>203</v>
      </c>
      <c r="AU355" s="257" t="s">
        <v>85</v>
      </c>
      <c r="AY355" s="16" t="s">
        <v>201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308</v>
      </c>
      <c r="BM355" s="257" t="s">
        <v>470</v>
      </c>
    </row>
    <row r="356" spans="1:65" s="2" customFormat="1" ht="16.5" customHeight="1">
      <c r="A356" s="37"/>
      <c r="B356" s="38"/>
      <c r="C356" s="245" t="s">
        <v>471</v>
      </c>
      <c r="D356" s="245" t="s">
        <v>203</v>
      </c>
      <c r="E356" s="246" t="s">
        <v>472</v>
      </c>
      <c r="F356" s="247" t="s">
        <v>473</v>
      </c>
      <c r="G356" s="248" t="s">
        <v>316</v>
      </c>
      <c r="H356" s="249">
        <v>7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0.00245</v>
      </c>
      <c r="R356" s="255">
        <f>Q356*H356</f>
        <v>0.01715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308</v>
      </c>
      <c r="AT356" s="257" t="s">
        <v>203</v>
      </c>
      <c r="AU356" s="257" t="s">
        <v>85</v>
      </c>
      <c r="AY356" s="16" t="s">
        <v>201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308</v>
      </c>
      <c r="BM356" s="257" t="s">
        <v>474</v>
      </c>
    </row>
    <row r="357" spans="1:65" s="2" customFormat="1" ht="16.5" customHeight="1">
      <c r="A357" s="37"/>
      <c r="B357" s="38"/>
      <c r="C357" s="245" t="s">
        <v>475</v>
      </c>
      <c r="D357" s="245" t="s">
        <v>203</v>
      </c>
      <c r="E357" s="246" t="s">
        <v>476</v>
      </c>
      <c r="F357" s="247" t="s">
        <v>477</v>
      </c>
      <c r="G357" s="248" t="s">
        <v>316</v>
      </c>
      <c r="H357" s="249">
        <v>7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0.00245</v>
      </c>
      <c r="R357" s="255">
        <f>Q357*H357</f>
        <v>0.01715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308</v>
      </c>
      <c r="AT357" s="257" t="s">
        <v>203</v>
      </c>
      <c r="AU357" s="257" t="s">
        <v>85</v>
      </c>
      <c r="AY357" s="16" t="s">
        <v>201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308</v>
      </c>
      <c r="BM357" s="257" t="s">
        <v>478</v>
      </c>
    </row>
    <row r="358" spans="1:65" s="2" customFormat="1" ht="16.5" customHeight="1">
      <c r="A358" s="37"/>
      <c r="B358" s="38"/>
      <c r="C358" s="245" t="s">
        <v>479</v>
      </c>
      <c r="D358" s="245" t="s">
        <v>203</v>
      </c>
      <c r="E358" s="246" t="s">
        <v>480</v>
      </c>
      <c r="F358" s="247" t="s">
        <v>481</v>
      </c>
      <c r="G358" s="248" t="s">
        <v>206</v>
      </c>
      <c r="H358" s="249">
        <v>4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0.00245</v>
      </c>
      <c r="R358" s="255">
        <f>Q358*H358</f>
        <v>0.0098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308</v>
      </c>
      <c r="AT358" s="257" t="s">
        <v>203</v>
      </c>
      <c r="AU358" s="257" t="s">
        <v>85</v>
      </c>
      <c r="AY358" s="16" t="s">
        <v>201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308</v>
      </c>
      <c r="BM358" s="257" t="s">
        <v>482</v>
      </c>
    </row>
    <row r="359" spans="1:65" s="2" customFormat="1" ht="16.5" customHeight="1">
      <c r="A359" s="37"/>
      <c r="B359" s="38"/>
      <c r="C359" s="245" t="s">
        <v>483</v>
      </c>
      <c r="D359" s="245" t="s">
        <v>203</v>
      </c>
      <c r="E359" s="246" t="s">
        <v>484</v>
      </c>
      <c r="F359" s="247" t="s">
        <v>485</v>
      </c>
      <c r="G359" s="248" t="s">
        <v>206</v>
      </c>
      <c r="H359" s="249">
        <v>1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0.00245</v>
      </c>
      <c r="R359" s="255">
        <f>Q359*H359</f>
        <v>0.00245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308</v>
      </c>
      <c r="AT359" s="257" t="s">
        <v>203</v>
      </c>
      <c r="AU359" s="257" t="s">
        <v>85</v>
      </c>
      <c r="AY359" s="16" t="s">
        <v>201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308</v>
      </c>
      <c r="BM359" s="257" t="s">
        <v>486</v>
      </c>
    </row>
    <row r="360" spans="1:65" s="2" customFormat="1" ht="16.5" customHeight="1">
      <c r="A360" s="37"/>
      <c r="B360" s="38"/>
      <c r="C360" s="245" t="s">
        <v>487</v>
      </c>
      <c r="D360" s="245" t="s">
        <v>203</v>
      </c>
      <c r="E360" s="246" t="s">
        <v>488</v>
      </c>
      <c r="F360" s="247" t="s">
        <v>489</v>
      </c>
      <c r="G360" s="248" t="s">
        <v>206</v>
      </c>
      <c r="H360" s="249">
        <v>1</v>
      </c>
      <c r="I360" s="250"/>
      <c r="J360" s="251">
        <f>ROUND(I360*H360,2)</f>
        <v>0</v>
      </c>
      <c r="K360" s="252"/>
      <c r="L360" s="43"/>
      <c r="M360" s="253" t="s">
        <v>1</v>
      </c>
      <c r="N360" s="254" t="s">
        <v>39</v>
      </c>
      <c r="O360" s="90"/>
      <c r="P360" s="255">
        <f>O360*H360</f>
        <v>0</v>
      </c>
      <c r="Q360" s="255">
        <v>0.00245</v>
      </c>
      <c r="R360" s="255">
        <f>Q360*H360</f>
        <v>0.00245</v>
      </c>
      <c r="S360" s="255">
        <v>0</v>
      </c>
      <c r="T360" s="25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7" t="s">
        <v>308</v>
      </c>
      <c r="AT360" s="257" t="s">
        <v>203</v>
      </c>
      <c r="AU360" s="257" t="s">
        <v>85</v>
      </c>
      <c r="AY360" s="16" t="s">
        <v>201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6" t="s">
        <v>85</v>
      </c>
      <c r="BK360" s="258">
        <f>ROUND(I360*H360,2)</f>
        <v>0</v>
      </c>
      <c r="BL360" s="16" t="s">
        <v>308</v>
      </c>
      <c r="BM360" s="257" t="s">
        <v>490</v>
      </c>
    </row>
    <row r="361" spans="1:65" s="2" customFormat="1" ht="16.5" customHeight="1">
      <c r="A361" s="37"/>
      <c r="B361" s="38"/>
      <c r="C361" s="245" t="s">
        <v>491</v>
      </c>
      <c r="D361" s="245" t="s">
        <v>203</v>
      </c>
      <c r="E361" s="246" t="s">
        <v>492</v>
      </c>
      <c r="F361" s="247" t="s">
        <v>493</v>
      </c>
      <c r="G361" s="248" t="s">
        <v>206</v>
      </c>
      <c r="H361" s="249">
        <v>1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0.00245</v>
      </c>
      <c r="R361" s="255">
        <f>Q361*H361</f>
        <v>0.00245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308</v>
      </c>
      <c r="AT361" s="257" t="s">
        <v>203</v>
      </c>
      <c r="AU361" s="257" t="s">
        <v>85</v>
      </c>
      <c r="AY361" s="16" t="s">
        <v>201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308</v>
      </c>
      <c r="BM361" s="257" t="s">
        <v>494</v>
      </c>
    </row>
    <row r="362" spans="1:65" s="2" customFormat="1" ht="16.5" customHeight="1">
      <c r="A362" s="37"/>
      <c r="B362" s="38"/>
      <c r="C362" s="245" t="s">
        <v>495</v>
      </c>
      <c r="D362" s="245" t="s">
        <v>203</v>
      </c>
      <c r="E362" s="246" t="s">
        <v>496</v>
      </c>
      <c r="F362" s="247" t="s">
        <v>497</v>
      </c>
      <c r="G362" s="248" t="s">
        <v>206</v>
      </c>
      <c r="H362" s="249">
        <v>1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0.00245</v>
      </c>
      <c r="R362" s="255">
        <f>Q362*H362</f>
        <v>0.00245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308</v>
      </c>
      <c r="AT362" s="257" t="s">
        <v>203</v>
      </c>
      <c r="AU362" s="257" t="s">
        <v>85</v>
      </c>
      <c r="AY362" s="16" t="s">
        <v>201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308</v>
      </c>
      <c r="BM362" s="257" t="s">
        <v>498</v>
      </c>
    </row>
    <row r="363" spans="1:65" s="2" customFormat="1" ht="16.5" customHeight="1">
      <c r="A363" s="37"/>
      <c r="B363" s="38"/>
      <c r="C363" s="245" t="s">
        <v>499</v>
      </c>
      <c r="D363" s="245" t="s">
        <v>203</v>
      </c>
      <c r="E363" s="246" t="s">
        <v>500</v>
      </c>
      <c r="F363" s="247" t="s">
        <v>501</v>
      </c>
      <c r="G363" s="248" t="s">
        <v>206</v>
      </c>
      <c r="H363" s="249">
        <v>1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0.00245</v>
      </c>
      <c r="R363" s="255">
        <f>Q363*H363</f>
        <v>0.00245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308</v>
      </c>
      <c r="AT363" s="257" t="s">
        <v>203</v>
      </c>
      <c r="AU363" s="257" t="s">
        <v>85</v>
      </c>
      <c r="AY363" s="16" t="s">
        <v>201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308</v>
      </c>
      <c r="BM363" s="257" t="s">
        <v>502</v>
      </c>
    </row>
    <row r="364" spans="1:65" s="2" customFormat="1" ht="21.75" customHeight="1">
      <c r="A364" s="37"/>
      <c r="B364" s="38"/>
      <c r="C364" s="245" t="s">
        <v>503</v>
      </c>
      <c r="D364" s="245" t="s">
        <v>203</v>
      </c>
      <c r="E364" s="246" t="s">
        <v>504</v>
      </c>
      <c r="F364" s="247" t="s">
        <v>505</v>
      </c>
      <c r="G364" s="248" t="s">
        <v>399</v>
      </c>
      <c r="H364" s="249">
        <v>0.059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308</v>
      </c>
      <c r="AT364" s="257" t="s">
        <v>203</v>
      </c>
      <c r="AU364" s="257" t="s">
        <v>85</v>
      </c>
      <c r="AY364" s="16" t="s">
        <v>201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308</v>
      </c>
      <c r="BM364" s="257" t="s">
        <v>506</v>
      </c>
    </row>
    <row r="365" spans="1:63" s="12" customFormat="1" ht="22.8" customHeight="1">
      <c r="A365" s="12"/>
      <c r="B365" s="229"/>
      <c r="C365" s="230"/>
      <c r="D365" s="231" t="s">
        <v>72</v>
      </c>
      <c r="E365" s="243" t="s">
        <v>507</v>
      </c>
      <c r="F365" s="243" t="s">
        <v>508</v>
      </c>
      <c r="G365" s="230"/>
      <c r="H365" s="230"/>
      <c r="I365" s="233"/>
      <c r="J365" s="244">
        <f>BK365</f>
        <v>0</v>
      </c>
      <c r="K365" s="230"/>
      <c r="L365" s="235"/>
      <c r="M365" s="236"/>
      <c r="N365" s="237"/>
      <c r="O365" s="237"/>
      <c r="P365" s="238">
        <f>SUM(P366:P375)</f>
        <v>0</v>
      </c>
      <c r="Q365" s="237"/>
      <c r="R365" s="238">
        <f>SUM(R366:R375)</f>
        <v>0.07919999999999996</v>
      </c>
      <c r="S365" s="237"/>
      <c r="T365" s="239">
        <f>SUM(T366:T375)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40" t="s">
        <v>85</v>
      </c>
      <c r="AT365" s="241" t="s">
        <v>72</v>
      </c>
      <c r="AU365" s="241" t="s">
        <v>80</v>
      </c>
      <c r="AY365" s="240" t="s">
        <v>201</v>
      </c>
      <c r="BK365" s="242">
        <f>SUM(BK366:BK375)</f>
        <v>0</v>
      </c>
    </row>
    <row r="366" spans="1:65" s="2" customFormat="1" ht="16.5" customHeight="1">
      <c r="A366" s="37"/>
      <c r="B366" s="38"/>
      <c r="C366" s="245" t="s">
        <v>509</v>
      </c>
      <c r="D366" s="245" t="s">
        <v>203</v>
      </c>
      <c r="E366" s="246" t="s">
        <v>510</v>
      </c>
      <c r="F366" s="247" t="s">
        <v>511</v>
      </c>
      <c r="G366" s="248" t="s">
        <v>206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0.0022</v>
      </c>
      <c r="R366" s="255">
        <f>Q366*H366</f>
        <v>0.0022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308</v>
      </c>
      <c r="AT366" s="257" t="s">
        <v>203</v>
      </c>
      <c r="AU366" s="257" t="s">
        <v>85</v>
      </c>
      <c r="AY366" s="16" t="s">
        <v>201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308</v>
      </c>
      <c r="BM366" s="257" t="s">
        <v>512</v>
      </c>
    </row>
    <row r="367" spans="1:65" s="2" customFormat="1" ht="21.75" customHeight="1">
      <c r="A367" s="37"/>
      <c r="B367" s="38"/>
      <c r="C367" s="245" t="s">
        <v>513</v>
      </c>
      <c r="D367" s="245" t="s">
        <v>203</v>
      </c>
      <c r="E367" s="246" t="s">
        <v>514</v>
      </c>
      <c r="F367" s="247" t="s">
        <v>515</v>
      </c>
      <c r="G367" s="248" t="s">
        <v>316</v>
      </c>
      <c r="H367" s="249">
        <v>14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0.0022</v>
      </c>
      <c r="R367" s="255">
        <f>Q367*H367</f>
        <v>0.0308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308</v>
      </c>
      <c r="AT367" s="257" t="s">
        <v>203</v>
      </c>
      <c r="AU367" s="257" t="s">
        <v>85</v>
      </c>
      <c r="AY367" s="16" t="s">
        <v>201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308</v>
      </c>
      <c r="BM367" s="257" t="s">
        <v>516</v>
      </c>
    </row>
    <row r="368" spans="1:65" s="2" customFormat="1" ht="21.75" customHeight="1">
      <c r="A368" s="37"/>
      <c r="B368" s="38"/>
      <c r="C368" s="245" t="s">
        <v>517</v>
      </c>
      <c r="D368" s="245" t="s">
        <v>203</v>
      </c>
      <c r="E368" s="246" t="s">
        <v>518</v>
      </c>
      <c r="F368" s="247" t="s">
        <v>519</v>
      </c>
      <c r="G368" s="248" t="s">
        <v>316</v>
      </c>
      <c r="H368" s="249">
        <v>14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0.0022</v>
      </c>
      <c r="R368" s="255">
        <f>Q368*H368</f>
        <v>0.0308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308</v>
      </c>
      <c r="AT368" s="257" t="s">
        <v>203</v>
      </c>
      <c r="AU368" s="257" t="s">
        <v>85</v>
      </c>
      <c r="AY368" s="16" t="s">
        <v>201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308</v>
      </c>
      <c r="BM368" s="257" t="s">
        <v>520</v>
      </c>
    </row>
    <row r="369" spans="1:65" s="2" customFormat="1" ht="16.5" customHeight="1">
      <c r="A369" s="37"/>
      <c r="B369" s="38"/>
      <c r="C369" s="245" t="s">
        <v>521</v>
      </c>
      <c r="D369" s="245" t="s">
        <v>203</v>
      </c>
      <c r="E369" s="246" t="s">
        <v>522</v>
      </c>
      <c r="F369" s="247" t="s">
        <v>523</v>
      </c>
      <c r="G369" s="248" t="s">
        <v>206</v>
      </c>
      <c r="H369" s="249">
        <v>2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0.0022</v>
      </c>
      <c r="R369" s="255">
        <f>Q369*H369</f>
        <v>0.0044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308</v>
      </c>
      <c r="AT369" s="257" t="s">
        <v>203</v>
      </c>
      <c r="AU369" s="257" t="s">
        <v>85</v>
      </c>
      <c r="AY369" s="16" t="s">
        <v>201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308</v>
      </c>
      <c r="BM369" s="257" t="s">
        <v>524</v>
      </c>
    </row>
    <row r="370" spans="1:65" s="2" customFormat="1" ht="16.5" customHeight="1">
      <c r="A370" s="37"/>
      <c r="B370" s="38"/>
      <c r="C370" s="245" t="s">
        <v>525</v>
      </c>
      <c r="D370" s="245" t="s">
        <v>203</v>
      </c>
      <c r="E370" s="246" t="s">
        <v>526</v>
      </c>
      <c r="F370" s="247" t="s">
        <v>527</v>
      </c>
      <c r="G370" s="248" t="s">
        <v>206</v>
      </c>
      <c r="H370" s="249">
        <v>1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0.0022</v>
      </c>
      <c r="R370" s="255">
        <f>Q370*H370</f>
        <v>0.0022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308</v>
      </c>
      <c r="AT370" s="257" t="s">
        <v>203</v>
      </c>
      <c r="AU370" s="257" t="s">
        <v>85</v>
      </c>
      <c r="AY370" s="16" t="s">
        <v>201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308</v>
      </c>
      <c r="BM370" s="257" t="s">
        <v>528</v>
      </c>
    </row>
    <row r="371" spans="1:65" s="2" customFormat="1" ht="16.5" customHeight="1">
      <c r="A371" s="37"/>
      <c r="B371" s="38"/>
      <c r="C371" s="245" t="s">
        <v>529</v>
      </c>
      <c r="D371" s="245" t="s">
        <v>203</v>
      </c>
      <c r="E371" s="246" t="s">
        <v>530</v>
      </c>
      <c r="F371" s="247" t="s">
        <v>531</v>
      </c>
      <c r="G371" s="248" t="s">
        <v>206</v>
      </c>
      <c r="H371" s="249">
        <v>1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0.0022</v>
      </c>
      <c r="R371" s="255">
        <f>Q371*H371</f>
        <v>0.0022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308</v>
      </c>
      <c r="AT371" s="257" t="s">
        <v>203</v>
      </c>
      <c r="AU371" s="257" t="s">
        <v>85</v>
      </c>
      <c r="AY371" s="16" t="s">
        <v>201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308</v>
      </c>
      <c r="BM371" s="257" t="s">
        <v>532</v>
      </c>
    </row>
    <row r="372" spans="1:65" s="2" customFormat="1" ht="16.5" customHeight="1">
      <c r="A372" s="37"/>
      <c r="B372" s="38"/>
      <c r="C372" s="245" t="s">
        <v>533</v>
      </c>
      <c r="D372" s="245" t="s">
        <v>203</v>
      </c>
      <c r="E372" s="246" t="s">
        <v>534</v>
      </c>
      <c r="F372" s="247" t="s">
        <v>535</v>
      </c>
      <c r="G372" s="248" t="s">
        <v>206</v>
      </c>
      <c r="H372" s="249">
        <v>1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0.0022</v>
      </c>
      <c r="R372" s="255">
        <f>Q372*H372</f>
        <v>0.0022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308</v>
      </c>
      <c r="AT372" s="257" t="s">
        <v>203</v>
      </c>
      <c r="AU372" s="257" t="s">
        <v>85</v>
      </c>
      <c r="AY372" s="16" t="s">
        <v>201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308</v>
      </c>
      <c r="BM372" s="257" t="s">
        <v>536</v>
      </c>
    </row>
    <row r="373" spans="1:65" s="2" customFormat="1" ht="33" customHeight="1">
      <c r="A373" s="37"/>
      <c r="B373" s="38"/>
      <c r="C373" s="245" t="s">
        <v>537</v>
      </c>
      <c r="D373" s="245" t="s">
        <v>203</v>
      </c>
      <c r="E373" s="246" t="s">
        <v>538</v>
      </c>
      <c r="F373" s="247" t="s">
        <v>539</v>
      </c>
      <c r="G373" s="248" t="s">
        <v>206</v>
      </c>
      <c r="H373" s="249">
        <v>1</v>
      </c>
      <c r="I373" s="250"/>
      <c r="J373" s="251">
        <f>ROUND(I373*H373,2)</f>
        <v>0</v>
      </c>
      <c r="K373" s="252"/>
      <c r="L373" s="43"/>
      <c r="M373" s="253" t="s">
        <v>1</v>
      </c>
      <c r="N373" s="254" t="s">
        <v>39</v>
      </c>
      <c r="O373" s="90"/>
      <c r="P373" s="255">
        <f>O373*H373</f>
        <v>0</v>
      </c>
      <c r="Q373" s="255">
        <v>0.0022</v>
      </c>
      <c r="R373" s="255">
        <f>Q373*H373</f>
        <v>0.0022</v>
      </c>
      <c r="S373" s="255">
        <v>0</v>
      </c>
      <c r="T373" s="25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7" t="s">
        <v>308</v>
      </c>
      <c r="AT373" s="257" t="s">
        <v>203</v>
      </c>
      <c r="AU373" s="257" t="s">
        <v>85</v>
      </c>
      <c r="AY373" s="16" t="s">
        <v>201</v>
      </c>
      <c r="BE373" s="258">
        <f>IF(N373="základní",J373,0)</f>
        <v>0</v>
      </c>
      <c r="BF373" s="258">
        <f>IF(N373="snížená",J373,0)</f>
        <v>0</v>
      </c>
      <c r="BG373" s="258">
        <f>IF(N373="zákl. přenesená",J373,0)</f>
        <v>0</v>
      </c>
      <c r="BH373" s="258">
        <f>IF(N373="sníž. přenesená",J373,0)</f>
        <v>0</v>
      </c>
      <c r="BI373" s="258">
        <f>IF(N373="nulová",J373,0)</f>
        <v>0</v>
      </c>
      <c r="BJ373" s="16" t="s">
        <v>85</v>
      </c>
      <c r="BK373" s="258">
        <f>ROUND(I373*H373,2)</f>
        <v>0</v>
      </c>
      <c r="BL373" s="16" t="s">
        <v>308</v>
      </c>
      <c r="BM373" s="257" t="s">
        <v>540</v>
      </c>
    </row>
    <row r="374" spans="1:65" s="2" customFormat="1" ht="21.75" customHeight="1">
      <c r="A374" s="37"/>
      <c r="B374" s="38"/>
      <c r="C374" s="245" t="s">
        <v>277</v>
      </c>
      <c r="D374" s="245" t="s">
        <v>203</v>
      </c>
      <c r="E374" s="246" t="s">
        <v>541</v>
      </c>
      <c r="F374" s="247" t="s">
        <v>542</v>
      </c>
      <c r="G374" s="248" t="s">
        <v>206</v>
      </c>
      <c r="H374" s="249">
        <v>1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0.0022</v>
      </c>
      <c r="R374" s="255">
        <f>Q374*H374</f>
        <v>0.0022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308</v>
      </c>
      <c r="AT374" s="257" t="s">
        <v>203</v>
      </c>
      <c r="AU374" s="257" t="s">
        <v>85</v>
      </c>
      <c r="AY374" s="16" t="s">
        <v>201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308</v>
      </c>
      <c r="BM374" s="257" t="s">
        <v>543</v>
      </c>
    </row>
    <row r="375" spans="1:65" s="2" customFormat="1" ht="21.75" customHeight="1">
      <c r="A375" s="37"/>
      <c r="B375" s="38"/>
      <c r="C375" s="245" t="s">
        <v>544</v>
      </c>
      <c r="D375" s="245" t="s">
        <v>203</v>
      </c>
      <c r="E375" s="246" t="s">
        <v>545</v>
      </c>
      <c r="F375" s="247" t="s">
        <v>546</v>
      </c>
      <c r="G375" s="248" t="s">
        <v>399</v>
      </c>
      <c r="H375" s="249">
        <v>0.079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</v>
      </c>
      <c r="R375" s="255">
        <f>Q375*H375</f>
        <v>0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308</v>
      </c>
      <c r="AT375" s="257" t="s">
        <v>203</v>
      </c>
      <c r="AU375" s="257" t="s">
        <v>85</v>
      </c>
      <c r="AY375" s="16" t="s">
        <v>201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308</v>
      </c>
      <c r="BM375" s="257" t="s">
        <v>547</v>
      </c>
    </row>
    <row r="376" spans="1:63" s="12" customFormat="1" ht="22.8" customHeight="1">
      <c r="A376" s="12"/>
      <c r="B376" s="229"/>
      <c r="C376" s="230"/>
      <c r="D376" s="231" t="s">
        <v>72</v>
      </c>
      <c r="E376" s="243" t="s">
        <v>548</v>
      </c>
      <c r="F376" s="243" t="s">
        <v>549</v>
      </c>
      <c r="G376" s="230"/>
      <c r="H376" s="230"/>
      <c r="I376" s="233"/>
      <c r="J376" s="244">
        <f>BK376</f>
        <v>0</v>
      </c>
      <c r="K376" s="230"/>
      <c r="L376" s="235"/>
      <c r="M376" s="236"/>
      <c r="N376" s="237"/>
      <c r="O376" s="237"/>
      <c r="P376" s="238">
        <f>SUM(P377:P378)</f>
        <v>0</v>
      </c>
      <c r="Q376" s="237"/>
      <c r="R376" s="238">
        <f>SUM(R377:R378)</f>
        <v>0.043680000000000004</v>
      </c>
      <c r="S376" s="237"/>
      <c r="T376" s="239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40" t="s">
        <v>85</v>
      </c>
      <c r="AT376" s="241" t="s">
        <v>72</v>
      </c>
      <c r="AU376" s="241" t="s">
        <v>80</v>
      </c>
      <c r="AY376" s="240" t="s">
        <v>201</v>
      </c>
      <c r="BK376" s="242">
        <f>SUM(BK377:BK378)</f>
        <v>0</v>
      </c>
    </row>
    <row r="377" spans="1:65" s="2" customFormat="1" ht="21.75" customHeight="1">
      <c r="A377" s="37"/>
      <c r="B377" s="38"/>
      <c r="C377" s="245" t="s">
        <v>302</v>
      </c>
      <c r="D377" s="245" t="s">
        <v>203</v>
      </c>
      <c r="E377" s="246" t="s">
        <v>550</v>
      </c>
      <c r="F377" s="247" t="s">
        <v>551</v>
      </c>
      <c r="G377" s="248" t="s">
        <v>206</v>
      </c>
      <c r="H377" s="249">
        <v>26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0.00168</v>
      </c>
      <c r="R377" s="255">
        <f>Q377*H377</f>
        <v>0.043680000000000004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308</v>
      </c>
      <c r="AT377" s="257" t="s">
        <v>203</v>
      </c>
      <c r="AU377" s="257" t="s">
        <v>85</v>
      </c>
      <c r="AY377" s="16" t="s">
        <v>201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308</v>
      </c>
      <c r="BM377" s="257" t="s">
        <v>552</v>
      </c>
    </row>
    <row r="378" spans="1:51" s="14" customFormat="1" ht="12">
      <c r="A378" s="14"/>
      <c r="B378" s="270"/>
      <c r="C378" s="271"/>
      <c r="D378" s="261" t="s">
        <v>209</v>
      </c>
      <c r="E378" s="272" t="s">
        <v>1</v>
      </c>
      <c r="F378" s="273" t="s">
        <v>553</v>
      </c>
      <c r="G378" s="271"/>
      <c r="H378" s="274">
        <v>26</v>
      </c>
      <c r="I378" s="275"/>
      <c r="J378" s="271"/>
      <c r="K378" s="271"/>
      <c r="L378" s="276"/>
      <c r="M378" s="277"/>
      <c r="N378" s="278"/>
      <c r="O378" s="278"/>
      <c r="P378" s="278"/>
      <c r="Q378" s="278"/>
      <c r="R378" s="278"/>
      <c r="S378" s="278"/>
      <c r="T378" s="27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0" t="s">
        <v>209</v>
      </c>
      <c r="AU378" s="280" t="s">
        <v>85</v>
      </c>
      <c r="AV378" s="14" t="s">
        <v>85</v>
      </c>
      <c r="AW378" s="14" t="s">
        <v>30</v>
      </c>
      <c r="AX378" s="14" t="s">
        <v>73</v>
      </c>
      <c r="AY378" s="280" t="s">
        <v>201</v>
      </c>
    </row>
    <row r="379" spans="1:63" s="12" customFormat="1" ht="22.8" customHeight="1">
      <c r="A379" s="12"/>
      <c r="B379" s="229"/>
      <c r="C379" s="230"/>
      <c r="D379" s="231" t="s">
        <v>72</v>
      </c>
      <c r="E379" s="243" t="s">
        <v>554</v>
      </c>
      <c r="F379" s="243" t="s">
        <v>555</v>
      </c>
      <c r="G379" s="230"/>
      <c r="H379" s="230"/>
      <c r="I379" s="233"/>
      <c r="J379" s="244">
        <f>BK379</f>
        <v>0</v>
      </c>
      <c r="K379" s="230"/>
      <c r="L379" s="235"/>
      <c r="M379" s="236"/>
      <c r="N379" s="237"/>
      <c r="O379" s="237"/>
      <c r="P379" s="238">
        <f>SUM(P380:P396)</f>
        <v>0</v>
      </c>
      <c r="Q379" s="237"/>
      <c r="R379" s="238">
        <f>SUM(R380:R396)</f>
        <v>2.6615809999999995</v>
      </c>
      <c r="S379" s="237"/>
      <c r="T379" s="239">
        <f>SUM(T380:T396)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40" t="s">
        <v>85</v>
      </c>
      <c r="AT379" s="241" t="s">
        <v>72</v>
      </c>
      <c r="AU379" s="241" t="s">
        <v>80</v>
      </c>
      <c r="AY379" s="240" t="s">
        <v>201</v>
      </c>
      <c r="BK379" s="242">
        <f>SUM(BK380:BK396)</f>
        <v>0</v>
      </c>
    </row>
    <row r="380" spans="1:65" s="2" customFormat="1" ht="21.75" customHeight="1">
      <c r="A380" s="37"/>
      <c r="B380" s="38"/>
      <c r="C380" s="245" t="s">
        <v>556</v>
      </c>
      <c r="D380" s="245" t="s">
        <v>203</v>
      </c>
      <c r="E380" s="246" t="s">
        <v>557</v>
      </c>
      <c r="F380" s="247" t="s">
        <v>558</v>
      </c>
      <c r="G380" s="248" t="s">
        <v>226</v>
      </c>
      <c r="H380" s="249">
        <v>24</v>
      </c>
      <c r="I380" s="250"/>
      <c r="J380" s="251">
        <f>ROUND(I380*H380,2)</f>
        <v>0</v>
      </c>
      <c r="K380" s="252"/>
      <c r="L380" s="43"/>
      <c r="M380" s="253" t="s">
        <v>1</v>
      </c>
      <c r="N380" s="254" t="s">
        <v>39</v>
      </c>
      <c r="O380" s="90"/>
      <c r="P380" s="255">
        <f>O380*H380</f>
        <v>0</v>
      </c>
      <c r="Q380" s="255">
        <v>0.01644</v>
      </c>
      <c r="R380" s="255">
        <f>Q380*H380</f>
        <v>0.39456</v>
      </c>
      <c r="S380" s="255">
        <v>0</v>
      </c>
      <c r="T380" s="25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57" t="s">
        <v>308</v>
      </c>
      <c r="AT380" s="257" t="s">
        <v>203</v>
      </c>
      <c r="AU380" s="257" t="s">
        <v>85</v>
      </c>
      <c r="AY380" s="16" t="s">
        <v>201</v>
      </c>
      <c r="BE380" s="258">
        <f>IF(N380="základní",J380,0)</f>
        <v>0</v>
      </c>
      <c r="BF380" s="258">
        <f>IF(N380="snížená",J380,0)</f>
        <v>0</v>
      </c>
      <c r="BG380" s="258">
        <f>IF(N380="zákl. přenesená",J380,0)</f>
        <v>0</v>
      </c>
      <c r="BH380" s="258">
        <f>IF(N380="sníž. přenesená",J380,0)</f>
        <v>0</v>
      </c>
      <c r="BI380" s="258">
        <f>IF(N380="nulová",J380,0)</f>
        <v>0</v>
      </c>
      <c r="BJ380" s="16" t="s">
        <v>85</v>
      </c>
      <c r="BK380" s="258">
        <f>ROUND(I380*H380,2)</f>
        <v>0</v>
      </c>
      <c r="BL380" s="16" t="s">
        <v>308</v>
      </c>
      <c r="BM380" s="257" t="s">
        <v>559</v>
      </c>
    </row>
    <row r="381" spans="1:51" s="14" customFormat="1" ht="12">
      <c r="A381" s="14"/>
      <c r="B381" s="270"/>
      <c r="C381" s="271"/>
      <c r="D381" s="261" t="s">
        <v>209</v>
      </c>
      <c r="E381" s="272" t="s">
        <v>1</v>
      </c>
      <c r="F381" s="273" t="s">
        <v>560</v>
      </c>
      <c r="G381" s="271"/>
      <c r="H381" s="274">
        <v>24</v>
      </c>
      <c r="I381" s="275"/>
      <c r="J381" s="271"/>
      <c r="K381" s="271"/>
      <c r="L381" s="276"/>
      <c r="M381" s="277"/>
      <c r="N381" s="278"/>
      <c r="O381" s="278"/>
      <c r="P381" s="278"/>
      <c r="Q381" s="278"/>
      <c r="R381" s="278"/>
      <c r="S381" s="278"/>
      <c r="T381" s="27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80" t="s">
        <v>209</v>
      </c>
      <c r="AU381" s="280" t="s">
        <v>85</v>
      </c>
      <c r="AV381" s="14" t="s">
        <v>85</v>
      </c>
      <c r="AW381" s="14" t="s">
        <v>30</v>
      </c>
      <c r="AX381" s="14" t="s">
        <v>73</v>
      </c>
      <c r="AY381" s="280" t="s">
        <v>201</v>
      </c>
    </row>
    <row r="382" spans="1:65" s="2" customFormat="1" ht="21.75" customHeight="1">
      <c r="A382" s="37"/>
      <c r="B382" s="38"/>
      <c r="C382" s="245" t="s">
        <v>561</v>
      </c>
      <c r="D382" s="245" t="s">
        <v>203</v>
      </c>
      <c r="E382" s="246" t="s">
        <v>562</v>
      </c>
      <c r="F382" s="247" t="s">
        <v>563</v>
      </c>
      <c r="G382" s="248" t="s">
        <v>226</v>
      </c>
      <c r="H382" s="249">
        <v>179.7</v>
      </c>
      <c r="I382" s="250"/>
      <c r="J382" s="251">
        <f>ROUND(I382*H382,2)</f>
        <v>0</v>
      </c>
      <c r="K382" s="252"/>
      <c r="L382" s="43"/>
      <c r="M382" s="253" t="s">
        <v>1</v>
      </c>
      <c r="N382" s="254" t="s">
        <v>39</v>
      </c>
      <c r="O382" s="90"/>
      <c r="P382" s="255">
        <f>O382*H382</f>
        <v>0</v>
      </c>
      <c r="Q382" s="255">
        <v>0.01223</v>
      </c>
      <c r="R382" s="255">
        <f>Q382*H382</f>
        <v>2.1977309999999997</v>
      </c>
      <c r="S382" s="255">
        <v>0</v>
      </c>
      <c r="T382" s="25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7" t="s">
        <v>308</v>
      </c>
      <c r="AT382" s="257" t="s">
        <v>203</v>
      </c>
      <c r="AU382" s="257" t="s">
        <v>85</v>
      </c>
      <c r="AY382" s="16" t="s">
        <v>201</v>
      </c>
      <c r="BE382" s="258">
        <f>IF(N382="základní",J382,0)</f>
        <v>0</v>
      </c>
      <c r="BF382" s="258">
        <f>IF(N382="snížená",J382,0)</f>
        <v>0</v>
      </c>
      <c r="BG382" s="258">
        <f>IF(N382="zákl. přenesená",J382,0)</f>
        <v>0</v>
      </c>
      <c r="BH382" s="258">
        <f>IF(N382="sníž. přenesená",J382,0)</f>
        <v>0</v>
      </c>
      <c r="BI382" s="258">
        <f>IF(N382="nulová",J382,0)</f>
        <v>0</v>
      </c>
      <c r="BJ382" s="16" t="s">
        <v>85</v>
      </c>
      <c r="BK382" s="258">
        <f>ROUND(I382*H382,2)</f>
        <v>0</v>
      </c>
      <c r="BL382" s="16" t="s">
        <v>308</v>
      </c>
      <c r="BM382" s="257" t="s">
        <v>564</v>
      </c>
    </row>
    <row r="383" spans="1:51" s="13" customFormat="1" ht="12">
      <c r="A383" s="13"/>
      <c r="B383" s="259"/>
      <c r="C383" s="260"/>
      <c r="D383" s="261" t="s">
        <v>209</v>
      </c>
      <c r="E383" s="262" t="s">
        <v>1</v>
      </c>
      <c r="F383" s="263" t="s">
        <v>565</v>
      </c>
      <c r="G383" s="260"/>
      <c r="H383" s="262" t="s">
        <v>1</v>
      </c>
      <c r="I383" s="264"/>
      <c r="J383" s="260"/>
      <c r="K383" s="260"/>
      <c r="L383" s="265"/>
      <c r="M383" s="266"/>
      <c r="N383" s="267"/>
      <c r="O383" s="267"/>
      <c r="P383" s="267"/>
      <c r="Q383" s="267"/>
      <c r="R383" s="267"/>
      <c r="S383" s="267"/>
      <c r="T383" s="26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9" t="s">
        <v>209</v>
      </c>
      <c r="AU383" s="269" t="s">
        <v>85</v>
      </c>
      <c r="AV383" s="13" t="s">
        <v>80</v>
      </c>
      <c r="AW383" s="13" t="s">
        <v>30</v>
      </c>
      <c r="AX383" s="13" t="s">
        <v>73</v>
      </c>
      <c r="AY383" s="269" t="s">
        <v>201</v>
      </c>
    </row>
    <row r="384" spans="1:51" s="14" customFormat="1" ht="12">
      <c r="A384" s="14"/>
      <c r="B384" s="270"/>
      <c r="C384" s="271"/>
      <c r="D384" s="261" t="s">
        <v>209</v>
      </c>
      <c r="E384" s="272" t="s">
        <v>1</v>
      </c>
      <c r="F384" s="273" t="s">
        <v>566</v>
      </c>
      <c r="G384" s="271"/>
      <c r="H384" s="274">
        <v>11.28</v>
      </c>
      <c r="I384" s="275"/>
      <c r="J384" s="271"/>
      <c r="K384" s="271"/>
      <c r="L384" s="276"/>
      <c r="M384" s="277"/>
      <c r="N384" s="278"/>
      <c r="O384" s="278"/>
      <c r="P384" s="278"/>
      <c r="Q384" s="278"/>
      <c r="R384" s="278"/>
      <c r="S384" s="278"/>
      <c r="T384" s="27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0" t="s">
        <v>209</v>
      </c>
      <c r="AU384" s="280" t="s">
        <v>85</v>
      </c>
      <c r="AV384" s="14" t="s">
        <v>85</v>
      </c>
      <c r="AW384" s="14" t="s">
        <v>30</v>
      </c>
      <c r="AX384" s="14" t="s">
        <v>73</v>
      </c>
      <c r="AY384" s="280" t="s">
        <v>201</v>
      </c>
    </row>
    <row r="385" spans="1:51" s="14" customFormat="1" ht="12">
      <c r="A385" s="14"/>
      <c r="B385" s="270"/>
      <c r="C385" s="271"/>
      <c r="D385" s="261" t="s">
        <v>209</v>
      </c>
      <c r="E385" s="272" t="s">
        <v>1</v>
      </c>
      <c r="F385" s="273" t="s">
        <v>567</v>
      </c>
      <c r="G385" s="271"/>
      <c r="H385" s="274">
        <v>67.9</v>
      </c>
      <c r="I385" s="275"/>
      <c r="J385" s="271"/>
      <c r="K385" s="271"/>
      <c r="L385" s="276"/>
      <c r="M385" s="277"/>
      <c r="N385" s="278"/>
      <c r="O385" s="278"/>
      <c r="P385" s="278"/>
      <c r="Q385" s="278"/>
      <c r="R385" s="278"/>
      <c r="S385" s="278"/>
      <c r="T385" s="27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80" t="s">
        <v>209</v>
      </c>
      <c r="AU385" s="280" t="s">
        <v>85</v>
      </c>
      <c r="AV385" s="14" t="s">
        <v>85</v>
      </c>
      <c r="AW385" s="14" t="s">
        <v>30</v>
      </c>
      <c r="AX385" s="14" t="s">
        <v>73</v>
      </c>
      <c r="AY385" s="280" t="s">
        <v>201</v>
      </c>
    </row>
    <row r="386" spans="1:51" s="14" customFormat="1" ht="12">
      <c r="A386" s="14"/>
      <c r="B386" s="270"/>
      <c r="C386" s="271"/>
      <c r="D386" s="261" t="s">
        <v>209</v>
      </c>
      <c r="E386" s="272" t="s">
        <v>1</v>
      </c>
      <c r="F386" s="273" t="s">
        <v>568</v>
      </c>
      <c r="G386" s="271"/>
      <c r="H386" s="274">
        <v>67.89</v>
      </c>
      <c r="I386" s="275"/>
      <c r="J386" s="271"/>
      <c r="K386" s="271"/>
      <c r="L386" s="276"/>
      <c r="M386" s="277"/>
      <c r="N386" s="278"/>
      <c r="O386" s="278"/>
      <c r="P386" s="278"/>
      <c r="Q386" s="278"/>
      <c r="R386" s="278"/>
      <c r="S386" s="278"/>
      <c r="T386" s="27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0" t="s">
        <v>209</v>
      </c>
      <c r="AU386" s="280" t="s">
        <v>85</v>
      </c>
      <c r="AV386" s="14" t="s">
        <v>85</v>
      </c>
      <c r="AW386" s="14" t="s">
        <v>30</v>
      </c>
      <c r="AX386" s="14" t="s">
        <v>73</v>
      </c>
      <c r="AY386" s="280" t="s">
        <v>201</v>
      </c>
    </row>
    <row r="387" spans="1:51" s="13" customFormat="1" ht="12">
      <c r="A387" s="13"/>
      <c r="B387" s="259"/>
      <c r="C387" s="260"/>
      <c r="D387" s="261" t="s">
        <v>209</v>
      </c>
      <c r="E387" s="262" t="s">
        <v>1</v>
      </c>
      <c r="F387" s="263" t="s">
        <v>569</v>
      </c>
      <c r="G387" s="260"/>
      <c r="H387" s="262" t="s">
        <v>1</v>
      </c>
      <c r="I387" s="264"/>
      <c r="J387" s="260"/>
      <c r="K387" s="260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209</v>
      </c>
      <c r="AU387" s="269" t="s">
        <v>85</v>
      </c>
      <c r="AV387" s="13" t="s">
        <v>80</v>
      </c>
      <c r="AW387" s="13" t="s">
        <v>30</v>
      </c>
      <c r="AX387" s="13" t="s">
        <v>73</v>
      </c>
      <c r="AY387" s="269" t="s">
        <v>201</v>
      </c>
    </row>
    <row r="388" spans="1:51" s="14" customFormat="1" ht="12">
      <c r="A388" s="14"/>
      <c r="B388" s="270"/>
      <c r="C388" s="271"/>
      <c r="D388" s="261" t="s">
        <v>209</v>
      </c>
      <c r="E388" s="272" t="s">
        <v>1</v>
      </c>
      <c r="F388" s="273" t="s">
        <v>570</v>
      </c>
      <c r="G388" s="271"/>
      <c r="H388" s="274">
        <v>3.64</v>
      </c>
      <c r="I388" s="275"/>
      <c r="J388" s="271"/>
      <c r="K388" s="271"/>
      <c r="L388" s="276"/>
      <c r="M388" s="277"/>
      <c r="N388" s="278"/>
      <c r="O388" s="278"/>
      <c r="P388" s="278"/>
      <c r="Q388" s="278"/>
      <c r="R388" s="278"/>
      <c r="S388" s="278"/>
      <c r="T388" s="27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0" t="s">
        <v>209</v>
      </c>
      <c r="AU388" s="280" t="s">
        <v>85</v>
      </c>
      <c r="AV388" s="14" t="s">
        <v>85</v>
      </c>
      <c r="AW388" s="14" t="s">
        <v>30</v>
      </c>
      <c r="AX388" s="14" t="s">
        <v>73</v>
      </c>
      <c r="AY388" s="280" t="s">
        <v>201</v>
      </c>
    </row>
    <row r="389" spans="1:51" s="14" customFormat="1" ht="12">
      <c r="A389" s="14"/>
      <c r="B389" s="270"/>
      <c r="C389" s="271"/>
      <c r="D389" s="261" t="s">
        <v>209</v>
      </c>
      <c r="E389" s="272" t="s">
        <v>1</v>
      </c>
      <c r="F389" s="273" t="s">
        <v>571</v>
      </c>
      <c r="G389" s="271"/>
      <c r="H389" s="274">
        <v>10.92</v>
      </c>
      <c r="I389" s="275"/>
      <c r="J389" s="271"/>
      <c r="K389" s="271"/>
      <c r="L389" s="276"/>
      <c r="M389" s="277"/>
      <c r="N389" s="278"/>
      <c r="O389" s="278"/>
      <c r="P389" s="278"/>
      <c r="Q389" s="278"/>
      <c r="R389" s="278"/>
      <c r="S389" s="278"/>
      <c r="T389" s="27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80" t="s">
        <v>209</v>
      </c>
      <c r="AU389" s="280" t="s">
        <v>85</v>
      </c>
      <c r="AV389" s="14" t="s">
        <v>85</v>
      </c>
      <c r="AW389" s="14" t="s">
        <v>30</v>
      </c>
      <c r="AX389" s="14" t="s">
        <v>73</v>
      </c>
      <c r="AY389" s="280" t="s">
        <v>201</v>
      </c>
    </row>
    <row r="390" spans="1:51" s="14" customFormat="1" ht="12">
      <c r="A390" s="14"/>
      <c r="B390" s="270"/>
      <c r="C390" s="271"/>
      <c r="D390" s="261" t="s">
        <v>209</v>
      </c>
      <c r="E390" s="272" t="s">
        <v>1</v>
      </c>
      <c r="F390" s="273" t="s">
        <v>572</v>
      </c>
      <c r="G390" s="271"/>
      <c r="H390" s="274">
        <v>18.07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209</v>
      </c>
      <c r="AU390" s="280" t="s">
        <v>85</v>
      </c>
      <c r="AV390" s="14" t="s">
        <v>85</v>
      </c>
      <c r="AW390" s="14" t="s">
        <v>30</v>
      </c>
      <c r="AX390" s="14" t="s">
        <v>73</v>
      </c>
      <c r="AY390" s="280" t="s">
        <v>201</v>
      </c>
    </row>
    <row r="391" spans="1:65" s="2" customFormat="1" ht="16.5" customHeight="1">
      <c r="A391" s="37"/>
      <c r="B391" s="38"/>
      <c r="C391" s="245" t="s">
        <v>573</v>
      </c>
      <c r="D391" s="245" t="s">
        <v>203</v>
      </c>
      <c r="E391" s="246" t="s">
        <v>574</v>
      </c>
      <c r="F391" s="247" t="s">
        <v>575</v>
      </c>
      <c r="G391" s="248" t="s">
        <v>316</v>
      </c>
      <c r="H391" s="249">
        <v>13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0.00438</v>
      </c>
      <c r="R391" s="255">
        <f>Q391*H391</f>
        <v>0.056940000000000004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308</v>
      </c>
      <c r="AT391" s="257" t="s">
        <v>203</v>
      </c>
      <c r="AU391" s="257" t="s">
        <v>85</v>
      </c>
      <c r="AY391" s="16" t="s">
        <v>201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308</v>
      </c>
      <c r="BM391" s="257" t="s">
        <v>576</v>
      </c>
    </row>
    <row r="392" spans="1:51" s="14" customFormat="1" ht="12">
      <c r="A392" s="14"/>
      <c r="B392" s="270"/>
      <c r="C392" s="271"/>
      <c r="D392" s="261" t="s">
        <v>209</v>
      </c>
      <c r="E392" s="272" t="s">
        <v>1</v>
      </c>
      <c r="F392" s="273" t="s">
        <v>577</v>
      </c>
      <c r="G392" s="271"/>
      <c r="H392" s="274">
        <v>13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209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201</v>
      </c>
    </row>
    <row r="393" spans="1:65" s="2" customFormat="1" ht="21.75" customHeight="1">
      <c r="A393" s="37"/>
      <c r="B393" s="38"/>
      <c r="C393" s="245" t="s">
        <v>578</v>
      </c>
      <c r="D393" s="245" t="s">
        <v>203</v>
      </c>
      <c r="E393" s="246" t="s">
        <v>579</v>
      </c>
      <c r="F393" s="247" t="s">
        <v>580</v>
      </c>
      <c r="G393" s="248" t="s">
        <v>206</v>
      </c>
      <c r="H393" s="249">
        <v>13</v>
      </c>
      <c r="I393" s="250"/>
      <c r="J393" s="251">
        <f>ROUND(I393*H393,2)</f>
        <v>0</v>
      </c>
      <c r="K393" s="252"/>
      <c r="L393" s="43"/>
      <c r="M393" s="253" t="s">
        <v>1</v>
      </c>
      <c r="N393" s="254" t="s">
        <v>39</v>
      </c>
      <c r="O393" s="90"/>
      <c r="P393" s="255">
        <f>O393*H393</f>
        <v>0</v>
      </c>
      <c r="Q393" s="255">
        <v>3E-05</v>
      </c>
      <c r="R393" s="255">
        <f>Q393*H393</f>
        <v>0.00039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308</v>
      </c>
      <c r="AT393" s="257" t="s">
        <v>203</v>
      </c>
      <c r="AU393" s="257" t="s">
        <v>85</v>
      </c>
      <c r="AY393" s="16" t="s">
        <v>201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308</v>
      </c>
      <c r="BM393" s="257" t="s">
        <v>581</v>
      </c>
    </row>
    <row r="394" spans="1:51" s="14" customFormat="1" ht="12">
      <c r="A394" s="14"/>
      <c r="B394" s="270"/>
      <c r="C394" s="271"/>
      <c r="D394" s="261" t="s">
        <v>209</v>
      </c>
      <c r="E394" s="272" t="s">
        <v>1</v>
      </c>
      <c r="F394" s="273" t="s">
        <v>294</v>
      </c>
      <c r="G394" s="271"/>
      <c r="H394" s="274">
        <v>13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209</v>
      </c>
      <c r="AU394" s="280" t="s">
        <v>85</v>
      </c>
      <c r="AV394" s="14" t="s">
        <v>85</v>
      </c>
      <c r="AW394" s="14" t="s">
        <v>30</v>
      </c>
      <c r="AX394" s="14" t="s">
        <v>73</v>
      </c>
      <c r="AY394" s="280" t="s">
        <v>201</v>
      </c>
    </row>
    <row r="395" spans="1:65" s="2" customFormat="1" ht="16.5" customHeight="1">
      <c r="A395" s="37"/>
      <c r="B395" s="38"/>
      <c r="C395" s="281" t="s">
        <v>582</v>
      </c>
      <c r="D395" s="281" t="s">
        <v>273</v>
      </c>
      <c r="E395" s="282" t="s">
        <v>583</v>
      </c>
      <c r="F395" s="283" t="s">
        <v>584</v>
      </c>
      <c r="G395" s="284" t="s">
        <v>206</v>
      </c>
      <c r="H395" s="285">
        <v>13</v>
      </c>
      <c r="I395" s="286"/>
      <c r="J395" s="287">
        <f>ROUND(I395*H395,2)</f>
        <v>0</v>
      </c>
      <c r="K395" s="288"/>
      <c r="L395" s="289"/>
      <c r="M395" s="290" t="s">
        <v>1</v>
      </c>
      <c r="N395" s="291" t="s">
        <v>39</v>
      </c>
      <c r="O395" s="90"/>
      <c r="P395" s="255">
        <f>O395*H395</f>
        <v>0</v>
      </c>
      <c r="Q395" s="255">
        <v>0.00092</v>
      </c>
      <c r="R395" s="255">
        <f>Q395*H395</f>
        <v>0.01196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409</v>
      </c>
      <c r="AT395" s="257" t="s">
        <v>273</v>
      </c>
      <c r="AU395" s="257" t="s">
        <v>85</v>
      </c>
      <c r="AY395" s="16" t="s">
        <v>201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308</v>
      </c>
      <c r="BM395" s="257" t="s">
        <v>585</v>
      </c>
    </row>
    <row r="396" spans="1:65" s="2" customFormat="1" ht="21.75" customHeight="1">
      <c r="A396" s="37"/>
      <c r="B396" s="38"/>
      <c r="C396" s="245" t="s">
        <v>586</v>
      </c>
      <c r="D396" s="245" t="s">
        <v>203</v>
      </c>
      <c r="E396" s="246" t="s">
        <v>587</v>
      </c>
      <c r="F396" s="247" t="s">
        <v>588</v>
      </c>
      <c r="G396" s="248" t="s">
        <v>399</v>
      </c>
      <c r="H396" s="249">
        <v>2.662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0</v>
      </c>
      <c r="R396" s="255">
        <f>Q396*H396</f>
        <v>0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308</v>
      </c>
      <c r="AT396" s="257" t="s">
        <v>203</v>
      </c>
      <c r="AU396" s="257" t="s">
        <v>85</v>
      </c>
      <c r="AY396" s="16" t="s">
        <v>201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308</v>
      </c>
      <c r="BM396" s="257" t="s">
        <v>589</v>
      </c>
    </row>
    <row r="397" spans="1:63" s="12" customFormat="1" ht="22.8" customHeight="1">
      <c r="A397" s="12"/>
      <c r="B397" s="229"/>
      <c r="C397" s="230"/>
      <c r="D397" s="231" t="s">
        <v>72</v>
      </c>
      <c r="E397" s="243" t="s">
        <v>590</v>
      </c>
      <c r="F397" s="243" t="s">
        <v>591</v>
      </c>
      <c r="G397" s="230"/>
      <c r="H397" s="230"/>
      <c r="I397" s="233"/>
      <c r="J397" s="244">
        <f>BK397</f>
        <v>0</v>
      </c>
      <c r="K397" s="230"/>
      <c r="L397" s="235"/>
      <c r="M397" s="236"/>
      <c r="N397" s="237"/>
      <c r="O397" s="237"/>
      <c r="P397" s="238">
        <f>SUM(P398:P409)</f>
        <v>0</v>
      </c>
      <c r="Q397" s="237"/>
      <c r="R397" s="238">
        <f>SUM(R398:R409)</f>
        <v>0.41831300000000005</v>
      </c>
      <c r="S397" s="237"/>
      <c r="T397" s="239">
        <f>SUM(T398:T409)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40" t="s">
        <v>85</v>
      </c>
      <c r="AT397" s="241" t="s">
        <v>72</v>
      </c>
      <c r="AU397" s="241" t="s">
        <v>80</v>
      </c>
      <c r="AY397" s="240" t="s">
        <v>201</v>
      </c>
      <c r="BK397" s="242">
        <f>SUM(BK398:BK409)</f>
        <v>0</v>
      </c>
    </row>
    <row r="398" spans="1:65" s="2" customFormat="1" ht="16.5" customHeight="1">
      <c r="A398" s="37"/>
      <c r="B398" s="38"/>
      <c r="C398" s="245" t="s">
        <v>592</v>
      </c>
      <c r="D398" s="245" t="s">
        <v>203</v>
      </c>
      <c r="E398" s="246" t="s">
        <v>593</v>
      </c>
      <c r="F398" s="247" t="s">
        <v>594</v>
      </c>
      <c r="G398" s="248" t="s">
        <v>226</v>
      </c>
      <c r="H398" s="249">
        <v>390</v>
      </c>
      <c r="I398" s="250"/>
      <c r="J398" s="251">
        <f>ROUND(I398*H398,2)</f>
        <v>0</v>
      </c>
      <c r="K398" s="252"/>
      <c r="L398" s="43"/>
      <c r="M398" s="253" t="s">
        <v>1</v>
      </c>
      <c r="N398" s="254" t="s">
        <v>39</v>
      </c>
      <c r="O398" s="90"/>
      <c r="P398" s="255">
        <f>O398*H398</f>
        <v>0</v>
      </c>
      <c r="Q398" s="255">
        <v>0</v>
      </c>
      <c r="R398" s="255">
        <f>Q398*H398</f>
        <v>0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308</v>
      </c>
      <c r="AT398" s="257" t="s">
        <v>203</v>
      </c>
      <c r="AU398" s="257" t="s">
        <v>85</v>
      </c>
      <c r="AY398" s="16" t="s">
        <v>201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308</v>
      </c>
      <c r="BM398" s="257" t="s">
        <v>595</v>
      </c>
    </row>
    <row r="399" spans="1:51" s="14" customFormat="1" ht="12">
      <c r="A399" s="14"/>
      <c r="B399" s="270"/>
      <c r="C399" s="271"/>
      <c r="D399" s="261" t="s">
        <v>209</v>
      </c>
      <c r="E399" s="272" t="s">
        <v>1</v>
      </c>
      <c r="F399" s="273" t="s">
        <v>596</v>
      </c>
      <c r="G399" s="271"/>
      <c r="H399" s="274">
        <v>390</v>
      </c>
      <c r="I399" s="275"/>
      <c r="J399" s="271"/>
      <c r="K399" s="271"/>
      <c r="L399" s="276"/>
      <c r="M399" s="277"/>
      <c r="N399" s="278"/>
      <c r="O399" s="278"/>
      <c r="P399" s="278"/>
      <c r="Q399" s="278"/>
      <c r="R399" s="278"/>
      <c r="S399" s="278"/>
      <c r="T399" s="27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0" t="s">
        <v>209</v>
      </c>
      <c r="AU399" s="280" t="s">
        <v>85</v>
      </c>
      <c r="AV399" s="14" t="s">
        <v>85</v>
      </c>
      <c r="AW399" s="14" t="s">
        <v>30</v>
      </c>
      <c r="AX399" s="14" t="s">
        <v>73</v>
      </c>
      <c r="AY399" s="280" t="s">
        <v>201</v>
      </c>
    </row>
    <row r="400" spans="1:65" s="2" customFormat="1" ht="16.5" customHeight="1">
      <c r="A400" s="37"/>
      <c r="B400" s="38"/>
      <c r="C400" s="281" t="s">
        <v>597</v>
      </c>
      <c r="D400" s="281" t="s">
        <v>273</v>
      </c>
      <c r="E400" s="282" t="s">
        <v>598</v>
      </c>
      <c r="F400" s="283" t="s">
        <v>599</v>
      </c>
      <c r="G400" s="284" t="s">
        <v>226</v>
      </c>
      <c r="H400" s="285">
        <v>409.5</v>
      </c>
      <c r="I400" s="286"/>
      <c r="J400" s="287">
        <f>ROUND(I400*H400,2)</f>
        <v>0</v>
      </c>
      <c r="K400" s="288"/>
      <c r="L400" s="289"/>
      <c r="M400" s="290" t="s">
        <v>1</v>
      </c>
      <c r="N400" s="291" t="s">
        <v>39</v>
      </c>
      <c r="O400" s="90"/>
      <c r="P400" s="255">
        <f>O400*H400</f>
        <v>0</v>
      </c>
      <c r="Q400" s="255">
        <v>0</v>
      </c>
      <c r="R400" s="255">
        <f>Q400*H400</f>
        <v>0</v>
      </c>
      <c r="S400" s="255">
        <v>0</v>
      </c>
      <c r="T400" s="25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7" t="s">
        <v>409</v>
      </c>
      <c r="AT400" s="257" t="s">
        <v>273</v>
      </c>
      <c r="AU400" s="257" t="s">
        <v>85</v>
      </c>
      <c r="AY400" s="16" t="s">
        <v>201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6" t="s">
        <v>85</v>
      </c>
      <c r="BK400" s="258">
        <f>ROUND(I400*H400,2)</f>
        <v>0</v>
      </c>
      <c r="BL400" s="16" t="s">
        <v>308</v>
      </c>
      <c r="BM400" s="257" t="s">
        <v>600</v>
      </c>
    </row>
    <row r="401" spans="1:51" s="14" customFormat="1" ht="12">
      <c r="A401" s="14"/>
      <c r="B401" s="270"/>
      <c r="C401" s="271"/>
      <c r="D401" s="261" t="s">
        <v>209</v>
      </c>
      <c r="E401" s="271"/>
      <c r="F401" s="273" t="s">
        <v>601</v>
      </c>
      <c r="G401" s="271"/>
      <c r="H401" s="274">
        <v>409.5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209</v>
      </c>
      <c r="AU401" s="280" t="s">
        <v>85</v>
      </c>
      <c r="AV401" s="14" t="s">
        <v>85</v>
      </c>
      <c r="AW401" s="14" t="s">
        <v>4</v>
      </c>
      <c r="AX401" s="14" t="s">
        <v>80</v>
      </c>
      <c r="AY401" s="280" t="s">
        <v>201</v>
      </c>
    </row>
    <row r="402" spans="1:65" s="2" customFormat="1" ht="21.75" customHeight="1">
      <c r="A402" s="37"/>
      <c r="B402" s="38"/>
      <c r="C402" s="245" t="s">
        <v>602</v>
      </c>
      <c r="D402" s="245" t="s">
        <v>203</v>
      </c>
      <c r="E402" s="246" t="s">
        <v>603</v>
      </c>
      <c r="F402" s="247" t="s">
        <v>604</v>
      </c>
      <c r="G402" s="248" t="s">
        <v>226</v>
      </c>
      <c r="H402" s="249">
        <v>853.7</v>
      </c>
      <c r="I402" s="250"/>
      <c r="J402" s="251">
        <f>ROUND(I402*H402,2)</f>
        <v>0</v>
      </c>
      <c r="K402" s="252"/>
      <c r="L402" s="43"/>
      <c r="M402" s="253" t="s">
        <v>1</v>
      </c>
      <c r="N402" s="254" t="s">
        <v>39</v>
      </c>
      <c r="O402" s="90"/>
      <c r="P402" s="255">
        <f>O402*H402</f>
        <v>0</v>
      </c>
      <c r="Q402" s="255">
        <v>0.0002</v>
      </c>
      <c r="R402" s="255">
        <f>Q402*H402</f>
        <v>0.17074000000000003</v>
      </c>
      <c r="S402" s="255">
        <v>0</v>
      </c>
      <c r="T402" s="25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7" t="s">
        <v>308</v>
      </c>
      <c r="AT402" s="257" t="s">
        <v>203</v>
      </c>
      <c r="AU402" s="257" t="s">
        <v>85</v>
      </c>
      <c r="AY402" s="16" t="s">
        <v>201</v>
      </c>
      <c r="BE402" s="258">
        <f>IF(N402="základní",J402,0)</f>
        <v>0</v>
      </c>
      <c r="BF402" s="258">
        <f>IF(N402="snížená",J402,0)</f>
        <v>0</v>
      </c>
      <c r="BG402" s="258">
        <f>IF(N402="zákl. přenesená",J402,0)</f>
        <v>0</v>
      </c>
      <c r="BH402" s="258">
        <f>IF(N402="sníž. přenesená",J402,0)</f>
        <v>0</v>
      </c>
      <c r="BI402" s="258">
        <f>IF(N402="nulová",J402,0)</f>
        <v>0</v>
      </c>
      <c r="BJ402" s="16" t="s">
        <v>85</v>
      </c>
      <c r="BK402" s="258">
        <f>ROUND(I402*H402,2)</f>
        <v>0</v>
      </c>
      <c r="BL402" s="16" t="s">
        <v>308</v>
      </c>
      <c r="BM402" s="257" t="s">
        <v>605</v>
      </c>
    </row>
    <row r="403" spans="1:51" s="14" customFormat="1" ht="12">
      <c r="A403" s="14"/>
      <c r="B403" s="270"/>
      <c r="C403" s="271"/>
      <c r="D403" s="261" t="s">
        <v>209</v>
      </c>
      <c r="E403" s="272" t="s">
        <v>1</v>
      </c>
      <c r="F403" s="273" t="s">
        <v>606</v>
      </c>
      <c r="G403" s="271"/>
      <c r="H403" s="274">
        <v>24</v>
      </c>
      <c r="I403" s="275"/>
      <c r="J403" s="271"/>
      <c r="K403" s="271"/>
      <c r="L403" s="276"/>
      <c r="M403" s="277"/>
      <c r="N403" s="278"/>
      <c r="O403" s="278"/>
      <c r="P403" s="278"/>
      <c r="Q403" s="278"/>
      <c r="R403" s="278"/>
      <c r="S403" s="278"/>
      <c r="T403" s="27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80" t="s">
        <v>209</v>
      </c>
      <c r="AU403" s="280" t="s">
        <v>85</v>
      </c>
      <c r="AV403" s="14" t="s">
        <v>85</v>
      </c>
      <c r="AW403" s="14" t="s">
        <v>30</v>
      </c>
      <c r="AX403" s="14" t="s">
        <v>73</v>
      </c>
      <c r="AY403" s="280" t="s">
        <v>201</v>
      </c>
    </row>
    <row r="404" spans="1:51" s="14" customFormat="1" ht="12">
      <c r="A404" s="14"/>
      <c r="B404" s="270"/>
      <c r="C404" s="271"/>
      <c r="D404" s="261" t="s">
        <v>209</v>
      </c>
      <c r="E404" s="272" t="s">
        <v>1</v>
      </c>
      <c r="F404" s="273" t="s">
        <v>607</v>
      </c>
      <c r="G404" s="271"/>
      <c r="H404" s="274">
        <v>179.7</v>
      </c>
      <c r="I404" s="275"/>
      <c r="J404" s="271"/>
      <c r="K404" s="271"/>
      <c r="L404" s="276"/>
      <c r="M404" s="277"/>
      <c r="N404" s="278"/>
      <c r="O404" s="278"/>
      <c r="P404" s="278"/>
      <c r="Q404" s="278"/>
      <c r="R404" s="278"/>
      <c r="S404" s="278"/>
      <c r="T404" s="27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0" t="s">
        <v>209</v>
      </c>
      <c r="AU404" s="280" t="s">
        <v>85</v>
      </c>
      <c r="AV404" s="14" t="s">
        <v>85</v>
      </c>
      <c r="AW404" s="14" t="s">
        <v>30</v>
      </c>
      <c r="AX404" s="14" t="s">
        <v>73</v>
      </c>
      <c r="AY404" s="280" t="s">
        <v>201</v>
      </c>
    </row>
    <row r="405" spans="1:51" s="14" customFormat="1" ht="12">
      <c r="A405" s="14"/>
      <c r="B405" s="270"/>
      <c r="C405" s="271"/>
      <c r="D405" s="261" t="s">
        <v>209</v>
      </c>
      <c r="E405" s="272" t="s">
        <v>1</v>
      </c>
      <c r="F405" s="273" t="s">
        <v>608</v>
      </c>
      <c r="G405" s="271"/>
      <c r="H405" s="274">
        <v>650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209</v>
      </c>
      <c r="AU405" s="280" t="s">
        <v>85</v>
      </c>
      <c r="AV405" s="14" t="s">
        <v>85</v>
      </c>
      <c r="AW405" s="14" t="s">
        <v>30</v>
      </c>
      <c r="AX405" s="14" t="s">
        <v>73</v>
      </c>
      <c r="AY405" s="280" t="s">
        <v>201</v>
      </c>
    </row>
    <row r="406" spans="1:65" s="2" customFormat="1" ht="21.75" customHeight="1">
      <c r="A406" s="37"/>
      <c r="B406" s="38"/>
      <c r="C406" s="245" t="s">
        <v>609</v>
      </c>
      <c r="D406" s="245" t="s">
        <v>203</v>
      </c>
      <c r="E406" s="246" t="s">
        <v>610</v>
      </c>
      <c r="F406" s="247" t="s">
        <v>611</v>
      </c>
      <c r="G406" s="248" t="s">
        <v>226</v>
      </c>
      <c r="H406" s="249">
        <v>853.7</v>
      </c>
      <c r="I406" s="250"/>
      <c r="J406" s="251">
        <f>ROUND(I406*H406,2)</f>
        <v>0</v>
      </c>
      <c r="K406" s="252"/>
      <c r="L406" s="43"/>
      <c r="M406" s="253" t="s">
        <v>1</v>
      </c>
      <c r="N406" s="254" t="s">
        <v>39</v>
      </c>
      <c r="O406" s="90"/>
      <c r="P406" s="255">
        <f>O406*H406</f>
        <v>0</v>
      </c>
      <c r="Q406" s="255">
        <v>0.00029</v>
      </c>
      <c r="R406" s="255">
        <f>Q406*H406</f>
        <v>0.24757300000000002</v>
      </c>
      <c r="S406" s="255">
        <v>0</v>
      </c>
      <c r="T406" s="25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7" t="s">
        <v>308</v>
      </c>
      <c r="AT406" s="257" t="s">
        <v>203</v>
      </c>
      <c r="AU406" s="257" t="s">
        <v>85</v>
      </c>
      <c r="AY406" s="16" t="s">
        <v>201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6" t="s">
        <v>85</v>
      </c>
      <c r="BK406" s="258">
        <f>ROUND(I406*H406,2)</f>
        <v>0</v>
      </c>
      <c r="BL406" s="16" t="s">
        <v>308</v>
      </c>
      <c r="BM406" s="257" t="s">
        <v>612</v>
      </c>
    </row>
    <row r="407" spans="1:51" s="14" customFormat="1" ht="12">
      <c r="A407" s="14"/>
      <c r="B407" s="270"/>
      <c r="C407" s="271"/>
      <c r="D407" s="261" t="s">
        <v>209</v>
      </c>
      <c r="E407" s="272" t="s">
        <v>1</v>
      </c>
      <c r="F407" s="273" t="s">
        <v>606</v>
      </c>
      <c r="G407" s="271"/>
      <c r="H407" s="274">
        <v>24</v>
      </c>
      <c r="I407" s="275"/>
      <c r="J407" s="271"/>
      <c r="K407" s="271"/>
      <c r="L407" s="276"/>
      <c r="M407" s="277"/>
      <c r="N407" s="278"/>
      <c r="O407" s="278"/>
      <c r="P407" s="278"/>
      <c r="Q407" s="278"/>
      <c r="R407" s="278"/>
      <c r="S407" s="278"/>
      <c r="T407" s="27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80" t="s">
        <v>209</v>
      </c>
      <c r="AU407" s="280" t="s">
        <v>85</v>
      </c>
      <c r="AV407" s="14" t="s">
        <v>85</v>
      </c>
      <c r="AW407" s="14" t="s">
        <v>30</v>
      </c>
      <c r="AX407" s="14" t="s">
        <v>73</v>
      </c>
      <c r="AY407" s="280" t="s">
        <v>201</v>
      </c>
    </row>
    <row r="408" spans="1:51" s="14" customFormat="1" ht="12">
      <c r="A408" s="14"/>
      <c r="B408" s="270"/>
      <c r="C408" s="271"/>
      <c r="D408" s="261" t="s">
        <v>209</v>
      </c>
      <c r="E408" s="272" t="s">
        <v>1</v>
      </c>
      <c r="F408" s="273" t="s">
        <v>607</v>
      </c>
      <c r="G408" s="271"/>
      <c r="H408" s="274">
        <v>179.7</v>
      </c>
      <c r="I408" s="275"/>
      <c r="J408" s="271"/>
      <c r="K408" s="271"/>
      <c r="L408" s="276"/>
      <c r="M408" s="277"/>
      <c r="N408" s="278"/>
      <c r="O408" s="278"/>
      <c r="P408" s="278"/>
      <c r="Q408" s="278"/>
      <c r="R408" s="278"/>
      <c r="S408" s="278"/>
      <c r="T408" s="27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0" t="s">
        <v>209</v>
      </c>
      <c r="AU408" s="280" t="s">
        <v>85</v>
      </c>
      <c r="AV408" s="14" t="s">
        <v>85</v>
      </c>
      <c r="AW408" s="14" t="s">
        <v>30</v>
      </c>
      <c r="AX408" s="14" t="s">
        <v>73</v>
      </c>
      <c r="AY408" s="280" t="s">
        <v>201</v>
      </c>
    </row>
    <row r="409" spans="1:51" s="14" customFormat="1" ht="12">
      <c r="A409" s="14"/>
      <c r="B409" s="270"/>
      <c r="C409" s="271"/>
      <c r="D409" s="261" t="s">
        <v>209</v>
      </c>
      <c r="E409" s="272" t="s">
        <v>1</v>
      </c>
      <c r="F409" s="273" t="s">
        <v>608</v>
      </c>
      <c r="G409" s="271"/>
      <c r="H409" s="274">
        <v>650</v>
      </c>
      <c r="I409" s="275"/>
      <c r="J409" s="271"/>
      <c r="K409" s="271"/>
      <c r="L409" s="276"/>
      <c r="M409" s="292"/>
      <c r="N409" s="293"/>
      <c r="O409" s="293"/>
      <c r="P409" s="293"/>
      <c r="Q409" s="293"/>
      <c r="R409" s="293"/>
      <c r="S409" s="293"/>
      <c r="T409" s="29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0" t="s">
        <v>209</v>
      </c>
      <c r="AU409" s="280" t="s">
        <v>85</v>
      </c>
      <c r="AV409" s="14" t="s">
        <v>85</v>
      </c>
      <c r="AW409" s="14" t="s">
        <v>30</v>
      </c>
      <c r="AX409" s="14" t="s">
        <v>73</v>
      </c>
      <c r="AY409" s="280" t="s">
        <v>201</v>
      </c>
    </row>
    <row r="410" spans="1:31" s="2" customFormat="1" ht="6.95" customHeight="1">
      <c r="A410" s="37"/>
      <c r="B410" s="65"/>
      <c r="C410" s="66"/>
      <c r="D410" s="66"/>
      <c r="E410" s="66"/>
      <c r="F410" s="66"/>
      <c r="G410" s="66"/>
      <c r="H410" s="66"/>
      <c r="I410" s="192"/>
      <c r="J410" s="66"/>
      <c r="K410" s="66"/>
      <c r="L410" s="43"/>
      <c r="M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</sheetData>
  <sheetProtection password="CC35" sheet="1" objects="1" scenarios="1" formatColumns="0" formatRows="0" autoFilter="0"/>
  <autoFilter ref="C139:K40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1300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1301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1432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1300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1301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Z.b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614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616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617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U, Y, Z - V.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159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1300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161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1301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163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Z.b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28. 4. 2019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187</v>
      </c>
      <c r="D127" s="219" t="s">
        <v>58</v>
      </c>
      <c r="E127" s="219" t="s">
        <v>54</v>
      </c>
      <c r="F127" s="219" t="s">
        <v>55</v>
      </c>
      <c r="G127" s="219" t="s">
        <v>188</v>
      </c>
      <c r="H127" s="219" t="s">
        <v>189</v>
      </c>
      <c r="I127" s="220" t="s">
        <v>190</v>
      </c>
      <c r="J127" s="221" t="s">
        <v>167</v>
      </c>
      <c r="K127" s="222" t="s">
        <v>191</v>
      </c>
      <c r="L127" s="223"/>
      <c r="M127" s="99" t="s">
        <v>1</v>
      </c>
      <c r="N127" s="100" t="s">
        <v>37</v>
      </c>
      <c r="O127" s="100" t="s">
        <v>192</v>
      </c>
      <c r="P127" s="100" t="s">
        <v>193</v>
      </c>
      <c r="Q127" s="100" t="s">
        <v>194</v>
      </c>
      <c r="R127" s="100" t="s">
        <v>195</v>
      </c>
      <c r="S127" s="100" t="s">
        <v>196</v>
      </c>
      <c r="T127" s="101" t="s">
        <v>197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198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169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618</v>
      </c>
      <c r="F129" s="232" t="s">
        <v>619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201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203</v>
      </c>
      <c r="E130" s="246" t="s">
        <v>620</v>
      </c>
      <c r="F130" s="247" t="s">
        <v>621</v>
      </c>
      <c r="G130" s="248" t="s">
        <v>316</v>
      </c>
      <c r="H130" s="249">
        <v>54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308</v>
      </c>
      <c r="AT130" s="257" t="s">
        <v>203</v>
      </c>
      <c r="AU130" s="257" t="s">
        <v>80</v>
      </c>
      <c r="AY130" s="16" t="s">
        <v>201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308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203</v>
      </c>
      <c r="E131" s="246" t="s">
        <v>622</v>
      </c>
      <c r="F131" s="247" t="s">
        <v>623</v>
      </c>
      <c r="G131" s="248" t="s">
        <v>316</v>
      </c>
      <c r="H131" s="249">
        <v>38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308</v>
      </c>
      <c r="AT131" s="257" t="s">
        <v>203</v>
      </c>
      <c r="AU131" s="257" t="s">
        <v>80</v>
      </c>
      <c r="AY131" s="16" t="s">
        <v>201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308</v>
      </c>
      <c r="BM131" s="257" t="s">
        <v>207</v>
      </c>
    </row>
    <row r="132" spans="1:65" s="2" customFormat="1" ht="16.5" customHeight="1">
      <c r="A132" s="37"/>
      <c r="B132" s="38"/>
      <c r="C132" s="245" t="s">
        <v>73</v>
      </c>
      <c r="D132" s="245" t="s">
        <v>203</v>
      </c>
      <c r="E132" s="246" t="s">
        <v>624</v>
      </c>
      <c r="F132" s="247" t="s">
        <v>625</v>
      </c>
      <c r="G132" s="248" t="s">
        <v>311</v>
      </c>
      <c r="H132" s="249">
        <v>21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308</v>
      </c>
      <c r="AT132" s="257" t="s">
        <v>203</v>
      </c>
      <c r="AU132" s="257" t="s">
        <v>80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308</v>
      </c>
      <c r="BM132" s="257" t="s">
        <v>239</v>
      </c>
    </row>
    <row r="133" spans="1:65" s="2" customFormat="1" ht="16.5" customHeight="1">
      <c r="A133" s="37"/>
      <c r="B133" s="38"/>
      <c r="C133" s="245" t="s">
        <v>73</v>
      </c>
      <c r="D133" s="245" t="s">
        <v>203</v>
      </c>
      <c r="E133" s="246" t="s">
        <v>626</v>
      </c>
      <c r="F133" s="247" t="s">
        <v>627</v>
      </c>
      <c r="G133" s="248" t="s">
        <v>311</v>
      </c>
      <c r="H133" s="249">
        <v>8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308</v>
      </c>
      <c r="AT133" s="257" t="s">
        <v>203</v>
      </c>
      <c r="AU133" s="257" t="s">
        <v>80</v>
      </c>
      <c r="AY133" s="16" t="s">
        <v>201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308</v>
      </c>
      <c r="BM133" s="257" t="s">
        <v>267</v>
      </c>
    </row>
    <row r="134" spans="1:65" s="2" customFormat="1" ht="16.5" customHeight="1">
      <c r="A134" s="37"/>
      <c r="B134" s="38"/>
      <c r="C134" s="245" t="s">
        <v>73</v>
      </c>
      <c r="D134" s="245" t="s">
        <v>203</v>
      </c>
      <c r="E134" s="246" t="s">
        <v>628</v>
      </c>
      <c r="F134" s="247" t="s">
        <v>629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308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308</v>
      </c>
      <c r="BM134" s="257" t="s">
        <v>279</v>
      </c>
    </row>
    <row r="135" spans="1:65" s="2" customFormat="1" ht="16.5" customHeight="1">
      <c r="A135" s="37"/>
      <c r="B135" s="38"/>
      <c r="C135" s="245" t="s">
        <v>73</v>
      </c>
      <c r="D135" s="245" t="s">
        <v>203</v>
      </c>
      <c r="E135" s="246" t="s">
        <v>630</v>
      </c>
      <c r="F135" s="247" t="s">
        <v>631</v>
      </c>
      <c r="G135" s="248" t="s">
        <v>316</v>
      </c>
      <c r="H135" s="249">
        <v>580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308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308</v>
      </c>
      <c r="BM135" s="257" t="s">
        <v>289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632</v>
      </c>
      <c r="F136" s="247" t="s">
        <v>633</v>
      </c>
      <c r="G136" s="248" t="s">
        <v>316</v>
      </c>
      <c r="H136" s="249">
        <v>70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308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308</v>
      </c>
      <c r="BM136" s="257" t="s">
        <v>298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634</v>
      </c>
      <c r="F137" s="247" t="s">
        <v>635</v>
      </c>
      <c r="G137" s="248" t="s">
        <v>316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308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308</v>
      </c>
      <c r="BM137" s="257" t="s">
        <v>308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636</v>
      </c>
      <c r="F138" s="247" t="s">
        <v>637</v>
      </c>
      <c r="G138" s="248" t="s">
        <v>316</v>
      </c>
      <c r="H138" s="249">
        <v>240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308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308</v>
      </c>
      <c r="BM138" s="257" t="s">
        <v>331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638</v>
      </c>
      <c r="F139" s="247" t="s">
        <v>639</v>
      </c>
      <c r="G139" s="248" t="s">
        <v>316</v>
      </c>
      <c r="H139" s="249">
        <v>110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308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308</v>
      </c>
      <c r="BM139" s="257" t="s">
        <v>343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640</v>
      </c>
      <c r="F140" s="247" t="s">
        <v>641</v>
      </c>
      <c r="G140" s="248" t="s">
        <v>311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308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308</v>
      </c>
      <c r="BM140" s="257" t="s">
        <v>355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642</v>
      </c>
      <c r="F141" s="247" t="s">
        <v>643</v>
      </c>
      <c r="G141" s="248" t="s">
        <v>311</v>
      </c>
      <c r="H141" s="249">
        <v>21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308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308</v>
      </c>
      <c r="BM141" s="257" t="s">
        <v>364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644</v>
      </c>
      <c r="F142" s="247" t="s">
        <v>645</v>
      </c>
      <c r="G142" s="248" t="s">
        <v>311</v>
      </c>
      <c r="H142" s="249">
        <v>3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308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308</v>
      </c>
      <c r="BM142" s="257" t="s">
        <v>375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646</v>
      </c>
      <c r="F143" s="247" t="s">
        <v>647</v>
      </c>
      <c r="G143" s="248" t="s">
        <v>311</v>
      </c>
      <c r="H143" s="249">
        <v>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308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308</v>
      </c>
      <c r="BM143" s="257" t="s">
        <v>387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648</v>
      </c>
      <c r="F144" s="232" t="s">
        <v>649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201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650</v>
      </c>
      <c r="F145" s="247" t="s">
        <v>651</v>
      </c>
      <c r="G145" s="248" t="s">
        <v>316</v>
      </c>
      <c r="H145" s="249">
        <v>54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308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308</v>
      </c>
      <c r="BM145" s="257" t="s">
        <v>401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652</v>
      </c>
      <c r="F146" s="247" t="s">
        <v>653</v>
      </c>
      <c r="G146" s="248" t="s">
        <v>316</v>
      </c>
      <c r="H146" s="249">
        <v>38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308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308</v>
      </c>
      <c r="BM146" s="257" t="s">
        <v>409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654</v>
      </c>
      <c r="F147" s="247" t="s">
        <v>655</v>
      </c>
      <c r="G147" s="248" t="s">
        <v>311</v>
      </c>
      <c r="H147" s="249">
        <v>19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308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308</v>
      </c>
      <c r="BM147" s="257" t="s">
        <v>420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656</v>
      </c>
      <c r="F148" s="247" t="s">
        <v>657</v>
      </c>
      <c r="G148" s="248" t="s">
        <v>311</v>
      </c>
      <c r="H148" s="249">
        <v>2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308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308</v>
      </c>
      <c r="BM148" s="257" t="s">
        <v>433</v>
      </c>
    </row>
    <row r="149" spans="1:65" s="2" customFormat="1" ht="16.5" customHeight="1">
      <c r="A149" s="37"/>
      <c r="B149" s="38"/>
      <c r="C149" s="245" t="s">
        <v>73</v>
      </c>
      <c r="D149" s="245" t="s">
        <v>203</v>
      </c>
      <c r="E149" s="246" t="s">
        <v>658</v>
      </c>
      <c r="F149" s="247" t="s">
        <v>659</v>
      </c>
      <c r="G149" s="248" t="s">
        <v>311</v>
      </c>
      <c r="H149" s="249">
        <v>8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308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308</v>
      </c>
      <c r="BM149" s="257" t="s">
        <v>442</v>
      </c>
    </row>
    <row r="150" spans="1:65" s="2" customFormat="1" ht="16.5" customHeight="1">
      <c r="A150" s="37"/>
      <c r="B150" s="38"/>
      <c r="C150" s="245" t="s">
        <v>73</v>
      </c>
      <c r="D150" s="245" t="s">
        <v>203</v>
      </c>
      <c r="E150" s="246" t="s">
        <v>660</v>
      </c>
      <c r="F150" s="247" t="s">
        <v>661</v>
      </c>
      <c r="G150" s="248" t="s">
        <v>316</v>
      </c>
      <c r="H150" s="249">
        <v>580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308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308</v>
      </c>
      <c r="BM150" s="257" t="s">
        <v>452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662</v>
      </c>
      <c r="F151" s="247" t="s">
        <v>663</v>
      </c>
      <c r="G151" s="248" t="s">
        <v>316</v>
      </c>
      <c r="H151" s="249">
        <v>70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308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308</v>
      </c>
      <c r="BM151" s="257" t="s">
        <v>461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664</v>
      </c>
      <c r="F152" s="247" t="s">
        <v>665</v>
      </c>
      <c r="G152" s="248" t="s">
        <v>316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308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308</v>
      </c>
      <c r="BM152" s="257" t="s">
        <v>471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666</v>
      </c>
      <c r="F153" s="247" t="s">
        <v>667</v>
      </c>
      <c r="G153" s="248" t="s">
        <v>316</v>
      </c>
      <c r="H153" s="249">
        <v>240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308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308</v>
      </c>
      <c r="BM153" s="257" t="s">
        <v>479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668</v>
      </c>
      <c r="F154" s="247" t="s">
        <v>669</v>
      </c>
      <c r="G154" s="248" t="s">
        <v>316</v>
      </c>
      <c r="H154" s="249">
        <v>110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308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308</v>
      </c>
      <c r="BM154" s="257" t="s">
        <v>487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670</v>
      </c>
      <c r="F155" s="247" t="s">
        <v>671</v>
      </c>
      <c r="G155" s="248" t="s">
        <v>311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308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308</v>
      </c>
      <c r="BM155" s="257" t="s">
        <v>495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672</v>
      </c>
      <c r="F156" s="247" t="s">
        <v>673</v>
      </c>
      <c r="G156" s="248" t="s">
        <v>311</v>
      </c>
      <c r="H156" s="249">
        <v>21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308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308</v>
      </c>
      <c r="BM156" s="257" t="s">
        <v>503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674</v>
      </c>
      <c r="F157" s="247" t="s">
        <v>675</v>
      </c>
      <c r="G157" s="248" t="s">
        <v>311</v>
      </c>
      <c r="H157" s="249">
        <v>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308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308</v>
      </c>
      <c r="BM157" s="257" t="s">
        <v>513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676</v>
      </c>
      <c r="F158" s="247" t="s">
        <v>677</v>
      </c>
      <c r="G158" s="248" t="s">
        <v>311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308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308</v>
      </c>
      <c r="BM158" s="257" t="s">
        <v>521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1433</v>
      </c>
      <c r="F159" s="247" t="s">
        <v>679</v>
      </c>
      <c r="G159" s="248" t="s">
        <v>311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308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308</v>
      </c>
      <c r="BM159" s="257" t="s">
        <v>529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1434</v>
      </c>
      <c r="F160" s="247" t="s">
        <v>681</v>
      </c>
      <c r="G160" s="248" t="s">
        <v>311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308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308</v>
      </c>
      <c r="BM160" s="257" t="s">
        <v>537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682</v>
      </c>
      <c r="F161" s="232" t="s">
        <v>683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201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80</v>
      </c>
      <c r="F162" s="247" t="s">
        <v>684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308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308</v>
      </c>
      <c r="BM162" s="257" t="s">
        <v>544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85</v>
      </c>
      <c r="F163" s="247" t="s">
        <v>685</v>
      </c>
      <c r="G163" s="248" t="s">
        <v>311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308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308</v>
      </c>
      <c r="BM163" s="257" t="s">
        <v>556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</v>
      </c>
      <c r="F164" s="247" t="s">
        <v>686</v>
      </c>
      <c r="G164" s="248" t="s">
        <v>311</v>
      </c>
      <c r="H164" s="249">
        <v>8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308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308</v>
      </c>
      <c r="BM164" s="257" t="s">
        <v>573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207</v>
      </c>
      <c r="F165" s="247" t="s">
        <v>687</v>
      </c>
      <c r="G165" s="248" t="s">
        <v>311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308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308</v>
      </c>
      <c r="BM165" s="257" t="s">
        <v>582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251</v>
      </c>
      <c r="F166" s="247" t="s">
        <v>688</v>
      </c>
      <c r="G166" s="248" t="s">
        <v>311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308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308</v>
      </c>
      <c r="BM166" s="257" t="s">
        <v>592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239</v>
      </c>
      <c r="F167" s="247" t="s">
        <v>689</v>
      </c>
      <c r="G167" s="248" t="s">
        <v>311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308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308</v>
      </c>
      <c r="BM167" s="257" t="s">
        <v>602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259</v>
      </c>
      <c r="F168" s="247" t="s">
        <v>690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308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308</v>
      </c>
      <c r="BM168" s="257" t="s">
        <v>691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267</v>
      </c>
      <c r="F169" s="247" t="s">
        <v>692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308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308</v>
      </c>
      <c r="BM169" s="257" t="s">
        <v>693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272</v>
      </c>
      <c r="F170" s="247" t="s">
        <v>694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308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308</v>
      </c>
      <c r="BM170" s="257" t="s">
        <v>695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279</v>
      </c>
      <c r="F171" s="247" t="s">
        <v>696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308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308</v>
      </c>
      <c r="BM171" s="257" t="s">
        <v>697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698</v>
      </c>
      <c r="F172" s="232" t="s">
        <v>699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201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700</v>
      </c>
      <c r="F173" s="247" t="s">
        <v>701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308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308</v>
      </c>
      <c r="BM173" s="257" t="s">
        <v>702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703</v>
      </c>
      <c r="F174" s="247" t="s">
        <v>704</v>
      </c>
      <c r="G174" s="248" t="s">
        <v>705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308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308</v>
      </c>
      <c r="BM174" s="257" t="s">
        <v>706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707</v>
      </c>
      <c r="F175" s="247" t="s">
        <v>708</v>
      </c>
      <c r="G175" s="248" t="s">
        <v>311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308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308</v>
      </c>
      <c r="BM175" s="257" t="s">
        <v>709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1300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1301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1435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ROUND((SUM(BE133:BE200)),2)</f>
        <v>0</v>
      </c>
      <c r="G37" s="37"/>
      <c r="H37" s="37"/>
      <c r="I37" s="171">
        <v>0.21</v>
      </c>
      <c r="J37" s="170">
        <f>ROUND(((SUM(BE133:BE200))*I37),2)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ROUND((SUM(BF133:BF200)),2)</f>
        <v>0</v>
      </c>
      <c r="G38" s="37"/>
      <c r="H38" s="37"/>
      <c r="I38" s="171">
        <v>0.15</v>
      </c>
      <c r="J38" s="170">
        <f>ROUND(((SUM(BF133:BF200))*I38),2)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ROUND((SUM(BG133:BG200)),2)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ROUND((SUM(BH133:BH200)),2)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ROUND((SUM(BI133:BI200)),2)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1300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1301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Z.c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711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712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713</v>
      </c>
      <c r="E103" s="206"/>
      <c r="F103" s="206"/>
      <c r="G103" s="206"/>
      <c r="H103" s="206"/>
      <c r="I103" s="207"/>
      <c r="J103" s="208">
        <f>J153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714</v>
      </c>
      <c r="E104" s="206"/>
      <c r="F104" s="206"/>
      <c r="G104" s="206"/>
      <c r="H104" s="206"/>
      <c r="I104" s="207"/>
      <c r="J104" s="208">
        <f>J156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715</v>
      </c>
      <c r="E105" s="206"/>
      <c r="F105" s="206"/>
      <c r="G105" s="206"/>
      <c r="H105" s="206"/>
      <c r="I105" s="207"/>
      <c r="J105" s="208">
        <f>J170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716</v>
      </c>
      <c r="E106" s="206"/>
      <c r="F106" s="206"/>
      <c r="G106" s="206"/>
      <c r="H106" s="206"/>
      <c r="I106" s="207"/>
      <c r="J106" s="208">
        <f>J172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717</v>
      </c>
      <c r="E107" s="206"/>
      <c r="F107" s="206"/>
      <c r="G107" s="206"/>
      <c r="H107" s="206"/>
      <c r="I107" s="207"/>
      <c r="J107" s="208">
        <f>J179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718</v>
      </c>
      <c r="E108" s="206"/>
      <c r="F108" s="206"/>
      <c r="G108" s="206"/>
      <c r="H108" s="206"/>
      <c r="I108" s="207"/>
      <c r="J108" s="208">
        <f>J185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719</v>
      </c>
      <c r="E109" s="206"/>
      <c r="F109" s="206"/>
      <c r="G109" s="206"/>
      <c r="H109" s="206"/>
      <c r="I109" s="207"/>
      <c r="J109" s="208">
        <f>J187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186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U, Y, Z - V.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159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1300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161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1301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163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Z.c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28. 4. 2019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187</v>
      </c>
      <c r="D132" s="219" t="s">
        <v>58</v>
      </c>
      <c r="E132" s="219" t="s">
        <v>54</v>
      </c>
      <c r="F132" s="219" t="s">
        <v>55</v>
      </c>
      <c r="G132" s="219" t="s">
        <v>188</v>
      </c>
      <c r="H132" s="219" t="s">
        <v>189</v>
      </c>
      <c r="I132" s="220" t="s">
        <v>190</v>
      </c>
      <c r="J132" s="221" t="s">
        <v>167</v>
      </c>
      <c r="K132" s="222" t="s">
        <v>191</v>
      </c>
      <c r="L132" s="223"/>
      <c r="M132" s="99" t="s">
        <v>1</v>
      </c>
      <c r="N132" s="100" t="s">
        <v>37</v>
      </c>
      <c r="O132" s="100" t="s">
        <v>192</v>
      </c>
      <c r="P132" s="100" t="s">
        <v>193</v>
      </c>
      <c r="Q132" s="100" t="s">
        <v>194</v>
      </c>
      <c r="R132" s="100" t="s">
        <v>195</v>
      </c>
      <c r="S132" s="100" t="s">
        <v>196</v>
      </c>
      <c r="T132" s="101" t="s">
        <v>197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198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P134+P138+P153+P156+P170+P172+P179+P185+P187</f>
        <v>0</v>
      </c>
      <c r="Q133" s="103"/>
      <c r="R133" s="226">
        <f>R134+R138+R153+R156+R170+R172+R179+R185+R187</f>
        <v>0</v>
      </c>
      <c r="S133" s="103"/>
      <c r="T133" s="227">
        <f>T134+T138+T153+T156+T170+T172+T179+T185+T187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169</v>
      </c>
      <c r="BK133" s="228">
        <f>BK134+BK138+BK153+BK156+BK170+BK172+BK179+BK185+BK187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618</v>
      </c>
      <c r="F134" s="232" t="s">
        <v>720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201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203</v>
      </c>
      <c r="E135" s="246" t="s">
        <v>721</v>
      </c>
      <c r="F135" s="247" t="s">
        <v>722</v>
      </c>
      <c r="G135" s="248" t="s">
        <v>311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207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207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723</v>
      </c>
      <c r="F136" s="247" t="s">
        <v>724</v>
      </c>
      <c r="G136" s="248" t="s">
        <v>311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725</v>
      </c>
      <c r="F137" s="247" t="s">
        <v>726</v>
      </c>
      <c r="G137" s="248" t="s">
        <v>705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207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207</v>
      </c>
      <c r="BM137" s="257" t="s">
        <v>239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648</v>
      </c>
      <c r="F138" s="232" t="s">
        <v>727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SUM(P139:P152)</f>
        <v>0</v>
      </c>
      <c r="Q138" s="237"/>
      <c r="R138" s="238">
        <f>SUM(R139:R152)</f>
        <v>0</v>
      </c>
      <c r="S138" s="237"/>
      <c r="T138" s="239">
        <f>SUM(T139:T152)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201</v>
      </c>
      <c r="BK138" s="242">
        <f>SUM(BK139:BK152)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728</v>
      </c>
      <c r="F139" s="247" t="s">
        <v>729</v>
      </c>
      <c r="G139" s="248" t="s">
        <v>311</v>
      </c>
      <c r="H139" s="249">
        <v>11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55.5" customHeight="1">
      <c r="A140" s="37"/>
      <c r="B140" s="38"/>
      <c r="C140" s="245" t="s">
        <v>73</v>
      </c>
      <c r="D140" s="245" t="s">
        <v>203</v>
      </c>
      <c r="E140" s="246" t="s">
        <v>1436</v>
      </c>
      <c r="F140" s="247" t="s">
        <v>731</v>
      </c>
      <c r="G140" s="248" t="s">
        <v>311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55.5" customHeight="1">
      <c r="A141" s="37"/>
      <c r="B141" s="38"/>
      <c r="C141" s="245" t="s">
        <v>73</v>
      </c>
      <c r="D141" s="245" t="s">
        <v>203</v>
      </c>
      <c r="E141" s="246" t="s">
        <v>1437</v>
      </c>
      <c r="F141" s="247" t="s">
        <v>738</v>
      </c>
      <c r="G141" s="248" t="s">
        <v>311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5" s="2" customFormat="1" ht="55.5" customHeight="1">
      <c r="A142" s="37"/>
      <c r="B142" s="38"/>
      <c r="C142" s="245" t="s">
        <v>73</v>
      </c>
      <c r="D142" s="245" t="s">
        <v>203</v>
      </c>
      <c r="E142" s="246" t="s">
        <v>1438</v>
      </c>
      <c r="F142" s="247" t="s">
        <v>733</v>
      </c>
      <c r="G142" s="248" t="s">
        <v>311</v>
      </c>
      <c r="H142" s="249">
        <v>1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298</v>
      </c>
    </row>
    <row r="143" spans="1:65" s="2" customFormat="1" ht="55.5" customHeight="1">
      <c r="A143" s="37"/>
      <c r="B143" s="38"/>
      <c r="C143" s="245" t="s">
        <v>73</v>
      </c>
      <c r="D143" s="245" t="s">
        <v>203</v>
      </c>
      <c r="E143" s="246" t="s">
        <v>1438</v>
      </c>
      <c r="F143" s="247" t="s">
        <v>733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308</v>
      </c>
    </row>
    <row r="144" spans="1:65" s="2" customFormat="1" ht="55.5" customHeight="1">
      <c r="A144" s="37"/>
      <c r="B144" s="38"/>
      <c r="C144" s="245" t="s">
        <v>73</v>
      </c>
      <c r="D144" s="245" t="s">
        <v>203</v>
      </c>
      <c r="E144" s="246" t="s">
        <v>1438</v>
      </c>
      <c r="F144" s="247" t="s">
        <v>733</v>
      </c>
      <c r="G144" s="248" t="s">
        <v>311</v>
      </c>
      <c r="H144" s="249">
        <v>5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331</v>
      </c>
    </row>
    <row r="145" spans="1:65" s="2" customFormat="1" ht="55.5" customHeight="1">
      <c r="A145" s="37"/>
      <c r="B145" s="38"/>
      <c r="C145" s="245" t="s">
        <v>73</v>
      </c>
      <c r="D145" s="245" t="s">
        <v>203</v>
      </c>
      <c r="E145" s="246" t="s">
        <v>1438</v>
      </c>
      <c r="F145" s="247" t="s">
        <v>733</v>
      </c>
      <c r="G145" s="248" t="s">
        <v>311</v>
      </c>
      <c r="H145" s="249">
        <v>1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343</v>
      </c>
    </row>
    <row r="146" spans="1:65" s="2" customFormat="1" ht="55.5" customHeight="1">
      <c r="A146" s="37"/>
      <c r="B146" s="38"/>
      <c r="C146" s="245" t="s">
        <v>73</v>
      </c>
      <c r="D146" s="245" t="s">
        <v>203</v>
      </c>
      <c r="E146" s="246" t="s">
        <v>1439</v>
      </c>
      <c r="F146" s="247" t="s">
        <v>1440</v>
      </c>
      <c r="G146" s="248" t="s">
        <v>311</v>
      </c>
      <c r="H146" s="249">
        <v>3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355</v>
      </c>
    </row>
    <row r="147" spans="1:65" s="2" customFormat="1" ht="55.5" customHeight="1">
      <c r="A147" s="37"/>
      <c r="B147" s="38"/>
      <c r="C147" s="245" t="s">
        <v>73</v>
      </c>
      <c r="D147" s="245" t="s">
        <v>203</v>
      </c>
      <c r="E147" s="246" t="s">
        <v>1439</v>
      </c>
      <c r="F147" s="247" t="s">
        <v>1440</v>
      </c>
      <c r="G147" s="248" t="s">
        <v>311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364</v>
      </c>
    </row>
    <row r="148" spans="1:65" s="2" customFormat="1" ht="55.5" customHeight="1">
      <c r="A148" s="37"/>
      <c r="B148" s="38"/>
      <c r="C148" s="245" t="s">
        <v>73</v>
      </c>
      <c r="D148" s="245" t="s">
        <v>203</v>
      </c>
      <c r="E148" s="246" t="s">
        <v>1441</v>
      </c>
      <c r="F148" s="247" t="s">
        <v>1235</v>
      </c>
      <c r="G148" s="248" t="s">
        <v>311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375</v>
      </c>
    </row>
    <row r="149" spans="1:65" s="2" customFormat="1" ht="55.5" customHeight="1">
      <c r="A149" s="37"/>
      <c r="B149" s="38"/>
      <c r="C149" s="245" t="s">
        <v>73</v>
      </c>
      <c r="D149" s="245" t="s">
        <v>203</v>
      </c>
      <c r="E149" s="246" t="s">
        <v>1442</v>
      </c>
      <c r="F149" s="247" t="s">
        <v>1443</v>
      </c>
      <c r="G149" s="248" t="s">
        <v>311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387</v>
      </c>
    </row>
    <row r="150" spans="1:65" s="2" customFormat="1" ht="55.5" customHeight="1">
      <c r="A150" s="37"/>
      <c r="B150" s="38"/>
      <c r="C150" s="245" t="s">
        <v>73</v>
      </c>
      <c r="D150" s="245" t="s">
        <v>203</v>
      </c>
      <c r="E150" s="246" t="s">
        <v>1444</v>
      </c>
      <c r="F150" s="247" t="s">
        <v>735</v>
      </c>
      <c r="G150" s="248" t="s">
        <v>311</v>
      </c>
      <c r="H150" s="249">
        <v>2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401</v>
      </c>
    </row>
    <row r="151" spans="1:65" s="2" customFormat="1" ht="55.5" customHeight="1">
      <c r="A151" s="37"/>
      <c r="B151" s="38"/>
      <c r="C151" s="245" t="s">
        <v>73</v>
      </c>
      <c r="D151" s="245" t="s">
        <v>203</v>
      </c>
      <c r="E151" s="246" t="s">
        <v>1445</v>
      </c>
      <c r="F151" s="247" t="s">
        <v>735</v>
      </c>
      <c r="G151" s="248" t="s">
        <v>311</v>
      </c>
      <c r="H151" s="249">
        <v>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409</v>
      </c>
    </row>
    <row r="152" spans="1:65" s="2" customFormat="1" ht="55.5" customHeight="1">
      <c r="A152" s="37"/>
      <c r="B152" s="38"/>
      <c r="C152" s="245" t="s">
        <v>73</v>
      </c>
      <c r="D152" s="245" t="s">
        <v>203</v>
      </c>
      <c r="E152" s="246" t="s">
        <v>1446</v>
      </c>
      <c r="F152" s="247" t="s">
        <v>743</v>
      </c>
      <c r="G152" s="248" t="s">
        <v>311</v>
      </c>
      <c r="H152" s="249">
        <v>3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420</v>
      </c>
    </row>
    <row r="153" spans="1:63" s="12" customFormat="1" ht="25.9" customHeight="1">
      <c r="A153" s="12"/>
      <c r="B153" s="229"/>
      <c r="C153" s="230"/>
      <c r="D153" s="231" t="s">
        <v>72</v>
      </c>
      <c r="E153" s="232" t="s">
        <v>682</v>
      </c>
      <c r="F153" s="232" t="s">
        <v>745</v>
      </c>
      <c r="G153" s="230"/>
      <c r="H153" s="230"/>
      <c r="I153" s="233"/>
      <c r="J153" s="234">
        <f>BK153</f>
        <v>0</v>
      </c>
      <c r="K153" s="230"/>
      <c r="L153" s="235"/>
      <c r="M153" s="236"/>
      <c r="N153" s="237"/>
      <c r="O153" s="237"/>
      <c r="P153" s="238">
        <f>SUM(P154:P155)</f>
        <v>0</v>
      </c>
      <c r="Q153" s="237"/>
      <c r="R153" s="238">
        <f>SUM(R154:R155)</f>
        <v>0</v>
      </c>
      <c r="S153" s="237"/>
      <c r="T153" s="23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80</v>
      </c>
      <c r="AT153" s="241" t="s">
        <v>72</v>
      </c>
      <c r="AU153" s="241" t="s">
        <v>73</v>
      </c>
      <c r="AY153" s="240" t="s">
        <v>201</v>
      </c>
      <c r="BK153" s="242">
        <f>SUM(BK154:BK155)</f>
        <v>0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1447</v>
      </c>
      <c r="F154" s="247" t="s">
        <v>747</v>
      </c>
      <c r="G154" s="248" t="s">
        <v>311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433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748</v>
      </c>
      <c r="F155" s="247" t="s">
        <v>749</v>
      </c>
      <c r="G155" s="248" t="s">
        <v>311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442</v>
      </c>
    </row>
    <row r="156" spans="1:63" s="12" customFormat="1" ht="25.9" customHeight="1">
      <c r="A156" s="12"/>
      <c r="B156" s="229"/>
      <c r="C156" s="230"/>
      <c r="D156" s="231" t="s">
        <v>72</v>
      </c>
      <c r="E156" s="232" t="s">
        <v>698</v>
      </c>
      <c r="F156" s="232" t="s">
        <v>750</v>
      </c>
      <c r="G156" s="230"/>
      <c r="H156" s="230"/>
      <c r="I156" s="233"/>
      <c r="J156" s="234">
        <f>BK156</f>
        <v>0</v>
      </c>
      <c r="K156" s="230"/>
      <c r="L156" s="235"/>
      <c r="M156" s="236"/>
      <c r="N156" s="237"/>
      <c r="O156" s="237"/>
      <c r="P156" s="238">
        <f>SUM(P157:P169)</f>
        <v>0</v>
      </c>
      <c r="Q156" s="237"/>
      <c r="R156" s="238">
        <f>SUM(R157:R169)</f>
        <v>0</v>
      </c>
      <c r="S156" s="237"/>
      <c r="T156" s="239">
        <f>SUM(T157:T169)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0" t="s">
        <v>80</v>
      </c>
      <c r="AT156" s="241" t="s">
        <v>72</v>
      </c>
      <c r="AU156" s="241" t="s">
        <v>73</v>
      </c>
      <c r="AY156" s="240" t="s">
        <v>201</v>
      </c>
      <c r="BK156" s="242">
        <f>SUM(BK157:BK169)</f>
        <v>0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1448</v>
      </c>
      <c r="F157" s="247" t="s">
        <v>1449</v>
      </c>
      <c r="G157" s="248" t="s">
        <v>311</v>
      </c>
      <c r="H157" s="249">
        <v>51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452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753</v>
      </c>
      <c r="F158" s="247" t="s">
        <v>754</v>
      </c>
      <c r="G158" s="248" t="s">
        <v>311</v>
      </c>
      <c r="H158" s="249">
        <v>16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461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755</v>
      </c>
      <c r="F159" s="247" t="s">
        <v>756</v>
      </c>
      <c r="G159" s="248" t="s">
        <v>311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471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757</v>
      </c>
      <c r="F160" s="247" t="s">
        <v>758</v>
      </c>
      <c r="G160" s="248" t="s">
        <v>311</v>
      </c>
      <c r="H160" s="249">
        <v>8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479</v>
      </c>
    </row>
    <row r="161" spans="1:65" s="2" customFormat="1" ht="16.5" customHeight="1">
      <c r="A161" s="37"/>
      <c r="B161" s="38"/>
      <c r="C161" s="245" t="s">
        <v>73</v>
      </c>
      <c r="D161" s="245" t="s">
        <v>203</v>
      </c>
      <c r="E161" s="246" t="s">
        <v>759</v>
      </c>
      <c r="F161" s="247" t="s">
        <v>760</v>
      </c>
      <c r="G161" s="248" t="s">
        <v>311</v>
      </c>
      <c r="H161" s="249">
        <v>3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487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761</v>
      </c>
      <c r="F162" s="247" t="s">
        <v>762</v>
      </c>
      <c r="G162" s="248" t="s">
        <v>311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495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1450</v>
      </c>
      <c r="F163" s="247" t="s">
        <v>1451</v>
      </c>
      <c r="G163" s="248" t="s">
        <v>311</v>
      </c>
      <c r="H163" s="249">
        <v>3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503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763</v>
      </c>
      <c r="F164" s="247" t="s">
        <v>764</v>
      </c>
      <c r="G164" s="248" t="s">
        <v>705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513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765</v>
      </c>
      <c r="F165" s="247" t="s">
        <v>766</v>
      </c>
      <c r="G165" s="248" t="s">
        <v>311</v>
      </c>
      <c r="H165" s="249">
        <v>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521</v>
      </c>
    </row>
    <row r="166" spans="1:65" s="2" customFormat="1" ht="21.75" customHeight="1">
      <c r="A166" s="37"/>
      <c r="B166" s="38"/>
      <c r="C166" s="245" t="s">
        <v>73</v>
      </c>
      <c r="D166" s="245" t="s">
        <v>203</v>
      </c>
      <c r="E166" s="246" t="s">
        <v>767</v>
      </c>
      <c r="F166" s="247" t="s">
        <v>768</v>
      </c>
      <c r="G166" s="248" t="s">
        <v>705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529</v>
      </c>
    </row>
    <row r="167" spans="1:65" s="2" customFormat="1" ht="21.75" customHeight="1">
      <c r="A167" s="37"/>
      <c r="B167" s="38"/>
      <c r="C167" s="245" t="s">
        <v>73</v>
      </c>
      <c r="D167" s="245" t="s">
        <v>203</v>
      </c>
      <c r="E167" s="246" t="s">
        <v>769</v>
      </c>
      <c r="F167" s="247" t="s">
        <v>770</v>
      </c>
      <c r="G167" s="248" t="s">
        <v>705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537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771</v>
      </c>
      <c r="F168" s="247" t="s">
        <v>772</v>
      </c>
      <c r="G168" s="248" t="s">
        <v>311</v>
      </c>
      <c r="H168" s="249">
        <v>11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544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773</v>
      </c>
      <c r="F169" s="247" t="s">
        <v>774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556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777</v>
      </c>
      <c r="F170" s="232" t="s">
        <v>778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P171</f>
        <v>0</v>
      </c>
      <c r="Q170" s="237"/>
      <c r="R170" s="238">
        <f>R171</f>
        <v>0</v>
      </c>
      <c r="S170" s="237"/>
      <c r="T170" s="23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201</v>
      </c>
      <c r="BK170" s="242">
        <f>BK171</f>
        <v>0</v>
      </c>
    </row>
    <row r="171" spans="1:65" s="2" customFormat="1" ht="21.75" customHeight="1">
      <c r="A171" s="37"/>
      <c r="B171" s="38"/>
      <c r="C171" s="245" t="s">
        <v>73</v>
      </c>
      <c r="D171" s="245" t="s">
        <v>203</v>
      </c>
      <c r="E171" s="246" t="s">
        <v>779</v>
      </c>
      <c r="F171" s="247" t="s">
        <v>780</v>
      </c>
      <c r="G171" s="248" t="s">
        <v>311</v>
      </c>
      <c r="H171" s="249">
        <v>11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781</v>
      </c>
      <c r="F172" s="232" t="s">
        <v>782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SUM(P173:P178)</f>
        <v>0</v>
      </c>
      <c r="Q172" s="237"/>
      <c r="R172" s="238">
        <f>SUM(R173:R178)</f>
        <v>0</v>
      </c>
      <c r="S172" s="237"/>
      <c r="T172" s="239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80</v>
      </c>
      <c r="AT172" s="241" t="s">
        <v>72</v>
      </c>
      <c r="AU172" s="241" t="s">
        <v>73</v>
      </c>
      <c r="AY172" s="240" t="s">
        <v>201</v>
      </c>
      <c r="BK172" s="242">
        <f>SUM(BK173:BK178)</f>
        <v>0</v>
      </c>
    </row>
    <row r="173" spans="1:65" s="2" customFormat="1" ht="21.75" customHeight="1">
      <c r="A173" s="37"/>
      <c r="B173" s="38"/>
      <c r="C173" s="245" t="s">
        <v>73</v>
      </c>
      <c r="D173" s="245" t="s">
        <v>203</v>
      </c>
      <c r="E173" s="246" t="s">
        <v>783</v>
      </c>
      <c r="F173" s="247" t="s">
        <v>784</v>
      </c>
      <c r="G173" s="248" t="s">
        <v>785</v>
      </c>
      <c r="H173" s="249">
        <v>612.3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582</v>
      </c>
    </row>
    <row r="174" spans="1:65" s="2" customFormat="1" ht="21.75" customHeight="1">
      <c r="A174" s="37"/>
      <c r="B174" s="38"/>
      <c r="C174" s="245" t="s">
        <v>73</v>
      </c>
      <c r="D174" s="245" t="s">
        <v>203</v>
      </c>
      <c r="E174" s="246" t="s">
        <v>786</v>
      </c>
      <c r="F174" s="247" t="s">
        <v>787</v>
      </c>
      <c r="G174" s="248" t="s">
        <v>785</v>
      </c>
      <c r="H174" s="249">
        <v>178.1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592</v>
      </c>
    </row>
    <row r="175" spans="1:65" s="2" customFormat="1" ht="21.75" customHeight="1">
      <c r="A175" s="37"/>
      <c r="B175" s="38"/>
      <c r="C175" s="245" t="s">
        <v>73</v>
      </c>
      <c r="D175" s="245" t="s">
        <v>203</v>
      </c>
      <c r="E175" s="246" t="s">
        <v>788</v>
      </c>
      <c r="F175" s="247" t="s">
        <v>789</v>
      </c>
      <c r="G175" s="248" t="s">
        <v>785</v>
      </c>
      <c r="H175" s="249">
        <v>26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602</v>
      </c>
    </row>
    <row r="176" spans="1:65" s="2" customFormat="1" ht="21.75" customHeight="1">
      <c r="A176" s="37"/>
      <c r="B176" s="38"/>
      <c r="C176" s="245" t="s">
        <v>73</v>
      </c>
      <c r="D176" s="245" t="s">
        <v>203</v>
      </c>
      <c r="E176" s="246" t="s">
        <v>790</v>
      </c>
      <c r="F176" s="247" t="s">
        <v>791</v>
      </c>
      <c r="G176" s="248" t="s">
        <v>785</v>
      </c>
      <c r="H176" s="249">
        <v>5.2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691</v>
      </c>
    </row>
    <row r="177" spans="1:65" s="2" customFormat="1" ht="16.5" customHeight="1">
      <c r="A177" s="37"/>
      <c r="B177" s="38"/>
      <c r="C177" s="245" t="s">
        <v>73</v>
      </c>
      <c r="D177" s="245" t="s">
        <v>203</v>
      </c>
      <c r="E177" s="246" t="s">
        <v>1243</v>
      </c>
      <c r="F177" s="247" t="s">
        <v>1244</v>
      </c>
      <c r="G177" s="248" t="s">
        <v>785</v>
      </c>
      <c r="H177" s="249">
        <v>7.8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693</v>
      </c>
    </row>
    <row r="178" spans="1:65" s="2" customFormat="1" ht="16.5" customHeight="1">
      <c r="A178" s="37"/>
      <c r="B178" s="38"/>
      <c r="C178" s="245" t="s">
        <v>73</v>
      </c>
      <c r="D178" s="245" t="s">
        <v>203</v>
      </c>
      <c r="E178" s="246" t="s">
        <v>1452</v>
      </c>
      <c r="F178" s="247" t="s">
        <v>793</v>
      </c>
      <c r="G178" s="248" t="s">
        <v>705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695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794</v>
      </c>
      <c r="F179" s="232" t="s">
        <v>795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SUM(P180:P184)</f>
        <v>0</v>
      </c>
      <c r="Q179" s="237"/>
      <c r="R179" s="238">
        <f>SUM(R180:R184)</f>
        <v>0</v>
      </c>
      <c r="S179" s="237"/>
      <c r="T179" s="239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201</v>
      </c>
      <c r="BK179" s="242">
        <f>SUM(BK180:BK184)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203</v>
      </c>
      <c r="E180" s="246" t="s">
        <v>796</v>
      </c>
      <c r="F180" s="247" t="s">
        <v>797</v>
      </c>
      <c r="G180" s="248" t="s">
        <v>785</v>
      </c>
      <c r="H180" s="249">
        <v>14.3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697</v>
      </c>
    </row>
    <row r="181" spans="1:65" s="2" customFormat="1" ht="21.75" customHeight="1">
      <c r="A181" s="37"/>
      <c r="B181" s="38"/>
      <c r="C181" s="245" t="s">
        <v>73</v>
      </c>
      <c r="D181" s="245" t="s">
        <v>203</v>
      </c>
      <c r="E181" s="246" t="s">
        <v>798</v>
      </c>
      <c r="F181" s="247" t="s">
        <v>799</v>
      </c>
      <c r="G181" s="248" t="s">
        <v>785</v>
      </c>
      <c r="H181" s="249">
        <v>114.4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702</v>
      </c>
    </row>
    <row r="182" spans="1:65" s="2" customFormat="1" ht="21.75" customHeight="1">
      <c r="A182" s="37"/>
      <c r="B182" s="38"/>
      <c r="C182" s="245" t="s">
        <v>73</v>
      </c>
      <c r="D182" s="245" t="s">
        <v>203</v>
      </c>
      <c r="E182" s="246" t="s">
        <v>800</v>
      </c>
      <c r="F182" s="247" t="s">
        <v>801</v>
      </c>
      <c r="G182" s="248" t="s">
        <v>785</v>
      </c>
      <c r="H182" s="249">
        <v>26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706</v>
      </c>
    </row>
    <row r="183" spans="1:65" s="2" customFormat="1" ht="21.75" customHeight="1">
      <c r="A183" s="37"/>
      <c r="B183" s="38"/>
      <c r="C183" s="245" t="s">
        <v>73</v>
      </c>
      <c r="D183" s="245" t="s">
        <v>203</v>
      </c>
      <c r="E183" s="246" t="s">
        <v>802</v>
      </c>
      <c r="F183" s="247" t="s">
        <v>803</v>
      </c>
      <c r="G183" s="248" t="s">
        <v>785</v>
      </c>
      <c r="H183" s="249">
        <v>9.1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709</v>
      </c>
    </row>
    <row r="184" spans="1:65" s="2" customFormat="1" ht="21.75" customHeight="1">
      <c r="A184" s="37"/>
      <c r="B184" s="38"/>
      <c r="C184" s="245" t="s">
        <v>73</v>
      </c>
      <c r="D184" s="245" t="s">
        <v>203</v>
      </c>
      <c r="E184" s="246" t="s">
        <v>1246</v>
      </c>
      <c r="F184" s="247" t="s">
        <v>1247</v>
      </c>
      <c r="G184" s="248" t="s">
        <v>785</v>
      </c>
      <c r="H184" s="249">
        <v>7.8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817</v>
      </c>
    </row>
    <row r="185" spans="1:63" s="12" customFormat="1" ht="25.9" customHeight="1">
      <c r="A185" s="12"/>
      <c r="B185" s="229"/>
      <c r="C185" s="230"/>
      <c r="D185" s="231" t="s">
        <v>72</v>
      </c>
      <c r="E185" s="232" t="s">
        <v>804</v>
      </c>
      <c r="F185" s="232" t="s">
        <v>805</v>
      </c>
      <c r="G185" s="230"/>
      <c r="H185" s="230"/>
      <c r="I185" s="233"/>
      <c r="J185" s="234">
        <f>BK185</f>
        <v>0</v>
      </c>
      <c r="K185" s="230"/>
      <c r="L185" s="235"/>
      <c r="M185" s="236"/>
      <c r="N185" s="237"/>
      <c r="O185" s="237"/>
      <c r="P185" s="238">
        <f>P186</f>
        <v>0</v>
      </c>
      <c r="Q185" s="237"/>
      <c r="R185" s="238">
        <f>R186</f>
        <v>0</v>
      </c>
      <c r="S185" s="237"/>
      <c r="T185" s="239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0" t="s">
        <v>80</v>
      </c>
      <c r="AT185" s="241" t="s">
        <v>72</v>
      </c>
      <c r="AU185" s="241" t="s">
        <v>73</v>
      </c>
      <c r="AY185" s="240" t="s">
        <v>201</v>
      </c>
      <c r="BK185" s="242">
        <f>BK186</f>
        <v>0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806</v>
      </c>
      <c r="F186" s="247" t="s">
        <v>807</v>
      </c>
      <c r="G186" s="248" t="s">
        <v>311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820</v>
      </c>
    </row>
    <row r="187" spans="1:63" s="12" customFormat="1" ht="25.9" customHeight="1">
      <c r="A187" s="12"/>
      <c r="B187" s="229"/>
      <c r="C187" s="230"/>
      <c r="D187" s="231" t="s">
        <v>72</v>
      </c>
      <c r="E187" s="232" t="s">
        <v>808</v>
      </c>
      <c r="F187" s="232" t="s">
        <v>809</v>
      </c>
      <c r="G187" s="230"/>
      <c r="H187" s="230"/>
      <c r="I187" s="233"/>
      <c r="J187" s="234">
        <f>BK187</f>
        <v>0</v>
      </c>
      <c r="K187" s="230"/>
      <c r="L187" s="235"/>
      <c r="M187" s="236"/>
      <c r="N187" s="237"/>
      <c r="O187" s="237"/>
      <c r="P187" s="238">
        <f>SUM(P188:P200)</f>
        <v>0</v>
      </c>
      <c r="Q187" s="237"/>
      <c r="R187" s="238">
        <f>SUM(R188:R200)</f>
        <v>0</v>
      </c>
      <c r="S187" s="237"/>
      <c r="T187" s="239">
        <f>SUM(T188:T200)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0" t="s">
        <v>80</v>
      </c>
      <c r="AT187" s="241" t="s">
        <v>72</v>
      </c>
      <c r="AU187" s="241" t="s">
        <v>73</v>
      </c>
      <c r="AY187" s="240" t="s">
        <v>201</v>
      </c>
      <c r="BK187" s="242">
        <f>SUM(BK188:BK200)</f>
        <v>0</v>
      </c>
    </row>
    <row r="188" spans="1:65" s="2" customFormat="1" ht="16.5" customHeight="1">
      <c r="A188" s="37"/>
      <c r="B188" s="38"/>
      <c r="C188" s="245" t="s">
        <v>80</v>
      </c>
      <c r="D188" s="245" t="s">
        <v>203</v>
      </c>
      <c r="E188" s="246" t="s">
        <v>1248</v>
      </c>
      <c r="F188" s="247" t="s">
        <v>811</v>
      </c>
      <c r="G188" s="248" t="s">
        <v>705</v>
      </c>
      <c r="H188" s="249">
        <v>829.4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1453</v>
      </c>
    </row>
    <row r="189" spans="1:51" s="14" customFormat="1" ht="12">
      <c r="A189" s="14"/>
      <c r="B189" s="270"/>
      <c r="C189" s="271"/>
      <c r="D189" s="261" t="s">
        <v>209</v>
      </c>
      <c r="E189" s="272" t="s">
        <v>1</v>
      </c>
      <c r="F189" s="273" t="s">
        <v>1454</v>
      </c>
      <c r="G189" s="271"/>
      <c r="H189" s="274">
        <v>829.4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209</v>
      </c>
      <c r="AU189" s="280" t="s">
        <v>80</v>
      </c>
      <c r="AV189" s="14" t="s">
        <v>85</v>
      </c>
      <c r="AW189" s="14" t="s">
        <v>30</v>
      </c>
      <c r="AX189" s="14" t="s">
        <v>73</v>
      </c>
      <c r="AY189" s="280" t="s">
        <v>201</v>
      </c>
    </row>
    <row r="190" spans="1:65" s="2" customFormat="1" ht="16.5" customHeight="1">
      <c r="A190" s="37"/>
      <c r="B190" s="38"/>
      <c r="C190" s="245" t="s">
        <v>85</v>
      </c>
      <c r="D190" s="245" t="s">
        <v>203</v>
      </c>
      <c r="E190" s="246" t="s">
        <v>813</v>
      </c>
      <c r="F190" s="247" t="s">
        <v>814</v>
      </c>
      <c r="G190" s="248" t="s">
        <v>311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207</v>
      </c>
      <c r="AT190" s="257" t="s">
        <v>203</v>
      </c>
      <c r="AU190" s="257" t="s">
        <v>80</v>
      </c>
      <c r="AY190" s="16" t="s">
        <v>201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207</v>
      </c>
      <c r="BM190" s="257" t="s">
        <v>1455</v>
      </c>
    </row>
    <row r="191" spans="1:65" s="2" customFormat="1" ht="16.5" customHeight="1">
      <c r="A191" s="37"/>
      <c r="B191" s="38"/>
      <c r="C191" s="245" t="s">
        <v>90</v>
      </c>
      <c r="D191" s="245" t="s">
        <v>203</v>
      </c>
      <c r="E191" s="246" t="s">
        <v>815</v>
      </c>
      <c r="F191" s="247" t="s">
        <v>816</v>
      </c>
      <c r="G191" s="248" t="s">
        <v>785</v>
      </c>
      <c r="H191" s="249">
        <v>5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207</v>
      </c>
      <c r="AT191" s="257" t="s">
        <v>203</v>
      </c>
      <c r="AU191" s="257" t="s">
        <v>80</v>
      </c>
      <c r="AY191" s="16" t="s">
        <v>201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207</v>
      </c>
      <c r="BM191" s="257" t="s">
        <v>1456</v>
      </c>
    </row>
    <row r="192" spans="1:65" s="2" customFormat="1" ht="21.75" customHeight="1">
      <c r="A192" s="37"/>
      <c r="B192" s="38"/>
      <c r="C192" s="245" t="s">
        <v>251</v>
      </c>
      <c r="D192" s="245" t="s">
        <v>203</v>
      </c>
      <c r="E192" s="246" t="s">
        <v>1251</v>
      </c>
      <c r="F192" s="247" t="s">
        <v>822</v>
      </c>
      <c r="G192" s="248" t="s">
        <v>206</v>
      </c>
      <c r="H192" s="249">
        <v>11</v>
      </c>
      <c r="I192" s="250"/>
      <c r="J192" s="251">
        <f>ROUND(I192*H192,2)</f>
        <v>0</v>
      </c>
      <c r="K192" s="252"/>
      <c r="L192" s="43"/>
      <c r="M192" s="253" t="s">
        <v>1</v>
      </c>
      <c r="N192" s="254" t="s">
        <v>39</v>
      </c>
      <c r="O192" s="90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207</v>
      </c>
      <c r="AT192" s="257" t="s">
        <v>203</v>
      </c>
      <c r="AU192" s="257" t="s">
        <v>80</v>
      </c>
      <c r="AY192" s="16" t="s">
        <v>201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207</v>
      </c>
      <c r="BM192" s="257" t="s">
        <v>1457</v>
      </c>
    </row>
    <row r="193" spans="1:65" s="2" customFormat="1" ht="21.75" customHeight="1">
      <c r="A193" s="37"/>
      <c r="B193" s="38"/>
      <c r="C193" s="245" t="s">
        <v>207</v>
      </c>
      <c r="D193" s="245" t="s">
        <v>203</v>
      </c>
      <c r="E193" s="246" t="s">
        <v>1250</v>
      </c>
      <c r="F193" s="247" t="s">
        <v>819</v>
      </c>
      <c r="G193" s="248" t="s">
        <v>206</v>
      </c>
      <c r="H193" s="249">
        <v>40</v>
      </c>
      <c r="I193" s="250"/>
      <c r="J193" s="251">
        <f>ROUND(I193*H193,2)</f>
        <v>0</v>
      </c>
      <c r="K193" s="252"/>
      <c r="L193" s="43"/>
      <c r="M193" s="253" t="s">
        <v>1</v>
      </c>
      <c r="N193" s="254" t="s">
        <v>39</v>
      </c>
      <c r="O193" s="90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7" t="s">
        <v>207</v>
      </c>
      <c r="AT193" s="257" t="s">
        <v>203</v>
      </c>
      <c r="AU193" s="257" t="s">
        <v>80</v>
      </c>
      <c r="AY193" s="16" t="s">
        <v>201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6" t="s">
        <v>85</v>
      </c>
      <c r="BK193" s="258">
        <f>ROUND(I193*H193,2)</f>
        <v>0</v>
      </c>
      <c r="BL193" s="16" t="s">
        <v>207</v>
      </c>
      <c r="BM193" s="257" t="s">
        <v>1458</v>
      </c>
    </row>
    <row r="194" spans="1:65" s="2" customFormat="1" ht="16.5" customHeight="1">
      <c r="A194" s="37"/>
      <c r="B194" s="38"/>
      <c r="C194" s="245" t="s">
        <v>239</v>
      </c>
      <c r="D194" s="245" t="s">
        <v>203</v>
      </c>
      <c r="E194" s="246" t="s">
        <v>824</v>
      </c>
      <c r="F194" s="247" t="s">
        <v>825</v>
      </c>
      <c r="G194" s="248" t="s">
        <v>705</v>
      </c>
      <c r="H194" s="249">
        <v>1</v>
      </c>
      <c r="I194" s="250"/>
      <c r="J194" s="251">
        <f>ROUND(I194*H194,2)</f>
        <v>0</v>
      </c>
      <c r="K194" s="252"/>
      <c r="L194" s="43"/>
      <c r="M194" s="253" t="s">
        <v>1</v>
      </c>
      <c r="N194" s="254" t="s">
        <v>39</v>
      </c>
      <c r="O194" s="90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7" t="s">
        <v>207</v>
      </c>
      <c r="AT194" s="257" t="s">
        <v>203</v>
      </c>
      <c r="AU194" s="257" t="s">
        <v>80</v>
      </c>
      <c r="AY194" s="16" t="s">
        <v>201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6" t="s">
        <v>85</v>
      </c>
      <c r="BK194" s="258">
        <f>ROUND(I194*H194,2)</f>
        <v>0</v>
      </c>
      <c r="BL194" s="16" t="s">
        <v>207</v>
      </c>
      <c r="BM194" s="257" t="s">
        <v>1459</v>
      </c>
    </row>
    <row r="195" spans="1:65" s="2" customFormat="1" ht="16.5" customHeight="1">
      <c r="A195" s="37"/>
      <c r="B195" s="38"/>
      <c r="C195" s="245" t="s">
        <v>259</v>
      </c>
      <c r="D195" s="245" t="s">
        <v>203</v>
      </c>
      <c r="E195" s="246" t="s">
        <v>827</v>
      </c>
      <c r="F195" s="247" t="s">
        <v>828</v>
      </c>
      <c r="G195" s="248" t="s">
        <v>705</v>
      </c>
      <c r="H195" s="249">
        <v>1</v>
      </c>
      <c r="I195" s="250"/>
      <c r="J195" s="251">
        <f>ROUND(I195*H195,2)</f>
        <v>0</v>
      </c>
      <c r="K195" s="252"/>
      <c r="L195" s="43"/>
      <c r="M195" s="253" t="s">
        <v>1</v>
      </c>
      <c r="N195" s="254" t="s">
        <v>39</v>
      </c>
      <c r="O195" s="90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7" t="s">
        <v>207</v>
      </c>
      <c r="AT195" s="257" t="s">
        <v>203</v>
      </c>
      <c r="AU195" s="257" t="s">
        <v>80</v>
      </c>
      <c r="AY195" s="16" t="s">
        <v>201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6" t="s">
        <v>85</v>
      </c>
      <c r="BK195" s="258">
        <f>ROUND(I195*H195,2)</f>
        <v>0</v>
      </c>
      <c r="BL195" s="16" t="s">
        <v>207</v>
      </c>
      <c r="BM195" s="257" t="s">
        <v>1460</v>
      </c>
    </row>
    <row r="196" spans="1:65" s="2" customFormat="1" ht="16.5" customHeight="1">
      <c r="A196" s="37"/>
      <c r="B196" s="38"/>
      <c r="C196" s="245" t="s">
        <v>267</v>
      </c>
      <c r="D196" s="245" t="s">
        <v>203</v>
      </c>
      <c r="E196" s="246" t="s">
        <v>829</v>
      </c>
      <c r="F196" s="247" t="s">
        <v>830</v>
      </c>
      <c r="G196" s="248" t="s">
        <v>705</v>
      </c>
      <c r="H196" s="249">
        <v>1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207</v>
      </c>
      <c r="AT196" s="257" t="s">
        <v>203</v>
      </c>
      <c r="AU196" s="257" t="s">
        <v>80</v>
      </c>
      <c r="AY196" s="16" t="s">
        <v>201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207</v>
      </c>
      <c r="BM196" s="257" t="s">
        <v>1461</v>
      </c>
    </row>
    <row r="197" spans="1:65" s="2" customFormat="1" ht="16.5" customHeight="1">
      <c r="A197" s="37"/>
      <c r="B197" s="38"/>
      <c r="C197" s="245" t="s">
        <v>272</v>
      </c>
      <c r="D197" s="245" t="s">
        <v>203</v>
      </c>
      <c r="E197" s="246" t="s">
        <v>832</v>
      </c>
      <c r="F197" s="247" t="s">
        <v>833</v>
      </c>
      <c r="G197" s="248" t="s">
        <v>311</v>
      </c>
      <c r="H197" s="249">
        <v>1</v>
      </c>
      <c r="I197" s="250"/>
      <c r="J197" s="251">
        <f>ROUND(I197*H197,2)</f>
        <v>0</v>
      </c>
      <c r="K197" s="252"/>
      <c r="L197" s="43"/>
      <c r="M197" s="253" t="s">
        <v>1</v>
      </c>
      <c r="N197" s="254" t="s">
        <v>39</v>
      </c>
      <c r="O197" s="90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7" t="s">
        <v>207</v>
      </c>
      <c r="AT197" s="257" t="s">
        <v>203</v>
      </c>
      <c r="AU197" s="257" t="s">
        <v>80</v>
      </c>
      <c r="AY197" s="16" t="s">
        <v>201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6" t="s">
        <v>85</v>
      </c>
      <c r="BK197" s="258">
        <f>ROUND(I197*H197,2)</f>
        <v>0</v>
      </c>
      <c r="BL197" s="16" t="s">
        <v>207</v>
      </c>
      <c r="BM197" s="257" t="s">
        <v>1462</v>
      </c>
    </row>
    <row r="198" spans="1:65" s="2" customFormat="1" ht="16.5" customHeight="1">
      <c r="A198" s="37"/>
      <c r="B198" s="38"/>
      <c r="C198" s="245" t="s">
        <v>279</v>
      </c>
      <c r="D198" s="245" t="s">
        <v>203</v>
      </c>
      <c r="E198" s="246" t="s">
        <v>835</v>
      </c>
      <c r="F198" s="247" t="s">
        <v>836</v>
      </c>
      <c r="G198" s="248" t="s">
        <v>705</v>
      </c>
      <c r="H198" s="249">
        <v>1</v>
      </c>
      <c r="I198" s="250"/>
      <c r="J198" s="251">
        <f>ROUND(I198*H198,2)</f>
        <v>0</v>
      </c>
      <c r="K198" s="252"/>
      <c r="L198" s="43"/>
      <c r="M198" s="253" t="s">
        <v>1</v>
      </c>
      <c r="N198" s="254" t="s">
        <v>39</v>
      </c>
      <c r="O198" s="90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7" t="s">
        <v>207</v>
      </c>
      <c r="AT198" s="257" t="s">
        <v>203</v>
      </c>
      <c r="AU198" s="257" t="s">
        <v>80</v>
      </c>
      <c r="AY198" s="16" t="s">
        <v>201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6" t="s">
        <v>85</v>
      </c>
      <c r="BK198" s="258">
        <f>ROUND(I198*H198,2)</f>
        <v>0</v>
      </c>
      <c r="BL198" s="16" t="s">
        <v>207</v>
      </c>
      <c r="BM198" s="257" t="s">
        <v>1463</v>
      </c>
    </row>
    <row r="199" spans="1:65" s="2" customFormat="1" ht="16.5" customHeight="1">
      <c r="A199" s="37"/>
      <c r="B199" s="38"/>
      <c r="C199" s="245" t="s">
        <v>284</v>
      </c>
      <c r="D199" s="245" t="s">
        <v>203</v>
      </c>
      <c r="E199" s="246" t="s">
        <v>838</v>
      </c>
      <c r="F199" s="247" t="s">
        <v>419</v>
      </c>
      <c r="G199" s="248" t="s">
        <v>705</v>
      </c>
      <c r="H199" s="249">
        <v>1</v>
      </c>
      <c r="I199" s="250"/>
      <c r="J199" s="251">
        <f>ROUND(I199*H199,2)</f>
        <v>0</v>
      </c>
      <c r="K199" s="252"/>
      <c r="L199" s="43"/>
      <c r="M199" s="253" t="s">
        <v>1</v>
      </c>
      <c r="N199" s="254" t="s">
        <v>39</v>
      </c>
      <c r="O199" s="90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7" t="s">
        <v>207</v>
      </c>
      <c r="AT199" s="257" t="s">
        <v>203</v>
      </c>
      <c r="AU199" s="257" t="s">
        <v>80</v>
      </c>
      <c r="AY199" s="16" t="s">
        <v>201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6" t="s">
        <v>85</v>
      </c>
      <c r="BK199" s="258">
        <f>ROUND(I199*H199,2)</f>
        <v>0</v>
      </c>
      <c r="BL199" s="16" t="s">
        <v>207</v>
      </c>
      <c r="BM199" s="257" t="s">
        <v>1464</v>
      </c>
    </row>
    <row r="200" spans="1:65" s="2" customFormat="1" ht="16.5" customHeight="1">
      <c r="A200" s="37"/>
      <c r="B200" s="38"/>
      <c r="C200" s="245" t="s">
        <v>289</v>
      </c>
      <c r="D200" s="245" t="s">
        <v>203</v>
      </c>
      <c r="E200" s="246" t="s">
        <v>840</v>
      </c>
      <c r="F200" s="247" t="s">
        <v>841</v>
      </c>
      <c r="G200" s="248" t="s">
        <v>705</v>
      </c>
      <c r="H200" s="249">
        <v>1</v>
      </c>
      <c r="I200" s="250"/>
      <c r="J200" s="251">
        <f>ROUND(I200*H200,2)</f>
        <v>0</v>
      </c>
      <c r="K200" s="252"/>
      <c r="L200" s="43"/>
      <c r="M200" s="295" t="s">
        <v>1</v>
      </c>
      <c r="N200" s="296" t="s">
        <v>39</v>
      </c>
      <c r="O200" s="297"/>
      <c r="P200" s="298">
        <f>O200*H200</f>
        <v>0</v>
      </c>
      <c r="Q200" s="298">
        <v>0</v>
      </c>
      <c r="R200" s="298">
        <f>Q200*H200</f>
        <v>0</v>
      </c>
      <c r="S200" s="298">
        <v>0</v>
      </c>
      <c r="T200" s="29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7" t="s">
        <v>207</v>
      </c>
      <c r="AT200" s="257" t="s">
        <v>203</v>
      </c>
      <c r="AU200" s="257" t="s">
        <v>80</v>
      </c>
      <c r="AY200" s="16" t="s">
        <v>201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6" t="s">
        <v>85</v>
      </c>
      <c r="BK200" s="258">
        <f>ROUND(I200*H200,2)</f>
        <v>0</v>
      </c>
      <c r="BL200" s="16" t="s">
        <v>207</v>
      </c>
      <c r="BM200" s="257" t="s">
        <v>1465</v>
      </c>
    </row>
    <row r="201" spans="1:31" s="2" customFormat="1" ht="6.95" customHeight="1">
      <c r="A201" s="37"/>
      <c r="B201" s="65"/>
      <c r="C201" s="66"/>
      <c r="D201" s="66"/>
      <c r="E201" s="66"/>
      <c r="F201" s="66"/>
      <c r="G201" s="66"/>
      <c r="H201" s="66"/>
      <c r="I201" s="192"/>
      <c r="J201" s="66"/>
      <c r="K201" s="66"/>
      <c r="L201" s="43"/>
      <c r="M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</sheetData>
  <sheetProtection password="CC35" sheet="1" objects="1" scenarios="1" formatColumns="0" formatRows="0" autoFilter="0"/>
  <autoFilter ref="C132:K20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1300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1301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1466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ROUND((SUM(BE132:BE186)),2)</f>
        <v>0</v>
      </c>
      <c r="G37" s="37"/>
      <c r="H37" s="37"/>
      <c r="I37" s="171">
        <v>0.21</v>
      </c>
      <c r="J37" s="170">
        <f>ROUND(((SUM(BE132:BE186))*I37),2)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ROUND((SUM(BF132:BF186)),2)</f>
        <v>0</v>
      </c>
      <c r="G38" s="37"/>
      <c r="H38" s="37"/>
      <c r="I38" s="171">
        <v>0.15</v>
      </c>
      <c r="J38" s="170">
        <f>ROUND(((SUM(BF132:BF186))*I38),2)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ROUND((SUM(BG132:BG186)),2)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ROUND((SUM(BH132:BH186)),2)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ROUND((SUM(BI132:BI186)),2)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1300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1301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Z.d.a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1467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J177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J182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1300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1301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Z.d.a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P133+P135+P137+P141+P145+P148+P177+P182</f>
        <v>0</v>
      </c>
      <c r="Q132" s="103"/>
      <c r="R132" s="226">
        <f>R133+R135+R137+R141+R145+R148+R177+R182</f>
        <v>0</v>
      </c>
      <c r="S132" s="103"/>
      <c r="T132" s="227">
        <f>T133+T135+T137+T141+T145+T148+T177+T182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BK133+BK135+BK137+BK141+BK145+BK148+BK177+BK182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203</v>
      </c>
      <c r="E134" s="246" t="s">
        <v>1468</v>
      </c>
      <c r="F134" s="247" t="s">
        <v>1469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1470</v>
      </c>
      <c r="F136" s="247" t="s">
        <v>1471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1472</v>
      </c>
      <c r="F138" s="247" t="s">
        <v>860</v>
      </c>
      <c r="G138" s="248" t="s">
        <v>311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1473</v>
      </c>
      <c r="F139" s="247" t="s">
        <v>862</v>
      </c>
      <c r="G139" s="248" t="s">
        <v>311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959</v>
      </c>
      <c r="F140" s="247" t="s">
        <v>866</v>
      </c>
      <c r="G140" s="248" t="s">
        <v>311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698</v>
      </c>
      <c r="F141" s="232" t="s">
        <v>1474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SUM(BK142:BK144)</f>
        <v>0</v>
      </c>
    </row>
    <row r="142" spans="1:65" s="2" customFormat="1" ht="21.75" customHeight="1">
      <c r="A142" s="37"/>
      <c r="B142" s="38"/>
      <c r="C142" s="245" t="s">
        <v>73</v>
      </c>
      <c r="D142" s="245" t="s">
        <v>203</v>
      </c>
      <c r="E142" s="246" t="s">
        <v>1475</v>
      </c>
      <c r="F142" s="247" t="s">
        <v>1476</v>
      </c>
      <c r="G142" s="248" t="s">
        <v>311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289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1477</v>
      </c>
      <c r="F143" s="247" t="s">
        <v>1478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962</v>
      </c>
      <c r="F144" s="247" t="s">
        <v>873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777</v>
      </c>
      <c r="F145" s="232" t="s">
        <v>874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201</v>
      </c>
      <c r="BK145" s="242">
        <f>SUM(BK146:BK147)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203</v>
      </c>
      <c r="E146" s="246" t="s">
        <v>1479</v>
      </c>
      <c r="F146" s="247" t="s">
        <v>1480</v>
      </c>
      <c r="G146" s="248" t="s">
        <v>311</v>
      </c>
      <c r="H146" s="249">
        <v>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331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1481</v>
      </c>
      <c r="F147" s="247" t="s">
        <v>1482</v>
      </c>
      <c r="G147" s="248" t="s">
        <v>311</v>
      </c>
      <c r="H147" s="249">
        <v>5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781</v>
      </c>
      <c r="F148" s="232" t="s">
        <v>879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SUM(P149:P176)</f>
        <v>0</v>
      </c>
      <c r="Q148" s="237"/>
      <c r="R148" s="238">
        <f>SUM(R149:R176)</f>
        <v>0</v>
      </c>
      <c r="S148" s="237"/>
      <c r="T148" s="239">
        <f>SUM(T149:T176)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201</v>
      </c>
      <c r="BK148" s="242">
        <f>SUM(BK149:BK176)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203</v>
      </c>
      <c r="E149" s="246" t="s">
        <v>965</v>
      </c>
      <c r="F149" s="247" t="s">
        <v>881</v>
      </c>
      <c r="G149" s="248" t="s">
        <v>785</v>
      </c>
      <c r="H149" s="249">
        <v>7.176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355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966</v>
      </c>
      <c r="F150" s="247" t="s">
        <v>883</v>
      </c>
      <c r="G150" s="248" t="s">
        <v>785</v>
      </c>
      <c r="H150" s="249">
        <v>67.56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967</v>
      </c>
      <c r="F151" s="247" t="s">
        <v>885</v>
      </c>
      <c r="G151" s="248" t="s">
        <v>785</v>
      </c>
      <c r="H151" s="249">
        <v>1.896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968</v>
      </c>
      <c r="F152" s="247" t="s">
        <v>887</v>
      </c>
      <c r="G152" s="248" t="s">
        <v>785</v>
      </c>
      <c r="H152" s="249">
        <v>16.704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969</v>
      </c>
      <c r="F153" s="247" t="s">
        <v>945</v>
      </c>
      <c r="G153" s="248" t="s">
        <v>311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970</v>
      </c>
      <c r="F154" s="247" t="s">
        <v>947</v>
      </c>
      <c r="G154" s="248" t="s">
        <v>311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1483</v>
      </c>
      <c r="F155" s="247" t="s">
        <v>949</v>
      </c>
      <c r="G155" s="248" t="s">
        <v>311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975</v>
      </c>
      <c r="F156" s="247" t="s">
        <v>891</v>
      </c>
      <c r="G156" s="248" t="s">
        <v>311</v>
      </c>
      <c r="H156" s="249">
        <v>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976</v>
      </c>
      <c r="F157" s="247" t="s">
        <v>893</v>
      </c>
      <c r="G157" s="248" t="s">
        <v>311</v>
      </c>
      <c r="H157" s="249">
        <v>19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977</v>
      </c>
      <c r="F158" s="247" t="s">
        <v>895</v>
      </c>
      <c r="G158" s="248" t="s">
        <v>311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978</v>
      </c>
      <c r="F159" s="247" t="s">
        <v>897</v>
      </c>
      <c r="G159" s="248" t="s">
        <v>311</v>
      </c>
      <c r="H159" s="249">
        <v>11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979</v>
      </c>
      <c r="F160" s="247" t="s">
        <v>899</v>
      </c>
      <c r="G160" s="248" t="s">
        <v>311</v>
      </c>
      <c r="H160" s="249">
        <v>12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980</v>
      </c>
      <c r="F161" s="247" t="s">
        <v>901</v>
      </c>
      <c r="G161" s="248" t="s">
        <v>311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981</v>
      </c>
      <c r="F162" s="247" t="s">
        <v>903</v>
      </c>
      <c r="G162" s="248" t="s">
        <v>311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982</v>
      </c>
      <c r="F163" s="247" t="s">
        <v>905</v>
      </c>
      <c r="G163" s="248" t="s">
        <v>311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983</v>
      </c>
      <c r="F164" s="247" t="s">
        <v>907</v>
      </c>
      <c r="G164" s="248" t="s">
        <v>311</v>
      </c>
      <c r="H164" s="249">
        <v>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984</v>
      </c>
      <c r="F165" s="247" t="s">
        <v>909</v>
      </c>
      <c r="G165" s="248" t="s">
        <v>311</v>
      </c>
      <c r="H165" s="249">
        <v>5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985</v>
      </c>
      <c r="F166" s="247" t="s">
        <v>911</v>
      </c>
      <c r="G166" s="248" t="s">
        <v>311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1484</v>
      </c>
      <c r="F167" s="247" t="s">
        <v>951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1485</v>
      </c>
      <c r="F168" s="247" t="s">
        <v>1486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1278</v>
      </c>
      <c r="F169" s="247" t="s">
        <v>915</v>
      </c>
      <c r="G169" s="248" t="s">
        <v>311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1279</v>
      </c>
      <c r="F170" s="247" t="s">
        <v>917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996</v>
      </c>
      <c r="F171" s="247" t="s">
        <v>919</v>
      </c>
      <c r="G171" s="248" t="s">
        <v>311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1280</v>
      </c>
      <c r="F172" s="247" t="s">
        <v>921</v>
      </c>
      <c r="G172" s="248" t="s">
        <v>311</v>
      </c>
      <c r="H172" s="249">
        <v>3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1487</v>
      </c>
      <c r="F173" s="247" t="s">
        <v>1488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1281</v>
      </c>
      <c r="F174" s="247" t="s">
        <v>923</v>
      </c>
      <c r="G174" s="248" t="s">
        <v>311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602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1489</v>
      </c>
      <c r="F175" s="247" t="s">
        <v>999</v>
      </c>
      <c r="G175" s="248" t="s">
        <v>311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691</v>
      </c>
    </row>
    <row r="176" spans="1:65" s="2" customFormat="1" ht="16.5" customHeight="1">
      <c r="A176" s="37"/>
      <c r="B176" s="38"/>
      <c r="C176" s="245" t="s">
        <v>73</v>
      </c>
      <c r="D176" s="245" t="s">
        <v>203</v>
      </c>
      <c r="E176" s="246" t="s">
        <v>1000</v>
      </c>
      <c r="F176" s="247" t="s">
        <v>925</v>
      </c>
      <c r="G176" s="248" t="s">
        <v>311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693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794</v>
      </c>
      <c r="F177" s="232" t="s">
        <v>926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201</v>
      </c>
      <c r="BK177" s="242">
        <f>SUM(BK178:BK181)</f>
        <v>0</v>
      </c>
    </row>
    <row r="178" spans="1:65" s="2" customFormat="1" ht="33" customHeight="1">
      <c r="A178" s="37"/>
      <c r="B178" s="38"/>
      <c r="C178" s="245" t="s">
        <v>73</v>
      </c>
      <c r="D178" s="245" t="s">
        <v>203</v>
      </c>
      <c r="E178" s="246" t="s">
        <v>1490</v>
      </c>
      <c r="F178" s="247" t="s">
        <v>1491</v>
      </c>
      <c r="G178" s="248" t="s">
        <v>316</v>
      </c>
      <c r="H178" s="249">
        <v>3.549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695</v>
      </c>
    </row>
    <row r="179" spans="1:65" s="2" customFormat="1" ht="33" customHeight="1">
      <c r="A179" s="37"/>
      <c r="B179" s="38"/>
      <c r="C179" s="245" t="s">
        <v>73</v>
      </c>
      <c r="D179" s="245" t="s">
        <v>203</v>
      </c>
      <c r="E179" s="246" t="s">
        <v>1492</v>
      </c>
      <c r="F179" s="247" t="s">
        <v>1493</v>
      </c>
      <c r="G179" s="248" t="s">
        <v>226</v>
      </c>
      <c r="H179" s="249">
        <v>8.7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697</v>
      </c>
    </row>
    <row r="180" spans="1:65" s="2" customFormat="1" ht="44.25" customHeight="1">
      <c r="A180" s="37"/>
      <c r="B180" s="38"/>
      <c r="C180" s="245" t="s">
        <v>73</v>
      </c>
      <c r="D180" s="245" t="s">
        <v>203</v>
      </c>
      <c r="E180" s="246" t="s">
        <v>1003</v>
      </c>
      <c r="F180" s="247" t="s">
        <v>932</v>
      </c>
      <c r="G180" s="248" t="s">
        <v>226</v>
      </c>
      <c r="H180" s="249">
        <v>2.508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702</v>
      </c>
    </row>
    <row r="181" spans="1:65" s="2" customFormat="1" ht="44.25" customHeight="1">
      <c r="A181" s="37"/>
      <c r="B181" s="38"/>
      <c r="C181" s="245" t="s">
        <v>73</v>
      </c>
      <c r="D181" s="245" t="s">
        <v>203</v>
      </c>
      <c r="E181" s="246" t="s">
        <v>1004</v>
      </c>
      <c r="F181" s="247" t="s">
        <v>934</v>
      </c>
      <c r="G181" s="248" t="s">
        <v>226</v>
      </c>
      <c r="H181" s="249">
        <v>4.908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706</v>
      </c>
    </row>
    <row r="182" spans="1:63" s="12" customFormat="1" ht="25.9" customHeight="1">
      <c r="A182" s="12"/>
      <c r="B182" s="229"/>
      <c r="C182" s="230"/>
      <c r="D182" s="231" t="s">
        <v>72</v>
      </c>
      <c r="E182" s="232" t="s">
        <v>804</v>
      </c>
      <c r="F182" s="232" t="s">
        <v>809</v>
      </c>
      <c r="G182" s="230"/>
      <c r="H182" s="230"/>
      <c r="I182" s="233"/>
      <c r="J182" s="234">
        <f>BK182</f>
        <v>0</v>
      </c>
      <c r="K182" s="230"/>
      <c r="L182" s="235"/>
      <c r="M182" s="236"/>
      <c r="N182" s="237"/>
      <c r="O182" s="237"/>
      <c r="P182" s="238">
        <f>SUM(P183:P186)</f>
        <v>0</v>
      </c>
      <c r="Q182" s="237"/>
      <c r="R182" s="238">
        <f>SUM(R183:R186)</f>
        <v>0</v>
      </c>
      <c r="S182" s="237"/>
      <c r="T182" s="239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0" t="s">
        <v>80</v>
      </c>
      <c r="AT182" s="241" t="s">
        <v>72</v>
      </c>
      <c r="AU182" s="241" t="s">
        <v>73</v>
      </c>
      <c r="AY182" s="240" t="s">
        <v>201</v>
      </c>
      <c r="BK182" s="242">
        <f>SUM(BK183:BK186)</f>
        <v>0</v>
      </c>
    </row>
    <row r="183" spans="1:65" s="2" customFormat="1" ht="21.75" customHeight="1">
      <c r="A183" s="37"/>
      <c r="B183" s="38"/>
      <c r="C183" s="245" t="s">
        <v>73</v>
      </c>
      <c r="D183" s="245" t="s">
        <v>203</v>
      </c>
      <c r="E183" s="246" t="s">
        <v>1005</v>
      </c>
      <c r="F183" s="247" t="s">
        <v>936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709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1494</v>
      </c>
      <c r="F184" s="247" t="s">
        <v>938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817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1286</v>
      </c>
      <c r="F185" s="247" t="s">
        <v>940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820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941</v>
      </c>
      <c r="F186" s="247" t="s">
        <v>419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95" t="s">
        <v>1</v>
      </c>
      <c r="N186" s="296" t="s">
        <v>39</v>
      </c>
      <c r="O186" s="297"/>
      <c r="P186" s="298">
        <f>O186*H186</f>
        <v>0</v>
      </c>
      <c r="Q186" s="298">
        <v>0</v>
      </c>
      <c r="R186" s="298">
        <f>Q186*H186</f>
        <v>0</v>
      </c>
      <c r="S186" s="298">
        <v>0</v>
      </c>
      <c r="T186" s="29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823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192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31:K18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1300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1301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1495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1300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1301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Z.d.b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1300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1301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Z.d.b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203</v>
      </c>
      <c r="E134" s="246" t="s">
        <v>1496</v>
      </c>
      <c r="F134" s="247" t="s">
        <v>1497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1498</v>
      </c>
      <c r="F136" s="247" t="s">
        <v>1471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1499</v>
      </c>
      <c r="F138" s="247" t="s">
        <v>860</v>
      </c>
      <c r="G138" s="248" t="s">
        <v>311</v>
      </c>
      <c r="H138" s="249">
        <v>5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1500</v>
      </c>
      <c r="F139" s="247" t="s">
        <v>862</v>
      </c>
      <c r="G139" s="248" t="s">
        <v>311</v>
      </c>
      <c r="H139" s="249">
        <v>5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1501</v>
      </c>
      <c r="F143" s="247" t="s">
        <v>1476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1502</v>
      </c>
      <c r="F144" s="247" t="s">
        <v>1478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1503</v>
      </c>
      <c r="F147" s="247" t="s">
        <v>1480</v>
      </c>
      <c r="G147" s="248" t="s">
        <v>311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1504</v>
      </c>
      <c r="F148" s="247" t="s">
        <v>1482</v>
      </c>
      <c r="G148" s="248" t="s">
        <v>311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12.66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97.08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884</v>
      </c>
      <c r="F152" s="247" t="s">
        <v>885</v>
      </c>
      <c r="G152" s="248" t="s">
        <v>785</v>
      </c>
      <c r="H152" s="249">
        <v>1.92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944</v>
      </c>
      <c r="F153" s="247" t="s">
        <v>945</v>
      </c>
      <c r="G153" s="248" t="s">
        <v>311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946</v>
      </c>
      <c r="F154" s="247" t="s">
        <v>947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890</v>
      </c>
      <c r="F155" s="247" t="s">
        <v>891</v>
      </c>
      <c r="G155" s="248" t="s">
        <v>311</v>
      </c>
      <c r="H155" s="249">
        <v>6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892</v>
      </c>
      <c r="F156" s="247" t="s">
        <v>893</v>
      </c>
      <c r="G156" s="248" t="s">
        <v>311</v>
      </c>
      <c r="H156" s="249">
        <v>45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894</v>
      </c>
      <c r="F157" s="247" t="s">
        <v>895</v>
      </c>
      <c r="G157" s="248" t="s">
        <v>311</v>
      </c>
      <c r="H157" s="249">
        <v>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896</v>
      </c>
      <c r="F158" s="247" t="s">
        <v>897</v>
      </c>
      <c r="G158" s="248" t="s">
        <v>311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33" customHeight="1">
      <c r="A159" s="37"/>
      <c r="B159" s="38"/>
      <c r="C159" s="245" t="s">
        <v>73</v>
      </c>
      <c r="D159" s="245" t="s">
        <v>203</v>
      </c>
      <c r="E159" s="246" t="s">
        <v>1505</v>
      </c>
      <c r="F159" s="247" t="s">
        <v>1506</v>
      </c>
      <c r="G159" s="248" t="s">
        <v>311</v>
      </c>
      <c r="H159" s="249">
        <v>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898</v>
      </c>
      <c r="F160" s="247" t="s">
        <v>899</v>
      </c>
      <c r="G160" s="248" t="s">
        <v>311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900</v>
      </c>
      <c r="F161" s="247" t="s">
        <v>901</v>
      </c>
      <c r="G161" s="248" t="s">
        <v>311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902</v>
      </c>
      <c r="F162" s="247" t="s">
        <v>903</v>
      </c>
      <c r="G162" s="248" t="s">
        <v>311</v>
      </c>
      <c r="H162" s="249">
        <v>4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904</v>
      </c>
      <c r="F163" s="247" t="s">
        <v>905</v>
      </c>
      <c r="G163" s="248" t="s">
        <v>311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906</v>
      </c>
      <c r="F164" s="247" t="s">
        <v>907</v>
      </c>
      <c r="G164" s="248" t="s">
        <v>311</v>
      </c>
      <c r="H164" s="249">
        <v>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908</v>
      </c>
      <c r="F165" s="247" t="s">
        <v>909</v>
      </c>
      <c r="G165" s="248" t="s">
        <v>311</v>
      </c>
      <c r="H165" s="249">
        <v>6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910</v>
      </c>
      <c r="F166" s="247" t="s">
        <v>911</v>
      </c>
      <c r="G166" s="248" t="s">
        <v>311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1507</v>
      </c>
      <c r="F167" s="247" t="s">
        <v>1486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914</v>
      </c>
      <c r="F168" s="247" t="s">
        <v>915</v>
      </c>
      <c r="G168" s="248" t="s">
        <v>311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916</v>
      </c>
      <c r="F169" s="247" t="s">
        <v>917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1508</v>
      </c>
      <c r="F170" s="247" t="s">
        <v>995</v>
      </c>
      <c r="G170" s="248" t="s">
        <v>311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918</v>
      </c>
      <c r="F171" s="247" t="s">
        <v>919</v>
      </c>
      <c r="G171" s="248" t="s">
        <v>311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920</v>
      </c>
      <c r="F172" s="247" t="s">
        <v>921</v>
      </c>
      <c r="G172" s="248" t="s">
        <v>311</v>
      </c>
      <c r="H172" s="249">
        <v>15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922</v>
      </c>
      <c r="F173" s="247" t="s">
        <v>923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924</v>
      </c>
      <c r="F174" s="247" t="s">
        <v>925</v>
      </c>
      <c r="G174" s="248" t="s">
        <v>311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602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794</v>
      </c>
      <c r="F175" s="232" t="s">
        <v>926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201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1509</v>
      </c>
      <c r="F176" s="247" t="s">
        <v>1510</v>
      </c>
      <c r="G176" s="248" t="s">
        <v>316</v>
      </c>
      <c r="H176" s="249">
        <v>2.04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691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1511</v>
      </c>
      <c r="F177" s="247" t="s">
        <v>1493</v>
      </c>
      <c r="G177" s="248" t="s">
        <v>226</v>
      </c>
      <c r="H177" s="249">
        <v>6.408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693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931</v>
      </c>
      <c r="F178" s="247" t="s">
        <v>932</v>
      </c>
      <c r="G178" s="248" t="s">
        <v>226</v>
      </c>
      <c r="H178" s="249">
        <v>3.9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695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933</v>
      </c>
      <c r="F179" s="247" t="s">
        <v>934</v>
      </c>
      <c r="G179" s="248" t="s">
        <v>226</v>
      </c>
      <c r="H179" s="249">
        <v>4.104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697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804</v>
      </c>
      <c r="F180" s="232" t="s">
        <v>809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201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203</v>
      </c>
      <c r="E181" s="246" t="s">
        <v>935</v>
      </c>
      <c r="F181" s="247" t="s">
        <v>936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702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1512</v>
      </c>
      <c r="F182" s="247" t="s">
        <v>938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706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939</v>
      </c>
      <c r="F183" s="247" t="s">
        <v>940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709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941</v>
      </c>
      <c r="F184" s="247" t="s">
        <v>419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817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1300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1301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1513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ROUND((SUM(BE132:BE182)),2)</f>
        <v>0</v>
      </c>
      <c r="G37" s="37"/>
      <c r="H37" s="37"/>
      <c r="I37" s="171">
        <v>0.21</v>
      </c>
      <c r="J37" s="170">
        <f>ROUND(((SUM(BE132:BE182))*I37),2)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ROUND((SUM(BF132:BF182)),2)</f>
        <v>0</v>
      </c>
      <c r="G38" s="37"/>
      <c r="H38" s="37"/>
      <c r="I38" s="171">
        <v>0.15</v>
      </c>
      <c r="J38" s="170">
        <f>ROUND(((SUM(BF132:BF182))*I38),2)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1300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1301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Z.d.c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J178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1300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1301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Z.d.c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P133+P135+P137+P142+P146+P149+P173+P178</f>
        <v>0</v>
      </c>
      <c r="Q132" s="103"/>
      <c r="R132" s="226">
        <f>R133+R135+R137+R142+R146+R149+R173+R178</f>
        <v>0</v>
      </c>
      <c r="S132" s="103"/>
      <c r="T132" s="227">
        <f>T133+T135+T137+T142+T146+T149+T173+T178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BK133+BK135+BK137+BK142+BK146+BK149+BK173+BK178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203</v>
      </c>
      <c r="E134" s="246" t="s">
        <v>1496</v>
      </c>
      <c r="F134" s="247" t="s">
        <v>1497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1498</v>
      </c>
      <c r="F136" s="247" t="s">
        <v>1471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1499</v>
      </c>
      <c r="F138" s="247" t="s">
        <v>860</v>
      </c>
      <c r="G138" s="248" t="s">
        <v>311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1500</v>
      </c>
      <c r="F139" s="247" t="s">
        <v>862</v>
      </c>
      <c r="G139" s="248" t="s">
        <v>311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1501</v>
      </c>
      <c r="F143" s="247" t="s">
        <v>1476</v>
      </c>
      <c r="G143" s="248" t="s">
        <v>311</v>
      </c>
      <c r="H143" s="249">
        <v>3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1502</v>
      </c>
      <c r="F144" s="247" t="s">
        <v>1478</v>
      </c>
      <c r="G144" s="248" t="s">
        <v>311</v>
      </c>
      <c r="H144" s="249">
        <v>3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3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1503</v>
      </c>
      <c r="F147" s="247" t="s">
        <v>1480</v>
      </c>
      <c r="G147" s="248" t="s">
        <v>311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1504</v>
      </c>
      <c r="F148" s="247" t="s">
        <v>1482</v>
      </c>
      <c r="G148" s="248" t="s">
        <v>311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SUM(P150:P172)</f>
        <v>0</v>
      </c>
      <c r="Q149" s="237"/>
      <c r="R149" s="238">
        <f>SUM(R150:R172)</f>
        <v>0</v>
      </c>
      <c r="S149" s="237"/>
      <c r="T149" s="239">
        <f>SUM(T150:T172)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SUM(BK150:BK172)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7.644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61.872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886</v>
      </c>
      <c r="F152" s="247" t="s">
        <v>887</v>
      </c>
      <c r="G152" s="248" t="s">
        <v>785</v>
      </c>
      <c r="H152" s="249">
        <v>15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1514</v>
      </c>
      <c r="F153" s="247" t="s">
        <v>1515</v>
      </c>
      <c r="G153" s="248" t="s">
        <v>311</v>
      </c>
      <c r="H153" s="249">
        <v>1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946</v>
      </c>
      <c r="F154" s="247" t="s">
        <v>947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948</v>
      </c>
      <c r="F155" s="247" t="s">
        <v>949</v>
      </c>
      <c r="G155" s="248" t="s">
        <v>311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890</v>
      </c>
      <c r="F156" s="247" t="s">
        <v>891</v>
      </c>
      <c r="G156" s="248" t="s">
        <v>311</v>
      </c>
      <c r="H156" s="249">
        <v>3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892</v>
      </c>
      <c r="F157" s="247" t="s">
        <v>893</v>
      </c>
      <c r="G157" s="248" t="s">
        <v>311</v>
      </c>
      <c r="H157" s="249">
        <v>21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894</v>
      </c>
      <c r="F158" s="247" t="s">
        <v>895</v>
      </c>
      <c r="G158" s="248" t="s">
        <v>311</v>
      </c>
      <c r="H158" s="249">
        <v>7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896</v>
      </c>
      <c r="F159" s="247" t="s">
        <v>897</v>
      </c>
      <c r="G159" s="248" t="s">
        <v>311</v>
      </c>
      <c r="H159" s="249">
        <v>4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898</v>
      </c>
      <c r="F160" s="247" t="s">
        <v>899</v>
      </c>
      <c r="G160" s="248" t="s">
        <v>311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900</v>
      </c>
      <c r="F161" s="247" t="s">
        <v>901</v>
      </c>
      <c r="G161" s="248" t="s">
        <v>311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902</v>
      </c>
      <c r="F162" s="247" t="s">
        <v>903</v>
      </c>
      <c r="G162" s="248" t="s">
        <v>311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904</v>
      </c>
      <c r="F163" s="247" t="s">
        <v>905</v>
      </c>
      <c r="G163" s="248" t="s">
        <v>311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906</v>
      </c>
      <c r="F164" s="247" t="s">
        <v>907</v>
      </c>
      <c r="G164" s="248" t="s">
        <v>311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908</v>
      </c>
      <c r="F165" s="247" t="s">
        <v>909</v>
      </c>
      <c r="G165" s="248" t="s">
        <v>311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910</v>
      </c>
      <c r="F166" s="247" t="s">
        <v>911</v>
      </c>
      <c r="G166" s="248" t="s">
        <v>311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1516</v>
      </c>
      <c r="F167" s="247" t="s">
        <v>1517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1518</v>
      </c>
      <c r="F168" s="247" t="s">
        <v>1519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1508</v>
      </c>
      <c r="F169" s="247" t="s">
        <v>995</v>
      </c>
      <c r="G169" s="248" t="s">
        <v>311</v>
      </c>
      <c r="H169" s="249">
        <v>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920</v>
      </c>
      <c r="F170" s="247" t="s">
        <v>921</v>
      </c>
      <c r="G170" s="248" t="s">
        <v>311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1520</v>
      </c>
      <c r="F171" s="247" t="s">
        <v>999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924</v>
      </c>
      <c r="F172" s="247" t="s">
        <v>925</v>
      </c>
      <c r="G172" s="248" t="s">
        <v>311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3" s="12" customFormat="1" ht="25.9" customHeight="1">
      <c r="A173" s="12"/>
      <c r="B173" s="229"/>
      <c r="C173" s="230"/>
      <c r="D173" s="231" t="s">
        <v>72</v>
      </c>
      <c r="E173" s="232" t="s">
        <v>794</v>
      </c>
      <c r="F173" s="232" t="s">
        <v>926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SUM(P174:P177)</f>
        <v>0</v>
      </c>
      <c r="Q173" s="237"/>
      <c r="R173" s="238">
        <f>SUM(R174:R177)</f>
        <v>0</v>
      </c>
      <c r="S173" s="237"/>
      <c r="T173" s="23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73</v>
      </c>
      <c r="AY173" s="240" t="s">
        <v>201</v>
      </c>
      <c r="BK173" s="242">
        <f>SUM(BK174:BK177)</f>
        <v>0</v>
      </c>
    </row>
    <row r="174" spans="1:65" s="2" customFormat="1" ht="33" customHeight="1">
      <c r="A174" s="37"/>
      <c r="B174" s="38"/>
      <c r="C174" s="245" t="s">
        <v>73</v>
      </c>
      <c r="D174" s="245" t="s">
        <v>203</v>
      </c>
      <c r="E174" s="246" t="s">
        <v>1509</v>
      </c>
      <c r="F174" s="247" t="s">
        <v>1510</v>
      </c>
      <c r="G174" s="248" t="s">
        <v>316</v>
      </c>
      <c r="H174" s="249">
        <v>2.676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592</v>
      </c>
    </row>
    <row r="175" spans="1:65" s="2" customFormat="1" ht="33" customHeight="1">
      <c r="A175" s="37"/>
      <c r="B175" s="38"/>
      <c r="C175" s="245" t="s">
        <v>73</v>
      </c>
      <c r="D175" s="245" t="s">
        <v>203</v>
      </c>
      <c r="E175" s="246" t="s">
        <v>1511</v>
      </c>
      <c r="F175" s="247" t="s">
        <v>1493</v>
      </c>
      <c r="G175" s="248" t="s">
        <v>226</v>
      </c>
      <c r="H175" s="249">
        <v>3.72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602</v>
      </c>
    </row>
    <row r="176" spans="1:65" s="2" customFormat="1" ht="44.25" customHeight="1">
      <c r="A176" s="37"/>
      <c r="B176" s="38"/>
      <c r="C176" s="245" t="s">
        <v>73</v>
      </c>
      <c r="D176" s="245" t="s">
        <v>203</v>
      </c>
      <c r="E176" s="246" t="s">
        <v>931</v>
      </c>
      <c r="F176" s="247" t="s">
        <v>932</v>
      </c>
      <c r="G176" s="248" t="s">
        <v>226</v>
      </c>
      <c r="H176" s="249">
        <v>4.176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691</v>
      </c>
    </row>
    <row r="177" spans="1:65" s="2" customFormat="1" ht="44.25" customHeight="1">
      <c r="A177" s="37"/>
      <c r="B177" s="38"/>
      <c r="C177" s="245" t="s">
        <v>73</v>
      </c>
      <c r="D177" s="245" t="s">
        <v>203</v>
      </c>
      <c r="E177" s="246" t="s">
        <v>933</v>
      </c>
      <c r="F177" s="247" t="s">
        <v>934</v>
      </c>
      <c r="G177" s="248" t="s">
        <v>226</v>
      </c>
      <c r="H177" s="249">
        <v>4.296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693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804</v>
      </c>
      <c r="F178" s="232" t="s">
        <v>809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SUM(P179:P182)</f>
        <v>0</v>
      </c>
      <c r="Q178" s="237"/>
      <c r="R178" s="238">
        <f>SUM(R179:R182)</f>
        <v>0</v>
      </c>
      <c r="S178" s="237"/>
      <c r="T178" s="239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201</v>
      </c>
      <c r="BK178" s="242">
        <f>SUM(BK179:BK182)</f>
        <v>0</v>
      </c>
    </row>
    <row r="179" spans="1:65" s="2" customFormat="1" ht="21.75" customHeight="1">
      <c r="A179" s="37"/>
      <c r="B179" s="38"/>
      <c r="C179" s="245" t="s">
        <v>73</v>
      </c>
      <c r="D179" s="245" t="s">
        <v>203</v>
      </c>
      <c r="E179" s="246" t="s">
        <v>935</v>
      </c>
      <c r="F179" s="247" t="s">
        <v>936</v>
      </c>
      <c r="G179" s="248" t="s">
        <v>206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695</v>
      </c>
    </row>
    <row r="180" spans="1:65" s="2" customFormat="1" ht="16.5" customHeight="1">
      <c r="A180" s="37"/>
      <c r="B180" s="38"/>
      <c r="C180" s="245" t="s">
        <v>73</v>
      </c>
      <c r="D180" s="245" t="s">
        <v>203</v>
      </c>
      <c r="E180" s="246" t="s">
        <v>1521</v>
      </c>
      <c r="F180" s="247" t="s">
        <v>938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697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1274</v>
      </c>
      <c r="F181" s="247" t="s">
        <v>940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702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941</v>
      </c>
      <c r="F182" s="247" t="s">
        <v>419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95" t="s">
        <v>1</v>
      </c>
      <c r="N182" s="296" t="s">
        <v>39</v>
      </c>
      <c r="O182" s="297"/>
      <c r="P182" s="298">
        <f>O182*H182</f>
        <v>0</v>
      </c>
      <c r="Q182" s="298">
        <v>0</v>
      </c>
      <c r="R182" s="298">
        <f>Q182*H182</f>
        <v>0</v>
      </c>
      <c r="S182" s="298">
        <v>0</v>
      </c>
      <c r="T182" s="2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706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192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31:K1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1300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1522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28. 4. 2019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1300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Z..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28. 4. 2019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1010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1011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1012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1013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186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U, Y, Z - V.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159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1300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161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Z..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28. 4. 2019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187</v>
      </c>
      <c r="D123" s="219" t="s">
        <v>58</v>
      </c>
      <c r="E123" s="219" t="s">
        <v>54</v>
      </c>
      <c r="F123" s="219" t="s">
        <v>55</v>
      </c>
      <c r="G123" s="219" t="s">
        <v>188</v>
      </c>
      <c r="H123" s="219" t="s">
        <v>189</v>
      </c>
      <c r="I123" s="220" t="s">
        <v>190</v>
      </c>
      <c r="J123" s="221" t="s">
        <v>167</v>
      </c>
      <c r="K123" s="222" t="s">
        <v>191</v>
      </c>
      <c r="L123" s="223"/>
      <c r="M123" s="99" t="s">
        <v>1</v>
      </c>
      <c r="N123" s="100" t="s">
        <v>37</v>
      </c>
      <c r="O123" s="100" t="s">
        <v>192</v>
      </c>
      <c r="P123" s="100" t="s">
        <v>193</v>
      </c>
      <c r="Q123" s="100" t="s">
        <v>194</v>
      </c>
      <c r="R123" s="100" t="s">
        <v>195</v>
      </c>
      <c r="S123" s="100" t="s">
        <v>196</v>
      </c>
      <c r="T123" s="101" t="s">
        <v>197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198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169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1014</v>
      </c>
      <c r="F125" s="232" t="s">
        <v>1015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207</v>
      </c>
      <c r="AT125" s="241" t="s">
        <v>72</v>
      </c>
      <c r="AU125" s="241" t="s">
        <v>73</v>
      </c>
      <c r="AY125" s="240" t="s">
        <v>201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203</v>
      </c>
      <c r="E126" s="246" t="s">
        <v>1016</v>
      </c>
      <c r="F126" s="247" t="s">
        <v>1017</v>
      </c>
      <c r="G126" s="248" t="s">
        <v>1018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1019</v>
      </c>
      <c r="AT126" s="257" t="s">
        <v>203</v>
      </c>
      <c r="AU126" s="257" t="s">
        <v>80</v>
      </c>
      <c r="AY126" s="16" t="s">
        <v>201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1019</v>
      </c>
      <c r="BM126" s="257" t="s">
        <v>1523</v>
      </c>
    </row>
    <row r="127" spans="1:51" s="14" customFormat="1" ht="12">
      <c r="A127" s="14"/>
      <c r="B127" s="270"/>
      <c r="C127" s="271"/>
      <c r="D127" s="261" t="s">
        <v>209</v>
      </c>
      <c r="E127" s="272" t="s">
        <v>1</v>
      </c>
      <c r="F127" s="273" t="s">
        <v>1021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209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201</v>
      </c>
    </row>
    <row r="128" spans="1:51" s="14" customFormat="1" ht="12">
      <c r="A128" s="14"/>
      <c r="B128" s="270"/>
      <c r="C128" s="271"/>
      <c r="D128" s="261" t="s">
        <v>209</v>
      </c>
      <c r="E128" s="272" t="s">
        <v>1</v>
      </c>
      <c r="F128" s="273" t="s">
        <v>1022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209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1023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1024</v>
      </c>
      <c r="F130" s="232" t="s">
        <v>1025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251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1026</v>
      </c>
      <c r="F131" s="243" t="s">
        <v>1027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251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203</v>
      </c>
      <c r="E132" s="246" t="s">
        <v>1028</v>
      </c>
      <c r="F132" s="247" t="s">
        <v>1029</v>
      </c>
      <c r="G132" s="248" t="s">
        <v>427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1030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1030</v>
      </c>
      <c r="BM132" s="257" t="s">
        <v>1524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1032</v>
      </c>
      <c r="F133" s="243" t="s">
        <v>1033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251</v>
      </c>
      <c r="AT133" s="241" t="s">
        <v>72</v>
      </c>
      <c r="AU133" s="241" t="s">
        <v>80</v>
      </c>
      <c r="AY133" s="240" t="s">
        <v>201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203</v>
      </c>
      <c r="E134" s="246" t="s">
        <v>1034</v>
      </c>
      <c r="F134" s="247" t="s">
        <v>1035</v>
      </c>
      <c r="G134" s="248" t="s">
        <v>427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1030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1030</v>
      </c>
      <c r="BM134" s="257" t="s">
        <v>1525</v>
      </c>
    </row>
    <row r="135" spans="1:65" s="2" customFormat="1" ht="16.5" customHeight="1">
      <c r="A135" s="37"/>
      <c r="B135" s="38"/>
      <c r="C135" s="245" t="s">
        <v>251</v>
      </c>
      <c r="D135" s="245" t="s">
        <v>203</v>
      </c>
      <c r="E135" s="246" t="s">
        <v>1037</v>
      </c>
      <c r="F135" s="247" t="s">
        <v>1038</v>
      </c>
      <c r="G135" s="248" t="s">
        <v>427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1030</v>
      </c>
      <c r="AT135" s="257" t="s">
        <v>203</v>
      </c>
      <c r="AU135" s="257" t="s">
        <v>85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1030</v>
      </c>
      <c r="BM135" s="257" t="s">
        <v>1526</v>
      </c>
    </row>
    <row r="136" spans="1:65" s="2" customFormat="1" ht="21.75" customHeight="1">
      <c r="A136" s="37"/>
      <c r="B136" s="38"/>
      <c r="C136" s="245" t="s">
        <v>207</v>
      </c>
      <c r="D136" s="245" t="s">
        <v>203</v>
      </c>
      <c r="E136" s="246" t="s">
        <v>1040</v>
      </c>
      <c r="F136" s="247" t="s">
        <v>1041</v>
      </c>
      <c r="G136" s="248" t="s">
        <v>427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1030</v>
      </c>
      <c r="AT136" s="257" t="s">
        <v>203</v>
      </c>
      <c r="AU136" s="257" t="s">
        <v>85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1030</v>
      </c>
      <c r="BM136" s="257" t="s">
        <v>1527</v>
      </c>
    </row>
    <row r="137" spans="1:65" s="2" customFormat="1" ht="16.5" customHeight="1">
      <c r="A137" s="37"/>
      <c r="B137" s="38"/>
      <c r="C137" s="245" t="s">
        <v>239</v>
      </c>
      <c r="D137" s="245" t="s">
        <v>203</v>
      </c>
      <c r="E137" s="246" t="s">
        <v>1043</v>
      </c>
      <c r="F137" s="247" t="s">
        <v>1044</v>
      </c>
      <c r="G137" s="248" t="s">
        <v>427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1030</v>
      </c>
      <c r="AT137" s="257" t="s">
        <v>203</v>
      </c>
      <c r="AU137" s="257" t="s">
        <v>85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1030</v>
      </c>
      <c r="BM137" s="257" t="s">
        <v>1528</v>
      </c>
    </row>
    <row r="138" spans="1:65" s="2" customFormat="1" ht="21.75" customHeight="1">
      <c r="A138" s="37"/>
      <c r="B138" s="38"/>
      <c r="C138" s="245" t="s">
        <v>259</v>
      </c>
      <c r="D138" s="245" t="s">
        <v>203</v>
      </c>
      <c r="E138" s="246" t="s">
        <v>1046</v>
      </c>
      <c r="F138" s="247" t="s">
        <v>1047</v>
      </c>
      <c r="G138" s="248" t="s">
        <v>427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1030</v>
      </c>
      <c r="AT138" s="257" t="s">
        <v>203</v>
      </c>
      <c r="AU138" s="257" t="s">
        <v>85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1030</v>
      </c>
      <c r="BM138" s="257" t="s">
        <v>1529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1300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1530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28. 4. 2019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1300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Z...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28. 4. 2019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170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175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1011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1050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1051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186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U, Y, Z - V.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159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1300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161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Z...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28. 4. 2019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187</v>
      </c>
      <c r="D124" s="219" t="s">
        <v>58</v>
      </c>
      <c r="E124" s="219" t="s">
        <v>54</v>
      </c>
      <c r="F124" s="219" t="s">
        <v>55</v>
      </c>
      <c r="G124" s="219" t="s">
        <v>188</v>
      </c>
      <c r="H124" s="219" t="s">
        <v>189</v>
      </c>
      <c r="I124" s="220" t="s">
        <v>190</v>
      </c>
      <c r="J124" s="221" t="s">
        <v>167</v>
      </c>
      <c r="K124" s="222" t="s">
        <v>191</v>
      </c>
      <c r="L124" s="223"/>
      <c r="M124" s="99" t="s">
        <v>1</v>
      </c>
      <c r="N124" s="100" t="s">
        <v>37</v>
      </c>
      <c r="O124" s="100" t="s">
        <v>192</v>
      </c>
      <c r="P124" s="100" t="s">
        <v>193</v>
      </c>
      <c r="Q124" s="100" t="s">
        <v>194</v>
      </c>
      <c r="R124" s="100" t="s">
        <v>195</v>
      </c>
      <c r="S124" s="100" t="s">
        <v>196</v>
      </c>
      <c r="T124" s="101" t="s">
        <v>197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198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0.0352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169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199</v>
      </c>
      <c r="F126" s="232" t="s">
        <v>200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0.0352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201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272</v>
      </c>
      <c r="F127" s="243" t="s">
        <v>307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0.0352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201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203</v>
      </c>
      <c r="E128" s="246" t="s">
        <v>1052</v>
      </c>
      <c r="F128" s="247" t="s">
        <v>1053</v>
      </c>
      <c r="G128" s="248" t="s">
        <v>226</v>
      </c>
      <c r="H128" s="249">
        <v>880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0.0352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207</v>
      </c>
      <c r="AT128" s="257" t="s">
        <v>203</v>
      </c>
      <c r="AU128" s="257" t="s">
        <v>85</v>
      </c>
      <c r="AY128" s="16" t="s">
        <v>201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207</v>
      </c>
      <c r="BM128" s="257" t="s">
        <v>1531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1532</v>
      </c>
      <c r="G129" s="271"/>
      <c r="H129" s="274">
        <v>880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1024</v>
      </c>
      <c r="F130" s="232" t="s">
        <v>1025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251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1056</v>
      </c>
      <c r="F131" s="243" t="s">
        <v>1057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251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203</v>
      </c>
      <c r="E132" s="246" t="s">
        <v>1058</v>
      </c>
      <c r="F132" s="247" t="s">
        <v>1057</v>
      </c>
      <c r="G132" s="248" t="s">
        <v>427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1030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1030</v>
      </c>
      <c r="BM132" s="257" t="s">
        <v>1533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1060</v>
      </c>
      <c r="F133" s="243" t="s">
        <v>1061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251</v>
      </c>
      <c r="AT133" s="241" t="s">
        <v>72</v>
      </c>
      <c r="AU133" s="241" t="s">
        <v>80</v>
      </c>
      <c r="AY133" s="240" t="s">
        <v>201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203</v>
      </c>
      <c r="E134" s="246" t="s">
        <v>1062</v>
      </c>
      <c r="F134" s="247" t="s">
        <v>1063</v>
      </c>
      <c r="G134" s="248" t="s">
        <v>427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1030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1030</v>
      </c>
      <c r="BM134" s="257" t="s">
        <v>1534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613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U.b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614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616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617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U, Y, Z - V.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159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160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161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162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163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U.b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28. 4. 2019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187</v>
      </c>
      <c r="D127" s="219" t="s">
        <v>58</v>
      </c>
      <c r="E127" s="219" t="s">
        <v>54</v>
      </c>
      <c r="F127" s="219" t="s">
        <v>55</v>
      </c>
      <c r="G127" s="219" t="s">
        <v>188</v>
      </c>
      <c r="H127" s="219" t="s">
        <v>189</v>
      </c>
      <c r="I127" s="220" t="s">
        <v>190</v>
      </c>
      <c r="J127" s="221" t="s">
        <v>167</v>
      </c>
      <c r="K127" s="222" t="s">
        <v>191</v>
      </c>
      <c r="L127" s="223"/>
      <c r="M127" s="99" t="s">
        <v>1</v>
      </c>
      <c r="N127" s="100" t="s">
        <v>37</v>
      </c>
      <c r="O127" s="100" t="s">
        <v>192</v>
      </c>
      <c r="P127" s="100" t="s">
        <v>193</v>
      </c>
      <c r="Q127" s="100" t="s">
        <v>194</v>
      </c>
      <c r="R127" s="100" t="s">
        <v>195</v>
      </c>
      <c r="S127" s="100" t="s">
        <v>196</v>
      </c>
      <c r="T127" s="101" t="s">
        <v>197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198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169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618</v>
      </c>
      <c r="F129" s="232" t="s">
        <v>619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201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203</v>
      </c>
      <c r="E130" s="246" t="s">
        <v>620</v>
      </c>
      <c r="F130" s="247" t="s">
        <v>621</v>
      </c>
      <c r="G130" s="248" t="s">
        <v>316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308</v>
      </c>
      <c r="AT130" s="257" t="s">
        <v>203</v>
      </c>
      <c r="AU130" s="257" t="s">
        <v>80</v>
      </c>
      <c r="AY130" s="16" t="s">
        <v>201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308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203</v>
      </c>
      <c r="E131" s="246" t="s">
        <v>622</v>
      </c>
      <c r="F131" s="247" t="s">
        <v>623</v>
      </c>
      <c r="G131" s="248" t="s">
        <v>316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308</v>
      </c>
      <c r="AT131" s="257" t="s">
        <v>203</v>
      </c>
      <c r="AU131" s="257" t="s">
        <v>80</v>
      </c>
      <c r="AY131" s="16" t="s">
        <v>201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308</v>
      </c>
      <c r="BM131" s="257" t="s">
        <v>207</v>
      </c>
    </row>
    <row r="132" spans="1:65" s="2" customFormat="1" ht="16.5" customHeight="1">
      <c r="A132" s="37"/>
      <c r="B132" s="38"/>
      <c r="C132" s="245" t="s">
        <v>73</v>
      </c>
      <c r="D132" s="245" t="s">
        <v>203</v>
      </c>
      <c r="E132" s="246" t="s">
        <v>624</v>
      </c>
      <c r="F132" s="247" t="s">
        <v>625</v>
      </c>
      <c r="G132" s="248" t="s">
        <v>311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308</v>
      </c>
      <c r="AT132" s="257" t="s">
        <v>203</v>
      </c>
      <c r="AU132" s="257" t="s">
        <v>80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308</v>
      </c>
      <c r="BM132" s="257" t="s">
        <v>239</v>
      </c>
    </row>
    <row r="133" spans="1:65" s="2" customFormat="1" ht="16.5" customHeight="1">
      <c r="A133" s="37"/>
      <c r="B133" s="38"/>
      <c r="C133" s="245" t="s">
        <v>73</v>
      </c>
      <c r="D133" s="245" t="s">
        <v>203</v>
      </c>
      <c r="E133" s="246" t="s">
        <v>626</v>
      </c>
      <c r="F133" s="247" t="s">
        <v>627</v>
      </c>
      <c r="G133" s="248" t="s">
        <v>311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308</v>
      </c>
      <c r="AT133" s="257" t="s">
        <v>203</v>
      </c>
      <c r="AU133" s="257" t="s">
        <v>80</v>
      </c>
      <c r="AY133" s="16" t="s">
        <v>201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308</v>
      </c>
      <c r="BM133" s="257" t="s">
        <v>267</v>
      </c>
    </row>
    <row r="134" spans="1:65" s="2" customFormat="1" ht="16.5" customHeight="1">
      <c r="A134" s="37"/>
      <c r="B134" s="38"/>
      <c r="C134" s="245" t="s">
        <v>73</v>
      </c>
      <c r="D134" s="245" t="s">
        <v>203</v>
      </c>
      <c r="E134" s="246" t="s">
        <v>628</v>
      </c>
      <c r="F134" s="247" t="s">
        <v>629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308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308</v>
      </c>
      <c r="BM134" s="257" t="s">
        <v>279</v>
      </c>
    </row>
    <row r="135" spans="1:65" s="2" customFormat="1" ht="16.5" customHeight="1">
      <c r="A135" s="37"/>
      <c r="B135" s="38"/>
      <c r="C135" s="245" t="s">
        <v>73</v>
      </c>
      <c r="D135" s="245" t="s">
        <v>203</v>
      </c>
      <c r="E135" s="246" t="s">
        <v>630</v>
      </c>
      <c r="F135" s="247" t="s">
        <v>631</v>
      </c>
      <c r="G135" s="248" t="s">
        <v>316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308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308</v>
      </c>
      <c r="BM135" s="257" t="s">
        <v>289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632</v>
      </c>
      <c r="F136" s="247" t="s">
        <v>633</v>
      </c>
      <c r="G136" s="248" t="s">
        <v>316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308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308</v>
      </c>
      <c r="BM136" s="257" t="s">
        <v>298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634</v>
      </c>
      <c r="F137" s="247" t="s">
        <v>635</v>
      </c>
      <c r="G137" s="248" t="s">
        <v>316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308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308</v>
      </c>
      <c r="BM137" s="257" t="s">
        <v>308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636</v>
      </c>
      <c r="F138" s="247" t="s">
        <v>637</v>
      </c>
      <c r="G138" s="248" t="s">
        <v>316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308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308</v>
      </c>
      <c r="BM138" s="257" t="s">
        <v>331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638</v>
      </c>
      <c r="F139" s="247" t="s">
        <v>639</v>
      </c>
      <c r="G139" s="248" t="s">
        <v>316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308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308</v>
      </c>
      <c r="BM139" s="257" t="s">
        <v>343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640</v>
      </c>
      <c r="F140" s="247" t="s">
        <v>641</v>
      </c>
      <c r="G140" s="248" t="s">
        <v>311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308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308</v>
      </c>
      <c r="BM140" s="257" t="s">
        <v>355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642</v>
      </c>
      <c r="F141" s="247" t="s">
        <v>643</v>
      </c>
      <c r="G141" s="248" t="s">
        <v>311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308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308</v>
      </c>
      <c r="BM141" s="257" t="s">
        <v>364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644</v>
      </c>
      <c r="F142" s="247" t="s">
        <v>645</v>
      </c>
      <c r="G142" s="248" t="s">
        <v>311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308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308</v>
      </c>
      <c r="BM142" s="257" t="s">
        <v>375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646</v>
      </c>
      <c r="F143" s="247" t="s">
        <v>647</v>
      </c>
      <c r="G143" s="248" t="s">
        <v>311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308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308</v>
      </c>
      <c r="BM143" s="257" t="s">
        <v>387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648</v>
      </c>
      <c r="F144" s="232" t="s">
        <v>649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201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650</v>
      </c>
      <c r="F145" s="247" t="s">
        <v>651</v>
      </c>
      <c r="G145" s="248" t="s">
        <v>316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308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308</v>
      </c>
      <c r="BM145" s="257" t="s">
        <v>401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652</v>
      </c>
      <c r="F146" s="247" t="s">
        <v>653</v>
      </c>
      <c r="G146" s="248" t="s">
        <v>316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308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308</v>
      </c>
      <c r="BM146" s="257" t="s">
        <v>409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654</v>
      </c>
      <c r="F147" s="247" t="s">
        <v>655</v>
      </c>
      <c r="G147" s="248" t="s">
        <v>311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308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308</v>
      </c>
      <c r="BM147" s="257" t="s">
        <v>420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656</v>
      </c>
      <c r="F148" s="247" t="s">
        <v>657</v>
      </c>
      <c r="G148" s="248" t="s">
        <v>311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308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308</v>
      </c>
      <c r="BM148" s="257" t="s">
        <v>433</v>
      </c>
    </row>
    <row r="149" spans="1:65" s="2" customFormat="1" ht="16.5" customHeight="1">
      <c r="A149" s="37"/>
      <c r="B149" s="38"/>
      <c r="C149" s="245" t="s">
        <v>73</v>
      </c>
      <c r="D149" s="245" t="s">
        <v>203</v>
      </c>
      <c r="E149" s="246" t="s">
        <v>658</v>
      </c>
      <c r="F149" s="247" t="s">
        <v>659</v>
      </c>
      <c r="G149" s="248" t="s">
        <v>311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308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308</v>
      </c>
      <c r="BM149" s="257" t="s">
        <v>442</v>
      </c>
    </row>
    <row r="150" spans="1:65" s="2" customFormat="1" ht="16.5" customHeight="1">
      <c r="A150" s="37"/>
      <c r="B150" s="38"/>
      <c r="C150" s="245" t="s">
        <v>73</v>
      </c>
      <c r="D150" s="245" t="s">
        <v>203</v>
      </c>
      <c r="E150" s="246" t="s">
        <v>660</v>
      </c>
      <c r="F150" s="247" t="s">
        <v>661</v>
      </c>
      <c r="G150" s="248" t="s">
        <v>316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308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308</v>
      </c>
      <c r="BM150" s="257" t="s">
        <v>452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662</v>
      </c>
      <c r="F151" s="247" t="s">
        <v>663</v>
      </c>
      <c r="G151" s="248" t="s">
        <v>316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308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308</v>
      </c>
      <c r="BM151" s="257" t="s">
        <v>461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664</v>
      </c>
      <c r="F152" s="247" t="s">
        <v>665</v>
      </c>
      <c r="G152" s="248" t="s">
        <v>316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308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308</v>
      </c>
      <c r="BM152" s="257" t="s">
        <v>471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666</v>
      </c>
      <c r="F153" s="247" t="s">
        <v>667</v>
      </c>
      <c r="G153" s="248" t="s">
        <v>316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308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308</v>
      </c>
      <c r="BM153" s="257" t="s">
        <v>479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668</v>
      </c>
      <c r="F154" s="247" t="s">
        <v>669</v>
      </c>
      <c r="G154" s="248" t="s">
        <v>316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308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308</v>
      </c>
      <c r="BM154" s="257" t="s">
        <v>487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670</v>
      </c>
      <c r="F155" s="247" t="s">
        <v>671</v>
      </c>
      <c r="G155" s="248" t="s">
        <v>311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308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308</v>
      </c>
      <c r="BM155" s="257" t="s">
        <v>495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672</v>
      </c>
      <c r="F156" s="247" t="s">
        <v>673</v>
      </c>
      <c r="G156" s="248" t="s">
        <v>311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308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308</v>
      </c>
      <c r="BM156" s="257" t="s">
        <v>503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674</v>
      </c>
      <c r="F157" s="247" t="s">
        <v>675</v>
      </c>
      <c r="G157" s="248" t="s">
        <v>311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308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308</v>
      </c>
      <c r="BM157" s="257" t="s">
        <v>513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676</v>
      </c>
      <c r="F158" s="247" t="s">
        <v>677</v>
      </c>
      <c r="G158" s="248" t="s">
        <v>311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308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308</v>
      </c>
      <c r="BM158" s="257" t="s">
        <v>521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678</v>
      </c>
      <c r="F159" s="247" t="s">
        <v>679</v>
      </c>
      <c r="G159" s="248" t="s">
        <v>311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308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308</v>
      </c>
      <c r="BM159" s="257" t="s">
        <v>529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680</v>
      </c>
      <c r="F160" s="247" t="s">
        <v>681</v>
      </c>
      <c r="G160" s="248" t="s">
        <v>311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308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308</v>
      </c>
      <c r="BM160" s="257" t="s">
        <v>537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682</v>
      </c>
      <c r="F161" s="232" t="s">
        <v>683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201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80</v>
      </c>
      <c r="F162" s="247" t="s">
        <v>684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308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308</v>
      </c>
      <c r="BM162" s="257" t="s">
        <v>544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85</v>
      </c>
      <c r="F163" s="247" t="s">
        <v>685</v>
      </c>
      <c r="G163" s="248" t="s">
        <v>311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308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308</v>
      </c>
      <c r="BM163" s="257" t="s">
        <v>556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</v>
      </c>
      <c r="F164" s="247" t="s">
        <v>686</v>
      </c>
      <c r="G164" s="248" t="s">
        <v>311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308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308</v>
      </c>
      <c r="BM164" s="257" t="s">
        <v>573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207</v>
      </c>
      <c r="F165" s="247" t="s">
        <v>687</v>
      </c>
      <c r="G165" s="248" t="s">
        <v>311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308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308</v>
      </c>
      <c r="BM165" s="257" t="s">
        <v>582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251</v>
      </c>
      <c r="F166" s="247" t="s">
        <v>688</v>
      </c>
      <c r="G166" s="248" t="s">
        <v>311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308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308</v>
      </c>
      <c r="BM166" s="257" t="s">
        <v>592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239</v>
      </c>
      <c r="F167" s="247" t="s">
        <v>689</v>
      </c>
      <c r="G167" s="248" t="s">
        <v>311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308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308</v>
      </c>
      <c r="BM167" s="257" t="s">
        <v>602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259</v>
      </c>
      <c r="F168" s="247" t="s">
        <v>690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308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308</v>
      </c>
      <c r="BM168" s="257" t="s">
        <v>691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267</v>
      </c>
      <c r="F169" s="247" t="s">
        <v>692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308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308</v>
      </c>
      <c r="BM169" s="257" t="s">
        <v>693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272</v>
      </c>
      <c r="F170" s="247" t="s">
        <v>694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308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308</v>
      </c>
      <c r="BM170" s="257" t="s">
        <v>695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279</v>
      </c>
      <c r="F171" s="247" t="s">
        <v>696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308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308</v>
      </c>
      <c r="BM171" s="257" t="s">
        <v>697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698</v>
      </c>
      <c r="F172" s="232" t="s">
        <v>699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201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700</v>
      </c>
      <c r="F173" s="247" t="s">
        <v>701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308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308</v>
      </c>
      <c r="BM173" s="257" t="s">
        <v>702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703</v>
      </c>
      <c r="F174" s="247" t="s">
        <v>704</v>
      </c>
      <c r="G174" s="248" t="s">
        <v>705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308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308</v>
      </c>
      <c r="BM174" s="257" t="s">
        <v>706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707</v>
      </c>
      <c r="F175" s="247" t="s">
        <v>708</v>
      </c>
      <c r="G175" s="248" t="s">
        <v>311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308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308</v>
      </c>
      <c r="BM175" s="257" t="s">
        <v>709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710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ROUND((SUM(BE133:BE196)),2)</f>
        <v>0</v>
      </c>
      <c r="G37" s="37"/>
      <c r="H37" s="37"/>
      <c r="I37" s="171">
        <v>0.21</v>
      </c>
      <c r="J37" s="170">
        <f>ROUND(((SUM(BE133:BE196))*I37),2)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ROUND((SUM(BF133:BF196)),2)</f>
        <v>0</v>
      </c>
      <c r="G38" s="37"/>
      <c r="H38" s="37"/>
      <c r="I38" s="171">
        <v>0.15</v>
      </c>
      <c r="J38" s="170">
        <f>ROUND(((SUM(BF133:BF196))*I38),2)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ROUND((SUM(BG133:BG196)),2)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ROUND((SUM(BH133:BH196)),2)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ROUND((SUM(BI133:BI196)),2)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U.c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711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712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713</v>
      </c>
      <c r="E103" s="206"/>
      <c r="F103" s="206"/>
      <c r="G103" s="206"/>
      <c r="H103" s="206"/>
      <c r="I103" s="207"/>
      <c r="J103" s="208">
        <f>J151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714</v>
      </c>
      <c r="E104" s="206"/>
      <c r="F104" s="206"/>
      <c r="G104" s="206"/>
      <c r="H104" s="206"/>
      <c r="I104" s="207"/>
      <c r="J104" s="208">
        <f>J154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715</v>
      </c>
      <c r="E105" s="206"/>
      <c r="F105" s="206"/>
      <c r="G105" s="206"/>
      <c r="H105" s="206"/>
      <c r="I105" s="207"/>
      <c r="J105" s="208">
        <f>J168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716</v>
      </c>
      <c r="E106" s="206"/>
      <c r="F106" s="206"/>
      <c r="G106" s="206"/>
      <c r="H106" s="206"/>
      <c r="I106" s="207"/>
      <c r="J106" s="208">
        <f>J170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717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718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719</v>
      </c>
      <c r="E109" s="206"/>
      <c r="F109" s="206"/>
      <c r="G109" s="206"/>
      <c r="H109" s="206"/>
      <c r="I109" s="207"/>
      <c r="J109" s="208">
        <f>J183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186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U, Y, Z - V.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159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160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161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162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163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U.c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28. 4. 2019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187</v>
      </c>
      <c r="D132" s="219" t="s">
        <v>58</v>
      </c>
      <c r="E132" s="219" t="s">
        <v>54</v>
      </c>
      <c r="F132" s="219" t="s">
        <v>55</v>
      </c>
      <c r="G132" s="219" t="s">
        <v>188</v>
      </c>
      <c r="H132" s="219" t="s">
        <v>189</v>
      </c>
      <c r="I132" s="220" t="s">
        <v>190</v>
      </c>
      <c r="J132" s="221" t="s">
        <v>167</v>
      </c>
      <c r="K132" s="222" t="s">
        <v>191</v>
      </c>
      <c r="L132" s="223"/>
      <c r="M132" s="99" t="s">
        <v>1</v>
      </c>
      <c r="N132" s="100" t="s">
        <v>37</v>
      </c>
      <c r="O132" s="100" t="s">
        <v>192</v>
      </c>
      <c r="P132" s="100" t="s">
        <v>193</v>
      </c>
      <c r="Q132" s="100" t="s">
        <v>194</v>
      </c>
      <c r="R132" s="100" t="s">
        <v>195</v>
      </c>
      <c r="S132" s="100" t="s">
        <v>196</v>
      </c>
      <c r="T132" s="101" t="s">
        <v>197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198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P134+P138+P151+P154+P168+P170+P176+P181+P183</f>
        <v>0</v>
      </c>
      <c r="Q133" s="103"/>
      <c r="R133" s="226">
        <f>R134+R138+R151+R154+R168+R170+R176+R181+R183</f>
        <v>0</v>
      </c>
      <c r="S133" s="103"/>
      <c r="T133" s="227">
        <f>T134+T138+T151+T154+T168+T170+T176+T181+T183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169</v>
      </c>
      <c r="BK133" s="228">
        <f>BK134+BK138+BK151+BK154+BK168+BK170+BK176+BK181+BK183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618</v>
      </c>
      <c r="F134" s="232" t="s">
        <v>720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201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203</v>
      </c>
      <c r="E135" s="246" t="s">
        <v>721</v>
      </c>
      <c r="F135" s="247" t="s">
        <v>722</v>
      </c>
      <c r="G135" s="248" t="s">
        <v>311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207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207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723</v>
      </c>
      <c r="F136" s="247" t="s">
        <v>724</v>
      </c>
      <c r="G136" s="248" t="s">
        <v>311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725</v>
      </c>
      <c r="F137" s="247" t="s">
        <v>726</v>
      </c>
      <c r="G137" s="248" t="s">
        <v>705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207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207</v>
      </c>
      <c r="BM137" s="257" t="s">
        <v>239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648</v>
      </c>
      <c r="F138" s="232" t="s">
        <v>727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SUM(P139:P150)</f>
        <v>0</v>
      </c>
      <c r="Q138" s="237"/>
      <c r="R138" s="238">
        <f>SUM(R139:R150)</f>
        <v>0</v>
      </c>
      <c r="S138" s="237"/>
      <c r="T138" s="239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201</v>
      </c>
      <c r="BK138" s="242">
        <f>SUM(BK139:BK150)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728</v>
      </c>
      <c r="F139" s="247" t="s">
        <v>729</v>
      </c>
      <c r="G139" s="248" t="s">
        <v>311</v>
      </c>
      <c r="H139" s="249">
        <v>13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55.5" customHeight="1">
      <c r="A140" s="37"/>
      <c r="B140" s="38"/>
      <c r="C140" s="245" t="s">
        <v>73</v>
      </c>
      <c r="D140" s="245" t="s">
        <v>203</v>
      </c>
      <c r="E140" s="246" t="s">
        <v>730</v>
      </c>
      <c r="F140" s="247" t="s">
        <v>731</v>
      </c>
      <c r="G140" s="248" t="s">
        <v>311</v>
      </c>
      <c r="H140" s="249">
        <v>12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55.5" customHeight="1">
      <c r="A141" s="37"/>
      <c r="B141" s="38"/>
      <c r="C141" s="245" t="s">
        <v>73</v>
      </c>
      <c r="D141" s="245" t="s">
        <v>203</v>
      </c>
      <c r="E141" s="246" t="s">
        <v>732</v>
      </c>
      <c r="F141" s="247" t="s">
        <v>733</v>
      </c>
      <c r="G141" s="248" t="s">
        <v>311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5" s="2" customFormat="1" ht="55.5" customHeight="1">
      <c r="A142" s="37"/>
      <c r="B142" s="38"/>
      <c r="C142" s="245" t="s">
        <v>73</v>
      </c>
      <c r="D142" s="245" t="s">
        <v>203</v>
      </c>
      <c r="E142" s="246" t="s">
        <v>732</v>
      </c>
      <c r="F142" s="247" t="s">
        <v>733</v>
      </c>
      <c r="G142" s="248" t="s">
        <v>311</v>
      </c>
      <c r="H142" s="249">
        <v>9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298</v>
      </c>
    </row>
    <row r="143" spans="1:65" s="2" customFormat="1" ht="55.5" customHeight="1">
      <c r="A143" s="37"/>
      <c r="B143" s="38"/>
      <c r="C143" s="245" t="s">
        <v>73</v>
      </c>
      <c r="D143" s="245" t="s">
        <v>203</v>
      </c>
      <c r="E143" s="246" t="s">
        <v>732</v>
      </c>
      <c r="F143" s="247" t="s">
        <v>733</v>
      </c>
      <c r="G143" s="248" t="s">
        <v>311</v>
      </c>
      <c r="H143" s="249">
        <v>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308</v>
      </c>
    </row>
    <row r="144" spans="1:65" s="2" customFormat="1" ht="55.5" customHeight="1">
      <c r="A144" s="37"/>
      <c r="B144" s="38"/>
      <c r="C144" s="245" t="s">
        <v>73</v>
      </c>
      <c r="D144" s="245" t="s">
        <v>203</v>
      </c>
      <c r="E144" s="246" t="s">
        <v>734</v>
      </c>
      <c r="F144" s="247" t="s">
        <v>735</v>
      </c>
      <c r="G144" s="248" t="s">
        <v>311</v>
      </c>
      <c r="H144" s="249">
        <v>10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331</v>
      </c>
    </row>
    <row r="145" spans="1:65" s="2" customFormat="1" ht="55.5" customHeight="1">
      <c r="A145" s="37"/>
      <c r="B145" s="38"/>
      <c r="C145" s="245" t="s">
        <v>73</v>
      </c>
      <c r="D145" s="245" t="s">
        <v>203</v>
      </c>
      <c r="E145" s="246" t="s">
        <v>736</v>
      </c>
      <c r="F145" s="247" t="s">
        <v>735</v>
      </c>
      <c r="G145" s="248" t="s">
        <v>311</v>
      </c>
      <c r="H145" s="249">
        <v>3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343</v>
      </c>
    </row>
    <row r="146" spans="1:65" s="2" customFormat="1" ht="55.5" customHeight="1">
      <c r="A146" s="37"/>
      <c r="B146" s="38"/>
      <c r="C146" s="245" t="s">
        <v>73</v>
      </c>
      <c r="D146" s="245" t="s">
        <v>203</v>
      </c>
      <c r="E146" s="246" t="s">
        <v>737</v>
      </c>
      <c r="F146" s="247" t="s">
        <v>738</v>
      </c>
      <c r="G146" s="248" t="s">
        <v>311</v>
      </c>
      <c r="H146" s="249">
        <v>1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355</v>
      </c>
    </row>
    <row r="147" spans="1:65" s="2" customFormat="1" ht="55.5" customHeight="1">
      <c r="A147" s="37"/>
      <c r="B147" s="38"/>
      <c r="C147" s="245" t="s">
        <v>73</v>
      </c>
      <c r="D147" s="245" t="s">
        <v>203</v>
      </c>
      <c r="E147" s="246" t="s">
        <v>739</v>
      </c>
      <c r="F147" s="247" t="s">
        <v>740</v>
      </c>
      <c r="G147" s="248" t="s">
        <v>311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364</v>
      </c>
    </row>
    <row r="148" spans="1:65" s="2" customFormat="1" ht="55.5" customHeight="1">
      <c r="A148" s="37"/>
      <c r="B148" s="38"/>
      <c r="C148" s="245" t="s">
        <v>73</v>
      </c>
      <c r="D148" s="245" t="s">
        <v>203</v>
      </c>
      <c r="E148" s="246" t="s">
        <v>741</v>
      </c>
      <c r="F148" s="247" t="s">
        <v>740</v>
      </c>
      <c r="G148" s="248" t="s">
        <v>311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375</v>
      </c>
    </row>
    <row r="149" spans="1:65" s="2" customFormat="1" ht="55.5" customHeight="1">
      <c r="A149" s="37"/>
      <c r="B149" s="38"/>
      <c r="C149" s="245" t="s">
        <v>73</v>
      </c>
      <c r="D149" s="245" t="s">
        <v>203</v>
      </c>
      <c r="E149" s="246" t="s">
        <v>742</v>
      </c>
      <c r="F149" s="247" t="s">
        <v>743</v>
      </c>
      <c r="G149" s="248" t="s">
        <v>311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387</v>
      </c>
    </row>
    <row r="150" spans="1:65" s="2" customFormat="1" ht="55.5" customHeight="1">
      <c r="A150" s="37"/>
      <c r="B150" s="38"/>
      <c r="C150" s="245" t="s">
        <v>73</v>
      </c>
      <c r="D150" s="245" t="s">
        <v>203</v>
      </c>
      <c r="E150" s="246" t="s">
        <v>744</v>
      </c>
      <c r="F150" s="247" t="s">
        <v>743</v>
      </c>
      <c r="G150" s="248" t="s">
        <v>311</v>
      </c>
      <c r="H150" s="249">
        <v>1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401</v>
      </c>
    </row>
    <row r="151" spans="1:63" s="12" customFormat="1" ht="25.9" customHeight="1">
      <c r="A151" s="12"/>
      <c r="B151" s="229"/>
      <c r="C151" s="230"/>
      <c r="D151" s="231" t="s">
        <v>72</v>
      </c>
      <c r="E151" s="232" t="s">
        <v>682</v>
      </c>
      <c r="F151" s="232" t="s">
        <v>745</v>
      </c>
      <c r="G151" s="230"/>
      <c r="H151" s="230"/>
      <c r="I151" s="233"/>
      <c r="J151" s="234">
        <f>BK151</f>
        <v>0</v>
      </c>
      <c r="K151" s="230"/>
      <c r="L151" s="235"/>
      <c r="M151" s="236"/>
      <c r="N151" s="237"/>
      <c r="O151" s="237"/>
      <c r="P151" s="238">
        <f>SUM(P152:P153)</f>
        <v>0</v>
      </c>
      <c r="Q151" s="237"/>
      <c r="R151" s="238">
        <f>SUM(R152:R153)</f>
        <v>0</v>
      </c>
      <c r="S151" s="237"/>
      <c r="T151" s="239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0" t="s">
        <v>80</v>
      </c>
      <c r="AT151" s="241" t="s">
        <v>72</v>
      </c>
      <c r="AU151" s="241" t="s">
        <v>73</v>
      </c>
      <c r="AY151" s="240" t="s">
        <v>201</v>
      </c>
      <c r="BK151" s="242">
        <f>SUM(BK152:BK153)</f>
        <v>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746</v>
      </c>
      <c r="F152" s="247" t="s">
        <v>747</v>
      </c>
      <c r="G152" s="248" t="s">
        <v>311</v>
      </c>
      <c r="H152" s="249">
        <v>1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409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748</v>
      </c>
      <c r="F153" s="247" t="s">
        <v>749</v>
      </c>
      <c r="G153" s="248" t="s">
        <v>311</v>
      </c>
      <c r="H153" s="249">
        <v>1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420</v>
      </c>
    </row>
    <row r="154" spans="1:63" s="12" customFormat="1" ht="25.9" customHeight="1">
      <c r="A154" s="12"/>
      <c r="B154" s="229"/>
      <c r="C154" s="230"/>
      <c r="D154" s="231" t="s">
        <v>72</v>
      </c>
      <c r="E154" s="232" t="s">
        <v>698</v>
      </c>
      <c r="F154" s="232" t="s">
        <v>750</v>
      </c>
      <c r="G154" s="230"/>
      <c r="H154" s="230"/>
      <c r="I154" s="233"/>
      <c r="J154" s="234">
        <f>BK154</f>
        <v>0</v>
      </c>
      <c r="K154" s="230"/>
      <c r="L154" s="235"/>
      <c r="M154" s="236"/>
      <c r="N154" s="237"/>
      <c r="O154" s="237"/>
      <c r="P154" s="238">
        <f>SUM(P155:P167)</f>
        <v>0</v>
      </c>
      <c r="Q154" s="237"/>
      <c r="R154" s="238">
        <f>SUM(R155:R167)</f>
        <v>0</v>
      </c>
      <c r="S154" s="237"/>
      <c r="T154" s="239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0" t="s">
        <v>80</v>
      </c>
      <c r="AT154" s="241" t="s">
        <v>72</v>
      </c>
      <c r="AU154" s="241" t="s">
        <v>73</v>
      </c>
      <c r="AY154" s="240" t="s">
        <v>201</v>
      </c>
      <c r="BK154" s="242">
        <f>SUM(BK155:BK167)</f>
        <v>0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751</v>
      </c>
      <c r="F155" s="247" t="s">
        <v>752</v>
      </c>
      <c r="G155" s="248" t="s">
        <v>311</v>
      </c>
      <c r="H155" s="249">
        <v>62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433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753</v>
      </c>
      <c r="F156" s="247" t="s">
        <v>754</v>
      </c>
      <c r="G156" s="248" t="s">
        <v>311</v>
      </c>
      <c r="H156" s="249">
        <v>24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442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755</v>
      </c>
      <c r="F157" s="247" t="s">
        <v>756</v>
      </c>
      <c r="G157" s="248" t="s">
        <v>311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452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757</v>
      </c>
      <c r="F158" s="247" t="s">
        <v>758</v>
      </c>
      <c r="G158" s="248" t="s">
        <v>311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461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759</v>
      </c>
      <c r="F159" s="247" t="s">
        <v>760</v>
      </c>
      <c r="G159" s="248" t="s">
        <v>311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471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761</v>
      </c>
      <c r="F160" s="247" t="s">
        <v>762</v>
      </c>
      <c r="G160" s="248" t="s">
        <v>311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479</v>
      </c>
    </row>
    <row r="161" spans="1:65" s="2" customFormat="1" ht="16.5" customHeight="1">
      <c r="A161" s="37"/>
      <c r="B161" s="38"/>
      <c r="C161" s="245" t="s">
        <v>73</v>
      </c>
      <c r="D161" s="245" t="s">
        <v>203</v>
      </c>
      <c r="E161" s="246" t="s">
        <v>763</v>
      </c>
      <c r="F161" s="247" t="s">
        <v>764</v>
      </c>
      <c r="G161" s="248" t="s">
        <v>705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487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765</v>
      </c>
      <c r="F162" s="247" t="s">
        <v>766</v>
      </c>
      <c r="G162" s="248" t="s">
        <v>311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495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767</v>
      </c>
      <c r="F163" s="247" t="s">
        <v>768</v>
      </c>
      <c r="G163" s="248" t="s">
        <v>705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503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769</v>
      </c>
      <c r="F164" s="247" t="s">
        <v>770</v>
      </c>
      <c r="G164" s="248" t="s">
        <v>705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513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771</v>
      </c>
      <c r="F165" s="247" t="s">
        <v>772</v>
      </c>
      <c r="G165" s="248" t="s">
        <v>311</v>
      </c>
      <c r="H165" s="249">
        <v>13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521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773</v>
      </c>
      <c r="F166" s="247" t="s">
        <v>774</v>
      </c>
      <c r="G166" s="248" t="s">
        <v>311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529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775</v>
      </c>
      <c r="F167" s="247" t="s">
        <v>776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537</v>
      </c>
    </row>
    <row r="168" spans="1:63" s="12" customFormat="1" ht="25.9" customHeight="1">
      <c r="A168" s="12"/>
      <c r="B168" s="229"/>
      <c r="C168" s="230"/>
      <c r="D168" s="231" t="s">
        <v>72</v>
      </c>
      <c r="E168" s="232" t="s">
        <v>777</v>
      </c>
      <c r="F168" s="232" t="s">
        <v>778</v>
      </c>
      <c r="G168" s="230"/>
      <c r="H168" s="230"/>
      <c r="I168" s="233"/>
      <c r="J168" s="234">
        <f>BK168</f>
        <v>0</v>
      </c>
      <c r="K168" s="230"/>
      <c r="L168" s="235"/>
      <c r="M168" s="236"/>
      <c r="N168" s="237"/>
      <c r="O168" s="237"/>
      <c r="P168" s="238">
        <f>P169</f>
        <v>0</v>
      </c>
      <c r="Q168" s="237"/>
      <c r="R168" s="238">
        <f>R169</f>
        <v>0</v>
      </c>
      <c r="S168" s="237"/>
      <c r="T168" s="23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0" t="s">
        <v>80</v>
      </c>
      <c r="AT168" s="241" t="s">
        <v>72</v>
      </c>
      <c r="AU168" s="241" t="s">
        <v>73</v>
      </c>
      <c r="AY168" s="240" t="s">
        <v>201</v>
      </c>
      <c r="BK168" s="242">
        <f>BK169</f>
        <v>0</v>
      </c>
    </row>
    <row r="169" spans="1:65" s="2" customFormat="1" ht="21.75" customHeight="1">
      <c r="A169" s="37"/>
      <c r="B169" s="38"/>
      <c r="C169" s="245" t="s">
        <v>73</v>
      </c>
      <c r="D169" s="245" t="s">
        <v>203</v>
      </c>
      <c r="E169" s="246" t="s">
        <v>779</v>
      </c>
      <c r="F169" s="247" t="s">
        <v>780</v>
      </c>
      <c r="G169" s="248" t="s">
        <v>311</v>
      </c>
      <c r="H169" s="249">
        <v>13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781</v>
      </c>
      <c r="F170" s="232" t="s">
        <v>782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SUM(P171:P175)</f>
        <v>0</v>
      </c>
      <c r="Q170" s="237"/>
      <c r="R170" s="238">
        <f>SUM(R171:R175)</f>
        <v>0</v>
      </c>
      <c r="S170" s="237"/>
      <c r="T170" s="239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201</v>
      </c>
      <c r="BK170" s="242">
        <f>SUM(BK171:BK175)</f>
        <v>0</v>
      </c>
    </row>
    <row r="171" spans="1:65" s="2" customFormat="1" ht="21.75" customHeight="1">
      <c r="A171" s="37"/>
      <c r="B171" s="38"/>
      <c r="C171" s="245" t="s">
        <v>73</v>
      </c>
      <c r="D171" s="245" t="s">
        <v>203</v>
      </c>
      <c r="E171" s="246" t="s">
        <v>783</v>
      </c>
      <c r="F171" s="247" t="s">
        <v>784</v>
      </c>
      <c r="G171" s="248" t="s">
        <v>785</v>
      </c>
      <c r="H171" s="249">
        <v>780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556</v>
      </c>
    </row>
    <row r="172" spans="1:65" s="2" customFormat="1" ht="21.75" customHeight="1">
      <c r="A172" s="37"/>
      <c r="B172" s="38"/>
      <c r="C172" s="245" t="s">
        <v>73</v>
      </c>
      <c r="D172" s="245" t="s">
        <v>203</v>
      </c>
      <c r="E172" s="246" t="s">
        <v>786</v>
      </c>
      <c r="F172" s="247" t="s">
        <v>787</v>
      </c>
      <c r="G172" s="248" t="s">
        <v>785</v>
      </c>
      <c r="H172" s="249">
        <v>111.8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573</v>
      </c>
    </row>
    <row r="173" spans="1:65" s="2" customFormat="1" ht="21.75" customHeight="1">
      <c r="A173" s="37"/>
      <c r="B173" s="38"/>
      <c r="C173" s="245" t="s">
        <v>73</v>
      </c>
      <c r="D173" s="245" t="s">
        <v>203</v>
      </c>
      <c r="E173" s="246" t="s">
        <v>788</v>
      </c>
      <c r="F173" s="247" t="s">
        <v>789</v>
      </c>
      <c r="G173" s="248" t="s">
        <v>785</v>
      </c>
      <c r="H173" s="249">
        <v>59.8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582</v>
      </c>
    </row>
    <row r="174" spans="1:65" s="2" customFormat="1" ht="21.75" customHeight="1">
      <c r="A174" s="37"/>
      <c r="B174" s="38"/>
      <c r="C174" s="245" t="s">
        <v>73</v>
      </c>
      <c r="D174" s="245" t="s">
        <v>203</v>
      </c>
      <c r="E174" s="246" t="s">
        <v>790</v>
      </c>
      <c r="F174" s="247" t="s">
        <v>791</v>
      </c>
      <c r="G174" s="248" t="s">
        <v>785</v>
      </c>
      <c r="H174" s="249">
        <v>15.6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592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792</v>
      </c>
      <c r="F175" s="247" t="s">
        <v>793</v>
      </c>
      <c r="G175" s="248" t="s">
        <v>705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602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794</v>
      </c>
      <c r="F176" s="232" t="s">
        <v>795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SUM(BK177:BK180)</f>
        <v>0</v>
      </c>
    </row>
    <row r="177" spans="1:65" s="2" customFormat="1" ht="21.75" customHeight="1">
      <c r="A177" s="37"/>
      <c r="B177" s="38"/>
      <c r="C177" s="245" t="s">
        <v>73</v>
      </c>
      <c r="D177" s="245" t="s">
        <v>203</v>
      </c>
      <c r="E177" s="246" t="s">
        <v>796</v>
      </c>
      <c r="F177" s="247" t="s">
        <v>797</v>
      </c>
      <c r="G177" s="248" t="s">
        <v>785</v>
      </c>
      <c r="H177" s="249">
        <v>33.8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691</v>
      </c>
    </row>
    <row r="178" spans="1:65" s="2" customFormat="1" ht="21.75" customHeight="1">
      <c r="A178" s="37"/>
      <c r="B178" s="38"/>
      <c r="C178" s="245" t="s">
        <v>73</v>
      </c>
      <c r="D178" s="245" t="s">
        <v>203</v>
      </c>
      <c r="E178" s="246" t="s">
        <v>798</v>
      </c>
      <c r="F178" s="247" t="s">
        <v>799</v>
      </c>
      <c r="G178" s="248" t="s">
        <v>785</v>
      </c>
      <c r="H178" s="249">
        <v>97.5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693</v>
      </c>
    </row>
    <row r="179" spans="1:65" s="2" customFormat="1" ht="21.75" customHeight="1">
      <c r="A179" s="37"/>
      <c r="B179" s="38"/>
      <c r="C179" s="245" t="s">
        <v>73</v>
      </c>
      <c r="D179" s="245" t="s">
        <v>203</v>
      </c>
      <c r="E179" s="246" t="s">
        <v>800</v>
      </c>
      <c r="F179" s="247" t="s">
        <v>801</v>
      </c>
      <c r="G179" s="248" t="s">
        <v>785</v>
      </c>
      <c r="H179" s="249">
        <v>59.8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695</v>
      </c>
    </row>
    <row r="180" spans="1:65" s="2" customFormat="1" ht="21.75" customHeight="1">
      <c r="A180" s="37"/>
      <c r="B180" s="38"/>
      <c r="C180" s="245" t="s">
        <v>73</v>
      </c>
      <c r="D180" s="245" t="s">
        <v>203</v>
      </c>
      <c r="E180" s="246" t="s">
        <v>802</v>
      </c>
      <c r="F180" s="247" t="s">
        <v>803</v>
      </c>
      <c r="G180" s="248" t="s">
        <v>785</v>
      </c>
      <c r="H180" s="249">
        <v>15.6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697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804</v>
      </c>
      <c r="F181" s="232" t="s">
        <v>805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P182</f>
        <v>0</v>
      </c>
      <c r="Q181" s="237"/>
      <c r="R181" s="238">
        <f>R182</f>
        <v>0</v>
      </c>
      <c r="S181" s="237"/>
      <c r="T181" s="239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201</v>
      </c>
      <c r="BK181" s="242">
        <f>BK182</f>
        <v>0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806</v>
      </c>
      <c r="F182" s="247" t="s">
        <v>807</v>
      </c>
      <c r="G182" s="248" t="s">
        <v>311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702</v>
      </c>
    </row>
    <row r="183" spans="1:63" s="12" customFormat="1" ht="25.9" customHeight="1">
      <c r="A183" s="12"/>
      <c r="B183" s="229"/>
      <c r="C183" s="230"/>
      <c r="D183" s="231" t="s">
        <v>72</v>
      </c>
      <c r="E183" s="232" t="s">
        <v>808</v>
      </c>
      <c r="F183" s="232" t="s">
        <v>809</v>
      </c>
      <c r="G183" s="230"/>
      <c r="H183" s="230"/>
      <c r="I183" s="233"/>
      <c r="J183" s="234">
        <f>BK183</f>
        <v>0</v>
      </c>
      <c r="K183" s="230"/>
      <c r="L183" s="235"/>
      <c r="M183" s="236"/>
      <c r="N183" s="237"/>
      <c r="O183" s="237"/>
      <c r="P183" s="238">
        <f>SUM(P184:P196)</f>
        <v>0</v>
      </c>
      <c r="Q183" s="237"/>
      <c r="R183" s="238">
        <f>SUM(R184:R196)</f>
        <v>0</v>
      </c>
      <c r="S183" s="237"/>
      <c r="T183" s="239">
        <f>SUM(T184:T196)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80</v>
      </c>
      <c r="AT183" s="241" t="s">
        <v>72</v>
      </c>
      <c r="AU183" s="241" t="s">
        <v>73</v>
      </c>
      <c r="AY183" s="240" t="s">
        <v>201</v>
      </c>
      <c r="BK183" s="242">
        <f>SUM(BK184:BK196)</f>
        <v>0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810</v>
      </c>
      <c r="F184" s="247" t="s">
        <v>811</v>
      </c>
      <c r="G184" s="248" t="s">
        <v>316</v>
      </c>
      <c r="H184" s="249">
        <v>967.2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706</v>
      </c>
    </row>
    <row r="185" spans="1:51" s="14" customFormat="1" ht="12">
      <c r="A185" s="14"/>
      <c r="B185" s="270"/>
      <c r="C185" s="271"/>
      <c r="D185" s="261" t="s">
        <v>209</v>
      </c>
      <c r="E185" s="272" t="s">
        <v>1</v>
      </c>
      <c r="F185" s="273" t="s">
        <v>812</v>
      </c>
      <c r="G185" s="271"/>
      <c r="H185" s="274">
        <v>967.2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209</v>
      </c>
      <c r="AU185" s="280" t="s">
        <v>80</v>
      </c>
      <c r="AV185" s="14" t="s">
        <v>85</v>
      </c>
      <c r="AW185" s="14" t="s">
        <v>30</v>
      </c>
      <c r="AX185" s="14" t="s">
        <v>73</v>
      </c>
      <c r="AY185" s="280" t="s">
        <v>201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813</v>
      </c>
      <c r="F186" s="247" t="s">
        <v>814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709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815</v>
      </c>
      <c r="F187" s="247" t="s">
        <v>816</v>
      </c>
      <c r="G187" s="248" t="s">
        <v>785</v>
      </c>
      <c r="H187" s="249">
        <v>6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817</v>
      </c>
    </row>
    <row r="188" spans="1:65" s="2" customFormat="1" ht="21.75" customHeight="1">
      <c r="A188" s="37"/>
      <c r="B188" s="38"/>
      <c r="C188" s="245" t="s">
        <v>73</v>
      </c>
      <c r="D188" s="245" t="s">
        <v>203</v>
      </c>
      <c r="E188" s="246" t="s">
        <v>818</v>
      </c>
      <c r="F188" s="247" t="s">
        <v>819</v>
      </c>
      <c r="G188" s="248" t="s">
        <v>206</v>
      </c>
      <c r="H188" s="249">
        <v>59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820</v>
      </c>
    </row>
    <row r="189" spans="1:65" s="2" customFormat="1" ht="21.75" customHeight="1">
      <c r="A189" s="37"/>
      <c r="B189" s="38"/>
      <c r="C189" s="245" t="s">
        <v>73</v>
      </c>
      <c r="D189" s="245" t="s">
        <v>203</v>
      </c>
      <c r="E189" s="246" t="s">
        <v>821</v>
      </c>
      <c r="F189" s="247" t="s">
        <v>822</v>
      </c>
      <c r="G189" s="248" t="s">
        <v>206</v>
      </c>
      <c r="H189" s="249">
        <v>13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207</v>
      </c>
      <c r="AT189" s="257" t="s">
        <v>203</v>
      </c>
      <c r="AU189" s="257" t="s">
        <v>80</v>
      </c>
      <c r="AY189" s="16" t="s">
        <v>201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207</v>
      </c>
      <c r="BM189" s="257" t="s">
        <v>823</v>
      </c>
    </row>
    <row r="190" spans="1:65" s="2" customFormat="1" ht="16.5" customHeight="1">
      <c r="A190" s="37"/>
      <c r="B190" s="38"/>
      <c r="C190" s="245" t="s">
        <v>73</v>
      </c>
      <c r="D190" s="245" t="s">
        <v>203</v>
      </c>
      <c r="E190" s="246" t="s">
        <v>824</v>
      </c>
      <c r="F190" s="247" t="s">
        <v>825</v>
      </c>
      <c r="G190" s="248" t="s">
        <v>206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207</v>
      </c>
      <c r="AT190" s="257" t="s">
        <v>203</v>
      </c>
      <c r="AU190" s="257" t="s">
        <v>80</v>
      </c>
      <c r="AY190" s="16" t="s">
        <v>201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207</v>
      </c>
      <c r="BM190" s="257" t="s">
        <v>826</v>
      </c>
    </row>
    <row r="191" spans="1:65" s="2" customFormat="1" ht="16.5" customHeight="1">
      <c r="A191" s="37"/>
      <c r="B191" s="38"/>
      <c r="C191" s="245" t="s">
        <v>73</v>
      </c>
      <c r="D191" s="245" t="s">
        <v>203</v>
      </c>
      <c r="E191" s="246" t="s">
        <v>827</v>
      </c>
      <c r="F191" s="247" t="s">
        <v>828</v>
      </c>
      <c r="G191" s="248" t="s">
        <v>206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207</v>
      </c>
      <c r="AT191" s="257" t="s">
        <v>203</v>
      </c>
      <c r="AU191" s="257" t="s">
        <v>80</v>
      </c>
      <c r="AY191" s="16" t="s">
        <v>201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207</v>
      </c>
      <c r="BM191" s="257" t="s">
        <v>335</v>
      </c>
    </row>
    <row r="192" spans="1:65" s="2" customFormat="1" ht="16.5" customHeight="1">
      <c r="A192" s="37"/>
      <c r="B192" s="38"/>
      <c r="C192" s="245" t="s">
        <v>73</v>
      </c>
      <c r="D192" s="245" t="s">
        <v>203</v>
      </c>
      <c r="E192" s="246" t="s">
        <v>829</v>
      </c>
      <c r="F192" s="247" t="s">
        <v>830</v>
      </c>
      <c r="G192" s="248" t="s">
        <v>206</v>
      </c>
      <c r="H192" s="249">
        <v>1</v>
      </c>
      <c r="I192" s="250"/>
      <c r="J192" s="251">
        <f>ROUND(I192*H192,2)</f>
        <v>0</v>
      </c>
      <c r="K192" s="252"/>
      <c r="L192" s="43"/>
      <c r="M192" s="253" t="s">
        <v>1</v>
      </c>
      <c r="N192" s="254" t="s">
        <v>39</v>
      </c>
      <c r="O192" s="90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207</v>
      </c>
      <c r="AT192" s="257" t="s">
        <v>203</v>
      </c>
      <c r="AU192" s="257" t="s">
        <v>80</v>
      </c>
      <c r="AY192" s="16" t="s">
        <v>201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207</v>
      </c>
      <c r="BM192" s="257" t="s">
        <v>831</v>
      </c>
    </row>
    <row r="193" spans="1:65" s="2" customFormat="1" ht="16.5" customHeight="1">
      <c r="A193" s="37"/>
      <c r="B193" s="38"/>
      <c r="C193" s="245" t="s">
        <v>73</v>
      </c>
      <c r="D193" s="245" t="s">
        <v>203</v>
      </c>
      <c r="E193" s="246" t="s">
        <v>832</v>
      </c>
      <c r="F193" s="247" t="s">
        <v>833</v>
      </c>
      <c r="G193" s="248" t="s">
        <v>206</v>
      </c>
      <c r="H193" s="249">
        <v>1</v>
      </c>
      <c r="I193" s="250"/>
      <c r="J193" s="251">
        <f>ROUND(I193*H193,2)</f>
        <v>0</v>
      </c>
      <c r="K193" s="252"/>
      <c r="L193" s="43"/>
      <c r="M193" s="253" t="s">
        <v>1</v>
      </c>
      <c r="N193" s="254" t="s">
        <v>39</v>
      </c>
      <c r="O193" s="90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7" t="s">
        <v>207</v>
      </c>
      <c r="AT193" s="257" t="s">
        <v>203</v>
      </c>
      <c r="AU193" s="257" t="s">
        <v>80</v>
      </c>
      <c r="AY193" s="16" t="s">
        <v>201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6" t="s">
        <v>85</v>
      </c>
      <c r="BK193" s="258">
        <f>ROUND(I193*H193,2)</f>
        <v>0</v>
      </c>
      <c r="BL193" s="16" t="s">
        <v>207</v>
      </c>
      <c r="BM193" s="257" t="s">
        <v>834</v>
      </c>
    </row>
    <row r="194" spans="1:65" s="2" customFormat="1" ht="16.5" customHeight="1">
      <c r="A194" s="37"/>
      <c r="B194" s="38"/>
      <c r="C194" s="245" t="s">
        <v>73</v>
      </c>
      <c r="D194" s="245" t="s">
        <v>203</v>
      </c>
      <c r="E194" s="246" t="s">
        <v>835</v>
      </c>
      <c r="F194" s="247" t="s">
        <v>836</v>
      </c>
      <c r="G194" s="248" t="s">
        <v>206</v>
      </c>
      <c r="H194" s="249">
        <v>1</v>
      </c>
      <c r="I194" s="250"/>
      <c r="J194" s="251">
        <f>ROUND(I194*H194,2)</f>
        <v>0</v>
      </c>
      <c r="K194" s="252"/>
      <c r="L194" s="43"/>
      <c r="M194" s="253" t="s">
        <v>1</v>
      </c>
      <c r="N194" s="254" t="s">
        <v>39</v>
      </c>
      <c r="O194" s="90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7" t="s">
        <v>207</v>
      </c>
      <c r="AT194" s="257" t="s">
        <v>203</v>
      </c>
      <c r="AU194" s="257" t="s">
        <v>80</v>
      </c>
      <c r="AY194" s="16" t="s">
        <v>201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6" t="s">
        <v>85</v>
      </c>
      <c r="BK194" s="258">
        <f>ROUND(I194*H194,2)</f>
        <v>0</v>
      </c>
      <c r="BL194" s="16" t="s">
        <v>207</v>
      </c>
      <c r="BM194" s="257" t="s">
        <v>837</v>
      </c>
    </row>
    <row r="195" spans="1:65" s="2" customFormat="1" ht="16.5" customHeight="1">
      <c r="A195" s="37"/>
      <c r="B195" s="38"/>
      <c r="C195" s="245" t="s">
        <v>73</v>
      </c>
      <c r="D195" s="245" t="s">
        <v>203</v>
      </c>
      <c r="E195" s="246" t="s">
        <v>838</v>
      </c>
      <c r="F195" s="247" t="s">
        <v>419</v>
      </c>
      <c r="G195" s="248" t="s">
        <v>206</v>
      </c>
      <c r="H195" s="249">
        <v>1</v>
      </c>
      <c r="I195" s="250"/>
      <c r="J195" s="251">
        <f>ROUND(I195*H195,2)</f>
        <v>0</v>
      </c>
      <c r="K195" s="252"/>
      <c r="L195" s="43"/>
      <c r="M195" s="253" t="s">
        <v>1</v>
      </c>
      <c r="N195" s="254" t="s">
        <v>39</v>
      </c>
      <c r="O195" s="90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7" t="s">
        <v>207</v>
      </c>
      <c r="AT195" s="257" t="s">
        <v>203</v>
      </c>
      <c r="AU195" s="257" t="s">
        <v>80</v>
      </c>
      <c r="AY195" s="16" t="s">
        <v>201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6" t="s">
        <v>85</v>
      </c>
      <c r="BK195" s="258">
        <f>ROUND(I195*H195,2)</f>
        <v>0</v>
      </c>
      <c r="BL195" s="16" t="s">
        <v>207</v>
      </c>
      <c r="BM195" s="257" t="s">
        <v>839</v>
      </c>
    </row>
    <row r="196" spans="1:65" s="2" customFormat="1" ht="16.5" customHeight="1">
      <c r="A196" s="37"/>
      <c r="B196" s="38"/>
      <c r="C196" s="245" t="s">
        <v>73</v>
      </c>
      <c r="D196" s="245" t="s">
        <v>203</v>
      </c>
      <c r="E196" s="246" t="s">
        <v>840</v>
      </c>
      <c r="F196" s="247" t="s">
        <v>841</v>
      </c>
      <c r="G196" s="248" t="s">
        <v>206</v>
      </c>
      <c r="H196" s="249">
        <v>1</v>
      </c>
      <c r="I196" s="250"/>
      <c r="J196" s="251">
        <f>ROUND(I196*H196,2)</f>
        <v>0</v>
      </c>
      <c r="K196" s="252"/>
      <c r="L196" s="43"/>
      <c r="M196" s="295" t="s">
        <v>1</v>
      </c>
      <c r="N196" s="296" t="s">
        <v>39</v>
      </c>
      <c r="O196" s="297"/>
      <c r="P196" s="298">
        <f>O196*H196</f>
        <v>0</v>
      </c>
      <c r="Q196" s="298">
        <v>0</v>
      </c>
      <c r="R196" s="298">
        <f>Q196*H196</f>
        <v>0</v>
      </c>
      <c r="S196" s="298">
        <v>0</v>
      </c>
      <c r="T196" s="29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207</v>
      </c>
      <c r="AT196" s="257" t="s">
        <v>203</v>
      </c>
      <c r="AU196" s="257" t="s">
        <v>80</v>
      </c>
      <c r="AY196" s="16" t="s">
        <v>201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207</v>
      </c>
      <c r="BM196" s="257" t="s">
        <v>842</v>
      </c>
    </row>
    <row r="197" spans="1:31" s="2" customFormat="1" ht="6.95" customHeight="1">
      <c r="A197" s="37"/>
      <c r="B197" s="65"/>
      <c r="C197" s="66"/>
      <c r="D197" s="66"/>
      <c r="E197" s="66"/>
      <c r="F197" s="66"/>
      <c r="G197" s="66"/>
      <c r="H197" s="66"/>
      <c r="I197" s="192"/>
      <c r="J197" s="66"/>
      <c r="K197" s="66"/>
      <c r="L197" s="43"/>
      <c r="M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</sheetData>
  <sheetProtection password="CC35" sheet="1" objects="1" scenarios="1" formatColumns="0" formatRows="0" autoFilter="0"/>
  <autoFilter ref="C132:K19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843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ROUND((SUM(BE132:BE182)),2)</f>
        <v>0</v>
      </c>
      <c r="G37" s="37"/>
      <c r="H37" s="37"/>
      <c r="I37" s="171">
        <v>0.21</v>
      </c>
      <c r="J37" s="170">
        <f>ROUND(((SUM(BE132:BE182))*I37),2)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ROUND((SUM(BF132:BF182)),2)</f>
        <v>0</v>
      </c>
      <c r="G38" s="37"/>
      <c r="H38" s="37"/>
      <c r="I38" s="171">
        <v>0.15</v>
      </c>
      <c r="J38" s="170">
        <f>ROUND(((SUM(BF132:BF182))*I38),2)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U.d.a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J178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U.d.a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P133+P135+P137+P142+P146+P149+P173+P178</f>
        <v>0</v>
      </c>
      <c r="Q132" s="103"/>
      <c r="R132" s="226">
        <f>R133+R135+R137+R142+R146+R149+R173+R178</f>
        <v>0</v>
      </c>
      <c r="S132" s="103"/>
      <c r="T132" s="227">
        <f>T133+T135+T137+T142+T146+T149+T173+T178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BK133+BK135+BK137+BK142+BK146+BK149+BK173+BK178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853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856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859</v>
      </c>
      <c r="F138" s="247" t="s">
        <v>860</v>
      </c>
      <c r="G138" s="248" t="s">
        <v>311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861</v>
      </c>
      <c r="F139" s="247" t="s">
        <v>862</v>
      </c>
      <c r="G139" s="248" t="s">
        <v>311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868</v>
      </c>
      <c r="F143" s="247" t="s">
        <v>869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870</v>
      </c>
      <c r="F144" s="247" t="s">
        <v>871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875</v>
      </c>
      <c r="F147" s="247" t="s">
        <v>876</v>
      </c>
      <c r="G147" s="248" t="s">
        <v>311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877</v>
      </c>
      <c r="F148" s="247" t="s">
        <v>878</v>
      </c>
      <c r="G148" s="248" t="s">
        <v>311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SUM(P150:P172)</f>
        <v>0</v>
      </c>
      <c r="Q149" s="237"/>
      <c r="R149" s="238">
        <f>SUM(R150:R172)</f>
        <v>0</v>
      </c>
      <c r="S149" s="237"/>
      <c r="T149" s="239">
        <f>SUM(T150:T172)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SUM(BK150:BK172)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7.44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77.64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884</v>
      </c>
      <c r="F152" s="247" t="s">
        <v>885</v>
      </c>
      <c r="G152" s="248" t="s">
        <v>785</v>
      </c>
      <c r="H152" s="249">
        <v>2.28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886</v>
      </c>
      <c r="F153" s="247" t="s">
        <v>887</v>
      </c>
      <c r="G153" s="248" t="s">
        <v>785</v>
      </c>
      <c r="H153" s="249">
        <v>18.72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888</v>
      </c>
      <c r="F154" s="247" t="s">
        <v>889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890</v>
      </c>
      <c r="F155" s="247" t="s">
        <v>891</v>
      </c>
      <c r="G155" s="248" t="s">
        <v>311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892</v>
      </c>
      <c r="F156" s="247" t="s">
        <v>893</v>
      </c>
      <c r="G156" s="248" t="s">
        <v>311</v>
      </c>
      <c r="H156" s="249">
        <v>26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894</v>
      </c>
      <c r="F157" s="247" t="s">
        <v>895</v>
      </c>
      <c r="G157" s="248" t="s">
        <v>311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896</v>
      </c>
      <c r="F158" s="247" t="s">
        <v>897</v>
      </c>
      <c r="G158" s="248" t="s">
        <v>311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33" customHeight="1">
      <c r="A159" s="37"/>
      <c r="B159" s="38"/>
      <c r="C159" s="245" t="s">
        <v>73</v>
      </c>
      <c r="D159" s="245" t="s">
        <v>203</v>
      </c>
      <c r="E159" s="246" t="s">
        <v>898</v>
      </c>
      <c r="F159" s="247" t="s">
        <v>899</v>
      </c>
      <c r="G159" s="248" t="s">
        <v>311</v>
      </c>
      <c r="H159" s="249">
        <v>11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900</v>
      </c>
      <c r="F160" s="247" t="s">
        <v>901</v>
      </c>
      <c r="G160" s="248" t="s">
        <v>311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902</v>
      </c>
      <c r="F161" s="247" t="s">
        <v>903</v>
      </c>
      <c r="G161" s="248" t="s">
        <v>311</v>
      </c>
      <c r="H161" s="249">
        <v>3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904</v>
      </c>
      <c r="F162" s="247" t="s">
        <v>905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906</v>
      </c>
      <c r="F163" s="247" t="s">
        <v>907</v>
      </c>
      <c r="G163" s="248" t="s">
        <v>311</v>
      </c>
      <c r="H163" s="249">
        <v>4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908</v>
      </c>
      <c r="F164" s="247" t="s">
        <v>909</v>
      </c>
      <c r="G164" s="248" t="s">
        <v>311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910</v>
      </c>
      <c r="F165" s="247" t="s">
        <v>911</v>
      </c>
      <c r="G165" s="248" t="s">
        <v>311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912</v>
      </c>
      <c r="F166" s="247" t="s">
        <v>913</v>
      </c>
      <c r="G166" s="248" t="s">
        <v>311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914</v>
      </c>
      <c r="F167" s="247" t="s">
        <v>915</v>
      </c>
      <c r="G167" s="248" t="s">
        <v>311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916</v>
      </c>
      <c r="F168" s="247" t="s">
        <v>917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918</v>
      </c>
      <c r="F169" s="247" t="s">
        <v>919</v>
      </c>
      <c r="G169" s="248" t="s">
        <v>311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920</v>
      </c>
      <c r="F170" s="247" t="s">
        <v>921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922</v>
      </c>
      <c r="F171" s="247" t="s">
        <v>923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924</v>
      </c>
      <c r="F172" s="247" t="s">
        <v>925</v>
      </c>
      <c r="G172" s="248" t="s">
        <v>311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3" s="12" customFormat="1" ht="25.9" customHeight="1">
      <c r="A173" s="12"/>
      <c r="B173" s="229"/>
      <c r="C173" s="230"/>
      <c r="D173" s="231" t="s">
        <v>72</v>
      </c>
      <c r="E173" s="232" t="s">
        <v>794</v>
      </c>
      <c r="F173" s="232" t="s">
        <v>926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SUM(P174:P177)</f>
        <v>0</v>
      </c>
      <c r="Q173" s="237"/>
      <c r="R173" s="238">
        <f>SUM(R174:R177)</f>
        <v>0</v>
      </c>
      <c r="S173" s="237"/>
      <c r="T173" s="23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73</v>
      </c>
      <c r="AY173" s="240" t="s">
        <v>201</v>
      </c>
      <c r="BK173" s="242">
        <f>SUM(BK174:BK177)</f>
        <v>0</v>
      </c>
    </row>
    <row r="174" spans="1:65" s="2" customFormat="1" ht="33" customHeight="1">
      <c r="A174" s="37"/>
      <c r="B174" s="38"/>
      <c r="C174" s="245" t="s">
        <v>73</v>
      </c>
      <c r="D174" s="245" t="s">
        <v>203</v>
      </c>
      <c r="E174" s="246" t="s">
        <v>927</v>
      </c>
      <c r="F174" s="247" t="s">
        <v>928</v>
      </c>
      <c r="G174" s="248" t="s">
        <v>226</v>
      </c>
      <c r="H174" s="249">
        <v>2.844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592</v>
      </c>
    </row>
    <row r="175" spans="1:65" s="2" customFormat="1" ht="33" customHeight="1">
      <c r="A175" s="37"/>
      <c r="B175" s="38"/>
      <c r="C175" s="245" t="s">
        <v>73</v>
      </c>
      <c r="D175" s="245" t="s">
        <v>203</v>
      </c>
      <c r="E175" s="246" t="s">
        <v>929</v>
      </c>
      <c r="F175" s="247" t="s">
        <v>930</v>
      </c>
      <c r="G175" s="248" t="s">
        <v>226</v>
      </c>
      <c r="H175" s="249">
        <v>9.048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602</v>
      </c>
    </row>
    <row r="176" spans="1:65" s="2" customFormat="1" ht="44.25" customHeight="1">
      <c r="A176" s="37"/>
      <c r="B176" s="38"/>
      <c r="C176" s="245" t="s">
        <v>73</v>
      </c>
      <c r="D176" s="245" t="s">
        <v>203</v>
      </c>
      <c r="E176" s="246" t="s">
        <v>931</v>
      </c>
      <c r="F176" s="247" t="s">
        <v>932</v>
      </c>
      <c r="G176" s="248" t="s">
        <v>226</v>
      </c>
      <c r="H176" s="249">
        <v>3.348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691</v>
      </c>
    </row>
    <row r="177" spans="1:65" s="2" customFormat="1" ht="44.25" customHeight="1">
      <c r="A177" s="37"/>
      <c r="B177" s="38"/>
      <c r="C177" s="245" t="s">
        <v>73</v>
      </c>
      <c r="D177" s="245" t="s">
        <v>203</v>
      </c>
      <c r="E177" s="246" t="s">
        <v>933</v>
      </c>
      <c r="F177" s="247" t="s">
        <v>934</v>
      </c>
      <c r="G177" s="248" t="s">
        <v>226</v>
      </c>
      <c r="H177" s="249">
        <v>3.384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693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804</v>
      </c>
      <c r="F178" s="232" t="s">
        <v>809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SUM(P179:P182)</f>
        <v>0</v>
      </c>
      <c r="Q178" s="237"/>
      <c r="R178" s="238">
        <f>SUM(R179:R182)</f>
        <v>0</v>
      </c>
      <c r="S178" s="237"/>
      <c r="T178" s="239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201</v>
      </c>
      <c r="BK178" s="242">
        <f>SUM(BK179:BK182)</f>
        <v>0</v>
      </c>
    </row>
    <row r="179" spans="1:65" s="2" customFormat="1" ht="21.75" customHeight="1">
      <c r="A179" s="37"/>
      <c r="B179" s="38"/>
      <c r="C179" s="245" t="s">
        <v>73</v>
      </c>
      <c r="D179" s="245" t="s">
        <v>203</v>
      </c>
      <c r="E179" s="246" t="s">
        <v>935</v>
      </c>
      <c r="F179" s="247" t="s">
        <v>936</v>
      </c>
      <c r="G179" s="248" t="s">
        <v>206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695</v>
      </c>
    </row>
    <row r="180" spans="1:65" s="2" customFormat="1" ht="16.5" customHeight="1">
      <c r="A180" s="37"/>
      <c r="B180" s="38"/>
      <c r="C180" s="245" t="s">
        <v>73</v>
      </c>
      <c r="D180" s="245" t="s">
        <v>203</v>
      </c>
      <c r="E180" s="246" t="s">
        <v>937</v>
      </c>
      <c r="F180" s="247" t="s">
        <v>938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697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939</v>
      </c>
      <c r="F181" s="247" t="s">
        <v>940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702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941</v>
      </c>
      <c r="F182" s="247" t="s">
        <v>419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95" t="s">
        <v>1</v>
      </c>
      <c r="N182" s="296" t="s">
        <v>39</v>
      </c>
      <c r="O182" s="297"/>
      <c r="P182" s="298">
        <f>O182*H182</f>
        <v>0</v>
      </c>
      <c r="Q182" s="298">
        <v>0</v>
      </c>
      <c r="R182" s="298">
        <f>Q182*H182</f>
        <v>0</v>
      </c>
      <c r="S182" s="298">
        <v>0</v>
      </c>
      <c r="T182" s="2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706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192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31:K1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942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U.d.b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U.d.b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P133+P135+P137+P142+P146+P149+P174+P179</f>
        <v>0</v>
      </c>
      <c r="Q132" s="103"/>
      <c r="R132" s="226">
        <f>R133+R135+R137+R142+R146+R149+R174+R179</f>
        <v>0</v>
      </c>
      <c r="S132" s="103"/>
      <c r="T132" s="227">
        <f>T133+T135+T137+T142+T146+T149+T174+T179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943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856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859</v>
      </c>
      <c r="F138" s="247" t="s">
        <v>860</v>
      </c>
      <c r="G138" s="248" t="s">
        <v>311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861</v>
      </c>
      <c r="F139" s="247" t="s">
        <v>862</v>
      </c>
      <c r="G139" s="248" t="s">
        <v>311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863</v>
      </c>
      <c r="F140" s="247" t="s">
        <v>864</v>
      </c>
      <c r="G140" s="248" t="s">
        <v>311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865</v>
      </c>
      <c r="F141" s="247" t="s">
        <v>866</v>
      </c>
      <c r="G141" s="248" t="s">
        <v>311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868</v>
      </c>
      <c r="F143" s="247" t="s">
        <v>869</v>
      </c>
      <c r="G143" s="248" t="s">
        <v>311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870</v>
      </c>
      <c r="F144" s="247" t="s">
        <v>871</v>
      </c>
      <c r="G144" s="248" t="s">
        <v>311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872</v>
      </c>
      <c r="F145" s="247" t="s">
        <v>873</v>
      </c>
      <c r="G145" s="248" t="s">
        <v>311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875</v>
      </c>
      <c r="F147" s="247" t="s">
        <v>876</v>
      </c>
      <c r="G147" s="248" t="s">
        <v>311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877</v>
      </c>
      <c r="F148" s="247" t="s">
        <v>878</v>
      </c>
      <c r="G148" s="248" t="s">
        <v>311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SUM(P150:P173)</f>
        <v>0</v>
      </c>
      <c r="Q149" s="237"/>
      <c r="R149" s="238">
        <f>SUM(R150:R173)</f>
        <v>0</v>
      </c>
      <c r="S149" s="237"/>
      <c r="T149" s="239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SUM(BK150:BK173)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880</v>
      </c>
      <c r="F150" s="247" t="s">
        <v>881</v>
      </c>
      <c r="G150" s="248" t="s">
        <v>785</v>
      </c>
      <c r="H150" s="249">
        <v>9.636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882</v>
      </c>
      <c r="F151" s="247" t="s">
        <v>883</v>
      </c>
      <c r="G151" s="248" t="s">
        <v>785</v>
      </c>
      <c r="H151" s="249">
        <v>71.916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884</v>
      </c>
      <c r="F152" s="247" t="s">
        <v>885</v>
      </c>
      <c r="G152" s="248" t="s">
        <v>785</v>
      </c>
      <c r="H152" s="249">
        <v>2.268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886</v>
      </c>
      <c r="F153" s="247" t="s">
        <v>887</v>
      </c>
      <c r="G153" s="248" t="s">
        <v>785</v>
      </c>
      <c r="H153" s="249">
        <v>16.152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944</v>
      </c>
      <c r="F154" s="247" t="s">
        <v>945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946</v>
      </c>
      <c r="F155" s="247" t="s">
        <v>947</v>
      </c>
      <c r="G155" s="248" t="s">
        <v>311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948</v>
      </c>
      <c r="F156" s="247" t="s">
        <v>949</v>
      </c>
      <c r="G156" s="248" t="s">
        <v>311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890</v>
      </c>
      <c r="F157" s="247" t="s">
        <v>891</v>
      </c>
      <c r="G157" s="248" t="s">
        <v>311</v>
      </c>
      <c r="H157" s="249">
        <v>6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892</v>
      </c>
      <c r="F158" s="247" t="s">
        <v>893</v>
      </c>
      <c r="G158" s="248" t="s">
        <v>311</v>
      </c>
      <c r="H158" s="249">
        <v>22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894</v>
      </c>
      <c r="F159" s="247" t="s">
        <v>895</v>
      </c>
      <c r="G159" s="248" t="s">
        <v>311</v>
      </c>
      <c r="H159" s="249">
        <v>7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896</v>
      </c>
      <c r="F160" s="247" t="s">
        <v>897</v>
      </c>
      <c r="G160" s="248" t="s">
        <v>311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33" customHeight="1">
      <c r="A161" s="37"/>
      <c r="B161" s="38"/>
      <c r="C161" s="245" t="s">
        <v>73</v>
      </c>
      <c r="D161" s="245" t="s">
        <v>203</v>
      </c>
      <c r="E161" s="246" t="s">
        <v>898</v>
      </c>
      <c r="F161" s="247" t="s">
        <v>899</v>
      </c>
      <c r="G161" s="248" t="s">
        <v>311</v>
      </c>
      <c r="H161" s="249">
        <v>10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900</v>
      </c>
      <c r="F162" s="247" t="s">
        <v>901</v>
      </c>
      <c r="G162" s="248" t="s">
        <v>311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902</v>
      </c>
      <c r="F163" s="247" t="s">
        <v>903</v>
      </c>
      <c r="G163" s="248" t="s">
        <v>311</v>
      </c>
      <c r="H163" s="249">
        <v>5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904</v>
      </c>
      <c r="F164" s="247" t="s">
        <v>905</v>
      </c>
      <c r="G164" s="248" t="s">
        <v>311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906</v>
      </c>
      <c r="F165" s="247" t="s">
        <v>907</v>
      </c>
      <c r="G165" s="248" t="s">
        <v>311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908</v>
      </c>
      <c r="F166" s="247" t="s">
        <v>909</v>
      </c>
      <c r="G166" s="248" t="s">
        <v>311</v>
      </c>
      <c r="H166" s="249">
        <v>7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910</v>
      </c>
      <c r="F167" s="247" t="s">
        <v>911</v>
      </c>
      <c r="G167" s="248" t="s">
        <v>311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950</v>
      </c>
      <c r="F168" s="247" t="s">
        <v>951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912</v>
      </c>
      <c r="F169" s="247" t="s">
        <v>913</v>
      </c>
      <c r="G169" s="248" t="s">
        <v>311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914</v>
      </c>
      <c r="F170" s="247" t="s">
        <v>915</v>
      </c>
      <c r="G170" s="248" t="s">
        <v>311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916</v>
      </c>
      <c r="F171" s="247" t="s">
        <v>917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922</v>
      </c>
      <c r="F172" s="247" t="s">
        <v>923</v>
      </c>
      <c r="G172" s="248" t="s">
        <v>311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924</v>
      </c>
      <c r="F173" s="247" t="s">
        <v>925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794</v>
      </c>
      <c r="F174" s="232" t="s">
        <v>926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201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203</v>
      </c>
      <c r="E175" s="246" t="s">
        <v>927</v>
      </c>
      <c r="F175" s="247" t="s">
        <v>928</v>
      </c>
      <c r="G175" s="248" t="s">
        <v>226</v>
      </c>
      <c r="H175" s="249">
        <v>2.604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602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929</v>
      </c>
      <c r="F176" s="247" t="s">
        <v>930</v>
      </c>
      <c r="G176" s="248" t="s">
        <v>226</v>
      </c>
      <c r="H176" s="249">
        <v>7.98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691</v>
      </c>
    </row>
    <row r="177" spans="1:65" s="2" customFormat="1" ht="44.25" customHeight="1">
      <c r="A177" s="37"/>
      <c r="B177" s="38"/>
      <c r="C177" s="245" t="s">
        <v>73</v>
      </c>
      <c r="D177" s="245" t="s">
        <v>203</v>
      </c>
      <c r="E177" s="246" t="s">
        <v>931</v>
      </c>
      <c r="F177" s="247" t="s">
        <v>932</v>
      </c>
      <c r="G177" s="248" t="s">
        <v>226</v>
      </c>
      <c r="H177" s="249">
        <v>3.096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693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933</v>
      </c>
      <c r="F178" s="247" t="s">
        <v>934</v>
      </c>
      <c r="G178" s="248" t="s">
        <v>226</v>
      </c>
      <c r="H178" s="249">
        <v>5.508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695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804</v>
      </c>
      <c r="F179" s="232" t="s">
        <v>809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201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203</v>
      </c>
      <c r="E180" s="246" t="s">
        <v>935</v>
      </c>
      <c r="F180" s="247" t="s">
        <v>936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697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952</v>
      </c>
      <c r="F181" s="247" t="s">
        <v>938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702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939</v>
      </c>
      <c r="F182" s="247" t="s">
        <v>940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706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941</v>
      </c>
      <c r="F183" s="247" t="s">
        <v>419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709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953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28. 4. 2019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ROUND((SUM(BE132:BE188)),2)</f>
        <v>0</v>
      </c>
      <c r="G37" s="37"/>
      <c r="H37" s="37"/>
      <c r="I37" s="171">
        <v>0.21</v>
      </c>
      <c r="J37" s="170">
        <f>ROUND(((SUM(BE132:BE188))*I37),2)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ROUND((SUM(BF132:BF188)),2)</f>
        <v>0</v>
      </c>
      <c r="G38" s="37"/>
      <c r="H38" s="37"/>
      <c r="I38" s="171">
        <v>0.15</v>
      </c>
      <c r="J38" s="170">
        <f>ROUND(((SUM(BF132:BF188))*I38),2)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ROUND((SUM(BG132:BG188)),2)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ROUND((SUM(BH132:BH188)),2)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ROUND((SUM(BI132:BI188)),2)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U.d.c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28. 4. 2019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844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845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846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847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848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849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850</v>
      </c>
      <c r="E107" s="206"/>
      <c r="F107" s="206"/>
      <c r="G107" s="206"/>
      <c r="H107" s="206"/>
      <c r="I107" s="207"/>
      <c r="J107" s="208">
        <f>J179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851</v>
      </c>
      <c r="E108" s="206"/>
      <c r="F108" s="206"/>
      <c r="G108" s="206"/>
      <c r="H108" s="206"/>
      <c r="I108" s="207"/>
      <c r="J108" s="208">
        <f>J184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U, Y, Z - 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U.d.c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28. 4. 2019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P133+P135+P137+P142+P146+P149+P179+P184</f>
        <v>0</v>
      </c>
      <c r="Q132" s="103"/>
      <c r="R132" s="226">
        <f>R133+R135+R137+R142+R146+R149+R179+R184</f>
        <v>0</v>
      </c>
      <c r="S132" s="103"/>
      <c r="T132" s="227">
        <f>T133+T135+T137+T142+T146+T149+T179+T184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BK133+BK135+BK137+BK142+BK146+BK149+BK179+BK184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618</v>
      </c>
      <c r="F133" s="232" t="s">
        <v>852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954</v>
      </c>
      <c r="F134" s="247" t="s">
        <v>854</v>
      </c>
      <c r="G134" s="248" t="s">
        <v>311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648</v>
      </c>
      <c r="F135" s="232" t="s">
        <v>855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955</v>
      </c>
      <c r="F136" s="247" t="s">
        <v>857</v>
      </c>
      <c r="G136" s="248" t="s">
        <v>311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682</v>
      </c>
      <c r="F137" s="232" t="s">
        <v>858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956</v>
      </c>
      <c r="F138" s="247" t="s">
        <v>860</v>
      </c>
      <c r="G138" s="248" t="s">
        <v>311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239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957</v>
      </c>
      <c r="F139" s="247" t="s">
        <v>862</v>
      </c>
      <c r="G139" s="248" t="s">
        <v>311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267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958</v>
      </c>
      <c r="F140" s="247" t="s">
        <v>864</v>
      </c>
      <c r="G140" s="248" t="s">
        <v>311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279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959</v>
      </c>
      <c r="F141" s="247" t="s">
        <v>866</v>
      </c>
      <c r="G141" s="248" t="s">
        <v>311</v>
      </c>
      <c r="H141" s="249">
        <v>7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289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698</v>
      </c>
      <c r="F142" s="232" t="s">
        <v>867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960</v>
      </c>
      <c r="F143" s="247" t="s">
        <v>869</v>
      </c>
      <c r="G143" s="248" t="s">
        <v>311</v>
      </c>
      <c r="H143" s="249">
        <v>5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298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961</v>
      </c>
      <c r="F144" s="247" t="s">
        <v>871</v>
      </c>
      <c r="G144" s="248" t="s">
        <v>311</v>
      </c>
      <c r="H144" s="249">
        <v>5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308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962</v>
      </c>
      <c r="F145" s="247" t="s">
        <v>873</v>
      </c>
      <c r="G145" s="248" t="s">
        <v>311</v>
      </c>
      <c r="H145" s="249">
        <v>5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777</v>
      </c>
      <c r="F146" s="232" t="s">
        <v>874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963</v>
      </c>
      <c r="F147" s="247" t="s">
        <v>876</v>
      </c>
      <c r="G147" s="248" t="s">
        <v>311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343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964</v>
      </c>
      <c r="F148" s="247" t="s">
        <v>878</v>
      </c>
      <c r="G148" s="248" t="s">
        <v>311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781</v>
      </c>
      <c r="F149" s="232" t="s">
        <v>879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SUM(P150:P178)</f>
        <v>0</v>
      </c>
      <c r="Q149" s="237"/>
      <c r="R149" s="238">
        <f>SUM(R150:R178)</f>
        <v>0</v>
      </c>
      <c r="S149" s="237"/>
      <c r="T149" s="239">
        <f>SUM(T150:T178)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SUM(BK150:BK178)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965</v>
      </c>
      <c r="F150" s="247" t="s">
        <v>881</v>
      </c>
      <c r="G150" s="248" t="s">
        <v>785</v>
      </c>
      <c r="H150" s="249">
        <v>14.4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966</v>
      </c>
      <c r="F151" s="247" t="s">
        <v>883</v>
      </c>
      <c r="G151" s="248" t="s">
        <v>785</v>
      </c>
      <c r="H151" s="249">
        <v>108.336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967</v>
      </c>
      <c r="F152" s="247" t="s">
        <v>885</v>
      </c>
      <c r="G152" s="248" t="s">
        <v>785</v>
      </c>
      <c r="H152" s="249">
        <v>1.8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387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968</v>
      </c>
      <c r="F153" s="247" t="s">
        <v>887</v>
      </c>
      <c r="G153" s="248" t="s">
        <v>785</v>
      </c>
      <c r="H153" s="249">
        <v>16.476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401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969</v>
      </c>
      <c r="F154" s="247" t="s">
        <v>945</v>
      </c>
      <c r="G154" s="248" t="s">
        <v>311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409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970</v>
      </c>
      <c r="F155" s="247" t="s">
        <v>947</v>
      </c>
      <c r="G155" s="248" t="s">
        <v>311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420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971</v>
      </c>
      <c r="F156" s="247" t="s">
        <v>972</v>
      </c>
      <c r="G156" s="248" t="s">
        <v>311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433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973</v>
      </c>
      <c r="F157" s="247" t="s">
        <v>974</v>
      </c>
      <c r="G157" s="248" t="s">
        <v>311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442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975</v>
      </c>
      <c r="F158" s="247" t="s">
        <v>891</v>
      </c>
      <c r="G158" s="248" t="s">
        <v>311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452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976</v>
      </c>
      <c r="F159" s="247" t="s">
        <v>893</v>
      </c>
      <c r="G159" s="248" t="s">
        <v>311</v>
      </c>
      <c r="H159" s="249">
        <v>27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461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977</v>
      </c>
      <c r="F160" s="247" t="s">
        <v>895</v>
      </c>
      <c r="G160" s="248" t="s">
        <v>311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471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978</v>
      </c>
      <c r="F161" s="247" t="s">
        <v>897</v>
      </c>
      <c r="G161" s="248" t="s">
        <v>311</v>
      </c>
      <c r="H161" s="249">
        <v>17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479</v>
      </c>
    </row>
    <row r="162" spans="1:65" s="2" customFormat="1" ht="33" customHeight="1">
      <c r="A162" s="37"/>
      <c r="B162" s="38"/>
      <c r="C162" s="245" t="s">
        <v>73</v>
      </c>
      <c r="D162" s="245" t="s">
        <v>203</v>
      </c>
      <c r="E162" s="246" t="s">
        <v>979</v>
      </c>
      <c r="F162" s="247" t="s">
        <v>899</v>
      </c>
      <c r="G162" s="248" t="s">
        <v>311</v>
      </c>
      <c r="H162" s="249">
        <v>11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487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980</v>
      </c>
      <c r="F163" s="247" t="s">
        <v>901</v>
      </c>
      <c r="G163" s="248" t="s">
        <v>311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495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981</v>
      </c>
      <c r="F164" s="247" t="s">
        <v>903</v>
      </c>
      <c r="G164" s="248" t="s">
        <v>311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503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982</v>
      </c>
      <c r="F165" s="247" t="s">
        <v>905</v>
      </c>
      <c r="G165" s="248" t="s">
        <v>311</v>
      </c>
      <c r="H165" s="249">
        <v>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513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983</v>
      </c>
      <c r="F166" s="247" t="s">
        <v>907</v>
      </c>
      <c r="G166" s="248" t="s">
        <v>311</v>
      </c>
      <c r="H166" s="249">
        <v>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521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984</v>
      </c>
      <c r="F167" s="247" t="s">
        <v>909</v>
      </c>
      <c r="G167" s="248" t="s">
        <v>311</v>
      </c>
      <c r="H167" s="249">
        <v>7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529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985</v>
      </c>
      <c r="F168" s="247" t="s">
        <v>911</v>
      </c>
      <c r="G168" s="248" t="s">
        <v>311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537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986</v>
      </c>
      <c r="F169" s="247" t="s">
        <v>951</v>
      </c>
      <c r="G169" s="248" t="s">
        <v>311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544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987</v>
      </c>
      <c r="F170" s="247" t="s">
        <v>913</v>
      </c>
      <c r="G170" s="248" t="s">
        <v>311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556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988</v>
      </c>
      <c r="F171" s="247" t="s">
        <v>989</v>
      </c>
      <c r="G171" s="248" t="s">
        <v>311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573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990</v>
      </c>
      <c r="F172" s="247" t="s">
        <v>991</v>
      </c>
      <c r="G172" s="248" t="s">
        <v>311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582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992</v>
      </c>
      <c r="F173" s="247" t="s">
        <v>993</v>
      </c>
      <c r="G173" s="248" t="s">
        <v>311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592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994</v>
      </c>
      <c r="F174" s="247" t="s">
        <v>995</v>
      </c>
      <c r="G174" s="248" t="s">
        <v>311</v>
      </c>
      <c r="H174" s="249">
        <v>2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602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996</v>
      </c>
      <c r="F175" s="247" t="s">
        <v>919</v>
      </c>
      <c r="G175" s="248" t="s">
        <v>311</v>
      </c>
      <c r="H175" s="249">
        <v>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691</v>
      </c>
    </row>
    <row r="176" spans="1:65" s="2" customFormat="1" ht="16.5" customHeight="1">
      <c r="A176" s="37"/>
      <c r="B176" s="38"/>
      <c r="C176" s="245" t="s">
        <v>73</v>
      </c>
      <c r="D176" s="245" t="s">
        <v>203</v>
      </c>
      <c r="E176" s="246" t="s">
        <v>997</v>
      </c>
      <c r="F176" s="247" t="s">
        <v>923</v>
      </c>
      <c r="G176" s="248" t="s">
        <v>311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693</v>
      </c>
    </row>
    <row r="177" spans="1:65" s="2" customFormat="1" ht="16.5" customHeight="1">
      <c r="A177" s="37"/>
      <c r="B177" s="38"/>
      <c r="C177" s="245" t="s">
        <v>73</v>
      </c>
      <c r="D177" s="245" t="s">
        <v>203</v>
      </c>
      <c r="E177" s="246" t="s">
        <v>998</v>
      </c>
      <c r="F177" s="247" t="s">
        <v>999</v>
      </c>
      <c r="G177" s="248" t="s">
        <v>311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695</v>
      </c>
    </row>
    <row r="178" spans="1:65" s="2" customFormat="1" ht="16.5" customHeight="1">
      <c r="A178" s="37"/>
      <c r="B178" s="38"/>
      <c r="C178" s="245" t="s">
        <v>73</v>
      </c>
      <c r="D178" s="245" t="s">
        <v>203</v>
      </c>
      <c r="E178" s="246" t="s">
        <v>1000</v>
      </c>
      <c r="F178" s="247" t="s">
        <v>925</v>
      </c>
      <c r="G178" s="248" t="s">
        <v>311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697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794</v>
      </c>
      <c r="F179" s="232" t="s">
        <v>926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201</v>
      </c>
      <c r="BK179" s="242">
        <f>SUM(BK180:BK183)</f>
        <v>0</v>
      </c>
    </row>
    <row r="180" spans="1:65" s="2" customFormat="1" ht="33" customHeight="1">
      <c r="A180" s="37"/>
      <c r="B180" s="38"/>
      <c r="C180" s="245" t="s">
        <v>73</v>
      </c>
      <c r="D180" s="245" t="s">
        <v>203</v>
      </c>
      <c r="E180" s="246" t="s">
        <v>1001</v>
      </c>
      <c r="F180" s="247" t="s">
        <v>928</v>
      </c>
      <c r="G180" s="248" t="s">
        <v>226</v>
      </c>
      <c r="H180" s="249">
        <v>2.76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702</v>
      </c>
    </row>
    <row r="181" spans="1:65" s="2" customFormat="1" ht="33" customHeight="1">
      <c r="A181" s="37"/>
      <c r="B181" s="38"/>
      <c r="C181" s="245" t="s">
        <v>73</v>
      </c>
      <c r="D181" s="245" t="s">
        <v>203</v>
      </c>
      <c r="E181" s="246" t="s">
        <v>1002</v>
      </c>
      <c r="F181" s="247" t="s">
        <v>930</v>
      </c>
      <c r="G181" s="248" t="s">
        <v>226</v>
      </c>
      <c r="H181" s="249">
        <v>7.452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706</v>
      </c>
    </row>
    <row r="182" spans="1:65" s="2" customFormat="1" ht="44.25" customHeight="1">
      <c r="A182" s="37"/>
      <c r="B182" s="38"/>
      <c r="C182" s="245" t="s">
        <v>73</v>
      </c>
      <c r="D182" s="245" t="s">
        <v>203</v>
      </c>
      <c r="E182" s="246" t="s">
        <v>1003</v>
      </c>
      <c r="F182" s="247" t="s">
        <v>932</v>
      </c>
      <c r="G182" s="248" t="s">
        <v>226</v>
      </c>
      <c r="H182" s="249">
        <v>3.36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709</v>
      </c>
    </row>
    <row r="183" spans="1:65" s="2" customFormat="1" ht="44.25" customHeight="1">
      <c r="A183" s="37"/>
      <c r="B183" s="38"/>
      <c r="C183" s="245" t="s">
        <v>73</v>
      </c>
      <c r="D183" s="245" t="s">
        <v>203</v>
      </c>
      <c r="E183" s="246" t="s">
        <v>1004</v>
      </c>
      <c r="F183" s="247" t="s">
        <v>934</v>
      </c>
      <c r="G183" s="248" t="s">
        <v>226</v>
      </c>
      <c r="H183" s="249">
        <v>5.256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817</v>
      </c>
    </row>
    <row r="184" spans="1:63" s="12" customFormat="1" ht="25.9" customHeight="1">
      <c r="A184" s="12"/>
      <c r="B184" s="229"/>
      <c r="C184" s="230"/>
      <c r="D184" s="231" t="s">
        <v>72</v>
      </c>
      <c r="E184" s="232" t="s">
        <v>804</v>
      </c>
      <c r="F184" s="232" t="s">
        <v>809</v>
      </c>
      <c r="G184" s="230"/>
      <c r="H184" s="230"/>
      <c r="I184" s="233"/>
      <c r="J184" s="234">
        <f>BK184</f>
        <v>0</v>
      </c>
      <c r="K184" s="230"/>
      <c r="L184" s="235"/>
      <c r="M184" s="236"/>
      <c r="N184" s="237"/>
      <c r="O184" s="237"/>
      <c r="P184" s="238">
        <f>SUM(P185:P188)</f>
        <v>0</v>
      </c>
      <c r="Q184" s="237"/>
      <c r="R184" s="238">
        <f>SUM(R185:R188)</f>
        <v>0</v>
      </c>
      <c r="S184" s="237"/>
      <c r="T184" s="239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0" t="s">
        <v>80</v>
      </c>
      <c r="AT184" s="241" t="s">
        <v>72</v>
      </c>
      <c r="AU184" s="241" t="s">
        <v>73</v>
      </c>
      <c r="AY184" s="240" t="s">
        <v>201</v>
      </c>
      <c r="BK184" s="242">
        <f>SUM(BK185:BK188)</f>
        <v>0</v>
      </c>
    </row>
    <row r="185" spans="1:65" s="2" customFormat="1" ht="21.75" customHeight="1">
      <c r="A185" s="37"/>
      <c r="B185" s="38"/>
      <c r="C185" s="245" t="s">
        <v>73</v>
      </c>
      <c r="D185" s="245" t="s">
        <v>203</v>
      </c>
      <c r="E185" s="246" t="s">
        <v>1005</v>
      </c>
      <c r="F185" s="247" t="s">
        <v>936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820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1006</v>
      </c>
      <c r="F186" s="247" t="s">
        <v>938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823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1007</v>
      </c>
      <c r="F187" s="247" t="s">
        <v>940</v>
      </c>
      <c r="G187" s="248" t="s">
        <v>206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826</v>
      </c>
    </row>
    <row r="188" spans="1:65" s="2" customFormat="1" ht="16.5" customHeight="1">
      <c r="A188" s="37"/>
      <c r="B188" s="38"/>
      <c r="C188" s="245" t="s">
        <v>73</v>
      </c>
      <c r="D188" s="245" t="s">
        <v>203</v>
      </c>
      <c r="E188" s="246" t="s">
        <v>941</v>
      </c>
      <c r="F188" s="247" t="s">
        <v>1008</v>
      </c>
      <c r="G188" s="248" t="s">
        <v>206</v>
      </c>
      <c r="H188" s="249">
        <v>1</v>
      </c>
      <c r="I188" s="250"/>
      <c r="J188" s="251">
        <f>ROUND(I188*H188,2)</f>
        <v>0</v>
      </c>
      <c r="K188" s="252"/>
      <c r="L188" s="43"/>
      <c r="M188" s="295" t="s">
        <v>1</v>
      </c>
      <c r="N188" s="296" t="s">
        <v>39</v>
      </c>
      <c r="O188" s="297"/>
      <c r="P188" s="298">
        <f>O188*H188</f>
        <v>0</v>
      </c>
      <c r="Q188" s="298">
        <v>0</v>
      </c>
      <c r="R188" s="298">
        <f>Q188*H188</f>
        <v>0</v>
      </c>
      <c r="S188" s="298">
        <v>0</v>
      </c>
      <c r="T188" s="29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335</v>
      </c>
    </row>
    <row r="189" spans="1:31" s="2" customFormat="1" ht="6.95" customHeight="1">
      <c r="A189" s="37"/>
      <c r="B189" s="65"/>
      <c r="C189" s="66"/>
      <c r="D189" s="66"/>
      <c r="E189" s="66"/>
      <c r="F189" s="66"/>
      <c r="G189" s="66"/>
      <c r="H189" s="66"/>
      <c r="I189" s="192"/>
      <c r="J189" s="66"/>
      <c r="K189" s="66"/>
      <c r="L189" s="43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password="CC35" sheet="1" objects="1" scenarios="1" formatColumns="0" formatRows="0" autoFilter="0"/>
  <autoFilter ref="C131:K18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1009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28. 4. 2019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U..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28. 4. 2019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1010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1011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1012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1013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186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U, Y, Z - V.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159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160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161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U..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28. 4. 2019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187</v>
      </c>
      <c r="D123" s="219" t="s">
        <v>58</v>
      </c>
      <c r="E123" s="219" t="s">
        <v>54</v>
      </c>
      <c r="F123" s="219" t="s">
        <v>55</v>
      </c>
      <c r="G123" s="219" t="s">
        <v>188</v>
      </c>
      <c r="H123" s="219" t="s">
        <v>189</v>
      </c>
      <c r="I123" s="220" t="s">
        <v>190</v>
      </c>
      <c r="J123" s="221" t="s">
        <v>167</v>
      </c>
      <c r="K123" s="222" t="s">
        <v>191</v>
      </c>
      <c r="L123" s="223"/>
      <c r="M123" s="99" t="s">
        <v>1</v>
      </c>
      <c r="N123" s="100" t="s">
        <v>37</v>
      </c>
      <c r="O123" s="100" t="s">
        <v>192</v>
      </c>
      <c r="P123" s="100" t="s">
        <v>193</v>
      </c>
      <c r="Q123" s="100" t="s">
        <v>194</v>
      </c>
      <c r="R123" s="100" t="s">
        <v>195</v>
      </c>
      <c r="S123" s="100" t="s">
        <v>196</v>
      </c>
      <c r="T123" s="101" t="s">
        <v>197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198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169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1014</v>
      </c>
      <c r="F125" s="232" t="s">
        <v>1015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207</v>
      </c>
      <c r="AT125" s="241" t="s">
        <v>72</v>
      </c>
      <c r="AU125" s="241" t="s">
        <v>73</v>
      </c>
      <c r="AY125" s="240" t="s">
        <v>201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203</v>
      </c>
      <c r="E126" s="246" t="s">
        <v>1016</v>
      </c>
      <c r="F126" s="247" t="s">
        <v>1017</v>
      </c>
      <c r="G126" s="248" t="s">
        <v>1018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1019</v>
      </c>
      <c r="AT126" s="257" t="s">
        <v>203</v>
      </c>
      <c r="AU126" s="257" t="s">
        <v>80</v>
      </c>
      <c r="AY126" s="16" t="s">
        <v>201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1019</v>
      </c>
      <c r="BM126" s="257" t="s">
        <v>1020</v>
      </c>
    </row>
    <row r="127" spans="1:51" s="14" customFormat="1" ht="12">
      <c r="A127" s="14"/>
      <c r="B127" s="270"/>
      <c r="C127" s="271"/>
      <c r="D127" s="261" t="s">
        <v>209</v>
      </c>
      <c r="E127" s="272" t="s">
        <v>1</v>
      </c>
      <c r="F127" s="273" t="s">
        <v>1021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209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201</v>
      </c>
    </row>
    <row r="128" spans="1:51" s="14" customFormat="1" ht="12">
      <c r="A128" s="14"/>
      <c r="B128" s="270"/>
      <c r="C128" s="271"/>
      <c r="D128" s="261" t="s">
        <v>209</v>
      </c>
      <c r="E128" s="272" t="s">
        <v>1</v>
      </c>
      <c r="F128" s="273" t="s">
        <v>1022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209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1023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1024</v>
      </c>
      <c r="F130" s="232" t="s">
        <v>1025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251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1026</v>
      </c>
      <c r="F131" s="243" t="s">
        <v>1027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251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203</v>
      </c>
      <c r="E132" s="246" t="s">
        <v>1028</v>
      </c>
      <c r="F132" s="247" t="s">
        <v>1029</v>
      </c>
      <c r="G132" s="248" t="s">
        <v>427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1030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1030</v>
      </c>
      <c r="BM132" s="257" t="s">
        <v>1031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1032</v>
      </c>
      <c r="F133" s="243" t="s">
        <v>1033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251</v>
      </c>
      <c r="AT133" s="241" t="s">
        <v>72</v>
      </c>
      <c r="AU133" s="241" t="s">
        <v>80</v>
      </c>
      <c r="AY133" s="240" t="s">
        <v>201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203</v>
      </c>
      <c r="E134" s="246" t="s">
        <v>1034</v>
      </c>
      <c r="F134" s="247" t="s">
        <v>1035</v>
      </c>
      <c r="G134" s="248" t="s">
        <v>427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1030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1030</v>
      </c>
      <c r="BM134" s="257" t="s">
        <v>1036</v>
      </c>
    </row>
    <row r="135" spans="1:65" s="2" customFormat="1" ht="16.5" customHeight="1">
      <c r="A135" s="37"/>
      <c r="B135" s="38"/>
      <c r="C135" s="245" t="s">
        <v>251</v>
      </c>
      <c r="D135" s="245" t="s">
        <v>203</v>
      </c>
      <c r="E135" s="246" t="s">
        <v>1037</v>
      </c>
      <c r="F135" s="247" t="s">
        <v>1038</v>
      </c>
      <c r="G135" s="248" t="s">
        <v>427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1030</v>
      </c>
      <c r="AT135" s="257" t="s">
        <v>203</v>
      </c>
      <c r="AU135" s="257" t="s">
        <v>85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1030</v>
      </c>
      <c r="BM135" s="257" t="s">
        <v>1039</v>
      </c>
    </row>
    <row r="136" spans="1:65" s="2" customFormat="1" ht="21.75" customHeight="1">
      <c r="A136" s="37"/>
      <c r="B136" s="38"/>
      <c r="C136" s="245" t="s">
        <v>207</v>
      </c>
      <c r="D136" s="245" t="s">
        <v>203</v>
      </c>
      <c r="E136" s="246" t="s">
        <v>1040</v>
      </c>
      <c r="F136" s="247" t="s">
        <v>1041</v>
      </c>
      <c r="G136" s="248" t="s">
        <v>427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1030</v>
      </c>
      <c r="AT136" s="257" t="s">
        <v>203</v>
      </c>
      <c r="AU136" s="257" t="s">
        <v>85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1030</v>
      </c>
      <c r="BM136" s="257" t="s">
        <v>1042</v>
      </c>
    </row>
    <row r="137" spans="1:65" s="2" customFormat="1" ht="16.5" customHeight="1">
      <c r="A137" s="37"/>
      <c r="B137" s="38"/>
      <c r="C137" s="245" t="s">
        <v>239</v>
      </c>
      <c r="D137" s="245" t="s">
        <v>203</v>
      </c>
      <c r="E137" s="246" t="s">
        <v>1043</v>
      </c>
      <c r="F137" s="247" t="s">
        <v>1044</v>
      </c>
      <c r="G137" s="248" t="s">
        <v>427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1030</v>
      </c>
      <c r="AT137" s="257" t="s">
        <v>203</v>
      </c>
      <c r="AU137" s="257" t="s">
        <v>85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1030</v>
      </c>
      <c r="BM137" s="257" t="s">
        <v>1045</v>
      </c>
    </row>
    <row r="138" spans="1:65" s="2" customFormat="1" ht="21.75" customHeight="1">
      <c r="A138" s="37"/>
      <c r="B138" s="38"/>
      <c r="C138" s="245" t="s">
        <v>259</v>
      </c>
      <c r="D138" s="245" t="s">
        <v>203</v>
      </c>
      <c r="E138" s="246" t="s">
        <v>1046</v>
      </c>
      <c r="F138" s="247" t="s">
        <v>1047</v>
      </c>
      <c r="G138" s="248" t="s">
        <v>427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1030</v>
      </c>
      <c r="AT138" s="257" t="s">
        <v>203</v>
      </c>
      <c r="AU138" s="257" t="s">
        <v>85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1030</v>
      </c>
      <c r="BM138" s="257" t="s">
        <v>1048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U, Y, Z - 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1049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28. 4. 2019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U, Y, Z - 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U...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28. 4. 2019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170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175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1011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1050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1051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186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U, Y, Z - V.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159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160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161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U...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28. 4. 2019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187</v>
      </c>
      <c r="D124" s="219" t="s">
        <v>58</v>
      </c>
      <c r="E124" s="219" t="s">
        <v>54</v>
      </c>
      <c r="F124" s="219" t="s">
        <v>55</v>
      </c>
      <c r="G124" s="219" t="s">
        <v>188</v>
      </c>
      <c r="H124" s="219" t="s">
        <v>189</v>
      </c>
      <c r="I124" s="220" t="s">
        <v>190</v>
      </c>
      <c r="J124" s="221" t="s">
        <v>167</v>
      </c>
      <c r="K124" s="222" t="s">
        <v>191</v>
      </c>
      <c r="L124" s="223"/>
      <c r="M124" s="99" t="s">
        <v>1</v>
      </c>
      <c r="N124" s="100" t="s">
        <v>37</v>
      </c>
      <c r="O124" s="100" t="s">
        <v>192</v>
      </c>
      <c r="P124" s="100" t="s">
        <v>193</v>
      </c>
      <c r="Q124" s="100" t="s">
        <v>194</v>
      </c>
      <c r="R124" s="100" t="s">
        <v>195</v>
      </c>
      <c r="S124" s="100" t="s">
        <v>196</v>
      </c>
      <c r="T124" s="101" t="s">
        <v>197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198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0.041600000000000005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169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199</v>
      </c>
      <c r="F126" s="232" t="s">
        <v>200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0.041600000000000005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201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272</v>
      </c>
      <c r="F127" s="243" t="s">
        <v>307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0.041600000000000005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201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203</v>
      </c>
      <c r="E128" s="246" t="s">
        <v>1052</v>
      </c>
      <c r="F128" s="247" t="s">
        <v>1053</v>
      </c>
      <c r="G128" s="248" t="s">
        <v>226</v>
      </c>
      <c r="H128" s="249">
        <v>1040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0.041600000000000005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207</v>
      </c>
      <c r="AT128" s="257" t="s">
        <v>203</v>
      </c>
      <c r="AU128" s="257" t="s">
        <v>85</v>
      </c>
      <c r="AY128" s="16" t="s">
        <v>201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207</v>
      </c>
      <c r="BM128" s="257" t="s">
        <v>1054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1055</v>
      </c>
      <c r="G129" s="271"/>
      <c r="H129" s="274">
        <v>1040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1024</v>
      </c>
      <c r="F130" s="232" t="s">
        <v>1025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251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1056</v>
      </c>
      <c r="F131" s="243" t="s">
        <v>1057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251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203</v>
      </c>
      <c r="E132" s="246" t="s">
        <v>1058</v>
      </c>
      <c r="F132" s="247" t="s">
        <v>1057</v>
      </c>
      <c r="G132" s="248" t="s">
        <v>427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1030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1030</v>
      </c>
      <c r="BM132" s="257" t="s">
        <v>1059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1060</v>
      </c>
      <c r="F133" s="243" t="s">
        <v>1061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251</v>
      </c>
      <c r="AT133" s="241" t="s">
        <v>72</v>
      </c>
      <c r="AU133" s="241" t="s">
        <v>80</v>
      </c>
      <c r="AY133" s="240" t="s">
        <v>201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203</v>
      </c>
      <c r="E134" s="246" t="s">
        <v>1062</v>
      </c>
      <c r="F134" s="247" t="s">
        <v>1063</v>
      </c>
      <c r="G134" s="248" t="s">
        <v>427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1030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1030</v>
      </c>
      <c r="BM134" s="257" t="s">
        <v>1064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2020-03-31T14:52:11Z</dcterms:created>
  <dcterms:modified xsi:type="dcterms:W3CDTF">2020-03-31T14:52:53Z</dcterms:modified>
  <cp:category/>
  <cp:version/>
  <cp:contentType/>
  <cp:contentStatus/>
</cp:coreProperties>
</file>