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50001 - SO 05 - Přípojka..." sheetId="2" r:id="rId2"/>
    <sheet name="Pokyny pro vyplnění" sheetId="3" r:id="rId3"/>
  </sheets>
  <definedNames>
    <definedName name="_xlnm.Print_Area" localSheetId="0">'Rekapitulace stavby'!$D$4:$AO$33,'Rekapitulace stavby'!$C$39:$AQ$54</definedName>
    <definedName name="_xlnm.Print_Titles" localSheetId="0">'Rekapitulace stavby'!$49:$49</definedName>
    <definedName name="_xlnm._FilterDatabase" localSheetId="1" hidden="1">'050001 - SO 05 - Přípojka...'!$C$90:$K$241</definedName>
    <definedName name="_xlnm.Print_Area" localSheetId="1">'050001 - SO 05 - Přípojka...'!$C$4:$J$38,'050001 - SO 05 - Přípojka...'!$C$44:$J$70,'050001 - SO 05 - Přípojka...'!$C$76:$K$241</definedName>
    <definedName name="_xlnm.Print_Titles" localSheetId="1">'050001 - SO 05 - Přípojka...'!$90:$90</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3"/>
  <c r="AX53"/>
  <c i="2" r="BI240"/>
  <c r="BH240"/>
  <c r="BG240"/>
  <c r="BF240"/>
  <c r="T240"/>
  <c r="R240"/>
  <c r="P240"/>
  <c r="BK240"/>
  <c r="J240"/>
  <c r="BE240"/>
  <c r="BI238"/>
  <c r="BH238"/>
  <c r="BG238"/>
  <c r="BF238"/>
  <c r="T238"/>
  <c r="R238"/>
  <c r="P238"/>
  <c r="BK238"/>
  <c r="J238"/>
  <c r="BE238"/>
  <c r="BI236"/>
  <c r="BH236"/>
  <c r="BG236"/>
  <c r="BF236"/>
  <c r="T236"/>
  <c r="R236"/>
  <c r="P236"/>
  <c r="BK236"/>
  <c r="J236"/>
  <c r="BE236"/>
  <c r="BI234"/>
  <c r="BH234"/>
  <c r="BG234"/>
  <c r="BF234"/>
  <c r="T234"/>
  <c r="R234"/>
  <c r="P234"/>
  <c r="BK234"/>
  <c r="J234"/>
  <c r="BE234"/>
  <c r="BI232"/>
  <c r="BH232"/>
  <c r="BG232"/>
  <c r="BF232"/>
  <c r="T232"/>
  <c r="R232"/>
  <c r="P232"/>
  <c r="BK232"/>
  <c r="J232"/>
  <c r="BE232"/>
  <c r="BI231"/>
  <c r="BH231"/>
  <c r="BG231"/>
  <c r="BF231"/>
  <c r="T231"/>
  <c r="R231"/>
  <c r="P231"/>
  <c r="BK231"/>
  <c r="J231"/>
  <c r="BE231"/>
  <c r="BI229"/>
  <c r="BH229"/>
  <c r="BG229"/>
  <c r="BF229"/>
  <c r="T229"/>
  <c r="R229"/>
  <c r="P229"/>
  <c r="BK229"/>
  <c r="J229"/>
  <c r="BE229"/>
  <c r="BI227"/>
  <c r="BH227"/>
  <c r="BG227"/>
  <c r="BF227"/>
  <c r="T227"/>
  <c r="R227"/>
  <c r="P227"/>
  <c r="BK227"/>
  <c r="J227"/>
  <c r="BE227"/>
  <c r="BI225"/>
  <c r="BH225"/>
  <c r="BG225"/>
  <c r="BF225"/>
  <c r="T225"/>
  <c r="R225"/>
  <c r="P225"/>
  <c r="BK225"/>
  <c r="J225"/>
  <c r="BE225"/>
  <c r="BI224"/>
  <c r="BH224"/>
  <c r="BG224"/>
  <c r="BF224"/>
  <c r="T224"/>
  <c r="R224"/>
  <c r="P224"/>
  <c r="BK224"/>
  <c r="J224"/>
  <c r="BE224"/>
  <c r="BI222"/>
  <c r="BH222"/>
  <c r="BG222"/>
  <c r="BF222"/>
  <c r="T222"/>
  <c r="R222"/>
  <c r="P222"/>
  <c r="BK222"/>
  <c r="J222"/>
  <c r="BE222"/>
  <c r="BI218"/>
  <c r="BH218"/>
  <c r="BG218"/>
  <c r="BF218"/>
  <c r="T218"/>
  <c r="R218"/>
  <c r="P218"/>
  <c r="BK218"/>
  <c r="J218"/>
  <c r="BE218"/>
  <c r="BI215"/>
  <c r="BH215"/>
  <c r="BG215"/>
  <c r="BF215"/>
  <c r="T215"/>
  <c r="T214"/>
  <c r="T213"/>
  <c r="R215"/>
  <c r="R214"/>
  <c r="R213"/>
  <c r="P215"/>
  <c r="P214"/>
  <c r="P213"/>
  <c r="BK215"/>
  <c r="BK214"/>
  <c r="J214"/>
  <c r="BK213"/>
  <c r="J213"/>
  <c r="J215"/>
  <c r="BE215"/>
  <c r="J69"/>
  <c r="J68"/>
  <c r="BI211"/>
  <c r="BH211"/>
  <c r="BG211"/>
  <c r="BF211"/>
  <c r="T211"/>
  <c r="T210"/>
  <c r="R211"/>
  <c r="R210"/>
  <c r="P211"/>
  <c r="P210"/>
  <c r="BK211"/>
  <c r="BK210"/>
  <c r="J210"/>
  <c r="J211"/>
  <c r="BE211"/>
  <c r="J67"/>
  <c r="BI208"/>
  <c r="BH208"/>
  <c r="BG208"/>
  <c r="BF208"/>
  <c r="T208"/>
  <c r="R208"/>
  <c r="P208"/>
  <c r="BK208"/>
  <c r="J208"/>
  <c r="BE208"/>
  <c r="BI206"/>
  <c r="BH206"/>
  <c r="BG206"/>
  <c r="BF206"/>
  <c r="T206"/>
  <c r="R206"/>
  <c r="P206"/>
  <c r="BK206"/>
  <c r="J206"/>
  <c r="BE206"/>
  <c r="BI205"/>
  <c r="BH205"/>
  <c r="BG205"/>
  <c r="BF205"/>
  <c r="T205"/>
  <c r="R205"/>
  <c r="P205"/>
  <c r="BK205"/>
  <c r="J205"/>
  <c r="BE205"/>
  <c r="BI204"/>
  <c r="BH204"/>
  <c r="BG204"/>
  <c r="BF204"/>
  <c r="T204"/>
  <c r="R204"/>
  <c r="P204"/>
  <c r="BK204"/>
  <c r="J204"/>
  <c r="BE204"/>
  <c r="BI203"/>
  <c r="BH203"/>
  <c r="BG203"/>
  <c r="BF203"/>
  <c r="T203"/>
  <c r="T202"/>
  <c r="R203"/>
  <c r="R202"/>
  <c r="P203"/>
  <c r="P202"/>
  <c r="BK203"/>
  <c r="BK202"/>
  <c r="J202"/>
  <c r="J203"/>
  <c r="BE203"/>
  <c r="J66"/>
  <c r="BI199"/>
  <c r="BH199"/>
  <c r="BG199"/>
  <c r="BF199"/>
  <c r="T199"/>
  <c r="R199"/>
  <c r="P199"/>
  <c r="BK199"/>
  <c r="J199"/>
  <c r="BE199"/>
  <c r="BI195"/>
  <c r="BH195"/>
  <c r="BG195"/>
  <c r="BF195"/>
  <c r="T195"/>
  <c r="R195"/>
  <c r="P195"/>
  <c r="BK195"/>
  <c r="J195"/>
  <c r="BE195"/>
  <c r="BI194"/>
  <c r="BH194"/>
  <c r="BG194"/>
  <c r="BF194"/>
  <c r="T194"/>
  <c r="R194"/>
  <c r="P194"/>
  <c r="BK194"/>
  <c r="J194"/>
  <c r="BE194"/>
  <c r="BI193"/>
  <c r="BH193"/>
  <c r="BG193"/>
  <c r="BF193"/>
  <c r="T193"/>
  <c r="T192"/>
  <c r="R193"/>
  <c r="R192"/>
  <c r="P193"/>
  <c r="P192"/>
  <c r="BK193"/>
  <c r="BK192"/>
  <c r="J192"/>
  <c r="J193"/>
  <c r="BE193"/>
  <c r="J65"/>
  <c r="BI190"/>
  <c r="BH190"/>
  <c r="BG190"/>
  <c r="BF190"/>
  <c r="T190"/>
  <c r="R190"/>
  <c r="P190"/>
  <c r="BK190"/>
  <c r="J190"/>
  <c r="BE190"/>
  <c r="BI188"/>
  <c r="BH188"/>
  <c r="BG188"/>
  <c r="BF188"/>
  <c r="T188"/>
  <c r="R188"/>
  <c r="P188"/>
  <c r="BK188"/>
  <c r="J188"/>
  <c r="BE188"/>
  <c r="BI186"/>
  <c r="BH186"/>
  <c r="BG186"/>
  <c r="BF186"/>
  <c r="T186"/>
  <c r="R186"/>
  <c r="P186"/>
  <c r="BK186"/>
  <c r="J186"/>
  <c r="BE186"/>
  <c r="BI184"/>
  <c r="BH184"/>
  <c r="BG184"/>
  <c r="BF184"/>
  <c r="T184"/>
  <c r="R184"/>
  <c r="P184"/>
  <c r="BK184"/>
  <c r="J184"/>
  <c r="BE184"/>
  <c r="BI182"/>
  <c r="BH182"/>
  <c r="BG182"/>
  <c r="BF182"/>
  <c r="T182"/>
  <c r="R182"/>
  <c r="P182"/>
  <c r="BK182"/>
  <c r="J182"/>
  <c r="BE182"/>
  <c r="BI180"/>
  <c r="BH180"/>
  <c r="BG180"/>
  <c r="BF180"/>
  <c r="T180"/>
  <c r="R180"/>
  <c r="P180"/>
  <c r="BK180"/>
  <c r="J180"/>
  <c r="BE180"/>
  <c r="BI178"/>
  <c r="BH178"/>
  <c r="BG178"/>
  <c r="BF178"/>
  <c r="T178"/>
  <c r="R178"/>
  <c r="P178"/>
  <c r="BK178"/>
  <c r="J178"/>
  <c r="BE178"/>
  <c r="BI174"/>
  <c r="BH174"/>
  <c r="BG174"/>
  <c r="BF174"/>
  <c r="T174"/>
  <c r="T173"/>
  <c r="R174"/>
  <c r="R173"/>
  <c r="P174"/>
  <c r="P173"/>
  <c r="BK174"/>
  <c r="BK173"/>
  <c r="J173"/>
  <c r="J174"/>
  <c r="BE174"/>
  <c r="J64"/>
  <c r="BI168"/>
  <c r="BH168"/>
  <c r="BG168"/>
  <c r="BF168"/>
  <c r="T168"/>
  <c r="R168"/>
  <c r="P168"/>
  <c r="BK168"/>
  <c r="J168"/>
  <c r="BE168"/>
  <c r="BI165"/>
  <c r="BH165"/>
  <c r="BG165"/>
  <c r="BF165"/>
  <c r="T165"/>
  <c r="T164"/>
  <c r="R165"/>
  <c r="R164"/>
  <c r="P165"/>
  <c r="P164"/>
  <c r="BK165"/>
  <c r="BK164"/>
  <c r="J164"/>
  <c r="J165"/>
  <c r="BE165"/>
  <c r="J63"/>
  <c r="BI160"/>
  <c r="BH160"/>
  <c r="BG160"/>
  <c r="BF160"/>
  <c r="T160"/>
  <c r="R160"/>
  <c r="P160"/>
  <c r="BK160"/>
  <c r="J160"/>
  <c r="BE160"/>
  <c r="BI155"/>
  <c r="BH155"/>
  <c r="BG155"/>
  <c r="BF155"/>
  <c r="T155"/>
  <c r="R155"/>
  <c r="P155"/>
  <c r="BK155"/>
  <c r="J155"/>
  <c r="BE155"/>
  <c r="BI150"/>
  <c r="BH150"/>
  <c r="BG150"/>
  <c r="BF150"/>
  <c r="T150"/>
  <c r="R150"/>
  <c r="P150"/>
  <c r="BK150"/>
  <c r="J150"/>
  <c r="BE150"/>
  <c r="BI143"/>
  <c r="BH143"/>
  <c r="BG143"/>
  <c r="BF143"/>
  <c r="T143"/>
  <c r="R143"/>
  <c r="P143"/>
  <c r="BK143"/>
  <c r="J143"/>
  <c r="BE143"/>
  <c r="BI138"/>
  <c r="BH138"/>
  <c r="BG138"/>
  <c r="BF138"/>
  <c r="T138"/>
  <c r="R138"/>
  <c r="P138"/>
  <c r="BK138"/>
  <c r="J138"/>
  <c r="BE138"/>
  <c r="BI135"/>
  <c r="BH135"/>
  <c r="BG135"/>
  <c r="BF135"/>
  <c r="T135"/>
  <c r="R135"/>
  <c r="P135"/>
  <c r="BK135"/>
  <c r="J135"/>
  <c r="BE135"/>
  <c r="BI132"/>
  <c r="BH132"/>
  <c r="BG132"/>
  <c r="BF132"/>
  <c r="T132"/>
  <c r="R132"/>
  <c r="P132"/>
  <c r="BK132"/>
  <c r="J132"/>
  <c r="BE132"/>
  <c r="BI129"/>
  <c r="BH129"/>
  <c r="BG129"/>
  <c r="BF129"/>
  <c r="T129"/>
  <c r="R129"/>
  <c r="P129"/>
  <c r="BK129"/>
  <c r="J129"/>
  <c r="BE129"/>
  <c r="BI125"/>
  <c r="BH125"/>
  <c r="BG125"/>
  <c r="BF125"/>
  <c r="T125"/>
  <c r="R125"/>
  <c r="P125"/>
  <c r="BK125"/>
  <c r="J125"/>
  <c r="BE125"/>
  <c r="BI121"/>
  <c r="BH121"/>
  <c r="BG121"/>
  <c r="BF121"/>
  <c r="T121"/>
  <c r="R121"/>
  <c r="P121"/>
  <c r="BK121"/>
  <c r="J121"/>
  <c r="BE121"/>
  <c r="BI117"/>
  <c r="BH117"/>
  <c r="BG117"/>
  <c r="BF117"/>
  <c r="T117"/>
  <c r="R117"/>
  <c r="P117"/>
  <c r="BK117"/>
  <c r="J117"/>
  <c r="BE117"/>
  <c r="BI112"/>
  <c r="BH112"/>
  <c r="BG112"/>
  <c r="BF112"/>
  <c r="T112"/>
  <c r="R112"/>
  <c r="P112"/>
  <c r="BK112"/>
  <c r="J112"/>
  <c r="BE112"/>
  <c r="BI107"/>
  <c r="BH107"/>
  <c r="BG107"/>
  <c r="BF107"/>
  <c r="T107"/>
  <c r="R107"/>
  <c r="P107"/>
  <c r="BK107"/>
  <c r="J107"/>
  <c r="BE107"/>
  <c r="BI102"/>
  <c r="BH102"/>
  <c r="BG102"/>
  <c r="BF102"/>
  <c r="T102"/>
  <c r="R102"/>
  <c r="P102"/>
  <c r="BK102"/>
  <c r="J102"/>
  <c r="BE102"/>
  <c r="BI100"/>
  <c r="BH100"/>
  <c r="BG100"/>
  <c r="BF100"/>
  <c r="T100"/>
  <c r="R100"/>
  <c r="P100"/>
  <c r="BK100"/>
  <c r="J100"/>
  <c r="BE100"/>
  <c r="BI98"/>
  <c r="BH98"/>
  <c r="BG98"/>
  <c r="BF98"/>
  <c r="T98"/>
  <c r="R98"/>
  <c r="P98"/>
  <c r="BK98"/>
  <c r="J98"/>
  <c r="BE98"/>
  <c r="BI94"/>
  <c r="F36"/>
  <c i="1" r="BD53"/>
  <c i="2" r="BH94"/>
  <c r="F35"/>
  <c i="1" r="BC53"/>
  <c i="2" r="BG94"/>
  <c r="F34"/>
  <c i="1" r="BB53"/>
  <c i="2" r="BF94"/>
  <c r="J33"/>
  <c i="1" r="AW53"/>
  <c i="2" r="F33"/>
  <c i="1" r="BA53"/>
  <c i="2" r="T94"/>
  <c r="T93"/>
  <c r="T92"/>
  <c r="T91"/>
  <c r="R94"/>
  <c r="R93"/>
  <c r="R92"/>
  <c r="R91"/>
  <c r="P94"/>
  <c r="P93"/>
  <c r="P92"/>
  <c r="P91"/>
  <c i="1" r="AU53"/>
  <c i="2" r="BK94"/>
  <c r="BK93"/>
  <c r="J93"/>
  <c r="BK92"/>
  <c r="J92"/>
  <c r="BK91"/>
  <c r="J91"/>
  <c r="J60"/>
  <c r="J29"/>
  <c i="1" r="AG53"/>
  <c i="2" r="J94"/>
  <c r="BE94"/>
  <c r="J32"/>
  <c i="1" r="AV53"/>
  <c i="2" r="F32"/>
  <c i="1" r="AZ53"/>
  <c i="2" r="J62"/>
  <c r="J61"/>
  <c r="F85"/>
  <c r="E83"/>
  <c r="F53"/>
  <c r="E51"/>
  <c r="J38"/>
  <c r="J23"/>
  <c r="E23"/>
  <c r="J87"/>
  <c r="J55"/>
  <c r="J22"/>
  <c r="J20"/>
  <c r="E20"/>
  <c r="F88"/>
  <c r="F56"/>
  <c r="J19"/>
  <c r="J17"/>
  <c r="E17"/>
  <c r="F87"/>
  <c r="F55"/>
  <c r="J16"/>
  <c r="J14"/>
  <c r="J85"/>
  <c r="J53"/>
  <c r="E7"/>
  <c r="E79"/>
  <c r="E47"/>
  <c i="1" r="BD52"/>
  <c r="BC52"/>
  <c r="BB52"/>
  <c r="BA52"/>
  <c r="AZ52"/>
  <c r="AY52"/>
  <c r="AX52"/>
  <c r="AW52"/>
  <c r="AV52"/>
  <c r="AU52"/>
  <c r="AT52"/>
  <c r="AS52"/>
  <c r="AG52"/>
  <c r="BD51"/>
  <c r="W30"/>
  <c r="BC51"/>
  <c r="W29"/>
  <c r="BB51"/>
  <c r="W28"/>
  <c r="BA51"/>
  <c r="W27"/>
  <c r="AZ51"/>
  <c r="W26"/>
  <c r="AY51"/>
  <c r="AX51"/>
  <c r="AW51"/>
  <c r="AK27"/>
  <c r="AV51"/>
  <c r="AK26"/>
  <c r="AU51"/>
  <c r="AT51"/>
  <c r="AS51"/>
  <c r="AG51"/>
  <c r="AK23"/>
  <c r="AT53"/>
  <c r="AN53"/>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<sst xmlns="http://schemas.openxmlformats.org/spreadsheetml/2006/main">
  <si>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</si>
  <si>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</si>
  <si>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</si>
  <si>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</si>
  <si>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</si>
  <si>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</si>
  <si>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</si>
  <si>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{a4b34693-5a15-40d2-adf6-bc6cbab653a7}</t>
  </si>
  <si>
    <t>0,01</t>
  </si>
  <si>
    <t>21</t>
  </si>
  <si>
    <t>15</t>
  </si>
  <si>
    <t>REKAPITULACE STAVBY</t>
  </si>
  <si>
    <t xml:space="preserve">v ---  níže se nacházejí doplnkové a pomocné údaje k sestavám  --- v</t>
  </si>
  <si>
    <t>Návod na vyplnění</t>
  </si>
  <si>
    <t>0,001</t>
  </si>
  <si>
    <t>Kód:</t>
  </si>
  <si>
    <t>07/18/27</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</si>
  <si>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</si>
  <si>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</si>
  <si>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Obecního úřadu Roztoky, 0992018</t>
  </si>
  <si>
    <t>KSO:</t>
  </si>
  <si>
    <t/>
  </si>
  <si>
    <t>CC-CZ:</t>
  </si>
  <si>
    <t>Místo:</t>
  </si>
  <si>
    <t>budova Obecního úřadu Roztoky</t>
  </si>
  <si>
    <t>Datum:</t>
  </si>
  <si>
    <t>3. 12. 2018</t>
  </si>
  <si>
    <t>Zadavatel:</t>
  </si>
  <si>
    <t>IČ:</t>
  </si>
  <si>
    <t xml:space="preserve"> </t>
  </si>
  <si>
    <t>DIČ:</t>
  </si>
  <si>
    <t>Uchazeč:</t>
  </si>
  <si>
    <t>Vyplň údaj</t>
  </si>
  <si>
    <t>Projektant:</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</si>
  <si>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</si>
  <si>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</si>
  <si>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</si>
  <si>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</si>
  <si>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</si>
  <si>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</si>
  <si>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</si>
  <si>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</si>
  <si>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</si>
  <si>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</si>
  <si>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</si>
  <si>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</si>
  <si>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</si>
  <si>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</si>
  <si>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</si>
  <si>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</si>
  <si>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</si>
  <si>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</si>
  <si>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</si>
  <si>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</si>
  <si>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</si>
  <si>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</si>
  <si>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</si>
  <si>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</si>
  <si>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</si>
  <si>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</si>
  <si>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</si>
  <si>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</si>
  <si>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</si>
  <si>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</si>
  <si>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</si>
  <si>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</si>
  <si>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</si>
  <si>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</si>
  <si>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</si>
  <si>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</si>
  <si>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</si>
  <si>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</si>
  <si>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</si>
  <si>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</si>
  <si>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</si>
  <si>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05</t>
  </si>
  <si>
    <t>SO 05 - Přípojka kanalizace</t>
  </si>
  <si>
    <t>STA</t>
  </si>
  <si>
    <t>1</t>
  </si>
  <si>
    <t>{05f92b18-fd3b-415e-9f49-980074bcf97a}</t>
  </si>
  <si>
    <t>2</t>
  </si>
  <si>
    <t>/</t>
  </si>
  <si>
    <t>050001</t>
  </si>
  <si>
    <t>Soupis</t>
  </si>
  <si>
    <t>{405c8fd7-57f7-4f9c-9510-81456b97b8f2}</t>
  </si>
  <si>
    <t>1) Krycí list soupisu</t>
  </si>
  <si>
    <t>2) Rekapitulace</t>
  </si>
  <si>
    <t>3) Soupis prací</t>
  </si>
  <si>
    <t>Zpět na list:</t>
  </si>
  <si>
    <t>Rekapitulace stavby</t>
  </si>
  <si>
    <t>KRYCÍ LIST SOUPISU</t>
  </si>
  <si>
    <t>Objekt:</t>
  </si>
  <si>
    <t>05 - SO 05 - Přípojka kanalizace</t>
  </si>
  <si>
    <t>Soupis:</t>
  </si>
  <si>
    <t>050001 - SO 05 - Přípojka kanalizace</t>
  </si>
  <si>
    <t>REKAPITULACE ČLENĚNÍ SOUPISU PRACÍ</t>
  </si>
  <si>
    <t>Kód dílu - Popis</t>
  </si>
  <si>
    <t>Cena celkem [CZK]</t>
  </si>
  <si>
    <t>Náklady soupisu celkem</t>
  </si>
  <si>
    <t>-1</t>
  </si>
  <si>
    <t>HSV - Práce a dodávky HSV</t>
  </si>
  <si>
    <t xml:space="preserve">    1 - Zemní práce</t>
  </si>
  <si>
    <t xml:space="preserve">    5 - Komunikace pozemní</t>
  </si>
  <si>
    <t xml:space="preserve">    8 - Trubní vedení</t>
  </si>
  <si>
    <t xml:space="preserve">    9 - Ostatní konstrukce a práce, bourání</t>
  </si>
  <si>
    <t xml:space="preserve">    997 - Přesun sutě</t>
  </si>
  <si>
    <t xml:space="preserve">    998 - Přesun hmot</t>
  </si>
  <si>
    <t>VRN - Vedlejší rozpočtové náklady</t>
  </si>
  <si>
    <t xml:space="preserve">    VRN9 - Ostatní náklady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</si>
  <si>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</si>
  <si>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</si>
  <si>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</si>
  <si>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</si>
  <si>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</si>
  <si>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</si>
  <si>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</si>
  <si>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</si>
  <si>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</si>
  <si>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</si>
  <si>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</si>
  <si>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</si>
  <si>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</si>
  <si>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</si>
  <si>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</si>
  <si>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</si>
  <si>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</si>
  <si>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</si>
  <si>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37</t>
  </si>
  <si>
    <t>K</t>
  </si>
  <si>
    <t>113106022</t>
  </si>
  <si>
    <t>Rozebrání dlažeb a dílců při překopech inženýrských sítí s přemístěním hmot na skládku na vzdálenost do 3 m nebo s naložením na dopravní prostředek ručně komunikací pro pěší s ložem z kameniva nebo živice a s výplní spár z kamenných dlaždic nebo desek</t>
  </si>
  <si>
    <t>m2</t>
  </si>
  <si>
    <t>CS ÚRS 2018 01</t>
  </si>
  <si>
    <t>4</t>
  </si>
  <si>
    <t>1407453135</t>
  </si>
  <si>
    <t>PSC</t>
  </si>
  <si>
    <t xml:space="preserve">Poznámka k souboru cen:_x000d_
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 betonu prostého. 4. V 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 </t>
  </si>
  <si>
    <t>VV</t>
  </si>
  <si>
    <t>"SK KG DN150" (0,5+2,94 + 0)*0,8</t>
  </si>
  <si>
    <t>Součet</t>
  </si>
  <si>
    <t>8</t>
  </si>
  <si>
    <t>119002121</t>
  </si>
  <si>
    <t>Pomocné konstrukce při zabezpečení výkopu vodorovné pochozí přechodová lávka délky do 2 m včetně zábradlí zřízení</t>
  </si>
  <si>
    <t>kus</t>
  </si>
  <si>
    <t>1421637822</t>
  </si>
  <si>
    <t xml:space="preserve">Poznámka k souboru cen:_x000d_
1. V ceně zřízení -2121, -2131, -2411, -3211, -3212, -3213, -3215, -3217, -3121, -3223, -3227 jsou započteny i náklady na opotřebení. 2. V ceně zřízení mobilního oplocení -3211, -3213, -3217, -3223, -3227 je zahrnuto i opotřebení betonové patky, vzpěry, spojky. 3. Položku -2411 lze použít pouze pro šířku výkopu do 1,0 m. 4. V položce -3131 jsou započteny i náklady na dřevěný sloupek. 5. U položek -2311, -4111, -4121 je uvažováno se 100% opotřebením. Bezpečný vlez nebo výlez se zpravidla umisťuje po 20 m délky výkopu. 6. Položky tohoto souboru cen jsou určeny k ocenění pomocných konstrukcí sloužících k zabezpečení výkopů (BOZP) na veřejných prostranstvích (v obcích, na komunikacích apod.). Položky nelze užít k ocenění zařízení staveniště, pokud se toto oceňuje pomocí VRN. </t>
  </si>
  <si>
    <t>9</t>
  </si>
  <si>
    <t>119002122</t>
  </si>
  <si>
    <t>Pomocné konstrukce při zabezpečení výkopu vodorovné pochozí přechodová lávka délky do 2 m včetně zábradlí odstranění</t>
  </si>
  <si>
    <t>1424316393</t>
  </si>
  <si>
    <t>10</t>
  </si>
  <si>
    <t>119003131</t>
  </si>
  <si>
    <t>Pomocné konstrukce při zabezpečení výkopu svislé výstražná páska zřízení</t>
  </si>
  <si>
    <t>m</t>
  </si>
  <si>
    <t>-252914921</t>
  </si>
  <si>
    <t>"SK KG DN150" (9,8-0 + 1,2+0-0 + 0)</t>
  </si>
  <si>
    <t>"jímka" (2,5+2,0+2,5)</t>
  </si>
  <si>
    <t>11</t>
  </si>
  <si>
    <t>119003132</t>
  </si>
  <si>
    <t>Pomocné konstrukce při zabezpečení výkopu svislé výstražná páska odstranění</t>
  </si>
  <si>
    <t>-363087799</t>
  </si>
  <si>
    <t>39</t>
  </si>
  <si>
    <t>120901121</t>
  </si>
  <si>
    <t>Bourání konstrukcí v odkopávkách a prokopávkách, korytech vodotečí, melioračních kanálech - ručně s přemístěním suti na hromady na vzdálenost do 20 m nebo s naložením na dopravní prostředek z betonu prostého neprokládaného</t>
  </si>
  <si>
    <t>m3</t>
  </si>
  <si>
    <t>-369078949</t>
  </si>
  <si>
    <t xml:space="preserve">Poznámka k souboru cen:_x000d_
1. Ceny jsou určeny pouze pro bourání konstrukcí ze zdiva nebo z betonu ve výkopišti při provádění zemních prací, jsou-li zdiva nebo beton obklopeny horninou nebo sypaninou tak, že k nim není bez vykopávky přístup. 2. Ceny nelze použít pro bourání konstrukcí ze zdiva nebo betonu jako pro samostatnou stavební práci, i když jsou bourané konstrukce pod úrovní terénu, jako např. zdi, stropy a klenby v suterénu. 3. Vodorovné přemístění materiálu nad 20 m z rozbouraných konstrukcí ve výkopišti se oceňuje jako přemístění výkopku z hornin tř. 5 až 7 cenami souboru cen 162 . 0-1 . Vodorovné přemístění výkopku. 4. Svislé přemístění materiálu z rozbouraných konstrukcí ve výkopišti se oceňuje jako přemístění výkopku z hornin tř. 5 až 7 cenami souboru cen 161 10-11 Svislé přemístění výkopku. 5. Ceny nelze použít pro bourání konstrukcí pod vodou a) ze zdiva nebo z betonu prostého, zakazuje-li projekt použití trhavin; b) z betonu železového nebo předpjatého a ocelových konstrukcí; toto bourání se ocení individuálně. 6. Bourání konstrukce ze zdiva nebo z betonu prostého pod vodou se oceňuje cenou 127 40-1112 Vykopávka pod vodou v hornině tř. 5 s použitím trhavin. 7. Objem vybouraného materiálu pro přemístění se rovná objemu konstrukcí před rozbouráním. 8. Vzdálenost vodorovného přemístění se určuje od těžiště původní konstrukce do těžiště skládky. </t>
  </si>
  <si>
    <t>"zídka" 0,3*0,8*0,6</t>
  </si>
  <si>
    <t>"jímka" ((2*2,5+2*2,0)*0,2*2,5 + 2,0*2,5*0,2)</t>
  </si>
  <si>
    <t>12</t>
  </si>
  <si>
    <t>121101101</t>
  </si>
  <si>
    <t>Sejmutí ornice nebo lesní půdy s vodorovným přemístěním na hromady v místě upotřebení nebo na dočasné či trvalé skládky se složením, na vzdálenost do 50 m</t>
  </si>
  <si>
    <t>-1507582382</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</si>
  <si>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</si>
  <si>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"SK KG DN150" (9,8-2,94 + 1,2+0-0 + 0)*0,8*(0,2)</t>
  </si>
  <si>
    <t>27</t>
  </si>
  <si>
    <t>132201201</t>
  </si>
  <si>
    <t>Hloubení zapažených i nezapažených rýh šířky přes 600 do 2 000 mm s urovnáním dna do předepsaného profilu a spádu v hornině tř. 3 do 100 m3</t>
  </si>
  <si>
    <t>40129396</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</si>
  <si>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</si>
  <si>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"SK KG DN150" (9,8-0 + 1,2+0-0 + 0)*0,8*((1,28+1,3)/2 + 0,15-0,2)</t>
  </si>
  <si>
    <t>28</t>
  </si>
  <si>
    <t>132201209</t>
  </si>
  <si>
    <t>Hloubení zapažených i nezapažených rýh šířky přes 600 do 2 000 mm s urovnáním dna do předepsaného profilu a spádu v hornině tř. 3 Příplatek k cenám za lepivost horniny tř. 3</t>
  </si>
  <si>
    <t>412220018</t>
  </si>
  <si>
    <t>16</t>
  </si>
  <si>
    <t>451572111</t>
  </si>
  <si>
    <t>Lože pod potrubí, stoky a drobné objekty v otevřeném výkopu z kameniva drobného těženého 0 až 4 mm</t>
  </si>
  <si>
    <t>-80307639</t>
  </si>
  <si>
    <t>"SK KG DN150" (9,8-0 + 1,2+0-0 + 1,0 + 1,2)*0,8*(0,15)</t>
  </si>
  <si>
    <t>17</t>
  </si>
  <si>
    <t>175111101</t>
  </si>
  <si>
    <t>Obsypání potrubí ručně sypaninou z vhodných hornin tř. 1 až 4 nebo materiálem připraveným podél výkopu ve vzdálenosti do 3 m od jeho kraje, pro jakoukoliv hloubku výkopu a míru zhutnění bez prohození sypaniny sítem</t>
  </si>
  <si>
    <t>2072150752</t>
  </si>
  <si>
    <t>"SK KG DN150" (9,8-0 + 1,2+0-0 + 1,0 + 1,2)*0,8*(0,3)</t>
  </si>
  <si>
    <t>18</t>
  </si>
  <si>
    <t>M</t>
  </si>
  <si>
    <t>58331200</t>
  </si>
  <si>
    <t>štěrkopísek netříděný zásypový materiál</t>
  </si>
  <si>
    <t>t</t>
  </si>
  <si>
    <t>-828203820</t>
  </si>
  <si>
    <t>"SK KG DN150" (9,8-0 + 1,2+0-0 + 1,0 + 1,2)*0,8*(0,3)*1,7</t>
  </si>
  <si>
    <t>19</t>
  </si>
  <si>
    <t>174101102</t>
  </si>
  <si>
    <t>Zásyp sypaninou z jakékoliv horniny s uložením výkopku ve vrstvách se zhutněním v uzavřených prostorách s urovnáním povrchu zásypu</t>
  </si>
  <si>
    <t>453218554</t>
  </si>
  <si>
    <t>"SK KG DN150" (9,8-0 + 1,2+0-0 + 0)*0,8*((1,28+1,3)/2-0,3-0,2)</t>
  </si>
  <si>
    <t>zásyp jímky výkopkem z celé stavby</t>
  </si>
  <si>
    <t>"jímka" (2,5*2,0*(2,5-0,2))</t>
  </si>
  <si>
    <t>20</t>
  </si>
  <si>
    <t>162201101</t>
  </si>
  <si>
    <t>Vodorovné přemístění výkopku nebo sypaniny po suchu na obvyklém dopravním prostředku, bez naložení výkopku, avšak se složením bez rozhrnutí z horniny tř. 1 až 4 na vzdálenost do 20 m</t>
  </si>
  <si>
    <t>-605326319</t>
  </si>
  <si>
    <t>23</t>
  </si>
  <si>
    <t>181301103</t>
  </si>
  <si>
    <t>Rozprostření a urovnání ornice v rovině nebo ve svahu sklonu do 1:5 při souvislé ploše do 500 m2, tl. vrstvy přes 150 do 200 mm</t>
  </si>
  <si>
    <t>1272999596</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</si>
  <si>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</si>
  <si>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"SK KG DN150" (9,8-2,94 + 1,2+0-0 + 0)*0,8</t>
  </si>
  <si>
    <t>"jímka" (2,5*2,0)</t>
  </si>
  <si>
    <t>24</t>
  </si>
  <si>
    <t>181411131</t>
  </si>
  <si>
    <t>Založení trávníku na půdě předem připravené plochy do 1000 m2 výsevem včetně utažení parkového v rovině nebo na svahu do 1:5</t>
  </si>
  <si>
    <t>-740069505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</si>
  <si>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</si>
  <si>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25</t>
  </si>
  <si>
    <t>00572410</t>
  </si>
  <si>
    <t>osivo směs travní parková</t>
  </si>
  <si>
    <t>kg</t>
  </si>
  <si>
    <t>-1497783061</t>
  </si>
  <si>
    <t>"SK KG DN150" (9,8-2,94 + 1,2+0-0 + 0)*0,8*3/100</t>
  </si>
  <si>
    <t>"jímka" (2,5*2,0)*3/100</t>
  </si>
  <si>
    <t>5</t>
  </si>
  <si>
    <t>Komunikace pozemní</t>
  </si>
  <si>
    <t>32</t>
  </si>
  <si>
    <t>564871111</t>
  </si>
  <si>
    <t>Podklad ze štěrkodrti ŠD s rozprostřením a zhutněním, po zhutnění tl. 250 mm</t>
  </si>
  <si>
    <t>1057670481</t>
  </si>
  <si>
    <t>38</t>
  </si>
  <si>
    <t>591211111</t>
  </si>
  <si>
    <t>Kladení dlažby z kostek s provedením lože do tl. 50 mm, s vyplněním spár, s dvojím beraněním a se smetením přebytečného materiálu na krajnici drobných z kamene, do lože z kameniva těženého</t>
  </si>
  <si>
    <t>-758400015</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</si>
  <si>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</si>
  <si>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použití rozebraných kostek</t>
  </si>
  <si>
    <t>Trubní vedení</t>
  </si>
  <si>
    <t>50</t>
  </si>
  <si>
    <t>871315211</t>
  </si>
  <si>
    <t>Kanalizační potrubí z tvrdého PVC v otevřeném výkopu ve sklonu do 20 %, hladkého plnostěnného jednovrstvého, tuhost třídy SN 4 DN 160</t>
  </si>
  <si>
    <t>375906602</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</si>
  <si>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</si>
  <si>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"SK KG DN150" (9,8-0 + 2,07 + 1,19)</t>
  </si>
  <si>
    <t>68</t>
  </si>
  <si>
    <t>877310330X01</t>
  </si>
  <si>
    <t>Napojení kanalizace na vnitřní rozvod ZTI DN 150</t>
  </si>
  <si>
    <t>1028070928</t>
  </si>
  <si>
    <t xml:space="preserve">Poznámka k souboru cen:_x000d_
1. V cenách montáže tvarovek nejsou započteny náklady na dodání tvarovek. Tyto náklady se oceňují ve specifikaci. 2. V cenách montáže tvarovek jsou započteny náklady na dodání těsnicích kroužků, pokud tyto nejsou součástí dodávky tvarovek. </t>
  </si>
  <si>
    <t>69</t>
  </si>
  <si>
    <t>877360330X02</t>
  </si>
  <si>
    <t>Napojení kanalizační přípojky na stávající kanalizační řad odbočkou DN 250/150</t>
  </si>
  <si>
    <t>-940186625</t>
  </si>
  <si>
    <t>63</t>
  </si>
  <si>
    <t>894812202</t>
  </si>
  <si>
    <t>Revizní a čistící šachta z polypropylenu PP pro hladké trouby DN 425 šachtové dno (DN šachty / DN trubního vedení) DN 425/150 průtočné 30°,60°,90°</t>
  </si>
  <si>
    <t>1041145648</t>
  </si>
  <si>
    <t xml:space="preserve">Poznámka k souboru cen:_x000d_
1. V příslušných cenách jsou započteny i náklady na: a) vyrovnávací násypnou vrstvu ze štěrkopísku tl. 100 mm, b) dodání a montáž šachtového dna, trouby šachty, teleskopu a poklopu, příslušného dílu šachty, c) napojení stávajícího kanalizačního potrubí. 2. V cenách nejsou započteny náklady na: a) fixování šachty obsypem, který se oceňuje cenami souboru 174 . 0-11 Zásyp sypaninou z jakékoliv horniny, katalogu 800-1 Zemní práce části A 01. </t>
  </si>
  <si>
    <t>64</t>
  </si>
  <si>
    <t>894812231</t>
  </si>
  <si>
    <t>Revizní a čistící šachta z polypropylenu PP pro hladké trouby DN 425 roura šachtová korugovaná bez hrdla, světlé hloubky 1500 mm</t>
  </si>
  <si>
    <t>1169507326</t>
  </si>
  <si>
    <t>66</t>
  </si>
  <si>
    <t>894812241</t>
  </si>
  <si>
    <t>Revizní a čistící šachta z polypropylenu PP pro hladké trouby DN 425 roura šachtová korugovaná teleskopická (včetně těsnění) 375 mm</t>
  </si>
  <si>
    <t>1322854402</t>
  </si>
  <si>
    <t>65</t>
  </si>
  <si>
    <t>894812249</t>
  </si>
  <si>
    <t>Revizní a čistící šachta z polypropylenu PP pro hladké trouby DN 425 roura šachtová korugovaná Příplatek k cenám 2231 - 2242 za uříznutí šachtové roury</t>
  </si>
  <si>
    <t>-111002873</t>
  </si>
  <si>
    <t>67</t>
  </si>
  <si>
    <t>894812262</t>
  </si>
  <si>
    <t>Revizní a čistící šachta z polypropylenu PP pro hladké trouby DN 425 poklop litinový (pro zatížení) plný do teleskopické trubky (40 t)</t>
  </si>
  <si>
    <t>1163993861</t>
  </si>
  <si>
    <t>Ostatní konstrukce a práce, bourání</t>
  </si>
  <si>
    <t>41</t>
  </si>
  <si>
    <t>913111111</t>
  </si>
  <si>
    <t>Montáž a demontáž dočasných dopravních značek zařízení pro upevnění samostatných značek podstavce plastového</t>
  </si>
  <si>
    <t>-1910511141</t>
  </si>
  <si>
    <t>42</t>
  </si>
  <si>
    <t>913111211</t>
  </si>
  <si>
    <t>Montáž a demontáž dočasných dopravních značek Příplatek za první a každý další den použití dočasných dopravních značek k ceně 11-1111</t>
  </si>
  <si>
    <t>-234516640</t>
  </si>
  <si>
    <t>47</t>
  </si>
  <si>
    <t>938901131</t>
  </si>
  <si>
    <t>Vyčerpání a vyvezení kanalizační jímky</t>
  </si>
  <si>
    <t>166120875</t>
  </si>
  <si>
    <t>50% objem jímky</t>
  </si>
  <si>
    <t>"jímka" (2,5*2,0*2,5)*0,5</t>
  </si>
  <si>
    <t>48</t>
  </si>
  <si>
    <t>938901132</t>
  </si>
  <si>
    <t>Vyčištění kanalizační jímky po vyklizení obsahu</t>
  </si>
  <si>
    <t>1205925307</t>
  </si>
  <si>
    <t>"jímka" ((2*2,5+2*2,0)*2,5 + 2,0*2,5)</t>
  </si>
  <si>
    <t>997</t>
  </si>
  <si>
    <t>Přesun sutě</t>
  </si>
  <si>
    <t>997013212</t>
  </si>
  <si>
    <t>Vnitrostaveništní doprava suti a vybouraných hmot vodorovně do 50 m svisle ručně (nošením po schodech) pro budovy a haly výšky přes 6 do 9 m</t>
  </si>
  <si>
    <t>2118510062</t>
  </si>
  <si>
    <t>997013501</t>
  </si>
  <si>
    <t>Odvoz suti a vybouraných hmot na skládku nebo meziskládku se složením, na vzdálenost do 1 km</t>
  </si>
  <si>
    <t>134730500</t>
  </si>
  <si>
    <t>3</t>
  </si>
  <si>
    <t>997013509</t>
  </si>
  <si>
    <t>Odvoz suti a vybouraných hmot na skládku nebo meziskládku se složením, na vzdálenost Příplatek k ceně za každý další i započatý 1 km přes 1 km</t>
  </si>
  <si>
    <t>769356794</t>
  </si>
  <si>
    <t>997013801</t>
  </si>
  <si>
    <t>Poplatek za uložení stavebního odpadu na skládce (skládkovné) z prostého betonu zatříděného do Katalogu odpadů pod kódem 170 101</t>
  </si>
  <si>
    <t>1255382057</t>
  </si>
  <si>
    <t>0,647*0,6 'Přepočtené koeficientem množství</t>
  </si>
  <si>
    <t>6</t>
  </si>
  <si>
    <t>997013831</t>
  </si>
  <si>
    <t>Poplatek za uložení stavebního odpadu na skládce (skládkovné) směsného stavebního a demoličního zatříděného do Katalogu odpadů pod kódem 170 904</t>
  </si>
  <si>
    <t>1195249562</t>
  </si>
  <si>
    <t>0,647*0,4 'Přepočtené koeficientem množství</t>
  </si>
  <si>
    <t>998</t>
  </si>
  <si>
    <t>Přesun hmot</t>
  </si>
  <si>
    <t>40</t>
  </si>
  <si>
    <t>998276101</t>
  </si>
  <si>
    <t>Přesun hmot pro trubní vedení hloubené z trub z plastických hmot nebo sklolaminátových pro vodovody nebo kanalizace v otevřeném výkopu dopravní vzdálenost do 15 m</t>
  </si>
  <si>
    <t>-1547726954</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</si>
  <si>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</si>
  <si>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VRN</t>
  </si>
  <si>
    <t>Vedlejší rozpočtové náklady</t>
  </si>
  <si>
    <t>VRN9</t>
  </si>
  <si>
    <t>Ostatní náklady</t>
  </si>
  <si>
    <t>51</t>
  </si>
  <si>
    <t>721290123</t>
  </si>
  <si>
    <t>Zkouška těsnosti kanalizace v objektech kouřem do DN 300</t>
  </si>
  <si>
    <t>262144</t>
  </si>
  <si>
    <t>460543596</t>
  </si>
  <si>
    <t>52</t>
  </si>
  <si>
    <t>04320300X01</t>
  </si>
  <si>
    <t>Vnější vizuální kontrola</t>
  </si>
  <si>
    <t>-1569739638</t>
  </si>
  <si>
    <t>P</t>
  </si>
  <si>
    <t>Poznámka k položce:
Vnější vizuální kontrola provedení rozvodů, tras rozvodů, jejich spojů a úchytů</t>
  </si>
  <si>
    <t>35</t>
  </si>
  <si>
    <t>00523X505</t>
  </si>
  <si>
    <t>Hutnící zkouška</t>
  </si>
  <si>
    <t>688970053</t>
  </si>
  <si>
    <t>Poznámka k položce:
Zkouška zhutnění násypů a zásypů během provádění zemních prací.</t>
  </si>
  <si>
    <t>53</t>
  </si>
  <si>
    <t>210020952X001</t>
  </si>
  <si>
    <t>Výstražné, informační, bezpečnostní a další tabulky</t>
  </si>
  <si>
    <t>soubor</t>
  </si>
  <si>
    <t>-133757110</t>
  </si>
  <si>
    <t>54</t>
  </si>
  <si>
    <t>36076000</t>
  </si>
  <si>
    <t>Popisy a označení rozvodu a zařízení</t>
  </si>
  <si>
    <t>57299074</t>
  </si>
  <si>
    <t>Poznámka k položce:
popisy a označení především rozvodů, uzávěrů, měřičů, snímačů a ovládacích prvků atd. dle požadavků technické zprávy a např. ČSN 13 0072, tak aby byla umožněna snadná orientace v zařízení vytápění pro obsluhu, údržbu a servis</t>
  </si>
  <si>
    <t>55</t>
  </si>
  <si>
    <t>99822004</t>
  </si>
  <si>
    <t>Dopracování zadávací dokumentace na dodavatelskou prováděcí a dílenskou dokumentaci</t>
  </si>
  <si>
    <t>-1188235531</t>
  </si>
  <si>
    <t>Poznámka k položce:
Zohlednit zejména požadavky a řešení dle zadávací projektové dokumentace a dále dodavatelem provedený konečný výběr typů a výrobců, jednotlivých materiálů, výrobků a zařízení a s ohledem na jejich skutečné parametry, návody výrobců, své firemní know-how, atd. Bude vypracována, projednána a odsouhlasena s investorem před započetím díla, resp. před započetím montáže a objednáním materiálu. Součástí projednání bude i deklarace (např. doložení výpočtů, soulad s návody výrobců, soulad s touto projektovou dokumentací, ...) provozních a charakteristických parametrů včetně deklarace zadávacím projektem požadovaných parametrů a charakteristik. Deklarace pouhým prohlášením bez objektivních prokázání tvrzení není možná. Teprve po schválení investorem může dodavatel započít s realizací. Schválením dokumentace na sebe investor nebere odpovědnost za její správnost. Včetně předání a převzetí dokumentace skutečného stavu včetně kontroly dokumentace a jejího souladu se skutečným stavem za účasti investora.
Dokumentace je vypracována dodavatelem technologie či stavební části a je předána provozovateli jako součást komplexní dodávky technologie či stavební části.</t>
  </si>
  <si>
    <t>56</t>
  </si>
  <si>
    <t>005241010X</t>
  </si>
  <si>
    <t>Vypracování dokumentace skutečného stavu</t>
  </si>
  <si>
    <t>-1835891612</t>
  </si>
  <si>
    <t>Poznámka k položce:
Dokumentace bude vypracována na úrovni prováděcí dokumentace (textová a výkresová část, specifikace skutečně použitého materiálu, zařízení a výrobků) a bude, pokud nebude smlouvou určeno jinak, předána 4 x v papírové podobě, 2 x elektronicky na CD ve formátu *.pdf, 2 x elektronicky výkresová část na CD ve formátu *.dwg. Dokumentace musí být dodána tak, aby provozovatel mohl provádět komplexní provoz, údržbu, servis i případné budoucí zmněny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	.
Dokumentace je vypracována dodavatelem technologie či stavební části a je předána provozovateli jako součást komplexní dodávky technologie či stavební části.</t>
  </si>
  <si>
    <t>57</t>
  </si>
  <si>
    <t>730X205160</t>
  </si>
  <si>
    <t>Předání a převzetí díla vč. vystavení protokolu a převzetí dokumentace skutečného stavu s kontrolou soulasu realizované stavby s touto dokumetací.</t>
  </si>
  <si>
    <t>ks</t>
  </si>
  <si>
    <t>-1172049102</t>
  </si>
  <si>
    <t>58</t>
  </si>
  <si>
    <t>9988741</t>
  </si>
  <si>
    <t>Ostatní zúčtovatelné stavební, montážní, pomocné a doplňkové práce v potřebném rozsahu</t>
  </si>
  <si>
    <t>844726170</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</si>
  <si>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šroubení,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</si>
  <si>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59</t>
  </si>
  <si>
    <t>9988744</t>
  </si>
  <si>
    <t>Ostatní zúčtovatelný drobný, pomocný, doplňkový a ostatní materiál , v potřebném rozsahu pro řádné dokončení díla</t>
  </si>
  <si>
    <t>762781779</t>
  </si>
  <si>
    <t>60</t>
  </si>
  <si>
    <t>005211091X</t>
  </si>
  <si>
    <t>Likvidace odpadů</t>
  </si>
  <si>
    <t>1330782047</t>
  </si>
  <si>
    <t>Poznámka k položce:
Kompletní systém sběru, třídění, odvozu a likvidace odpadu v souladu se zák. č.185/2001 Sb. v platném znění a vyhl. č.381/2001 Sb. v platném znění</t>
  </si>
  <si>
    <t>61</t>
  </si>
  <si>
    <t>005211092X</t>
  </si>
  <si>
    <t>Průběžný a závěrečný úklid</t>
  </si>
  <si>
    <t>-1326122126</t>
  </si>
  <si>
    <t xml:space="preserve">Poznámka k položce:
Provádění průběžného úklidu během stavby pro řádné, bezpečné a ekologické provádění díla. Provedení komplexního úklidu po dokončení stavby a udržování tohoto stavu do doby předání stavby stavebníkovi. Úklid je včetně shromažďování odpadů pro jejich následný odvoz a likvidaci v souladu s platnou legislativou. Úklid a shromažďování musí být prováděno tak, aby nedocházelo k nadměrnému víření prachu a odpadu, všechna pracoviště byla trvale bezpečná a umožňovala plynulý pohyb a přesun materiálu, aby materiál a zařízení stavby a vznikající odapd byly pouze na místech k tomu předem určených  aby stavba plnila i vizuálně uklizený dojem (např. materiál, zařízení a odpad  srovnaný ve vzájemně oddělených skupinách dle účelu použití nebo jeho druhuprůběžné odklízení a oddělené shromažďování vznikajících odpadů dle jejich druhu na k tomu určených místech, nádobách, atd.)</t>
  </si>
  <si>
    <t>62</t>
  </si>
  <si>
    <t>730X205140</t>
  </si>
  <si>
    <t>Koordinační činnost</t>
  </si>
  <si>
    <t>-1191355744</t>
  </si>
  <si>
    <t>Poznámka k položce:
Koordinace stavebních a technologických dodávek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</si>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</sst>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name val="Trebuchet MS"/>
      <family val="0"/>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7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5"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7"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0" fontId="30"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2" fillId="0" borderId="23" xfId="0" applyNumberFormat="1" applyFont="1" applyBorder="1" applyAlignment="1" applyProtection="1">
      <alignment vertical="center"/>
    </xf>
    <xf numFmtId="4" fontId="32" fillId="0" borderId="24" xfId="0" applyNumberFormat="1" applyFont="1" applyBorder="1" applyAlignment="1" applyProtection="1">
      <alignment vertical="center"/>
    </xf>
    <xf numFmtId="166" fontId="32" fillId="0" borderId="24" xfId="0" applyNumberFormat="1" applyFont="1" applyBorder="1" applyAlignment="1" applyProtection="1">
      <alignment vertical="center"/>
    </xf>
    <xf numFmtId="4" fontId="32" fillId="0" borderId="25"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5" fillId="2" borderId="0" xfId="0" applyFont="1" applyFill="1" applyAlignment="1">
      <alignment vertical="center"/>
    </xf>
    <xf numFmtId="0" fontId="14" fillId="2" borderId="0" xfId="0" applyFont="1" applyFill="1" applyAlignment="1">
      <alignment horizontal="left" vertical="center"/>
    </xf>
    <xf numFmtId="0" fontId="33" fillId="2" borderId="0" xfId="1" applyFont="1" applyFill="1" applyAlignment="1">
      <alignment vertical="center"/>
    </xf>
    <xf numFmtId="0" fontId="5"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4"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0" fillId="0" borderId="0" xfId="0" applyProtection="1"/>
    <xf numFmtId="0" fontId="0" fillId="0" borderId="5" xfId="0" applyBorder="1"/>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5" fillId="0" borderId="16" xfId="0" applyNumberFormat="1" applyFont="1" applyBorder="1" applyAlignment="1" applyProtection="1"/>
    <xf numFmtId="166" fontId="35" fillId="0" borderId="17" xfId="0" applyNumberFormat="1" applyFont="1" applyBorder="1" applyAlignment="1" applyProtection="1"/>
    <xf numFmtId="4" fontId="36"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0" applyFont="1" applyAlignment="1" applyProtection="1">
      <alignment vertical="center" wrapText="1"/>
    </xf>
    <xf numFmtId="0" fontId="0" fillId="0" borderId="18"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9" fillId="0" borderId="28" xfId="0" applyFont="1" applyBorder="1" applyAlignment="1" applyProtection="1">
      <alignment horizontal="center" vertical="center"/>
    </xf>
    <xf numFmtId="49" fontId="39" fillId="0" borderId="28" xfId="0" applyNumberFormat="1" applyFont="1" applyBorder="1" applyAlignment="1" applyProtection="1">
      <alignment horizontal="left" vertical="center" wrapText="1"/>
    </xf>
    <xf numFmtId="0" fontId="39" fillId="0" borderId="28" xfId="0" applyFont="1" applyBorder="1" applyAlignment="1" applyProtection="1">
      <alignment horizontal="left" vertical="center" wrapText="1"/>
    </xf>
    <xf numFmtId="0" fontId="39" fillId="0" borderId="28" xfId="0" applyFont="1" applyBorder="1" applyAlignment="1" applyProtection="1">
      <alignment horizontal="center" vertical="center" wrapText="1"/>
    </xf>
    <xf numFmtId="167" fontId="39" fillId="0" borderId="28" xfId="0" applyNumberFormat="1" applyFont="1" applyBorder="1" applyAlignment="1" applyProtection="1">
      <alignment vertical="center"/>
    </xf>
    <xf numFmtId="4" fontId="39" fillId="3" borderId="28" xfId="0" applyNumberFormat="1" applyFont="1" applyFill="1" applyBorder="1" applyAlignment="1" applyProtection="1">
      <alignment vertical="center"/>
      <protection locked="0"/>
    </xf>
    <xf numFmtId="4" fontId="39" fillId="0" borderId="28" xfId="0" applyNumberFormat="1" applyFont="1" applyBorder="1" applyAlignment="1" applyProtection="1">
      <alignment vertical="center"/>
    </xf>
    <xf numFmtId="0" fontId="39" fillId="0" borderId="5" xfId="0" applyFont="1" applyBorder="1" applyAlignment="1">
      <alignment vertical="center"/>
    </xf>
    <xf numFmtId="0" fontId="39" fillId="3" borderId="28"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lignment vertical="top"/>
      <protection locked="0"/>
    </xf>
    <xf numFmtId="0" fontId="40" fillId="0" borderId="29" xfId="0" applyFont="1" applyBorder="1" applyAlignment="1">
      <alignment vertical="center" wrapText="1"/>
      <protection locked="0"/>
    </xf>
    <xf numFmtId="0" fontId="40" fillId="0" borderId="30" xfId="0" applyFont="1" applyBorder="1" applyAlignment="1">
      <alignment vertical="center" wrapText="1"/>
      <protection locked="0"/>
    </xf>
    <xf numFmtId="0" fontId="40" fillId="0" borderId="31" xfId="0" applyFont="1" applyBorder="1" applyAlignment="1">
      <alignment vertical="center" wrapText="1"/>
      <protection locked="0"/>
    </xf>
    <xf numFmtId="0" fontId="40" fillId="0" borderId="32" xfId="0" applyFont="1" applyBorder="1" applyAlignment="1">
      <alignment horizontal="center" vertical="center" wrapText="1"/>
      <protection locked="0"/>
    </xf>
    <xf numFmtId="0" fontId="41" fillId="0" borderId="1" xfId="0" applyFont="1" applyBorder="1" applyAlignment="1">
      <alignment horizontal="center" vertical="center" wrapText="1"/>
      <protection locked="0"/>
    </xf>
    <xf numFmtId="0" fontId="40" fillId="0" borderId="33" xfId="0" applyFont="1" applyBorder="1" applyAlignment="1">
      <alignment horizontal="center" vertical="center" wrapText="1"/>
      <protection locked="0"/>
    </xf>
    <xf numFmtId="0" fontId="40" fillId="0" borderId="32" xfId="0" applyFont="1" applyBorder="1" applyAlignment="1">
      <alignment vertical="center" wrapText="1"/>
      <protection locked="0"/>
    </xf>
    <xf numFmtId="0" fontId="42" fillId="0" borderId="34" xfId="0" applyFont="1" applyBorder="1" applyAlignment="1">
      <alignment horizontal="left" wrapText="1"/>
      <protection locked="0"/>
    </xf>
    <xf numFmtId="0" fontId="40" fillId="0" borderId="33" xfId="0" applyFont="1" applyBorder="1" applyAlignment="1">
      <alignment vertical="center" wrapText="1"/>
      <protection locked="0"/>
    </xf>
    <xf numFmtId="0" fontId="42" fillId="0" borderId="1" xfId="0" applyFont="1" applyBorder="1" applyAlignment="1">
      <alignment horizontal="left" vertical="center" wrapText="1"/>
      <protection locked="0"/>
    </xf>
    <xf numFmtId="0" fontId="43" fillId="0" borderId="1" xfId="0" applyFont="1" applyBorder="1" applyAlignment="1">
      <alignment horizontal="left" vertical="center" wrapText="1"/>
      <protection locked="0"/>
    </xf>
    <xf numFmtId="0" fontId="43" fillId="0" borderId="32" xfId="0" applyFont="1" applyBorder="1" applyAlignment="1">
      <alignment vertical="center" wrapText="1"/>
      <protection locked="0"/>
    </xf>
    <xf numFmtId="0" fontId="43" fillId="0" borderId="1" xfId="0" applyFont="1" applyBorder="1" applyAlignment="1">
      <alignment vertical="center" wrapText="1"/>
      <protection locked="0"/>
    </xf>
    <xf numFmtId="0" fontId="43" fillId="0" borderId="1" xfId="0" applyFont="1" applyBorder="1" applyAlignment="1">
      <alignment vertical="center"/>
      <protection locked="0"/>
    </xf>
    <xf numFmtId="0" fontId="43" fillId="0" borderId="1" xfId="0" applyFont="1" applyBorder="1" applyAlignment="1">
      <alignment horizontal="left" vertical="center"/>
      <protection locked="0"/>
    </xf>
    <xf numFmtId="49" fontId="43" fillId="0" borderId="1" xfId="0" applyNumberFormat="1" applyFont="1" applyBorder="1" applyAlignment="1">
      <alignment horizontal="left" vertical="center" wrapText="1"/>
      <protection locked="0"/>
    </xf>
    <xf numFmtId="49" fontId="43" fillId="0" borderId="1" xfId="0" applyNumberFormat="1" applyFont="1" applyBorder="1" applyAlignment="1">
      <alignment vertical="center" wrapText="1"/>
      <protection locked="0"/>
    </xf>
    <xf numFmtId="0" fontId="40" fillId="0" borderId="35" xfId="0" applyFont="1" applyBorder="1" applyAlignment="1">
      <alignment vertical="center" wrapText="1"/>
      <protection locked="0"/>
    </xf>
    <xf numFmtId="0" fontId="44" fillId="0" borderId="34" xfId="0" applyFont="1" applyBorder="1" applyAlignment="1">
      <alignment vertical="center" wrapText="1"/>
      <protection locked="0"/>
    </xf>
    <xf numFmtId="0" fontId="40" fillId="0" borderId="36" xfId="0" applyFont="1" applyBorder="1" applyAlignment="1">
      <alignment vertical="center" wrapText="1"/>
      <protection locked="0"/>
    </xf>
    <xf numFmtId="0" fontId="40" fillId="0" borderId="1" xfId="0" applyFont="1" applyBorder="1" applyAlignment="1">
      <alignment vertical="top"/>
      <protection locked="0"/>
    </xf>
    <xf numFmtId="0" fontId="40" fillId="0" borderId="0" xfId="0" applyFont="1" applyAlignment="1">
      <alignment vertical="top"/>
      <protection locked="0"/>
    </xf>
    <xf numFmtId="0" fontId="40" fillId="0" borderId="29" xfId="0" applyFont="1" applyBorder="1" applyAlignment="1">
      <alignment horizontal="left" vertical="center"/>
      <protection locked="0"/>
    </xf>
    <xf numFmtId="0" fontId="40" fillId="0" borderId="30" xfId="0" applyFont="1" applyBorder="1" applyAlignment="1">
      <alignment horizontal="left" vertical="center"/>
      <protection locked="0"/>
    </xf>
    <xf numFmtId="0" fontId="40" fillId="0" borderId="31" xfId="0" applyFont="1" applyBorder="1" applyAlignment="1">
      <alignment horizontal="left" vertical="center"/>
      <protection locked="0"/>
    </xf>
    <xf numFmtId="0" fontId="40" fillId="0" borderId="32" xfId="0" applyFont="1" applyBorder="1" applyAlignment="1">
      <alignment horizontal="left" vertical="center"/>
      <protection locked="0"/>
    </xf>
    <xf numFmtId="0" fontId="41" fillId="0" borderId="1" xfId="0" applyFont="1" applyBorder="1" applyAlignment="1">
      <alignment horizontal="center" vertical="center"/>
      <protection locked="0"/>
    </xf>
    <xf numFmtId="0" fontId="40" fillId="0" borderId="33" xfId="0" applyFont="1" applyBorder="1" applyAlignment="1">
      <alignment horizontal="left" vertical="center"/>
      <protection locked="0"/>
    </xf>
    <xf numFmtId="0" fontId="42" fillId="0" borderId="1" xfId="0" applyFont="1" applyBorder="1" applyAlignment="1">
      <alignment horizontal="left" vertical="center"/>
      <protection locked="0"/>
    </xf>
    <xf numFmtId="0" fontId="45" fillId="0" borderId="0" xfId="0" applyFont="1" applyAlignment="1">
      <alignment horizontal="left" vertical="center"/>
      <protection locked="0"/>
    </xf>
    <xf numFmtId="0" fontId="42" fillId="0" borderId="34" xfId="0" applyFont="1" applyBorder="1" applyAlignment="1">
      <alignment horizontal="left" vertical="center"/>
      <protection locked="0"/>
    </xf>
    <xf numFmtId="0" fontId="42" fillId="0" borderId="34" xfId="0" applyFont="1" applyBorder="1" applyAlignment="1">
      <alignment horizontal="center" vertical="center"/>
      <protection locked="0"/>
    </xf>
    <xf numFmtId="0" fontId="45" fillId="0" borderId="34" xfId="0" applyFont="1" applyBorder="1" applyAlignment="1">
      <alignment horizontal="left" vertical="center"/>
      <protection locked="0"/>
    </xf>
    <xf numFmtId="0" fontId="46"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3" fillId="0" borderId="1" xfId="0" applyFont="1" applyBorder="1" applyAlignment="1">
      <alignment horizontal="center" vertical="center"/>
      <protection locked="0"/>
    </xf>
    <xf numFmtId="0" fontId="43" fillId="0" borderId="32" xfId="0" applyFont="1" applyBorder="1" applyAlignment="1">
      <alignment horizontal="left" vertical="center"/>
      <protection locked="0"/>
    </xf>
    <xf numFmtId="0" fontId="43" fillId="0" borderId="1" xfId="0" applyFont="1" applyFill="1" applyBorder="1" applyAlignment="1">
      <alignment horizontal="left" vertical="center"/>
      <protection locked="0"/>
    </xf>
    <xf numFmtId="0" fontId="43" fillId="0" borderId="1" xfId="0" applyFont="1" applyFill="1" applyBorder="1" applyAlignment="1">
      <alignment horizontal="center" vertical="center"/>
      <protection locked="0"/>
    </xf>
    <xf numFmtId="0" fontId="40" fillId="0" borderId="35" xfId="0" applyFont="1" applyBorder="1" applyAlignment="1">
      <alignment horizontal="left" vertical="center"/>
      <protection locked="0"/>
    </xf>
    <xf numFmtId="0" fontId="44" fillId="0" borderId="34" xfId="0" applyFont="1" applyBorder="1" applyAlignment="1">
      <alignment horizontal="left" vertical="center"/>
      <protection locked="0"/>
    </xf>
    <xf numFmtId="0" fontId="40" fillId="0" borderId="36" xfId="0" applyFont="1" applyBorder="1" applyAlignment="1">
      <alignment horizontal="left" vertical="center"/>
      <protection locked="0"/>
    </xf>
    <xf numFmtId="0" fontId="40"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5" fillId="0" borderId="1" xfId="0" applyFont="1" applyBorder="1" applyAlignment="1">
      <alignment horizontal="left" vertical="center"/>
      <protection locked="0"/>
    </xf>
    <xf numFmtId="0" fontId="43" fillId="0" borderId="34" xfId="0" applyFont="1" applyBorder="1" applyAlignment="1">
      <alignment horizontal="left" vertical="center"/>
      <protection locked="0"/>
    </xf>
    <xf numFmtId="0" fontId="40" fillId="0" borderId="1" xfId="0" applyFont="1" applyBorder="1" applyAlignment="1">
      <alignment horizontal="left" vertical="center" wrapText="1"/>
      <protection locked="0"/>
    </xf>
    <xf numFmtId="0" fontId="43" fillId="0" borderId="1" xfId="0" applyFont="1" applyBorder="1" applyAlignment="1">
      <alignment horizontal="center" vertical="center" wrapText="1"/>
      <protection locked="0"/>
    </xf>
    <xf numFmtId="0" fontId="40" fillId="0" borderId="29" xfId="0" applyFont="1" applyBorder="1" applyAlignment="1">
      <alignment horizontal="left" vertical="center" wrapText="1"/>
      <protection locked="0"/>
    </xf>
    <xf numFmtId="0" fontId="40" fillId="0" borderId="30" xfId="0" applyFont="1" applyBorder="1" applyAlignment="1">
      <alignment horizontal="left" vertical="center" wrapText="1"/>
      <protection locked="0"/>
    </xf>
    <xf numFmtId="0" fontId="40" fillId="0" borderId="31"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45" fillId="0" borderId="32" xfId="0" applyFont="1" applyBorder="1" applyAlignment="1">
      <alignment horizontal="left" vertical="center" wrapText="1"/>
      <protection locked="0"/>
    </xf>
    <xf numFmtId="0" fontId="45"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3" fillId="0" borderId="33" xfId="0" applyFont="1" applyBorder="1" applyAlignment="1">
      <alignment horizontal="left" vertical="center"/>
      <protection locked="0"/>
    </xf>
    <xf numFmtId="0" fontId="43" fillId="0" borderId="35" xfId="0" applyFont="1" applyBorder="1" applyAlignment="1">
      <alignment horizontal="left" vertical="center" wrapText="1"/>
      <protection locked="0"/>
    </xf>
    <xf numFmtId="0" fontId="43" fillId="0" borderId="34" xfId="0" applyFont="1" applyBorder="1" applyAlignment="1">
      <alignment horizontal="left" vertical="center" wrapText="1"/>
      <protection locked="0"/>
    </xf>
    <xf numFmtId="0" fontId="43" fillId="0" borderId="36" xfId="0" applyFont="1" applyBorder="1" applyAlignment="1">
      <alignment horizontal="left" vertical="center" wrapText="1"/>
      <protection locked="0"/>
    </xf>
    <xf numFmtId="0" fontId="43" fillId="0" borderId="1" xfId="0" applyFont="1" applyBorder="1" applyAlignment="1">
      <alignment horizontal="left" vertical="top"/>
      <protection locked="0"/>
    </xf>
    <xf numFmtId="0" fontId="43" fillId="0" borderId="1" xfId="0" applyFont="1" applyBorder="1" applyAlignment="1">
      <alignment horizontal="center" vertical="top"/>
      <protection locked="0"/>
    </xf>
    <xf numFmtId="0" fontId="43" fillId="0" borderId="35" xfId="0" applyFont="1" applyBorder="1" applyAlignment="1">
      <alignment horizontal="left" vertical="center"/>
      <protection locked="0"/>
    </xf>
    <xf numFmtId="0" fontId="43" fillId="0" borderId="36" xfId="0" applyFont="1" applyBorder="1" applyAlignment="1">
      <alignment horizontal="left" vertical="center"/>
      <protection locked="0"/>
    </xf>
    <xf numFmtId="0" fontId="45" fillId="0" borderId="0" xfId="0" applyFont="1" applyAlignment="1">
      <alignment vertical="center"/>
      <protection locked="0"/>
    </xf>
    <xf numFmtId="0" fontId="42" fillId="0" borderId="1" xfId="0" applyFont="1" applyBorder="1" applyAlignment="1">
      <alignment vertical="center"/>
      <protection locked="0"/>
    </xf>
    <xf numFmtId="0" fontId="45" fillId="0" borderId="34" xfId="0" applyFont="1" applyBorder="1" applyAlignment="1">
      <alignment vertical="center"/>
      <protection locked="0"/>
    </xf>
    <xf numFmtId="0" fontId="42" fillId="0" borderId="34" xfId="0" applyFont="1" applyBorder="1" applyAlignment="1">
      <alignment vertical="center"/>
      <protection locked="0"/>
    </xf>
    <xf numFmtId="0" fontId="0" fillId="0" borderId="1" xfId="0" applyBorder="1" applyAlignment="1">
      <alignment vertical="top"/>
      <protection locked="0"/>
    </xf>
    <xf numFmtId="49" fontId="43"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2" fillId="0" borderId="34" xfId="0" applyFont="1" applyBorder="1" applyAlignment="1">
      <alignment horizontal="left"/>
      <protection locked="0"/>
    </xf>
    <xf numFmtId="0" fontId="45" fillId="0" borderId="34" xfId="0" applyFont="1" applyBorder="1" applyAlignment="1">
      <protection locked="0"/>
    </xf>
    <xf numFmtId="0" fontId="40" fillId="0" borderId="32" xfId="0" applyFont="1" applyBorder="1" applyAlignment="1">
      <alignment vertical="top"/>
      <protection locked="0"/>
    </xf>
    <xf numFmtId="0" fontId="40" fillId="0" borderId="33" xfId="0" applyFont="1" applyBorder="1" applyAlignment="1">
      <alignment vertical="top"/>
      <protection locked="0"/>
    </xf>
    <xf numFmtId="0" fontId="40" fillId="0" borderId="1" xfId="0" applyFont="1" applyBorder="1" applyAlignment="1">
      <alignment horizontal="center" vertical="center"/>
      <protection locked="0"/>
    </xf>
    <xf numFmtId="0" fontId="40" fillId="0" borderId="1" xfId="0" applyFont="1" applyBorder="1" applyAlignment="1">
      <alignment horizontal="left" vertical="top"/>
      <protection locked="0"/>
    </xf>
    <xf numFmtId="0" fontId="40" fillId="0" borderId="35" xfId="0" applyFont="1" applyBorder="1" applyAlignment="1">
      <alignment vertical="top"/>
      <protection locked="0"/>
    </xf>
    <xf numFmtId="0" fontId="40" fillId="0" borderId="34" xfId="0" applyFont="1" applyBorder="1" applyAlignment="1">
      <alignment vertical="top"/>
      <protection locked="0"/>
    </xf>
    <xf numFmtId="0" fontId="40"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8</v>
      </c>
    </row>
    <row r="7" ht="14.4" customHeight="1">
      <c r="B7" s="28"/>
      <c r="C7" s="29"/>
      <c r="D7" s="40"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22</v>
      </c>
      <c r="AL7" s="29"/>
      <c r="AM7" s="29"/>
      <c r="AN7" s="35" t="s">
        <v>21</v>
      </c>
      <c r="AO7" s="29"/>
      <c r="AP7" s="29"/>
      <c r="AQ7" s="31"/>
      <c r="BE7" s="39"/>
      <c r="BS7" s="24" t="s">
        <v>8</v>
      </c>
    </row>
    <row r="8" ht="14.4" customHeight="1">
      <c r="B8" s="28"/>
      <c r="C8" s="29"/>
      <c r="D8" s="40" t="s">
        <v>23</v>
      </c>
      <c r="E8" s="29"/>
      <c r="F8" s="29"/>
      <c r="G8" s="29"/>
      <c r="H8" s="29"/>
      <c r="I8" s="29"/>
      <c r="J8" s="29"/>
      <c r="K8" s="35" t="s">
        <v>24</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25</v>
      </c>
      <c r="AL8" s="29"/>
      <c r="AM8" s="29"/>
      <c r="AN8" s="41" t="s">
        <v>26</v>
      </c>
      <c r="AO8" s="29"/>
      <c r="AP8" s="29"/>
      <c r="AQ8" s="31"/>
      <c r="BE8" s="39"/>
      <c r="BS8" s="24" t="s">
        <v>8</v>
      </c>
    </row>
    <row r="9" ht="14.4"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9"/>
      <c r="BS9" s="24" t="s">
        <v>8</v>
      </c>
    </row>
    <row r="10" ht="14.4" customHeight="1">
      <c r="B10" s="28"/>
      <c r="C10" s="29"/>
      <c r="D10" s="40" t="s">
        <v>27</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28</v>
      </c>
      <c r="AL10" s="29"/>
      <c r="AM10" s="29"/>
      <c r="AN10" s="35" t="s">
        <v>21</v>
      </c>
      <c r="AO10" s="29"/>
      <c r="AP10" s="29"/>
      <c r="AQ10" s="31"/>
      <c r="BE10" s="39"/>
      <c r="BS10" s="24" t="s">
        <v>8</v>
      </c>
    </row>
    <row r="11" ht="18.48" customHeight="1">
      <c r="B11" s="28"/>
      <c r="C11" s="29"/>
      <c r="D11" s="29"/>
      <c r="E11" s="35" t="s">
        <v>29</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30</v>
      </c>
      <c r="AL11" s="29"/>
      <c r="AM11" s="29"/>
      <c r="AN11" s="35" t="s">
        <v>21</v>
      </c>
      <c r="AO11" s="29"/>
      <c r="AP11" s="29"/>
      <c r="AQ11" s="31"/>
      <c r="BE11" s="39"/>
      <c r="BS11" s="24" t="s">
        <v>8</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8</v>
      </c>
    </row>
    <row r="13" ht="14.4" customHeight="1">
      <c r="B13" s="28"/>
      <c r="C13" s="29"/>
      <c r="D13" s="40" t="s">
        <v>31</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28</v>
      </c>
      <c r="AL13" s="29"/>
      <c r="AM13" s="29"/>
      <c r="AN13" s="42" t="s">
        <v>32</v>
      </c>
      <c r="AO13" s="29"/>
      <c r="AP13" s="29"/>
      <c r="AQ13" s="31"/>
      <c r="BE13" s="39"/>
      <c r="BS13" s="24" t="s">
        <v>8</v>
      </c>
    </row>
    <row r="14">
      <c r="B14" s="28"/>
      <c r="C14" s="29"/>
      <c r="D14" s="29"/>
      <c r="E14" s="42" t="s">
        <v>32</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0" t="s">
        <v>30</v>
      </c>
      <c r="AL14" s="29"/>
      <c r="AM14" s="29"/>
      <c r="AN14" s="42" t="s">
        <v>32</v>
      </c>
      <c r="AO14" s="29"/>
      <c r="AP14" s="29"/>
      <c r="AQ14" s="31"/>
      <c r="BE14" s="39"/>
      <c r="BS14" s="24" t="s">
        <v>8</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33</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28</v>
      </c>
      <c r="AL16" s="29"/>
      <c r="AM16" s="29"/>
      <c r="AN16" s="35" t="s">
        <v>21</v>
      </c>
      <c r="AO16" s="29"/>
      <c r="AP16" s="29"/>
      <c r="AQ16" s="31"/>
      <c r="BE16" s="39"/>
      <c r="BS16" s="24" t="s">
        <v>6</v>
      </c>
    </row>
    <row r="17" ht="18.48" customHeight="1">
      <c r="B17" s="28"/>
      <c r="C17" s="29"/>
      <c r="D17" s="29"/>
      <c r="E17" s="35" t="s">
        <v>29</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30</v>
      </c>
      <c r="AL17" s="29"/>
      <c r="AM17" s="29"/>
      <c r="AN17" s="35" t="s">
        <v>21</v>
      </c>
      <c r="AO17" s="29"/>
      <c r="AP17" s="29"/>
      <c r="AQ17" s="31"/>
      <c r="BE17" s="39"/>
      <c r="BS17" s="24" t="s">
        <v>34</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35</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57" customHeight="1">
      <c r="B20" s="28"/>
      <c r="C20" s="29"/>
      <c r="D20" s="29"/>
      <c r="E20" s="44" t="s">
        <v>36</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9"/>
      <c r="AQ22" s="31"/>
      <c r="BE22" s="39"/>
    </row>
    <row r="23" s="1" customFormat="1" ht="25.92" customHeight="1">
      <c r="B23" s="46"/>
      <c r="C23" s="47"/>
      <c r="D23" s="48" t="s">
        <v>37</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9"/>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9"/>
    </row>
    <row r="25" s="1" customFormat="1">
      <c r="B25" s="46"/>
      <c r="C25" s="47"/>
      <c r="D25" s="47"/>
      <c r="E25" s="47"/>
      <c r="F25" s="47"/>
      <c r="G25" s="47"/>
      <c r="H25" s="47"/>
      <c r="I25" s="47"/>
      <c r="J25" s="47"/>
      <c r="K25" s="47"/>
      <c r="L25" s="52" t="s">
        <v>38</v>
      </c>
      <c r="M25" s="52"/>
      <c r="N25" s="52"/>
      <c r="O25" s="52"/>
      <c r="P25" s="47"/>
      <c r="Q25" s="47"/>
      <c r="R25" s="47"/>
      <c r="S25" s="47"/>
      <c r="T25" s="47"/>
      <c r="U25" s="47"/>
      <c r="V25" s="47"/>
      <c r="W25" s="52" t="s">
        <v>39</v>
      </c>
      <c r="X25" s="52"/>
      <c r="Y25" s="52"/>
      <c r="Z25" s="52"/>
      <c r="AA25" s="52"/>
      <c r="AB25" s="52"/>
      <c r="AC25" s="52"/>
      <c r="AD25" s="52"/>
      <c r="AE25" s="52"/>
      <c r="AF25" s="47"/>
      <c r="AG25" s="47"/>
      <c r="AH25" s="47"/>
      <c r="AI25" s="47"/>
      <c r="AJ25" s="47"/>
      <c r="AK25" s="52" t="s">
        <v>40</v>
      </c>
      <c r="AL25" s="52"/>
      <c r="AM25" s="52"/>
      <c r="AN25" s="52"/>
      <c r="AO25" s="52"/>
      <c r="AP25" s="47"/>
      <c r="AQ25" s="51"/>
      <c r="BE25" s="39"/>
    </row>
    <row r="26" s="2" customFormat="1" ht="14.4" customHeight="1">
      <c r="B26" s="53"/>
      <c r="C26" s="54"/>
      <c r="D26" s="55" t="s">
        <v>41</v>
      </c>
      <c r="E26" s="54"/>
      <c r="F26" s="55" t="s">
        <v>42</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9"/>
    </row>
    <row r="27" s="2" customFormat="1" ht="14.4" customHeight="1">
      <c r="B27" s="53"/>
      <c r="C27" s="54"/>
      <c r="D27" s="54"/>
      <c r="E27" s="54"/>
      <c r="F27" s="55" t="s">
        <v>43</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9"/>
    </row>
    <row r="28" hidden="1" s="2" customFormat="1" ht="14.4" customHeight="1">
      <c r="B28" s="53"/>
      <c r="C28" s="54"/>
      <c r="D28" s="54"/>
      <c r="E28" s="54"/>
      <c r="F28" s="55" t="s">
        <v>44</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9"/>
    </row>
    <row r="29" hidden="1" s="2" customFormat="1" ht="14.4" customHeight="1">
      <c r="B29" s="53"/>
      <c r="C29" s="54"/>
      <c r="D29" s="54"/>
      <c r="E29" s="54"/>
      <c r="F29" s="55" t="s">
        <v>45</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9"/>
    </row>
    <row r="30" hidden="1" s="2" customFormat="1" ht="14.4" customHeight="1">
      <c r="B30" s="53"/>
      <c r="C30" s="54"/>
      <c r="D30" s="54"/>
      <c r="E30" s="54"/>
      <c r="F30" s="55" t="s">
        <v>46</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9"/>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9"/>
    </row>
    <row r="32" s="1" customFormat="1" ht="25.92" customHeight="1">
      <c r="B32" s="46"/>
      <c r="C32" s="59"/>
      <c r="D32" s="60" t="s">
        <v>47</v>
      </c>
      <c r="E32" s="61"/>
      <c r="F32" s="61"/>
      <c r="G32" s="61"/>
      <c r="H32" s="61"/>
      <c r="I32" s="61"/>
      <c r="J32" s="61"/>
      <c r="K32" s="61"/>
      <c r="L32" s="61"/>
      <c r="M32" s="61"/>
      <c r="N32" s="61"/>
      <c r="O32" s="61"/>
      <c r="P32" s="61"/>
      <c r="Q32" s="61"/>
      <c r="R32" s="61"/>
      <c r="S32" s="61"/>
      <c r="T32" s="62" t="s">
        <v>48</v>
      </c>
      <c r="U32" s="61"/>
      <c r="V32" s="61"/>
      <c r="W32" s="61"/>
      <c r="X32" s="63" t="s">
        <v>49</v>
      </c>
      <c r="Y32" s="61"/>
      <c r="Z32" s="61"/>
      <c r="AA32" s="61"/>
      <c r="AB32" s="61"/>
      <c r="AC32" s="61"/>
      <c r="AD32" s="61"/>
      <c r="AE32" s="61"/>
      <c r="AF32" s="61"/>
      <c r="AG32" s="61"/>
      <c r="AH32" s="61"/>
      <c r="AI32" s="61"/>
      <c r="AJ32" s="61"/>
      <c r="AK32" s="64">
        <f>SUM(AK23:AK30)</f>
        <v>0</v>
      </c>
      <c r="AL32" s="61"/>
      <c r="AM32" s="61"/>
      <c r="AN32" s="61"/>
      <c r="AO32" s="65"/>
      <c r="AP32" s="59"/>
      <c r="AQ32" s="66"/>
      <c r="BE32" s="39"/>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50</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07/18/27</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Rekonstrukce Obecního úřadu Roztoky, 0992018</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23</v>
      </c>
      <c r="D44" s="74"/>
      <c r="E44" s="74"/>
      <c r="F44" s="74"/>
      <c r="G44" s="74"/>
      <c r="H44" s="74"/>
      <c r="I44" s="74"/>
      <c r="J44" s="74"/>
      <c r="K44" s="74"/>
      <c r="L44" s="84" t="str">
        <f>IF(K8="","",K8)</f>
        <v>budova Obecního úřadu Roztoky</v>
      </c>
      <c r="M44" s="74"/>
      <c r="N44" s="74"/>
      <c r="O44" s="74"/>
      <c r="P44" s="74"/>
      <c r="Q44" s="74"/>
      <c r="R44" s="74"/>
      <c r="S44" s="74"/>
      <c r="T44" s="74"/>
      <c r="U44" s="74"/>
      <c r="V44" s="74"/>
      <c r="W44" s="74"/>
      <c r="X44" s="74"/>
      <c r="Y44" s="74"/>
      <c r="Z44" s="74"/>
      <c r="AA44" s="74"/>
      <c r="AB44" s="74"/>
      <c r="AC44" s="74"/>
      <c r="AD44" s="74"/>
      <c r="AE44" s="74"/>
      <c r="AF44" s="74"/>
      <c r="AG44" s="74"/>
      <c r="AH44" s="74"/>
      <c r="AI44" s="76" t="s">
        <v>25</v>
      </c>
      <c r="AJ44" s="74"/>
      <c r="AK44" s="74"/>
      <c r="AL44" s="74"/>
      <c r="AM44" s="85" t="str">
        <f>IF(AN8= "","",AN8)</f>
        <v>3. 12. 2018</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27</v>
      </c>
      <c r="D46" s="74"/>
      <c r="E46" s="74"/>
      <c r="F46" s="74"/>
      <c r="G46" s="74"/>
      <c r="H46" s="74"/>
      <c r="I46" s="74"/>
      <c r="J46" s="74"/>
      <c r="K46" s="74"/>
      <c r="L46" s="77" t="str">
        <f>IF(E11= "","",E11)</f>
        <v xml:space="preserve"> </v>
      </c>
      <c r="M46" s="74"/>
      <c r="N46" s="74"/>
      <c r="O46" s="74"/>
      <c r="P46" s="74"/>
      <c r="Q46" s="74"/>
      <c r="R46" s="74"/>
      <c r="S46" s="74"/>
      <c r="T46" s="74"/>
      <c r="U46" s="74"/>
      <c r="V46" s="74"/>
      <c r="W46" s="74"/>
      <c r="X46" s="74"/>
      <c r="Y46" s="74"/>
      <c r="Z46" s="74"/>
      <c r="AA46" s="74"/>
      <c r="AB46" s="74"/>
      <c r="AC46" s="74"/>
      <c r="AD46" s="74"/>
      <c r="AE46" s="74"/>
      <c r="AF46" s="74"/>
      <c r="AG46" s="74"/>
      <c r="AH46" s="74"/>
      <c r="AI46" s="76" t="s">
        <v>33</v>
      </c>
      <c r="AJ46" s="74"/>
      <c r="AK46" s="74"/>
      <c r="AL46" s="74"/>
      <c r="AM46" s="77" t="str">
        <f>IF(E17="","",E17)</f>
        <v xml:space="preserve"> </v>
      </c>
      <c r="AN46" s="77"/>
      <c r="AO46" s="77"/>
      <c r="AP46" s="77"/>
      <c r="AQ46" s="74"/>
      <c r="AR46" s="72"/>
      <c r="AS46" s="86" t="s">
        <v>51</v>
      </c>
      <c r="AT46" s="87"/>
      <c r="AU46" s="88"/>
      <c r="AV46" s="88"/>
      <c r="AW46" s="88"/>
      <c r="AX46" s="88"/>
      <c r="AY46" s="88"/>
      <c r="AZ46" s="88"/>
      <c r="BA46" s="88"/>
      <c r="BB46" s="88"/>
      <c r="BC46" s="88"/>
      <c r="BD46" s="89"/>
    </row>
    <row r="47" s="1" customFormat="1">
      <c r="B47" s="46"/>
      <c r="C47" s="76" t="s">
        <v>31</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52</v>
      </c>
      <c r="D49" s="97"/>
      <c r="E49" s="97"/>
      <c r="F49" s="97"/>
      <c r="G49" s="97"/>
      <c r="H49" s="98"/>
      <c r="I49" s="99" t="s">
        <v>53</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54</v>
      </c>
      <c r="AH49" s="97"/>
      <c r="AI49" s="97"/>
      <c r="AJ49" s="97"/>
      <c r="AK49" s="97"/>
      <c r="AL49" s="97"/>
      <c r="AM49" s="97"/>
      <c r="AN49" s="99" t="s">
        <v>55</v>
      </c>
      <c r="AO49" s="97"/>
      <c r="AP49" s="97"/>
      <c r="AQ49" s="101" t="s">
        <v>56</v>
      </c>
      <c r="AR49" s="72"/>
      <c r="AS49" s="102" t="s">
        <v>57</v>
      </c>
      <c r="AT49" s="103" t="s">
        <v>58</v>
      </c>
      <c r="AU49" s="103" t="s">
        <v>59</v>
      </c>
      <c r="AV49" s="103" t="s">
        <v>60</v>
      </c>
      <c r="AW49" s="103" t="s">
        <v>61</v>
      </c>
      <c r="AX49" s="103" t="s">
        <v>62</v>
      </c>
      <c r="AY49" s="103" t="s">
        <v>63</v>
      </c>
      <c r="AZ49" s="103" t="s">
        <v>64</v>
      </c>
      <c r="BA49" s="103" t="s">
        <v>65</v>
      </c>
      <c r="BB49" s="103" t="s">
        <v>66</v>
      </c>
      <c r="BC49" s="103" t="s">
        <v>67</v>
      </c>
      <c r="BD49" s="104" t="s">
        <v>68</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69</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ROUND(AG52,2)</f>
        <v>0</v>
      </c>
      <c r="AH51" s="110"/>
      <c r="AI51" s="110"/>
      <c r="AJ51" s="110"/>
      <c r="AK51" s="110"/>
      <c r="AL51" s="110"/>
      <c r="AM51" s="110"/>
      <c r="AN51" s="111">
        <f>SUM(AG51,AT51)</f>
        <v>0</v>
      </c>
      <c r="AO51" s="111"/>
      <c r="AP51" s="111"/>
      <c r="AQ51" s="112" t="s">
        <v>21</v>
      </c>
      <c r="AR51" s="83"/>
      <c r="AS51" s="113">
        <f>ROUND(AS52,2)</f>
        <v>0</v>
      </c>
      <c r="AT51" s="114">
        <f>ROUND(SUM(AV51:AW51),2)</f>
        <v>0</v>
      </c>
      <c r="AU51" s="115">
        <f>ROUND(AU52,5)</f>
        <v>0</v>
      </c>
      <c r="AV51" s="114">
        <f>ROUND(AZ51*L26,2)</f>
        <v>0</v>
      </c>
      <c r="AW51" s="114">
        <f>ROUND(BA51*L27,2)</f>
        <v>0</v>
      </c>
      <c r="AX51" s="114">
        <f>ROUND(BB51*L26,2)</f>
        <v>0</v>
      </c>
      <c r="AY51" s="114">
        <f>ROUND(BC51*L27,2)</f>
        <v>0</v>
      </c>
      <c r="AZ51" s="114">
        <f>ROUND(AZ52,2)</f>
        <v>0</v>
      </c>
      <c r="BA51" s="114">
        <f>ROUND(BA52,2)</f>
        <v>0</v>
      </c>
      <c r="BB51" s="114">
        <f>ROUND(BB52,2)</f>
        <v>0</v>
      </c>
      <c r="BC51" s="114">
        <f>ROUND(BC52,2)</f>
        <v>0</v>
      </c>
      <c r="BD51" s="116">
        <f>ROUND(BD52,2)</f>
        <v>0</v>
      </c>
      <c r="BS51" s="117" t="s">
        <v>70</v>
      </c>
      <c r="BT51" s="117" t="s">
        <v>71</v>
      </c>
      <c r="BU51" s="118" t="s">
        <v>72</v>
      </c>
      <c r="BV51" s="117" t="s">
        <v>73</v>
      </c>
      <c r="BW51" s="117" t="s">
        <v>7</v>
      </c>
      <c r="BX51" s="117" t="s">
        <v>74</v>
      </c>
      <c r="CL51" s="117" t="s">
        <v>21</v>
      </c>
    </row>
    <row r="52" s="5" customFormat="1" ht="16.5" customHeight="1">
      <c r="B52" s="119"/>
      <c r="C52" s="120"/>
      <c r="D52" s="121" t="s">
        <v>75</v>
      </c>
      <c r="E52" s="121"/>
      <c r="F52" s="121"/>
      <c r="G52" s="121"/>
      <c r="H52" s="121"/>
      <c r="I52" s="122"/>
      <c r="J52" s="121" t="s">
        <v>76</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ROUND(AG53,2)</f>
        <v>0</v>
      </c>
      <c r="AH52" s="122"/>
      <c r="AI52" s="122"/>
      <c r="AJ52" s="122"/>
      <c r="AK52" s="122"/>
      <c r="AL52" s="122"/>
      <c r="AM52" s="122"/>
      <c r="AN52" s="124">
        <f>SUM(AG52,AT52)</f>
        <v>0</v>
      </c>
      <c r="AO52" s="122"/>
      <c r="AP52" s="122"/>
      <c r="AQ52" s="125" t="s">
        <v>77</v>
      </c>
      <c r="AR52" s="126"/>
      <c r="AS52" s="127">
        <f>ROUND(AS53,2)</f>
        <v>0</v>
      </c>
      <c r="AT52" s="128">
        <f>ROUND(SUM(AV52:AW52),2)</f>
        <v>0</v>
      </c>
      <c r="AU52" s="129">
        <f>ROUND(AU53,5)</f>
        <v>0</v>
      </c>
      <c r="AV52" s="128">
        <f>ROUND(AZ52*L26,2)</f>
        <v>0</v>
      </c>
      <c r="AW52" s="128">
        <f>ROUND(BA52*L27,2)</f>
        <v>0</v>
      </c>
      <c r="AX52" s="128">
        <f>ROUND(BB52*L26,2)</f>
        <v>0</v>
      </c>
      <c r="AY52" s="128">
        <f>ROUND(BC52*L27,2)</f>
        <v>0</v>
      </c>
      <c r="AZ52" s="128">
        <f>ROUND(AZ53,2)</f>
        <v>0</v>
      </c>
      <c r="BA52" s="128">
        <f>ROUND(BA53,2)</f>
        <v>0</v>
      </c>
      <c r="BB52" s="128">
        <f>ROUND(BB53,2)</f>
        <v>0</v>
      </c>
      <c r="BC52" s="128">
        <f>ROUND(BC53,2)</f>
        <v>0</v>
      </c>
      <c r="BD52" s="130">
        <f>ROUND(BD53,2)</f>
        <v>0</v>
      </c>
      <c r="BS52" s="131" t="s">
        <v>70</v>
      </c>
      <c r="BT52" s="131" t="s">
        <v>78</v>
      </c>
      <c r="BU52" s="131" t="s">
        <v>72</v>
      </c>
      <c r="BV52" s="131" t="s">
        <v>73</v>
      </c>
      <c r="BW52" s="131" t="s">
        <v>79</v>
      </c>
      <c r="BX52" s="131" t="s">
        <v>7</v>
      </c>
      <c r="CL52" s="131" t="s">
        <v>21</v>
      </c>
      <c r="CM52" s="131" t="s">
        <v>80</v>
      </c>
    </row>
    <row r="53" s="6" customFormat="1" ht="16.5" customHeight="1">
      <c r="A53" s="132" t="s">
        <v>81</v>
      </c>
      <c r="B53" s="133"/>
      <c r="C53" s="134"/>
      <c r="D53" s="134"/>
      <c r="E53" s="135" t="s">
        <v>82</v>
      </c>
      <c r="F53" s="135"/>
      <c r="G53" s="135"/>
      <c r="H53" s="135"/>
      <c r="I53" s="135"/>
      <c r="J53" s="134"/>
      <c r="K53" s="135" t="s">
        <v>76</v>
      </c>
      <c r="L53" s="135"/>
      <c r="M53" s="135"/>
      <c r="N53" s="135"/>
      <c r="O53" s="135"/>
      <c r="P53" s="135"/>
      <c r="Q53" s="135"/>
      <c r="R53" s="135"/>
      <c r="S53" s="135"/>
      <c r="T53" s="135"/>
      <c r="U53" s="135"/>
      <c r="V53" s="135"/>
      <c r="W53" s="135"/>
      <c r="X53" s="135"/>
      <c r="Y53" s="135"/>
      <c r="Z53" s="135"/>
      <c r="AA53" s="135"/>
      <c r="AB53" s="135"/>
      <c r="AC53" s="135"/>
      <c r="AD53" s="135"/>
      <c r="AE53" s="135"/>
      <c r="AF53" s="135"/>
      <c r="AG53" s="136">
        <f>'050001 - SO 05 - Přípojka...'!J29</f>
        <v>0</v>
      </c>
      <c r="AH53" s="134"/>
      <c r="AI53" s="134"/>
      <c r="AJ53" s="134"/>
      <c r="AK53" s="134"/>
      <c r="AL53" s="134"/>
      <c r="AM53" s="134"/>
      <c r="AN53" s="136">
        <f>SUM(AG53,AT53)</f>
        <v>0</v>
      </c>
      <c r="AO53" s="134"/>
      <c r="AP53" s="134"/>
      <c r="AQ53" s="137" t="s">
        <v>83</v>
      </c>
      <c r="AR53" s="138"/>
      <c r="AS53" s="139">
        <v>0</v>
      </c>
      <c r="AT53" s="140">
        <f>ROUND(SUM(AV53:AW53),2)</f>
        <v>0</v>
      </c>
      <c r="AU53" s="141">
        <f>'050001 - SO 05 - Přípojka...'!P91</f>
        <v>0</v>
      </c>
      <c r="AV53" s="140">
        <f>'050001 - SO 05 - Přípojka...'!J32</f>
        <v>0</v>
      </c>
      <c r="AW53" s="140">
        <f>'050001 - SO 05 - Přípojka...'!J33</f>
        <v>0</v>
      </c>
      <c r="AX53" s="140">
        <f>'050001 - SO 05 - Přípojka...'!J34</f>
        <v>0</v>
      </c>
      <c r="AY53" s="140">
        <f>'050001 - SO 05 - Přípojka...'!J35</f>
        <v>0</v>
      </c>
      <c r="AZ53" s="140">
        <f>'050001 - SO 05 - Přípojka...'!F32</f>
        <v>0</v>
      </c>
      <c r="BA53" s="140">
        <f>'050001 - SO 05 - Přípojka...'!F33</f>
        <v>0</v>
      </c>
      <c r="BB53" s="140">
        <f>'050001 - SO 05 - Přípojka...'!F34</f>
        <v>0</v>
      </c>
      <c r="BC53" s="140">
        <f>'050001 - SO 05 - Přípojka...'!F35</f>
        <v>0</v>
      </c>
      <c r="BD53" s="142">
        <f>'050001 - SO 05 - Přípojka...'!F36</f>
        <v>0</v>
      </c>
      <c r="BT53" s="143" t="s">
        <v>80</v>
      </c>
      <c r="BV53" s="143" t="s">
        <v>73</v>
      </c>
      <c r="BW53" s="143" t="s">
        <v>84</v>
      </c>
      <c r="BX53" s="143" t="s">
        <v>79</v>
      </c>
      <c r="CL53" s="143" t="s">
        <v>21</v>
      </c>
    </row>
    <row r="54" s="1" customFormat="1" ht="30" customHeight="1">
      <c r="B54" s="46"/>
      <c r="C54" s="74"/>
      <c r="D54" s="74"/>
      <c r="E54" s="74"/>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74"/>
      <c r="AH54" s="74"/>
      <c r="AI54" s="74"/>
      <c r="AJ54" s="74"/>
      <c r="AK54" s="74"/>
      <c r="AL54" s="74"/>
      <c r="AM54" s="74"/>
      <c r="AN54" s="74"/>
      <c r="AO54" s="74"/>
      <c r="AP54" s="74"/>
      <c r="AQ54" s="74"/>
      <c r="AR54" s="72"/>
    </row>
    <row r="55" s="1" customFormat="1" ht="6.96" customHeight="1">
      <c r="B55" s="67"/>
      <c r="C55" s="68"/>
      <c r="D55" s="68"/>
      <c r="E55" s="68"/>
      <c r="F55" s="68"/>
      <c r="G55" s="68"/>
      <c r="H55" s="68"/>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72"/>
    </row>
  </sheetData>
  <sheetProtection sheet="1" formatColumns="0" formatRows="0" objects="1" scenarios="1" spinCount="100000" saltValue="0z2e+waJ7rL81aAnwBm6Hr0vciH4HBuQ8shPq3f+lmr06iGKtpBIk+mN5MeePMY4W4HaiurBhs9BY2kYPtZHZQ==" hashValue="huctp25hpqNkmmx4klHxd/A8ccjWZLjGYOlrsW30YE8PSsc6ID+AGTjgvtmr700P7JChn84doDt10WAZ/jUOhA==" algorithmName="SHA-512" password="CC35"/>
  <mergeCells count="45">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E53:I53"/>
    <mergeCell ref="K53:AF53"/>
    <mergeCell ref="AG51:AM51"/>
    <mergeCell ref="AN51:AP51"/>
    <mergeCell ref="AR2:BE2"/>
  </mergeCells>
  <hyperlinks>
    <hyperlink ref="K1:S1" location="C2" display="1) Rekapitulace stavby"/>
    <hyperlink ref="W1:AI1" location="C51" display="2) Rekapitulace objektů stavby a soupisů prací"/>
    <hyperlink ref="A53" location="'050001 - SO 05 - Přípojka...'!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45"/>
      <c r="C1" s="145"/>
      <c r="D1" s="146" t="s">
        <v>1</v>
      </c>
      <c r="E1" s="145"/>
      <c r="F1" s="147" t="s">
        <v>85</v>
      </c>
      <c r="G1" s="147" t="s">
        <v>86</v>
      </c>
      <c r="H1" s="147"/>
      <c r="I1" s="148"/>
      <c r="J1" s="147" t="s">
        <v>87</v>
      </c>
      <c r="K1" s="146" t="s">
        <v>88</v>
      </c>
      <c r="L1" s="147" t="s">
        <v>89</v>
      </c>
      <c r="M1" s="147"/>
      <c r="N1" s="147"/>
      <c r="O1" s="147"/>
      <c r="P1" s="147"/>
      <c r="Q1" s="147"/>
      <c r="R1" s="147"/>
      <c r="S1" s="147"/>
      <c r="T1" s="147"/>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84</v>
      </c>
    </row>
    <row r="3" ht="6.96" customHeight="1">
      <c r="B3" s="25"/>
      <c r="C3" s="26"/>
      <c r="D3" s="26"/>
      <c r="E3" s="26"/>
      <c r="F3" s="26"/>
      <c r="G3" s="26"/>
      <c r="H3" s="26"/>
      <c r="I3" s="149"/>
      <c r="J3" s="26"/>
      <c r="K3" s="27"/>
      <c r="AT3" s="24" t="s">
        <v>80</v>
      </c>
    </row>
    <row r="4" ht="36.96" customHeight="1">
      <c r="B4" s="28"/>
      <c r="C4" s="29"/>
      <c r="D4" s="30" t="s">
        <v>90</v>
      </c>
      <c r="E4" s="29"/>
      <c r="F4" s="29"/>
      <c r="G4" s="29"/>
      <c r="H4" s="29"/>
      <c r="I4" s="150"/>
      <c r="J4" s="29"/>
      <c r="K4" s="31"/>
      <c r="M4" s="32" t="s">
        <v>12</v>
      </c>
      <c r="AT4" s="24" t="s">
        <v>6</v>
      </c>
    </row>
    <row r="5" ht="6.96" customHeight="1">
      <c r="B5" s="28"/>
      <c r="C5" s="29"/>
      <c r="D5" s="29"/>
      <c r="E5" s="29"/>
      <c r="F5" s="29"/>
      <c r="G5" s="29"/>
      <c r="H5" s="29"/>
      <c r="I5" s="150"/>
      <c r="J5" s="29"/>
      <c r="K5" s="31"/>
    </row>
    <row r="6">
      <c r="B6" s="28"/>
      <c r="C6" s="29"/>
      <c r="D6" s="40" t="s">
        <v>18</v>
      </c>
      <c r="E6" s="29"/>
      <c r="F6" s="29"/>
      <c r="G6" s="29"/>
      <c r="H6" s="29"/>
      <c r="I6" s="150"/>
      <c r="J6" s="29"/>
      <c r="K6" s="31"/>
    </row>
    <row r="7" ht="16.5" customHeight="1">
      <c r="B7" s="28"/>
      <c r="C7" s="29"/>
      <c r="D7" s="29"/>
      <c r="E7" s="151" t="str">
        <f>'Rekapitulace stavby'!K6</f>
        <v>Rekonstrukce Obecního úřadu Roztoky, 0992018</v>
      </c>
      <c r="F7" s="40"/>
      <c r="G7" s="40"/>
      <c r="H7" s="40"/>
      <c r="I7" s="150"/>
      <c r="J7" s="29"/>
      <c r="K7" s="31"/>
    </row>
    <row r="8">
      <c r="B8" s="28"/>
      <c r="C8" s="29"/>
      <c r="D8" s="40" t="s">
        <v>91</v>
      </c>
      <c r="E8" s="29"/>
      <c r="F8" s="29"/>
      <c r="G8" s="29"/>
      <c r="H8" s="29"/>
      <c r="I8" s="150"/>
      <c r="J8" s="29"/>
      <c r="K8" s="31"/>
    </row>
    <row r="9" s="1" customFormat="1" ht="16.5" customHeight="1">
      <c r="B9" s="46"/>
      <c r="C9" s="47"/>
      <c r="D9" s="47"/>
      <c r="E9" s="151" t="s">
        <v>92</v>
      </c>
      <c r="F9" s="47"/>
      <c r="G9" s="47"/>
      <c r="H9" s="47"/>
      <c r="I9" s="152"/>
      <c r="J9" s="47"/>
      <c r="K9" s="51"/>
    </row>
    <row r="10" s="1" customFormat="1">
      <c r="B10" s="46"/>
      <c r="C10" s="47"/>
      <c r="D10" s="40" t="s">
        <v>93</v>
      </c>
      <c r="E10" s="47"/>
      <c r="F10" s="47"/>
      <c r="G10" s="47"/>
      <c r="H10" s="47"/>
      <c r="I10" s="152"/>
      <c r="J10" s="47"/>
      <c r="K10" s="51"/>
    </row>
    <row r="11" s="1" customFormat="1" ht="36.96" customHeight="1">
      <c r="B11" s="46"/>
      <c r="C11" s="47"/>
      <c r="D11" s="47"/>
      <c r="E11" s="153" t="s">
        <v>94</v>
      </c>
      <c r="F11" s="47"/>
      <c r="G11" s="47"/>
      <c r="H11" s="47"/>
      <c r="I11" s="152"/>
      <c r="J11" s="47"/>
      <c r="K11" s="51"/>
    </row>
    <row r="12" s="1" customFormat="1">
      <c r="B12" s="46"/>
      <c r="C12" s="47"/>
      <c r="D12" s="47"/>
      <c r="E12" s="47"/>
      <c r="F12" s="47"/>
      <c r="G12" s="47"/>
      <c r="H12" s="47"/>
      <c r="I12" s="152"/>
      <c r="J12" s="47"/>
      <c r="K12" s="51"/>
    </row>
    <row r="13" s="1" customFormat="1" ht="14.4" customHeight="1">
      <c r="B13" s="46"/>
      <c r="C13" s="47"/>
      <c r="D13" s="40" t="s">
        <v>20</v>
      </c>
      <c r="E13" s="47"/>
      <c r="F13" s="35" t="s">
        <v>21</v>
      </c>
      <c r="G13" s="47"/>
      <c r="H13" s="47"/>
      <c r="I13" s="154" t="s">
        <v>22</v>
      </c>
      <c r="J13" s="35" t="s">
        <v>21</v>
      </c>
      <c r="K13" s="51"/>
    </row>
    <row r="14" s="1" customFormat="1" ht="14.4" customHeight="1">
      <c r="B14" s="46"/>
      <c r="C14" s="47"/>
      <c r="D14" s="40" t="s">
        <v>23</v>
      </c>
      <c r="E14" s="47"/>
      <c r="F14" s="35" t="s">
        <v>24</v>
      </c>
      <c r="G14" s="47"/>
      <c r="H14" s="47"/>
      <c r="I14" s="154" t="s">
        <v>25</v>
      </c>
      <c r="J14" s="155" t="str">
        <f>'Rekapitulace stavby'!AN8</f>
        <v>3. 12. 2018</v>
      </c>
      <c r="K14" s="51"/>
    </row>
    <row r="15" s="1" customFormat="1" ht="10.8" customHeight="1">
      <c r="B15" s="46"/>
      <c r="C15" s="47"/>
      <c r="D15" s="47"/>
      <c r="E15" s="47"/>
      <c r="F15" s="47"/>
      <c r="G15" s="47"/>
      <c r="H15" s="47"/>
      <c r="I15" s="152"/>
      <c r="J15" s="47"/>
      <c r="K15" s="51"/>
    </row>
    <row r="16" s="1" customFormat="1" ht="14.4" customHeight="1">
      <c r="B16" s="46"/>
      <c r="C16" s="47"/>
      <c r="D16" s="40" t="s">
        <v>27</v>
      </c>
      <c r="E16" s="47"/>
      <c r="F16" s="47"/>
      <c r="G16" s="47"/>
      <c r="H16" s="47"/>
      <c r="I16" s="154" t="s">
        <v>28</v>
      </c>
      <c r="J16" s="35" t="str">
        <f>IF('Rekapitulace stavby'!AN10="","",'Rekapitulace stavby'!AN10)</f>
        <v/>
      </c>
      <c r="K16" s="51"/>
    </row>
    <row r="17" s="1" customFormat="1" ht="18" customHeight="1">
      <c r="B17" s="46"/>
      <c r="C17" s="47"/>
      <c r="D17" s="47"/>
      <c r="E17" s="35" t="str">
        <f>IF('Rekapitulace stavby'!E11="","",'Rekapitulace stavby'!E11)</f>
        <v xml:space="preserve"> </v>
      </c>
      <c r="F17" s="47"/>
      <c r="G17" s="47"/>
      <c r="H17" s="47"/>
      <c r="I17" s="154" t="s">
        <v>30</v>
      </c>
      <c r="J17" s="35" t="str">
        <f>IF('Rekapitulace stavby'!AN11="","",'Rekapitulace stavby'!AN11)</f>
        <v/>
      </c>
      <c r="K17" s="51"/>
    </row>
    <row r="18" s="1" customFormat="1" ht="6.96" customHeight="1">
      <c r="B18" s="46"/>
      <c r="C18" s="47"/>
      <c r="D18" s="47"/>
      <c r="E18" s="47"/>
      <c r="F18" s="47"/>
      <c r="G18" s="47"/>
      <c r="H18" s="47"/>
      <c r="I18" s="152"/>
      <c r="J18" s="47"/>
      <c r="K18" s="51"/>
    </row>
    <row r="19" s="1" customFormat="1" ht="14.4" customHeight="1">
      <c r="B19" s="46"/>
      <c r="C19" s="47"/>
      <c r="D19" s="40" t="s">
        <v>31</v>
      </c>
      <c r="E19" s="47"/>
      <c r="F19" s="47"/>
      <c r="G19" s="47"/>
      <c r="H19" s="47"/>
      <c r="I19" s="154" t="s">
        <v>28</v>
      </c>
      <c r="J19" s="35" t="str">
        <f>IF('Rekapitulace stavby'!AN13="Vyplň údaj","",IF('Rekapitulace stavby'!AN13="","",'Rekapitulace stavby'!AN13))</f>
        <v/>
      </c>
      <c r="K19" s="51"/>
    </row>
    <row r="20" s="1" customFormat="1" ht="18" customHeight="1">
      <c r="B20" s="46"/>
      <c r="C20" s="47"/>
      <c r="D20" s="47"/>
      <c r="E20" s="35" t="str">
        <f>IF('Rekapitulace stavby'!E14="Vyplň údaj","",IF('Rekapitulace stavby'!E14="","",'Rekapitulace stavby'!E14))</f>
        <v/>
      </c>
      <c r="F20" s="47"/>
      <c r="G20" s="47"/>
      <c r="H20" s="47"/>
      <c r="I20" s="154" t="s">
        <v>30</v>
      </c>
      <c r="J20" s="35" t="str">
        <f>IF('Rekapitulace stavby'!AN14="Vyplň údaj","",IF('Rekapitulace stavby'!AN14="","",'Rekapitulace stavby'!AN14))</f>
        <v/>
      </c>
      <c r="K20" s="51"/>
    </row>
    <row r="21" s="1" customFormat="1" ht="6.96" customHeight="1">
      <c r="B21" s="46"/>
      <c r="C21" s="47"/>
      <c r="D21" s="47"/>
      <c r="E21" s="47"/>
      <c r="F21" s="47"/>
      <c r="G21" s="47"/>
      <c r="H21" s="47"/>
      <c r="I21" s="152"/>
      <c r="J21" s="47"/>
      <c r="K21" s="51"/>
    </row>
    <row r="22" s="1" customFormat="1" ht="14.4" customHeight="1">
      <c r="B22" s="46"/>
      <c r="C22" s="47"/>
      <c r="D22" s="40" t="s">
        <v>33</v>
      </c>
      <c r="E22" s="47"/>
      <c r="F22" s="47"/>
      <c r="G22" s="47"/>
      <c r="H22" s="47"/>
      <c r="I22" s="154" t="s">
        <v>28</v>
      </c>
      <c r="J22" s="35" t="str">
        <f>IF('Rekapitulace stavby'!AN16="","",'Rekapitulace stavby'!AN16)</f>
        <v/>
      </c>
      <c r="K22" s="51"/>
    </row>
    <row r="23" s="1" customFormat="1" ht="18" customHeight="1">
      <c r="B23" s="46"/>
      <c r="C23" s="47"/>
      <c r="D23" s="47"/>
      <c r="E23" s="35" t="str">
        <f>IF('Rekapitulace stavby'!E17="","",'Rekapitulace stavby'!E17)</f>
        <v xml:space="preserve"> </v>
      </c>
      <c r="F23" s="47"/>
      <c r="G23" s="47"/>
      <c r="H23" s="47"/>
      <c r="I23" s="154" t="s">
        <v>30</v>
      </c>
      <c r="J23" s="35" t="str">
        <f>IF('Rekapitulace stavby'!AN17="","",'Rekapitulace stavby'!AN17)</f>
        <v/>
      </c>
      <c r="K23" s="51"/>
    </row>
    <row r="24" s="1" customFormat="1" ht="6.96" customHeight="1">
      <c r="B24" s="46"/>
      <c r="C24" s="47"/>
      <c r="D24" s="47"/>
      <c r="E24" s="47"/>
      <c r="F24" s="47"/>
      <c r="G24" s="47"/>
      <c r="H24" s="47"/>
      <c r="I24" s="152"/>
      <c r="J24" s="47"/>
      <c r="K24" s="51"/>
    </row>
    <row r="25" s="1" customFormat="1" ht="14.4" customHeight="1">
      <c r="B25" s="46"/>
      <c r="C25" s="47"/>
      <c r="D25" s="40" t="s">
        <v>35</v>
      </c>
      <c r="E25" s="47"/>
      <c r="F25" s="47"/>
      <c r="G25" s="47"/>
      <c r="H25" s="47"/>
      <c r="I25" s="152"/>
      <c r="J25" s="47"/>
      <c r="K25" s="51"/>
    </row>
    <row r="26" s="7" customFormat="1" ht="16.5" customHeight="1">
      <c r="B26" s="156"/>
      <c r="C26" s="157"/>
      <c r="D26" s="157"/>
      <c r="E26" s="44" t="s">
        <v>21</v>
      </c>
      <c r="F26" s="44"/>
      <c r="G26" s="44"/>
      <c r="H26" s="44"/>
      <c r="I26" s="158"/>
      <c r="J26" s="157"/>
      <c r="K26" s="159"/>
    </row>
    <row r="27" s="1" customFormat="1" ht="6.96" customHeight="1">
      <c r="B27" s="46"/>
      <c r="C27" s="47"/>
      <c r="D27" s="47"/>
      <c r="E27" s="47"/>
      <c r="F27" s="47"/>
      <c r="G27" s="47"/>
      <c r="H27" s="47"/>
      <c r="I27" s="152"/>
      <c r="J27" s="47"/>
      <c r="K27" s="51"/>
    </row>
    <row r="28" s="1" customFormat="1" ht="6.96" customHeight="1">
      <c r="B28" s="46"/>
      <c r="C28" s="47"/>
      <c r="D28" s="106"/>
      <c r="E28" s="106"/>
      <c r="F28" s="106"/>
      <c r="G28" s="106"/>
      <c r="H28" s="106"/>
      <c r="I28" s="160"/>
      <c r="J28" s="106"/>
      <c r="K28" s="161"/>
    </row>
    <row r="29" s="1" customFormat="1" ht="25.44" customHeight="1">
      <c r="B29" s="46"/>
      <c r="C29" s="47"/>
      <c r="D29" s="162" t="s">
        <v>37</v>
      </c>
      <c r="E29" s="47"/>
      <c r="F29" s="47"/>
      <c r="G29" s="47"/>
      <c r="H29" s="47"/>
      <c r="I29" s="152"/>
      <c r="J29" s="163">
        <f>ROUND(J91,2)</f>
        <v>0</v>
      </c>
      <c r="K29" s="51"/>
    </row>
    <row r="30" s="1" customFormat="1" ht="6.96" customHeight="1">
      <c r="B30" s="46"/>
      <c r="C30" s="47"/>
      <c r="D30" s="106"/>
      <c r="E30" s="106"/>
      <c r="F30" s="106"/>
      <c r="G30" s="106"/>
      <c r="H30" s="106"/>
      <c r="I30" s="160"/>
      <c r="J30" s="106"/>
      <c r="K30" s="161"/>
    </row>
    <row r="31" s="1" customFormat="1" ht="14.4" customHeight="1">
      <c r="B31" s="46"/>
      <c r="C31" s="47"/>
      <c r="D31" s="47"/>
      <c r="E31" s="47"/>
      <c r="F31" s="52" t="s">
        <v>39</v>
      </c>
      <c r="G31" s="47"/>
      <c r="H31" s="47"/>
      <c r="I31" s="164" t="s">
        <v>38</v>
      </c>
      <c r="J31" s="52" t="s">
        <v>40</v>
      </c>
      <c r="K31" s="51"/>
    </row>
    <row r="32" s="1" customFormat="1" ht="14.4" customHeight="1">
      <c r="B32" s="46"/>
      <c r="C32" s="47"/>
      <c r="D32" s="55" t="s">
        <v>41</v>
      </c>
      <c r="E32" s="55" t="s">
        <v>42</v>
      </c>
      <c r="F32" s="165">
        <f>ROUND(SUM(BE91:BE241), 2)</f>
        <v>0</v>
      </c>
      <c r="G32" s="47"/>
      <c r="H32" s="47"/>
      <c r="I32" s="166">
        <v>0.20999999999999999</v>
      </c>
      <c r="J32" s="165">
        <f>ROUND(ROUND((SUM(BE91:BE241)), 2)*I32, 2)</f>
        <v>0</v>
      </c>
      <c r="K32" s="51"/>
    </row>
    <row r="33" s="1" customFormat="1" ht="14.4" customHeight="1">
      <c r="B33" s="46"/>
      <c r="C33" s="47"/>
      <c r="D33" s="47"/>
      <c r="E33" s="55" t="s">
        <v>43</v>
      </c>
      <c r="F33" s="165">
        <f>ROUND(SUM(BF91:BF241), 2)</f>
        <v>0</v>
      </c>
      <c r="G33" s="47"/>
      <c r="H33" s="47"/>
      <c r="I33" s="166">
        <v>0.14999999999999999</v>
      </c>
      <c r="J33" s="165">
        <f>ROUND(ROUND((SUM(BF91:BF241)), 2)*I33, 2)</f>
        <v>0</v>
      </c>
      <c r="K33" s="51"/>
    </row>
    <row r="34" hidden="1" s="1" customFormat="1" ht="14.4" customHeight="1">
      <c r="B34" s="46"/>
      <c r="C34" s="47"/>
      <c r="D34" s="47"/>
      <c r="E34" s="55" t="s">
        <v>44</v>
      </c>
      <c r="F34" s="165">
        <f>ROUND(SUM(BG91:BG241), 2)</f>
        <v>0</v>
      </c>
      <c r="G34" s="47"/>
      <c r="H34" s="47"/>
      <c r="I34" s="166">
        <v>0.20999999999999999</v>
      </c>
      <c r="J34" s="165">
        <v>0</v>
      </c>
      <c r="K34" s="51"/>
    </row>
    <row r="35" hidden="1" s="1" customFormat="1" ht="14.4" customHeight="1">
      <c r="B35" s="46"/>
      <c r="C35" s="47"/>
      <c r="D35" s="47"/>
      <c r="E35" s="55" t="s">
        <v>45</v>
      </c>
      <c r="F35" s="165">
        <f>ROUND(SUM(BH91:BH241), 2)</f>
        <v>0</v>
      </c>
      <c r="G35" s="47"/>
      <c r="H35" s="47"/>
      <c r="I35" s="166">
        <v>0.14999999999999999</v>
      </c>
      <c r="J35" s="165">
        <v>0</v>
      </c>
      <c r="K35" s="51"/>
    </row>
    <row r="36" hidden="1" s="1" customFormat="1" ht="14.4" customHeight="1">
      <c r="B36" s="46"/>
      <c r="C36" s="47"/>
      <c r="D36" s="47"/>
      <c r="E36" s="55" t="s">
        <v>46</v>
      </c>
      <c r="F36" s="165">
        <f>ROUND(SUM(BI91:BI241), 2)</f>
        <v>0</v>
      </c>
      <c r="G36" s="47"/>
      <c r="H36" s="47"/>
      <c r="I36" s="166">
        <v>0</v>
      </c>
      <c r="J36" s="165">
        <v>0</v>
      </c>
      <c r="K36" s="51"/>
    </row>
    <row r="37" s="1" customFormat="1" ht="6.96" customHeight="1">
      <c r="B37" s="46"/>
      <c r="C37" s="47"/>
      <c r="D37" s="47"/>
      <c r="E37" s="47"/>
      <c r="F37" s="47"/>
      <c r="G37" s="47"/>
      <c r="H37" s="47"/>
      <c r="I37" s="152"/>
      <c r="J37" s="47"/>
      <c r="K37" s="51"/>
    </row>
    <row r="38" s="1" customFormat="1" ht="25.44" customHeight="1">
      <c r="B38" s="46"/>
      <c r="C38" s="167"/>
      <c r="D38" s="168" t="s">
        <v>47</v>
      </c>
      <c r="E38" s="98"/>
      <c r="F38" s="98"/>
      <c r="G38" s="169" t="s">
        <v>48</v>
      </c>
      <c r="H38" s="170" t="s">
        <v>49</v>
      </c>
      <c r="I38" s="171"/>
      <c r="J38" s="172">
        <f>SUM(J29:J36)</f>
        <v>0</v>
      </c>
      <c r="K38" s="173"/>
    </row>
    <row r="39" s="1" customFormat="1" ht="14.4" customHeight="1">
      <c r="B39" s="67"/>
      <c r="C39" s="68"/>
      <c r="D39" s="68"/>
      <c r="E39" s="68"/>
      <c r="F39" s="68"/>
      <c r="G39" s="68"/>
      <c r="H39" s="68"/>
      <c r="I39" s="174"/>
      <c r="J39" s="68"/>
      <c r="K39" s="69"/>
    </row>
    <row r="43" s="1" customFormat="1" ht="6.96" customHeight="1">
      <c r="B43" s="175"/>
      <c r="C43" s="176"/>
      <c r="D43" s="176"/>
      <c r="E43" s="176"/>
      <c r="F43" s="176"/>
      <c r="G43" s="176"/>
      <c r="H43" s="176"/>
      <c r="I43" s="177"/>
      <c r="J43" s="176"/>
      <c r="K43" s="178"/>
    </row>
    <row r="44" s="1" customFormat="1" ht="36.96" customHeight="1">
      <c r="B44" s="46"/>
      <c r="C44" s="30" t="s">
        <v>95</v>
      </c>
      <c r="D44" s="47"/>
      <c r="E44" s="47"/>
      <c r="F44" s="47"/>
      <c r="G44" s="47"/>
      <c r="H44" s="47"/>
      <c r="I44" s="152"/>
      <c r="J44" s="47"/>
      <c r="K44" s="51"/>
    </row>
    <row r="45" s="1" customFormat="1" ht="6.96" customHeight="1">
      <c r="B45" s="46"/>
      <c r="C45" s="47"/>
      <c r="D45" s="47"/>
      <c r="E45" s="47"/>
      <c r="F45" s="47"/>
      <c r="G45" s="47"/>
      <c r="H45" s="47"/>
      <c r="I45" s="152"/>
      <c r="J45" s="47"/>
      <c r="K45" s="51"/>
    </row>
    <row r="46" s="1" customFormat="1" ht="14.4" customHeight="1">
      <c r="B46" s="46"/>
      <c r="C46" s="40" t="s">
        <v>18</v>
      </c>
      <c r="D46" s="47"/>
      <c r="E46" s="47"/>
      <c r="F46" s="47"/>
      <c r="G46" s="47"/>
      <c r="H46" s="47"/>
      <c r="I46" s="152"/>
      <c r="J46" s="47"/>
      <c r="K46" s="51"/>
    </row>
    <row r="47" s="1" customFormat="1" ht="16.5" customHeight="1">
      <c r="B47" s="46"/>
      <c r="C47" s="47"/>
      <c r="D47" s="47"/>
      <c r="E47" s="151" t="str">
        <f>E7</f>
        <v>Rekonstrukce Obecního úřadu Roztoky, 0992018</v>
      </c>
      <c r="F47" s="40"/>
      <c r="G47" s="40"/>
      <c r="H47" s="40"/>
      <c r="I47" s="152"/>
      <c r="J47" s="47"/>
      <c r="K47" s="51"/>
    </row>
    <row r="48">
      <c r="B48" s="28"/>
      <c r="C48" s="40" t="s">
        <v>91</v>
      </c>
      <c r="D48" s="29"/>
      <c r="E48" s="29"/>
      <c r="F48" s="29"/>
      <c r="G48" s="29"/>
      <c r="H48" s="29"/>
      <c r="I48" s="150"/>
      <c r="J48" s="29"/>
      <c r="K48" s="31"/>
    </row>
    <row r="49" s="1" customFormat="1" ht="16.5" customHeight="1">
      <c r="B49" s="46"/>
      <c r="C49" s="47"/>
      <c r="D49" s="47"/>
      <c r="E49" s="151" t="s">
        <v>92</v>
      </c>
      <c r="F49" s="47"/>
      <c r="G49" s="47"/>
      <c r="H49" s="47"/>
      <c r="I49" s="152"/>
      <c r="J49" s="47"/>
      <c r="K49" s="51"/>
    </row>
    <row r="50" s="1" customFormat="1" ht="14.4" customHeight="1">
      <c r="B50" s="46"/>
      <c r="C50" s="40" t="s">
        <v>93</v>
      </c>
      <c r="D50" s="47"/>
      <c r="E50" s="47"/>
      <c r="F50" s="47"/>
      <c r="G50" s="47"/>
      <c r="H50" s="47"/>
      <c r="I50" s="152"/>
      <c r="J50" s="47"/>
      <c r="K50" s="51"/>
    </row>
    <row r="51" s="1" customFormat="1" ht="17.25" customHeight="1">
      <c r="B51" s="46"/>
      <c r="C51" s="47"/>
      <c r="D51" s="47"/>
      <c r="E51" s="153" t="str">
        <f>E11</f>
        <v>050001 - SO 05 - Přípojka kanalizace</v>
      </c>
      <c r="F51" s="47"/>
      <c r="G51" s="47"/>
      <c r="H51" s="47"/>
      <c r="I51" s="152"/>
      <c r="J51" s="47"/>
      <c r="K51" s="51"/>
    </row>
    <row r="52" s="1" customFormat="1" ht="6.96" customHeight="1">
      <c r="B52" s="46"/>
      <c r="C52" s="47"/>
      <c r="D52" s="47"/>
      <c r="E52" s="47"/>
      <c r="F52" s="47"/>
      <c r="G52" s="47"/>
      <c r="H52" s="47"/>
      <c r="I52" s="152"/>
      <c r="J52" s="47"/>
      <c r="K52" s="51"/>
    </row>
    <row r="53" s="1" customFormat="1" ht="18" customHeight="1">
      <c r="B53" s="46"/>
      <c r="C53" s="40" t="s">
        <v>23</v>
      </c>
      <c r="D53" s="47"/>
      <c r="E53" s="47"/>
      <c r="F53" s="35" t="str">
        <f>F14</f>
        <v>budova Obecního úřadu Roztoky</v>
      </c>
      <c r="G53" s="47"/>
      <c r="H53" s="47"/>
      <c r="I53" s="154" t="s">
        <v>25</v>
      </c>
      <c r="J53" s="155" t="str">
        <f>IF(J14="","",J14)</f>
        <v>3. 12. 2018</v>
      </c>
      <c r="K53" s="51"/>
    </row>
    <row r="54" s="1" customFormat="1" ht="6.96" customHeight="1">
      <c r="B54" s="46"/>
      <c r="C54" s="47"/>
      <c r="D54" s="47"/>
      <c r="E54" s="47"/>
      <c r="F54" s="47"/>
      <c r="G54" s="47"/>
      <c r="H54" s="47"/>
      <c r="I54" s="152"/>
      <c r="J54" s="47"/>
      <c r="K54" s="51"/>
    </row>
    <row r="55" s="1" customFormat="1">
      <c r="B55" s="46"/>
      <c r="C55" s="40" t="s">
        <v>27</v>
      </c>
      <c r="D55" s="47"/>
      <c r="E55" s="47"/>
      <c r="F55" s="35" t="str">
        <f>E17</f>
        <v xml:space="preserve"> </v>
      </c>
      <c r="G55" s="47"/>
      <c r="H55" s="47"/>
      <c r="I55" s="154" t="s">
        <v>33</v>
      </c>
      <c r="J55" s="44" t="str">
        <f>E23</f>
        <v xml:space="preserve"> </v>
      </c>
      <c r="K55" s="51"/>
    </row>
    <row r="56" s="1" customFormat="1" ht="14.4" customHeight="1">
      <c r="B56" s="46"/>
      <c r="C56" s="40" t="s">
        <v>31</v>
      </c>
      <c r="D56" s="47"/>
      <c r="E56" s="47"/>
      <c r="F56" s="35" t="str">
        <f>IF(E20="","",E20)</f>
        <v/>
      </c>
      <c r="G56" s="47"/>
      <c r="H56" s="47"/>
      <c r="I56" s="152"/>
      <c r="J56" s="179"/>
      <c r="K56" s="51"/>
    </row>
    <row r="57" s="1" customFormat="1" ht="10.32" customHeight="1">
      <c r="B57" s="46"/>
      <c r="C57" s="47"/>
      <c r="D57" s="47"/>
      <c r="E57" s="47"/>
      <c r="F57" s="47"/>
      <c r="G57" s="47"/>
      <c r="H57" s="47"/>
      <c r="I57" s="152"/>
      <c r="J57" s="47"/>
      <c r="K57" s="51"/>
    </row>
    <row r="58" s="1" customFormat="1" ht="29.28" customHeight="1">
      <c r="B58" s="46"/>
      <c r="C58" s="180" t="s">
        <v>96</v>
      </c>
      <c r="D58" s="167"/>
      <c r="E58" s="167"/>
      <c r="F58" s="167"/>
      <c r="G58" s="167"/>
      <c r="H58" s="167"/>
      <c r="I58" s="181"/>
      <c r="J58" s="182" t="s">
        <v>97</v>
      </c>
      <c r="K58" s="183"/>
    </row>
    <row r="59" s="1" customFormat="1" ht="10.32" customHeight="1">
      <c r="B59" s="46"/>
      <c r="C59" s="47"/>
      <c r="D59" s="47"/>
      <c r="E59" s="47"/>
      <c r="F59" s="47"/>
      <c r="G59" s="47"/>
      <c r="H59" s="47"/>
      <c r="I59" s="152"/>
      <c r="J59" s="47"/>
      <c r="K59" s="51"/>
    </row>
    <row r="60" s="1" customFormat="1" ht="29.28" customHeight="1">
      <c r="B60" s="46"/>
      <c r="C60" s="184" t="s">
        <v>98</v>
      </c>
      <c r="D60" s="47"/>
      <c r="E60" s="47"/>
      <c r="F60" s="47"/>
      <c r="G60" s="47"/>
      <c r="H60" s="47"/>
      <c r="I60" s="152"/>
      <c r="J60" s="163">
        <f>J91</f>
        <v>0</v>
      </c>
      <c r="K60" s="51"/>
      <c r="AU60" s="24" t="s">
        <v>99</v>
      </c>
    </row>
    <row r="61" s="8" customFormat="1" ht="24.96" customHeight="1">
      <c r="B61" s="185"/>
      <c r="C61" s="186"/>
      <c r="D61" s="187" t="s">
        <v>100</v>
      </c>
      <c r="E61" s="188"/>
      <c r="F61" s="188"/>
      <c r="G61" s="188"/>
      <c r="H61" s="188"/>
      <c r="I61" s="189"/>
      <c r="J61" s="190">
        <f>J92</f>
        <v>0</v>
      </c>
      <c r="K61" s="191"/>
    </row>
    <row r="62" s="9" customFormat="1" ht="19.92" customHeight="1">
      <c r="B62" s="192"/>
      <c r="C62" s="193"/>
      <c r="D62" s="194" t="s">
        <v>101</v>
      </c>
      <c r="E62" s="195"/>
      <c r="F62" s="195"/>
      <c r="G62" s="195"/>
      <c r="H62" s="195"/>
      <c r="I62" s="196"/>
      <c r="J62" s="197">
        <f>J93</f>
        <v>0</v>
      </c>
      <c r="K62" s="198"/>
    </row>
    <row r="63" s="9" customFormat="1" ht="19.92" customHeight="1">
      <c r="B63" s="192"/>
      <c r="C63" s="193"/>
      <c r="D63" s="194" t="s">
        <v>102</v>
      </c>
      <c r="E63" s="195"/>
      <c r="F63" s="195"/>
      <c r="G63" s="195"/>
      <c r="H63" s="195"/>
      <c r="I63" s="196"/>
      <c r="J63" s="197">
        <f>J164</f>
        <v>0</v>
      </c>
      <c r="K63" s="198"/>
    </row>
    <row r="64" s="9" customFormat="1" ht="19.92" customHeight="1">
      <c r="B64" s="192"/>
      <c r="C64" s="193"/>
      <c r="D64" s="194" t="s">
        <v>103</v>
      </c>
      <c r="E64" s="195"/>
      <c r="F64" s="195"/>
      <c r="G64" s="195"/>
      <c r="H64" s="195"/>
      <c r="I64" s="196"/>
      <c r="J64" s="197">
        <f>J173</f>
        <v>0</v>
      </c>
      <c r="K64" s="198"/>
    </row>
    <row r="65" s="9" customFormat="1" ht="19.92" customHeight="1">
      <c r="B65" s="192"/>
      <c r="C65" s="193"/>
      <c r="D65" s="194" t="s">
        <v>104</v>
      </c>
      <c r="E65" s="195"/>
      <c r="F65" s="195"/>
      <c r="G65" s="195"/>
      <c r="H65" s="195"/>
      <c r="I65" s="196"/>
      <c r="J65" s="197">
        <f>J192</f>
        <v>0</v>
      </c>
      <c r="K65" s="198"/>
    </row>
    <row r="66" s="9" customFormat="1" ht="19.92" customHeight="1">
      <c r="B66" s="192"/>
      <c r="C66" s="193"/>
      <c r="D66" s="194" t="s">
        <v>105</v>
      </c>
      <c r="E66" s="195"/>
      <c r="F66" s="195"/>
      <c r="G66" s="195"/>
      <c r="H66" s="195"/>
      <c r="I66" s="196"/>
      <c r="J66" s="197">
        <f>J202</f>
        <v>0</v>
      </c>
      <c r="K66" s="198"/>
    </row>
    <row r="67" s="9" customFormat="1" ht="19.92" customHeight="1">
      <c r="B67" s="192"/>
      <c r="C67" s="193"/>
      <c r="D67" s="194" t="s">
        <v>106</v>
      </c>
      <c r="E67" s="195"/>
      <c r="F67" s="195"/>
      <c r="G67" s="195"/>
      <c r="H67" s="195"/>
      <c r="I67" s="196"/>
      <c r="J67" s="197">
        <f>J210</f>
        <v>0</v>
      </c>
      <c r="K67" s="198"/>
    </row>
    <row r="68" s="8" customFormat="1" ht="24.96" customHeight="1">
      <c r="B68" s="185"/>
      <c r="C68" s="186"/>
      <c r="D68" s="187" t="s">
        <v>107</v>
      </c>
      <c r="E68" s="188"/>
      <c r="F68" s="188"/>
      <c r="G68" s="188"/>
      <c r="H68" s="188"/>
      <c r="I68" s="189"/>
      <c r="J68" s="190">
        <f>J213</f>
        <v>0</v>
      </c>
      <c r="K68" s="191"/>
    </row>
    <row r="69" s="9" customFormat="1" ht="19.92" customHeight="1">
      <c r="B69" s="192"/>
      <c r="C69" s="193"/>
      <c r="D69" s="194" t="s">
        <v>108</v>
      </c>
      <c r="E69" s="195"/>
      <c r="F69" s="195"/>
      <c r="G69" s="195"/>
      <c r="H69" s="195"/>
      <c r="I69" s="196"/>
      <c r="J69" s="197">
        <f>J214</f>
        <v>0</v>
      </c>
      <c r="K69" s="198"/>
    </row>
    <row r="70" s="1" customFormat="1" ht="21.84" customHeight="1">
      <c r="B70" s="46"/>
      <c r="C70" s="47"/>
      <c r="D70" s="47"/>
      <c r="E70" s="47"/>
      <c r="F70" s="47"/>
      <c r="G70" s="47"/>
      <c r="H70" s="47"/>
      <c r="I70" s="152"/>
      <c r="J70" s="47"/>
      <c r="K70" s="51"/>
    </row>
    <row r="71" s="1" customFormat="1" ht="6.96" customHeight="1">
      <c r="B71" s="67"/>
      <c r="C71" s="68"/>
      <c r="D71" s="68"/>
      <c r="E71" s="68"/>
      <c r="F71" s="68"/>
      <c r="G71" s="68"/>
      <c r="H71" s="68"/>
      <c r="I71" s="174"/>
      <c r="J71" s="68"/>
      <c r="K71" s="69"/>
    </row>
    <row r="75" s="1" customFormat="1" ht="6.96" customHeight="1">
      <c r="B75" s="70"/>
      <c r="C75" s="71"/>
      <c r="D75" s="71"/>
      <c r="E75" s="71"/>
      <c r="F75" s="71"/>
      <c r="G75" s="71"/>
      <c r="H75" s="71"/>
      <c r="I75" s="177"/>
      <c r="J75" s="71"/>
      <c r="K75" s="71"/>
      <c r="L75" s="72"/>
    </row>
    <row r="76" s="1" customFormat="1" ht="36.96" customHeight="1">
      <c r="B76" s="46"/>
      <c r="C76" s="73" t="s">
        <v>109</v>
      </c>
      <c r="D76" s="74"/>
      <c r="E76" s="74"/>
      <c r="F76" s="74"/>
      <c r="G76" s="74"/>
      <c r="H76" s="74"/>
      <c r="I76" s="199"/>
      <c r="J76" s="74"/>
      <c r="K76" s="74"/>
      <c r="L76" s="72"/>
    </row>
    <row r="77" s="1" customFormat="1" ht="6.96" customHeight="1">
      <c r="B77" s="46"/>
      <c r="C77" s="74"/>
      <c r="D77" s="74"/>
      <c r="E77" s="74"/>
      <c r="F77" s="74"/>
      <c r="G77" s="74"/>
      <c r="H77" s="74"/>
      <c r="I77" s="199"/>
      <c r="J77" s="74"/>
      <c r="K77" s="74"/>
      <c r="L77" s="72"/>
    </row>
    <row r="78" s="1" customFormat="1" ht="14.4" customHeight="1">
      <c r="B78" s="46"/>
      <c r="C78" s="76" t="s">
        <v>18</v>
      </c>
      <c r="D78" s="74"/>
      <c r="E78" s="74"/>
      <c r="F78" s="74"/>
      <c r="G78" s="74"/>
      <c r="H78" s="74"/>
      <c r="I78" s="199"/>
      <c r="J78" s="74"/>
      <c r="K78" s="74"/>
      <c r="L78" s="72"/>
    </row>
    <row r="79" s="1" customFormat="1" ht="16.5" customHeight="1">
      <c r="B79" s="46"/>
      <c r="C79" s="74"/>
      <c r="D79" s="74"/>
      <c r="E79" s="200" t="str">
        <f>E7</f>
        <v>Rekonstrukce Obecního úřadu Roztoky, 0992018</v>
      </c>
      <c r="F79" s="76"/>
      <c r="G79" s="76"/>
      <c r="H79" s="76"/>
      <c r="I79" s="199"/>
      <c r="J79" s="74"/>
      <c r="K79" s="74"/>
      <c r="L79" s="72"/>
    </row>
    <row r="80">
      <c r="B80" s="28"/>
      <c r="C80" s="76" t="s">
        <v>91</v>
      </c>
      <c r="D80" s="201"/>
      <c r="E80" s="201"/>
      <c r="F80" s="201"/>
      <c r="G80" s="201"/>
      <c r="H80" s="201"/>
      <c r="I80" s="144"/>
      <c r="J80" s="201"/>
      <c r="K80" s="201"/>
      <c r="L80" s="202"/>
    </row>
    <row r="81" s="1" customFormat="1" ht="16.5" customHeight="1">
      <c r="B81" s="46"/>
      <c r="C81" s="74"/>
      <c r="D81" s="74"/>
      <c r="E81" s="200" t="s">
        <v>92</v>
      </c>
      <c r="F81" s="74"/>
      <c r="G81" s="74"/>
      <c r="H81" s="74"/>
      <c r="I81" s="199"/>
      <c r="J81" s="74"/>
      <c r="K81" s="74"/>
      <c r="L81" s="72"/>
    </row>
    <row r="82" s="1" customFormat="1" ht="14.4" customHeight="1">
      <c r="B82" s="46"/>
      <c r="C82" s="76" t="s">
        <v>93</v>
      </c>
      <c r="D82" s="74"/>
      <c r="E82" s="74"/>
      <c r="F82" s="74"/>
      <c r="G82" s="74"/>
      <c r="H82" s="74"/>
      <c r="I82" s="199"/>
      <c r="J82" s="74"/>
      <c r="K82" s="74"/>
      <c r="L82" s="72"/>
    </row>
    <row r="83" s="1" customFormat="1" ht="17.25" customHeight="1">
      <c r="B83" s="46"/>
      <c r="C83" s="74"/>
      <c r="D83" s="74"/>
      <c r="E83" s="82" t="str">
        <f>E11</f>
        <v>050001 - SO 05 - Přípojka kanalizace</v>
      </c>
      <c r="F83" s="74"/>
      <c r="G83" s="74"/>
      <c r="H83" s="74"/>
      <c r="I83" s="199"/>
      <c r="J83" s="74"/>
      <c r="K83" s="74"/>
      <c r="L83" s="72"/>
    </row>
    <row r="84" s="1" customFormat="1" ht="6.96" customHeight="1">
      <c r="B84" s="46"/>
      <c r="C84" s="74"/>
      <c r="D84" s="74"/>
      <c r="E84" s="74"/>
      <c r="F84" s="74"/>
      <c r="G84" s="74"/>
      <c r="H84" s="74"/>
      <c r="I84" s="199"/>
      <c r="J84" s="74"/>
      <c r="K84" s="74"/>
      <c r="L84" s="72"/>
    </row>
    <row r="85" s="1" customFormat="1" ht="18" customHeight="1">
      <c r="B85" s="46"/>
      <c r="C85" s="76" t="s">
        <v>23</v>
      </c>
      <c r="D85" s="74"/>
      <c r="E85" s="74"/>
      <c r="F85" s="203" t="str">
        <f>F14</f>
        <v>budova Obecního úřadu Roztoky</v>
      </c>
      <c r="G85" s="74"/>
      <c r="H85" s="74"/>
      <c r="I85" s="204" t="s">
        <v>25</v>
      </c>
      <c r="J85" s="85" t="str">
        <f>IF(J14="","",J14)</f>
        <v>3. 12. 2018</v>
      </c>
      <c r="K85" s="74"/>
      <c r="L85" s="72"/>
    </row>
    <row r="86" s="1" customFormat="1" ht="6.96" customHeight="1">
      <c r="B86" s="46"/>
      <c r="C86" s="74"/>
      <c r="D86" s="74"/>
      <c r="E86" s="74"/>
      <c r="F86" s="74"/>
      <c r="G86" s="74"/>
      <c r="H86" s="74"/>
      <c r="I86" s="199"/>
      <c r="J86" s="74"/>
      <c r="K86" s="74"/>
      <c r="L86" s="72"/>
    </row>
    <row r="87" s="1" customFormat="1">
      <c r="B87" s="46"/>
      <c r="C87" s="76" t="s">
        <v>27</v>
      </c>
      <c r="D87" s="74"/>
      <c r="E87" s="74"/>
      <c r="F87" s="203" t="str">
        <f>E17</f>
        <v xml:space="preserve"> </v>
      </c>
      <c r="G87" s="74"/>
      <c r="H87" s="74"/>
      <c r="I87" s="204" t="s">
        <v>33</v>
      </c>
      <c r="J87" s="203" t="str">
        <f>E23</f>
        <v xml:space="preserve"> </v>
      </c>
      <c r="K87" s="74"/>
      <c r="L87" s="72"/>
    </row>
    <row r="88" s="1" customFormat="1" ht="14.4" customHeight="1">
      <c r="B88" s="46"/>
      <c r="C88" s="76" t="s">
        <v>31</v>
      </c>
      <c r="D88" s="74"/>
      <c r="E88" s="74"/>
      <c r="F88" s="203" t="str">
        <f>IF(E20="","",E20)</f>
        <v/>
      </c>
      <c r="G88" s="74"/>
      <c r="H88" s="74"/>
      <c r="I88" s="199"/>
      <c r="J88" s="74"/>
      <c r="K88" s="74"/>
      <c r="L88" s="72"/>
    </row>
    <row r="89" s="1" customFormat="1" ht="10.32" customHeight="1">
      <c r="B89" s="46"/>
      <c r="C89" s="74"/>
      <c r="D89" s="74"/>
      <c r="E89" s="74"/>
      <c r="F89" s="74"/>
      <c r="G89" s="74"/>
      <c r="H89" s="74"/>
      <c r="I89" s="199"/>
      <c r="J89" s="74"/>
      <c r="K89" s="74"/>
      <c r="L89" s="72"/>
    </row>
    <row r="90" s="10" customFormat="1" ht="29.28" customHeight="1">
      <c r="B90" s="205"/>
      <c r="C90" s="206" t="s">
        <v>110</v>
      </c>
      <c r="D90" s="207" t="s">
        <v>56</v>
      </c>
      <c r="E90" s="207" t="s">
        <v>52</v>
      </c>
      <c r="F90" s="207" t="s">
        <v>111</v>
      </c>
      <c r="G90" s="207" t="s">
        <v>112</v>
      </c>
      <c r="H90" s="207" t="s">
        <v>113</v>
      </c>
      <c r="I90" s="208" t="s">
        <v>114</v>
      </c>
      <c r="J90" s="207" t="s">
        <v>97</v>
      </c>
      <c r="K90" s="209" t="s">
        <v>115</v>
      </c>
      <c r="L90" s="210"/>
      <c r="M90" s="102" t="s">
        <v>116</v>
      </c>
      <c r="N90" s="103" t="s">
        <v>41</v>
      </c>
      <c r="O90" s="103" t="s">
        <v>117</v>
      </c>
      <c r="P90" s="103" t="s">
        <v>118</v>
      </c>
      <c r="Q90" s="103" t="s">
        <v>119</v>
      </c>
      <c r="R90" s="103" t="s">
        <v>120</v>
      </c>
      <c r="S90" s="103" t="s">
        <v>121</v>
      </c>
      <c r="T90" s="104" t="s">
        <v>122</v>
      </c>
    </row>
    <row r="91" s="1" customFormat="1" ht="29.28" customHeight="1">
      <c r="B91" s="46"/>
      <c r="C91" s="108" t="s">
        <v>98</v>
      </c>
      <c r="D91" s="74"/>
      <c r="E91" s="74"/>
      <c r="F91" s="74"/>
      <c r="G91" s="74"/>
      <c r="H91" s="74"/>
      <c r="I91" s="199"/>
      <c r="J91" s="211">
        <f>BK91</f>
        <v>0</v>
      </c>
      <c r="K91" s="74"/>
      <c r="L91" s="72"/>
      <c r="M91" s="105"/>
      <c r="N91" s="106"/>
      <c r="O91" s="106"/>
      <c r="P91" s="212">
        <f>P92+P213</f>
        <v>0</v>
      </c>
      <c r="Q91" s="106"/>
      <c r="R91" s="212">
        <f>R92+R213</f>
        <v>6.1819997999999998</v>
      </c>
      <c r="S91" s="106"/>
      <c r="T91" s="213">
        <f>T92+T213</f>
        <v>0.64671999999999996</v>
      </c>
      <c r="AT91" s="24" t="s">
        <v>70</v>
      </c>
      <c r="AU91" s="24" t="s">
        <v>99</v>
      </c>
      <c r="BK91" s="214">
        <f>BK92+BK213</f>
        <v>0</v>
      </c>
    </row>
    <row r="92" s="11" customFormat="1" ht="37.44" customHeight="1">
      <c r="B92" s="215"/>
      <c r="C92" s="216"/>
      <c r="D92" s="217" t="s">
        <v>70</v>
      </c>
      <c r="E92" s="218" t="s">
        <v>123</v>
      </c>
      <c r="F92" s="218" t="s">
        <v>124</v>
      </c>
      <c r="G92" s="216"/>
      <c r="H92" s="216"/>
      <c r="I92" s="219"/>
      <c r="J92" s="220">
        <f>BK92</f>
        <v>0</v>
      </c>
      <c r="K92" s="216"/>
      <c r="L92" s="221"/>
      <c r="M92" s="222"/>
      <c r="N92" s="223"/>
      <c r="O92" s="223"/>
      <c r="P92" s="224">
        <f>P93+P164+P173+P192+P202+P210</f>
        <v>0</v>
      </c>
      <c r="Q92" s="223"/>
      <c r="R92" s="224">
        <f>R93+R164+R173+R192+R202+R210</f>
        <v>6.1819997999999998</v>
      </c>
      <c r="S92" s="223"/>
      <c r="T92" s="225">
        <f>T93+T164+T173+T192+T202+T210</f>
        <v>0.64671999999999996</v>
      </c>
      <c r="AR92" s="226" t="s">
        <v>78</v>
      </c>
      <c r="AT92" s="227" t="s">
        <v>70</v>
      </c>
      <c r="AU92" s="227" t="s">
        <v>71</v>
      </c>
      <c r="AY92" s="226" t="s">
        <v>125</v>
      </c>
      <c r="BK92" s="228">
        <f>BK93+BK164+BK173+BK192+BK202+BK210</f>
        <v>0</v>
      </c>
    </row>
    <row r="93" s="11" customFormat="1" ht="19.92" customHeight="1">
      <c r="B93" s="215"/>
      <c r="C93" s="216"/>
      <c r="D93" s="217" t="s">
        <v>70</v>
      </c>
      <c r="E93" s="229" t="s">
        <v>78</v>
      </c>
      <c r="F93" s="229" t="s">
        <v>126</v>
      </c>
      <c r="G93" s="216"/>
      <c r="H93" s="216"/>
      <c r="I93" s="219"/>
      <c r="J93" s="230">
        <f>BK93</f>
        <v>0</v>
      </c>
      <c r="K93" s="216"/>
      <c r="L93" s="221"/>
      <c r="M93" s="222"/>
      <c r="N93" s="223"/>
      <c r="O93" s="223"/>
      <c r="P93" s="224">
        <f>SUM(P94:P163)</f>
        <v>0</v>
      </c>
      <c r="Q93" s="223"/>
      <c r="R93" s="224">
        <f>SUM(R94:R163)</f>
        <v>5.3968930000000004</v>
      </c>
      <c r="S93" s="223"/>
      <c r="T93" s="225">
        <f>SUM(T94:T163)</f>
        <v>0.64671999999999996</v>
      </c>
      <c r="AR93" s="226" t="s">
        <v>78</v>
      </c>
      <c r="AT93" s="227" t="s">
        <v>70</v>
      </c>
      <c r="AU93" s="227" t="s">
        <v>78</v>
      </c>
      <c r="AY93" s="226" t="s">
        <v>125</v>
      </c>
      <c r="BK93" s="228">
        <f>SUM(BK94:BK163)</f>
        <v>0</v>
      </c>
    </row>
    <row r="94" s="1" customFormat="1" ht="51" customHeight="1">
      <c r="B94" s="46"/>
      <c r="C94" s="231" t="s">
        <v>127</v>
      </c>
      <c r="D94" s="231" t="s">
        <v>128</v>
      </c>
      <c r="E94" s="232" t="s">
        <v>129</v>
      </c>
      <c r="F94" s="233" t="s">
        <v>130</v>
      </c>
      <c r="G94" s="234" t="s">
        <v>131</v>
      </c>
      <c r="H94" s="235">
        <v>2.7519999999999998</v>
      </c>
      <c r="I94" s="236"/>
      <c r="J94" s="237">
        <f>ROUND(I94*H94,2)</f>
        <v>0</v>
      </c>
      <c r="K94" s="233" t="s">
        <v>132</v>
      </c>
      <c r="L94" s="72"/>
      <c r="M94" s="238" t="s">
        <v>21</v>
      </c>
      <c r="N94" s="239" t="s">
        <v>42</v>
      </c>
      <c r="O94" s="47"/>
      <c r="P94" s="240">
        <f>O94*H94</f>
        <v>0</v>
      </c>
      <c r="Q94" s="240">
        <v>0</v>
      </c>
      <c r="R94" s="240">
        <f>Q94*H94</f>
        <v>0</v>
      </c>
      <c r="S94" s="240">
        <v>0.23499999999999999</v>
      </c>
      <c r="T94" s="241">
        <f>S94*H94</f>
        <v>0.64671999999999996</v>
      </c>
      <c r="AR94" s="24" t="s">
        <v>133</v>
      </c>
      <c r="AT94" s="24" t="s">
        <v>128</v>
      </c>
      <c r="AU94" s="24" t="s">
        <v>80</v>
      </c>
      <c r="AY94" s="24" t="s">
        <v>125</v>
      </c>
      <c r="BE94" s="242">
        <f>IF(N94="základní",J94,0)</f>
        <v>0</v>
      </c>
      <c r="BF94" s="242">
        <f>IF(N94="snížená",J94,0)</f>
        <v>0</v>
      </c>
      <c r="BG94" s="242">
        <f>IF(N94="zákl. přenesená",J94,0)</f>
        <v>0</v>
      </c>
      <c r="BH94" s="242">
        <f>IF(N94="sníž. přenesená",J94,0)</f>
        <v>0</v>
      </c>
      <c r="BI94" s="242">
        <f>IF(N94="nulová",J94,0)</f>
        <v>0</v>
      </c>
      <c r="BJ94" s="24" t="s">
        <v>78</v>
      </c>
      <c r="BK94" s="242">
        <f>ROUND(I94*H94,2)</f>
        <v>0</v>
      </c>
      <c r="BL94" s="24" t="s">
        <v>133</v>
      </c>
      <c r="BM94" s="24" t="s">
        <v>134</v>
      </c>
    </row>
    <row r="95" s="1" customFormat="1">
      <c r="B95" s="46"/>
      <c r="C95" s="74"/>
      <c r="D95" s="243" t="s">
        <v>135</v>
      </c>
      <c r="E95" s="74"/>
      <c r="F95" s="244" t="s">
        <v>136</v>
      </c>
      <c r="G95" s="74"/>
      <c r="H95" s="74"/>
      <c r="I95" s="199"/>
      <c r="J95" s="74"/>
      <c r="K95" s="74"/>
      <c r="L95" s="72"/>
      <c r="M95" s="245"/>
      <c r="N95" s="47"/>
      <c r="O95" s="47"/>
      <c r="P95" s="47"/>
      <c r="Q95" s="47"/>
      <c r="R95" s="47"/>
      <c r="S95" s="47"/>
      <c r="T95" s="95"/>
      <c r="AT95" s="24" t="s">
        <v>135</v>
      </c>
      <c r="AU95" s="24" t="s">
        <v>80</v>
      </c>
    </row>
    <row r="96" s="12" customFormat="1">
      <c r="B96" s="246"/>
      <c r="C96" s="247"/>
      <c r="D96" s="243" t="s">
        <v>137</v>
      </c>
      <c r="E96" s="248" t="s">
        <v>21</v>
      </c>
      <c r="F96" s="249" t="s">
        <v>138</v>
      </c>
      <c r="G96" s="247"/>
      <c r="H96" s="250">
        <v>2.7519999999999998</v>
      </c>
      <c r="I96" s="251"/>
      <c r="J96" s="247"/>
      <c r="K96" s="247"/>
      <c r="L96" s="252"/>
      <c r="M96" s="253"/>
      <c r="N96" s="254"/>
      <c r="O96" s="254"/>
      <c r="P96" s="254"/>
      <c r="Q96" s="254"/>
      <c r="R96" s="254"/>
      <c r="S96" s="254"/>
      <c r="T96" s="255"/>
      <c r="AT96" s="256" t="s">
        <v>137</v>
      </c>
      <c r="AU96" s="256" t="s">
        <v>80</v>
      </c>
      <c r="AV96" s="12" t="s">
        <v>80</v>
      </c>
      <c r="AW96" s="12" t="s">
        <v>34</v>
      </c>
      <c r="AX96" s="12" t="s">
        <v>71</v>
      </c>
      <c r="AY96" s="256" t="s">
        <v>125</v>
      </c>
    </row>
    <row r="97" s="13" customFormat="1">
      <c r="B97" s="257"/>
      <c r="C97" s="258"/>
      <c r="D97" s="243" t="s">
        <v>137</v>
      </c>
      <c r="E97" s="259" t="s">
        <v>21</v>
      </c>
      <c r="F97" s="260" t="s">
        <v>139</v>
      </c>
      <c r="G97" s="258"/>
      <c r="H97" s="261">
        <v>2.7519999999999998</v>
      </c>
      <c r="I97" s="262"/>
      <c r="J97" s="258"/>
      <c r="K97" s="258"/>
      <c r="L97" s="263"/>
      <c r="M97" s="264"/>
      <c r="N97" s="265"/>
      <c r="O97" s="265"/>
      <c r="P97" s="265"/>
      <c r="Q97" s="265"/>
      <c r="R97" s="265"/>
      <c r="S97" s="265"/>
      <c r="T97" s="266"/>
      <c r="AT97" s="267" t="s">
        <v>137</v>
      </c>
      <c r="AU97" s="267" t="s">
        <v>80</v>
      </c>
      <c r="AV97" s="13" t="s">
        <v>133</v>
      </c>
      <c r="AW97" s="13" t="s">
        <v>34</v>
      </c>
      <c r="AX97" s="13" t="s">
        <v>78</v>
      </c>
      <c r="AY97" s="267" t="s">
        <v>125</v>
      </c>
    </row>
    <row r="98" s="1" customFormat="1" ht="25.5" customHeight="1">
      <c r="B98" s="46"/>
      <c r="C98" s="231" t="s">
        <v>140</v>
      </c>
      <c r="D98" s="231" t="s">
        <v>128</v>
      </c>
      <c r="E98" s="232" t="s">
        <v>141</v>
      </c>
      <c r="F98" s="233" t="s">
        <v>142</v>
      </c>
      <c r="G98" s="234" t="s">
        <v>143</v>
      </c>
      <c r="H98" s="235">
        <v>1</v>
      </c>
      <c r="I98" s="236"/>
      <c r="J98" s="237">
        <f>ROUND(I98*H98,2)</f>
        <v>0</v>
      </c>
      <c r="K98" s="233" t="s">
        <v>132</v>
      </c>
      <c r="L98" s="72"/>
      <c r="M98" s="238" t="s">
        <v>21</v>
      </c>
      <c r="N98" s="239" t="s">
        <v>42</v>
      </c>
      <c r="O98" s="47"/>
      <c r="P98" s="240">
        <f>O98*H98</f>
        <v>0</v>
      </c>
      <c r="Q98" s="240">
        <v>0.00064999999999999997</v>
      </c>
      <c r="R98" s="240">
        <f>Q98*H98</f>
        <v>0.00064999999999999997</v>
      </c>
      <c r="S98" s="240">
        <v>0</v>
      </c>
      <c r="T98" s="241">
        <f>S98*H98</f>
        <v>0</v>
      </c>
      <c r="AR98" s="24" t="s">
        <v>133</v>
      </c>
      <c r="AT98" s="24" t="s">
        <v>128</v>
      </c>
      <c r="AU98" s="24" t="s">
        <v>80</v>
      </c>
      <c r="AY98" s="24" t="s">
        <v>125</v>
      </c>
      <c r="BE98" s="242">
        <f>IF(N98="základní",J98,0)</f>
        <v>0</v>
      </c>
      <c r="BF98" s="242">
        <f>IF(N98="snížená",J98,0)</f>
        <v>0</v>
      </c>
      <c r="BG98" s="242">
        <f>IF(N98="zákl. přenesená",J98,0)</f>
        <v>0</v>
      </c>
      <c r="BH98" s="242">
        <f>IF(N98="sníž. přenesená",J98,0)</f>
        <v>0</v>
      </c>
      <c r="BI98" s="242">
        <f>IF(N98="nulová",J98,0)</f>
        <v>0</v>
      </c>
      <c r="BJ98" s="24" t="s">
        <v>78</v>
      </c>
      <c r="BK98" s="242">
        <f>ROUND(I98*H98,2)</f>
        <v>0</v>
      </c>
      <c r="BL98" s="24" t="s">
        <v>133</v>
      </c>
      <c r="BM98" s="24" t="s">
        <v>144</v>
      </c>
    </row>
    <row r="99" s="1" customFormat="1">
      <c r="B99" s="46"/>
      <c r="C99" s="74"/>
      <c r="D99" s="243" t="s">
        <v>135</v>
      </c>
      <c r="E99" s="74"/>
      <c r="F99" s="244" t="s">
        <v>145</v>
      </c>
      <c r="G99" s="74"/>
      <c r="H99" s="74"/>
      <c r="I99" s="199"/>
      <c r="J99" s="74"/>
      <c r="K99" s="74"/>
      <c r="L99" s="72"/>
      <c r="M99" s="245"/>
      <c r="N99" s="47"/>
      <c r="O99" s="47"/>
      <c r="P99" s="47"/>
      <c r="Q99" s="47"/>
      <c r="R99" s="47"/>
      <c r="S99" s="47"/>
      <c r="T99" s="95"/>
      <c r="AT99" s="24" t="s">
        <v>135</v>
      </c>
      <c r="AU99" s="24" t="s">
        <v>80</v>
      </c>
    </row>
    <row r="100" s="1" customFormat="1" ht="25.5" customHeight="1">
      <c r="B100" s="46"/>
      <c r="C100" s="231" t="s">
        <v>146</v>
      </c>
      <c r="D100" s="231" t="s">
        <v>128</v>
      </c>
      <c r="E100" s="232" t="s">
        <v>147</v>
      </c>
      <c r="F100" s="233" t="s">
        <v>148</v>
      </c>
      <c r="G100" s="234" t="s">
        <v>143</v>
      </c>
      <c r="H100" s="235">
        <v>1</v>
      </c>
      <c r="I100" s="236"/>
      <c r="J100" s="237">
        <f>ROUND(I100*H100,2)</f>
        <v>0</v>
      </c>
      <c r="K100" s="233" t="s">
        <v>132</v>
      </c>
      <c r="L100" s="72"/>
      <c r="M100" s="238" t="s">
        <v>21</v>
      </c>
      <c r="N100" s="239" t="s">
        <v>42</v>
      </c>
      <c r="O100" s="47"/>
      <c r="P100" s="240">
        <f>O100*H100</f>
        <v>0</v>
      </c>
      <c r="Q100" s="240">
        <v>0</v>
      </c>
      <c r="R100" s="240">
        <f>Q100*H100</f>
        <v>0</v>
      </c>
      <c r="S100" s="240">
        <v>0</v>
      </c>
      <c r="T100" s="241">
        <f>S100*H100</f>
        <v>0</v>
      </c>
      <c r="AR100" s="24" t="s">
        <v>133</v>
      </c>
      <c r="AT100" s="24" t="s">
        <v>128</v>
      </c>
      <c r="AU100" s="24" t="s">
        <v>80</v>
      </c>
      <c r="AY100" s="24" t="s">
        <v>125</v>
      </c>
      <c r="BE100" s="242">
        <f>IF(N100="základní",J100,0)</f>
        <v>0</v>
      </c>
      <c r="BF100" s="242">
        <f>IF(N100="snížená",J100,0)</f>
        <v>0</v>
      </c>
      <c r="BG100" s="242">
        <f>IF(N100="zákl. přenesená",J100,0)</f>
        <v>0</v>
      </c>
      <c r="BH100" s="242">
        <f>IF(N100="sníž. přenesená",J100,0)</f>
        <v>0</v>
      </c>
      <c r="BI100" s="242">
        <f>IF(N100="nulová",J100,0)</f>
        <v>0</v>
      </c>
      <c r="BJ100" s="24" t="s">
        <v>78</v>
      </c>
      <c r="BK100" s="242">
        <f>ROUND(I100*H100,2)</f>
        <v>0</v>
      </c>
      <c r="BL100" s="24" t="s">
        <v>133</v>
      </c>
      <c r="BM100" s="24" t="s">
        <v>149</v>
      </c>
    </row>
    <row r="101" s="1" customFormat="1">
      <c r="B101" s="46"/>
      <c r="C101" s="74"/>
      <c r="D101" s="243" t="s">
        <v>135</v>
      </c>
      <c r="E101" s="74"/>
      <c r="F101" s="244" t="s">
        <v>145</v>
      </c>
      <c r="G101" s="74"/>
      <c r="H101" s="74"/>
      <c r="I101" s="199"/>
      <c r="J101" s="74"/>
      <c r="K101" s="74"/>
      <c r="L101" s="72"/>
      <c r="M101" s="245"/>
      <c r="N101" s="47"/>
      <c r="O101" s="47"/>
      <c r="P101" s="47"/>
      <c r="Q101" s="47"/>
      <c r="R101" s="47"/>
      <c r="S101" s="47"/>
      <c r="T101" s="95"/>
      <c r="AT101" s="24" t="s">
        <v>135</v>
      </c>
      <c r="AU101" s="24" t="s">
        <v>80</v>
      </c>
    </row>
    <row r="102" s="1" customFormat="1" ht="16.5" customHeight="1">
      <c r="B102" s="46"/>
      <c r="C102" s="231" t="s">
        <v>150</v>
      </c>
      <c r="D102" s="231" t="s">
        <v>128</v>
      </c>
      <c r="E102" s="232" t="s">
        <v>151</v>
      </c>
      <c r="F102" s="233" t="s">
        <v>152</v>
      </c>
      <c r="G102" s="234" t="s">
        <v>153</v>
      </c>
      <c r="H102" s="235">
        <v>18</v>
      </c>
      <c r="I102" s="236"/>
      <c r="J102" s="237">
        <f>ROUND(I102*H102,2)</f>
        <v>0</v>
      </c>
      <c r="K102" s="233" t="s">
        <v>132</v>
      </c>
      <c r="L102" s="72"/>
      <c r="M102" s="238" t="s">
        <v>21</v>
      </c>
      <c r="N102" s="239" t="s">
        <v>42</v>
      </c>
      <c r="O102" s="47"/>
      <c r="P102" s="240">
        <f>O102*H102</f>
        <v>0</v>
      </c>
      <c r="Q102" s="240">
        <v>0.00055000000000000003</v>
      </c>
      <c r="R102" s="240">
        <f>Q102*H102</f>
        <v>0.0099000000000000008</v>
      </c>
      <c r="S102" s="240">
        <v>0</v>
      </c>
      <c r="T102" s="241">
        <f>S102*H102</f>
        <v>0</v>
      </c>
      <c r="AR102" s="24" t="s">
        <v>133</v>
      </c>
      <c r="AT102" s="24" t="s">
        <v>128</v>
      </c>
      <c r="AU102" s="24" t="s">
        <v>80</v>
      </c>
      <c r="AY102" s="24" t="s">
        <v>125</v>
      </c>
      <c r="BE102" s="242">
        <f>IF(N102="základní",J102,0)</f>
        <v>0</v>
      </c>
      <c r="BF102" s="242">
        <f>IF(N102="snížená",J102,0)</f>
        <v>0</v>
      </c>
      <c r="BG102" s="242">
        <f>IF(N102="zákl. přenesená",J102,0)</f>
        <v>0</v>
      </c>
      <c r="BH102" s="242">
        <f>IF(N102="sníž. přenesená",J102,0)</f>
        <v>0</v>
      </c>
      <c r="BI102" s="242">
        <f>IF(N102="nulová",J102,0)</f>
        <v>0</v>
      </c>
      <c r="BJ102" s="24" t="s">
        <v>78</v>
      </c>
      <c r="BK102" s="242">
        <f>ROUND(I102*H102,2)</f>
        <v>0</v>
      </c>
      <c r="BL102" s="24" t="s">
        <v>133</v>
      </c>
      <c r="BM102" s="24" t="s">
        <v>154</v>
      </c>
    </row>
    <row r="103" s="1" customFormat="1">
      <c r="B103" s="46"/>
      <c r="C103" s="74"/>
      <c r="D103" s="243" t="s">
        <v>135</v>
      </c>
      <c r="E103" s="74"/>
      <c r="F103" s="244" t="s">
        <v>145</v>
      </c>
      <c r="G103" s="74"/>
      <c r="H103" s="74"/>
      <c r="I103" s="199"/>
      <c r="J103" s="74"/>
      <c r="K103" s="74"/>
      <c r="L103" s="72"/>
      <c r="M103" s="245"/>
      <c r="N103" s="47"/>
      <c r="O103" s="47"/>
      <c r="P103" s="47"/>
      <c r="Q103" s="47"/>
      <c r="R103" s="47"/>
      <c r="S103" s="47"/>
      <c r="T103" s="95"/>
      <c r="AT103" s="24" t="s">
        <v>135</v>
      </c>
      <c r="AU103" s="24" t="s">
        <v>80</v>
      </c>
    </row>
    <row r="104" s="12" customFormat="1">
      <c r="B104" s="246"/>
      <c r="C104" s="247"/>
      <c r="D104" s="243" t="s">
        <v>137</v>
      </c>
      <c r="E104" s="248" t="s">
        <v>21</v>
      </c>
      <c r="F104" s="249" t="s">
        <v>155</v>
      </c>
      <c r="G104" s="247"/>
      <c r="H104" s="250">
        <v>11</v>
      </c>
      <c r="I104" s="251"/>
      <c r="J104" s="247"/>
      <c r="K104" s="247"/>
      <c r="L104" s="252"/>
      <c r="M104" s="253"/>
      <c r="N104" s="254"/>
      <c r="O104" s="254"/>
      <c r="P104" s="254"/>
      <c r="Q104" s="254"/>
      <c r="R104" s="254"/>
      <c r="S104" s="254"/>
      <c r="T104" s="255"/>
      <c r="AT104" s="256" t="s">
        <v>137</v>
      </c>
      <c r="AU104" s="256" t="s">
        <v>80</v>
      </c>
      <c r="AV104" s="12" t="s">
        <v>80</v>
      </c>
      <c r="AW104" s="12" t="s">
        <v>34</v>
      </c>
      <c r="AX104" s="12" t="s">
        <v>71</v>
      </c>
      <c r="AY104" s="256" t="s">
        <v>125</v>
      </c>
    </row>
    <row r="105" s="12" customFormat="1">
      <c r="B105" s="246"/>
      <c r="C105" s="247"/>
      <c r="D105" s="243" t="s">
        <v>137</v>
      </c>
      <c r="E105" s="248" t="s">
        <v>21</v>
      </c>
      <c r="F105" s="249" t="s">
        <v>156</v>
      </c>
      <c r="G105" s="247"/>
      <c r="H105" s="250">
        <v>7</v>
      </c>
      <c r="I105" s="251"/>
      <c r="J105" s="247"/>
      <c r="K105" s="247"/>
      <c r="L105" s="252"/>
      <c r="M105" s="253"/>
      <c r="N105" s="254"/>
      <c r="O105" s="254"/>
      <c r="P105" s="254"/>
      <c r="Q105" s="254"/>
      <c r="R105" s="254"/>
      <c r="S105" s="254"/>
      <c r="T105" s="255"/>
      <c r="AT105" s="256" t="s">
        <v>137</v>
      </c>
      <c r="AU105" s="256" t="s">
        <v>80</v>
      </c>
      <c r="AV105" s="12" t="s">
        <v>80</v>
      </c>
      <c r="AW105" s="12" t="s">
        <v>34</v>
      </c>
      <c r="AX105" s="12" t="s">
        <v>71</v>
      </c>
      <c r="AY105" s="256" t="s">
        <v>125</v>
      </c>
    </row>
    <row r="106" s="13" customFormat="1">
      <c r="B106" s="257"/>
      <c r="C106" s="258"/>
      <c r="D106" s="243" t="s">
        <v>137</v>
      </c>
      <c r="E106" s="259" t="s">
        <v>21</v>
      </c>
      <c r="F106" s="260" t="s">
        <v>139</v>
      </c>
      <c r="G106" s="258"/>
      <c r="H106" s="261">
        <v>18</v>
      </c>
      <c r="I106" s="262"/>
      <c r="J106" s="258"/>
      <c r="K106" s="258"/>
      <c r="L106" s="263"/>
      <c r="M106" s="264"/>
      <c r="N106" s="265"/>
      <c r="O106" s="265"/>
      <c r="P106" s="265"/>
      <c r="Q106" s="265"/>
      <c r="R106" s="265"/>
      <c r="S106" s="265"/>
      <c r="T106" s="266"/>
      <c r="AT106" s="267" t="s">
        <v>137</v>
      </c>
      <c r="AU106" s="267" t="s">
        <v>80</v>
      </c>
      <c r="AV106" s="13" t="s">
        <v>133</v>
      </c>
      <c r="AW106" s="13" t="s">
        <v>34</v>
      </c>
      <c r="AX106" s="13" t="s">
        <v>78</v>
      </c>
      <c r="AY106" s="267" t="s">
        <v>125</v>
      </c>
    </row>
    <row r="107" s="1" customFormat="1" ht="25.5" customHeight="1">
      <c r="B107" s="46"/>
      <c r="C107" s="231" t="s">
        <v>157</v>
      </c>
      <c r="D107" s="231" t="s">
        <v>128</v>
      </c>
      <c r="E107" s="232" t="s">
        <v>158</v>
      </c>
      <c r="F107" s="233" t="s">
        <v>159</v>
      </c>
      <c r="G107" s="234" t="s">
        <v>153</v>
      </c>
      <c r="H107" s="235">
        <v>18</v>
      </c>
      <c r="I107" s="236"/>
      <c r="J107" s="237">
        <f>ROUND(I107*H107,2)</f>
        <v>0</v>
      </c>
      <c r="K107" s="233" t="s">
        <v>132</v>
      </c>
      <c r="L107" s="72"/>
      <c r="M107" s="238" t="s">
        <v>21</v>
      </c>
      <c r="N107" s="239" t="s">
        <v>42</v>
      </c>
      <c r="O107" s="47"/>
      <c r="P107" s="240">
        <f>O107*H107</f>
        <v>0</v>
      </c>
      <c r="Q107" s="240">
        <v>0</v>
      </c>
      <c r="R107" s="240">
        <f>Q107*H107</f>
        <v>0</v>
      </c>
      <c r="S107" s="240">
        <v>0</v>
      </c>
      <c r="T107" s="241">
        <f>S107*H107</f>
        <v>0</v>
      </c>
      <c r="AR107" s="24" t="s">
        <v>133</v>
      </c>
      <c r="AT107" s="24" t="s">
        <v>128</v>
      </c>
      <c r="AU107" s="24" t="s">
        <v>80</v>
      </c>
      <c r="AY107" s="24" t="s">
        <v>125</v>
      </c>
      <c r="BE107" s="242">
        <f>IF(N107="základní",J107,0)</f>
        <v>0</v>
      </c>
      <c r="BF107" s="242">
        <f>IF(N107="snížená",J107,0)</f>
        <v>0</v>
      </c>
      <c r="BG107" s="242">
        <f>IF(N107="zákl. přenesená",J107,0)</f>
        <v>0</v>
      </c>
      <c r="BH107" s="242">
        <f>IF(N107="sníž. přenesená",J107,0)</f>
        <v>0</v>
      </c>
      <c r="BI107" s="242">
        <f>IF(N107="nulová",J107,0)</f>
        <v>0</v>
      </c>
      <c r="BJ107" s="24" t="s">
        <v>78</v>
      </c>
      <c r="BK107" s="242">
        <f>ROUND(I107*H107,2)</f>
        <v>0</v>
      </c>
      <c r="BL107" s="24" t="s">
        <v>133</v>
      </c>
      <c r="BM107" s="24" t="s">
        <v>160</v>
      </c>
    </row>
    <row r="108" s="1" customFormat="1">
      <c r="B108" s="46"/>
      <c r="C108" s="74"/>
      <c r="D108" s="243" t="s">
        <v>135</v>
      </c>
      <c r="E108" s="74"/>
      <c r="F108" s="244" t="s">
        <v>145</v>
      </c>
      <c r="G108" s="74"/>
      <c r="H108" s="74"/>
      <c r="I108" s="199"/>
      <c r="J108" s="74"/>
      <c r="K108" s="74"/>
      <c r="L108" s="72"/>
      <c r="M108" s="245"/>
      <c r="N108" s="47"/>
      <c r="O108" s="47"/>
      <c r="P108" s="47"/>
      <c r="Q108" s="47"/>
      <c r="R108" s="47"/>
      <c r="S108" s="47"/>
      <c r="T108" s="95"/>
      <c r="AT108" s="24" t="s">
        <v>135</v>
      </c>
      <c r="AU108" s="24" t="s">
        <v>80</v>
      </c>
    </row>
    <row r="109" s="12" customFormat="1">
      <c r="B109" s="246"/>
      <c r="C109" s="247"/>
      <c r="D109" s="243" t="s">
        <v>137</v>
      </c>
      <c r="E109" s="248" t="s">
        <v>21</v>
      </c>
      <c r="F109" s="249" t="s">
        <v>155</v>
      </c>
      <c r="G109" s="247"/>
      <c r="H109" s="250">
        <v>11</v>
      </c>
      <c r="I109" s="251"/>
      <c r="J109" s="247"/>
      <c r="K109" s="247"/>
      <c r="L109" s="252"/>
      <c r="M109" s="253"/>
      <c r="N109" s="254"/>
      <c r="O109" s="254"/>
      <c r="P109" s="254"/>
      <c r="Q109" s="254"/>
      <c r="R109" s="254"/>
      <c r="S109" s="254"/>
      <c r="T109" s="255"/>
      <c r="AT109" s="256" t="s">
        <v>137</v>
      </c>
      <c r="AU109" s="256" t="s">
        <v>80</v>
      </c>
      <c r="AV109" s="12" t="s">
        <v>80</v>
      </c>
      <c r="AW109" s="12" t="s">
        <v>34</v>
      </c>
      <c r="AX109" s="12" t="s">
        <v>71</v>
      </c>
      <c r="AY109" s="256" t="s">
        <v>125</v>
      </c>
    </row>
    <row r="110" s="12" customFormat="1">
      <c r="B110" s="246"/>
      <c r="C110" s="247"/>
      <c r="D110" s="243" t="s">
        <v>137</v>
      </c>
      <c r="E110" s="248" t="s">
        <v>21</v>
      </c>
      <c r="F110" s="249" t="s">
        <v>156</v>
      </c>
      <c r="G110" s="247"/>
      <c r="H110" s="250">
        <v>7</v>
      </c>
      <c r="I110" s="251"/>
      <c r="J110" s="247"/>
      <c r="K110" s="247"/>
      <c r="L110" s="252"/>
      <c r="M110" s="253"/>
      <c r="N110" s="254"/>
      <c r="O110" s="254"/>
      <c r="P110" s="254"/>
      <c r="Q110" s="254"/>
      <c r="R110" s="254"/>
      <c r="S110" s="254"/>
      <c r="T110" s="255"/>
      <c r="AT110" s="256" t="s">
        <v>137</v>
      </c>
      <c r="AU110" s="256" t="s">
        <v>80</v>
      </c>
      <c r="AV110" s="12" t="s">
        <v>80</v>
      </c>
      <c r="AW110" s="12" t="s">
        <v>34</v>
      </c>
      <c r="AX110" s="12" t="s">
        <v>71</v>
      </c>
      <c r="AY110" s="256" t="s">
        <v>125</v>
      </c>
    </row>
    <row r="111" s="13" customFormat="1">
      <c r="B111" s="257"/>
      <c r="C111" s="258"/>
      <c r="D111" s="243" t="s">
        <v>137</v>
      </c>
      <c r="E111" s="259" t="s">
        <v>21</v>
      </c>
      <c r="F111" s="260" t="s">
        <v>139</v>
      </c>
      <c r="G111" s="258"/>
      <c r="H111" s="261">
        <v>18</v>
      </c>
      <c r="I111" s="262"/>
      <c r="J111" s="258"/>
      <c r="K111" s="258"/>
      <c r="L111" s="263"/>
      <c r="M111" s="264"/>
      <c r="N111" s="265"/>
      <c r="O111" s="265"/>
      <c r="P111" s="265"/>
      <c r="Q111" s="265"/>
      <c r="R111" s="265"/>
      <c r="S111" s="265"/>
      <c r="T111" s="266"/>
      <c r="AT111" s="267" t="s">
        <v>137</v>
      </c>
      <c r="AU111" s="267" t="s">
        <v>80</v>
      </c>
      <c r="AV111" s="13" t="s">
        <v>133</v>
      </c>
      <c r="AW111" s="13" t="s">
        <v>34</v>
      </c>
      <c r="AX111" s="13" t="s">
        <v>78</v>
      </c>
      <c r="AY111" s="267" t="s">
        <v>125</v>
      </c>
    </row>
    <row r="112" s="1" customFormat="1" ht="51" customHeight="1">
      <c r="B112" s="46"/>
      <c r="C112" s="231" t="s">
        <v>161</v>
      </c>
      <c r="D112" s="231" t="s">
        <v>128</v>
      </c>
      <c r="E112" s="232" t="s">
        <v>162</v>
      </c>
      <c r="F112" s="233" t="s">
        <v>163</v>
      </c>
      <c r="G112" s="234" t="s">
        <v>164</v>
      </c>
      <c r="H112" s="235">
        <v>5.6440000000000001</v>
      </c>
      <c r="I112" s="236"/>
      <c r="J112" s="237">
        <f>ROUND(I112*H112,2)</f>
        <v>0</v>
      </c>
      <c r="K112" s="233" t="s">
        <v>132</v>
      </c>
      <c r="L112" s="72"/>
      <c r="M112" s="238" t="s">
        <v>21</v>
      </c>
      <c r="N112" s="239" t="s">
        <v>42</v>
      </c>
      <c r="O112" s="47"/>
      <c r="P112" s="240">
        <f>O112*H112</f>
        <v>0</v>
      </c>
      <c r="Q112" s="240">
        <v>0</v>
      </c>
      <c r="R112" s="240">
        <f>Q112*H112</f>
        <v>0</v>
      </c>
      <c r="S112" s="240">
        <v>0</v>
      </c>
      <c r="T112" s="241">
        <f>S112*H112</f>
        <v>0</v>
      </c>
      <c r="AR112" s="24" t="s">
        <v>133</v>
      </c>
      <c r="AT112" s="24" t="s">
        <v>128</v>
      </c>
      <c r="AU112" s="24" t="s">
        <v>80</v>
      </c>
      <c r="AY112" s="24" t="s">
        <v>125</v>
      </c>
      <c r="BE112" s="242">
        <f>IF(N112="základní",J112,0)</f>
        <v>0</v>
      </c>
      <c r="BF112" s="242">
        <f>IF(N112="snížená",J112,0)</f>
        <v>0</v>
      </c>
      <c r="BG112" s="242">
        <f>IF(N112="zákl. přenesená",J112,0)</f>
        <v>0</v>
      </c>
      <c r="BH112" s="242">
        <f>IF(N112="sníž. přenesená",J112,0)</f>
        <v>0</v>
      </c>
      <c r="BI112" s="242">
        <f>IF(N112="nulová",J112,0)</f>
        <v>0</v>
      </c>
      <c r="BJ112" s="24" t="s">
        <v>78</v>
      </c>
      <c r="BK112" s="242">
        <f>ROUND(I112*H112,2)</f>
        <v>0</v>
      </c>
      <c r="BL112" s="24" t="s">
        <v>133</v>
      </c>
      <c r="BM112" s="24" t="s">
        <v>165</v>
      </c>
    </row>
    <row r="113" s="1" customFormat="1">
      <c r="B113" s="46"/>
      <c r="C113" s="74"/>
      <c r="D113" s="243" t="s">
        <v>135</v>
      </c>
      <c r="E113" s="74"/>
      <c r="F113" s="244" t="s">
        <v>166</v>
      </c>
      <c r="G113" s="74"/>
      <c r="H113" s="74"/>
      <c r="I113" s="199"/>
      <c r="J113" s="74"/>
      <c r="K113" s="74"/>
      <c r="L113" s="72"/>
      <c r="M113" s="245"/>
      <c r="N113" s="47"/>
      <c r="O113" s="47"/>
      <c r="P113" s="47"/>
      <c r="Q113" s="47"/>
      <c r="R113" s="47"/>
      <c r="S113" s="47"/>
      <c r="T113" s="95"/>
      <c r="AT113" s="24" t="s">
        <v>135</v>
      </c>
      <c r="AU113" s="24" t="s">
        <v>80</v>
      </c>
    </row>
    <row r="114" s="12" customFormat="1">
      <c r="B114" s="246"/>
      <c r="C114" s="247"/>
      <c r="D114" s="243" t="s">
        <v>137</v>
      </c>
      <c r="E114" s="248" t="s">
        <v>21</v>
      </c>
      <c r="F114" s="249" t="s">
        <v>167</v>
      </c>
      <c r="G114" s="247"/>
      <c r="H114" s="250">
        <v>0.14399999999999999</v>
      </c>
      <c r="I114" s="251"/>
      <c r="J114" s="247"/>
      <c r="K114" s="247"/>
      <c r="L114" s="252"/>
      <c r="M114" s="253"/>
      <c r="N114" s="254"/>
      <c r="O114" s="254"/>
      <c r="P114" s="254"/>
      <c r="Q114" s="254"/>
      <c r="R114" s="254"/>
      <c r="S114" s="254"/>
      <c r="T114" s="255"/>
      <c r="AT114" s="256" t="s">
        <v>137</v>
      </c>
      <c r="AU114" s="256" t="s">
        <v>80</v>
      </c>
      <c r="AV114" s="12" t="s">
        <v>80</v>
      </c>
      <c r="AW114" s="12" t="s">
        <v>34</v>
      </c>
      <c r="AX114" s="12" t="s">
        <v>71</v>
      </c>
      <c r="AY114" s="256" t="s">
        <v>125</v>
      </c>
    </row>
    <row r="115" s="12" customFormat="1">
      <c r="B115" s="246"/>
      <c r="C115" s="247"/>
      <c r="D115" s="243" t="s">
        <v>137</v>
      </c>
      <c r="E115" s="248" t="s">
        <v>21</v>
      </c>
      <c r="F115" s="249" t="s">
        <v>168</v>
      </c>
      <c r="G115" s="247"/>
      <c r="H115" s="250">
        <v>5.5</v>
      </c>
      <c r="I115" s="251"/>
      <c r="J115" s="247"/>
      <c r="K115" s="247"/>
      <c r="L115" s="252"/>
      <c r="M115" s="253"/>
      <c r="N115" s="254"/>
      <c r="O115" s="254"/>
      <c r="P115" s="254"/>
      <c r="Q115" s="254"/>
      <c r="R115" s="254"/>
      <c r="S115" s="254"/>
      <c r="T115" s="255"/>
      <c r="AT115" s="256" t="s">
        <v>137</v>
      </c>
      <c r="AU115" s="256" t="s">
        <v>80</v>
      </c>
      <c r="AV115" s="12" t="s">
        <v>80</v>
      </c>
      <c r="AW115" s="12" t="s">
        <v>34</v>
      </c>
      <c r="AX115" s="12" t="s">
        <v>71</v>
      </c>
      <c r="AY115" s="256" t="s">
        <v>125</v>
      </c>
    </row>
    <row r="116" s="13" customFormat="1">
      <c r="B116" s="257"/>
      <c r="C116" s="258"/>
      <c r="D116" s="243" t="s">
        <v>137</v>
      </c>
      <c r="E116" s="259" t="s">
        <v>21</v>
      </c>
      <c r="F116" s="260" t="s">
        <v>139</v>
      </c>
      <c r="G116" s="258"/>
      <c r="H116" s="261">
        <v>5.6440000000000001</v>
      </c>
      <c r="I116" s="262"/>
      <c r="J116" s="258"/>
      <c r="K116" s="258"/>
      <c r="L116" s="263"/>
      <c r="M116" s="264"/>
      <c r="N116" s="265"/>
      <c r="O116" s="265"/>
      <c r="P116" s="265"/>
      <c r="Q116" s="265"/>
      <c r="R116" s="265"/>
      <c r="S116" s="265"/>
      <c r="T116" s="266"/>
      <c r="AT116" s="267" t="s">
        <v>137</v>
      </c>
      <c r="AU116" s="267" t="s">
        <v>80</v>
      </c>
      <c r="AV116" s="13" t="s">
        <v>133</v>
      </c>
      <c r="AW116" s="13" t="s">
        <v>34</v>
      </c>
      <c r="AX116" s="13" t="s">
        <v>78</v>
      </c>
      <c r="AY116" s="267" t="s">
        <v>125</v>
      </c>
    </row>
    <row r="117" s="1" customFormat="1" ht="38.25" customHeight="1">
      <c r="B117" s="46"/>
      <c r="C117" s="231" t="s">
        <v>169</v>
      </c>
      <c r="D117" s="231" t="s">
        <v>128</v>
      </c>
      <c r="E117" s="232" t="s">
        <v>170</v>
      </c>
      <c r="F117" s="233" t="s">
        <v>171</v>
      </c>
      <c r="G117" s="234" t="s">
        <v>164</v>
      </c>
      <c r="H117" s="235">
        <v>1.29</v>
      </c>
      <c r="I117" s="236"/>
      <c r="J117" s="237">
        <f>ROUND(I117*H117,2)</f>
        <v>0</v>
      </c>
      <c r="K117" s="233" t="s">
        <v>132</v>
      </c>
      <c r="L117" s="72"/>
      <c r="M117" s="238" t="s">
        <v>21</v>
      </c>
      <c r="N117" s="239" t="s">
        <v>42</v>
      </c>
      <c r="O117" s="47"/>
      <c r="P117" s="240">
        <f>O117*H117</f>
        <v>0</v>
      </c>
      <c r="Q117" s="240">
        <v>0</v>
      </c>
      <c r="R117" s="240">
        <f>Q117*H117</f>
        <v>0</v>
      </c>
      <c r="S117" s="240">
        <v>0</v>
      </c>
      <c r="T117" s="241">
        <f>S117*H117</f>
        <v>0</v>
      </c>
      <c r="AR117" s="24" t="s">
        <v>133</v>
      </c>
      <c r="AT117" s="24" t="s">
        <v>128</v>
      </c>
      <c r="AU117" s="24" t="s">
        <v>80</v>
      </c>
      <c r="AY117" s="24" t="s">
        <v>125</v>
      </c>
      <c r="BE117" s="242">
        <f>IF(N117="základní",J117,0)</f>
        <v>0</v>
      </c>
      <c r="BF117" s="242">
        <f>IF(N117="snížená",J117,0)</f>
        <v>0</v>
      </c>
      <c r="BG117" s="242">
        <f>IF(N117="zákl. přenesená",J117,0)</f>
        <v>0</v>
      </c>
      <c r="BH117" s="242">
        <f>IF(N117="sníž. přenesená",J117,0)</f>
        <v>0</v>
      </c>
      <c r="BI117" s="242">
        <f>IF(N117="nulová",J117,0)</f>
        <v>0</v>
      </c>
      <c r="BJ117" s="24" t="s">
        <v>78</v>
      </c>
      <c r="BK117" s="242">
        <f>ROUND(I117*H117,2)</f>
        <v>0</v>
      </c>
      <c r="BL117" s="24" t="s">
        <v>133</v>
      </c>
      <c r="BM117" s="24" t="s">
        <v>172</v>
      </c>
    </row>
    <row r="118" s="1" customFormat="1">
      <c r="B118" s="46"/>
      <c r="C118" s="74"/>
      <c r="D118" s="243" t="s">
        <v>135</v>
      </c>
      <c r="E118" s="74"/>
      <c r="F118" s="244" t="s">
        <v>173</v>
      </c>
      <c r="G118" s="74"/>
      <c r="H118" s="74"/>
      <c r="I118" s="199"/>
      <c r="J118" s="74"/>
      <c r="K118" s="74"/>
      <c r="L118" s="72"/>
      <c r="M118" s="245"/>
      <c r="N118" s="47"/>
      <c r="O118" s="47"/>
      <c r="P118" s="47"/>
      <c r="Q118" s="47"/>
      <c r="R118" s="47"/>
      <c r="S118" s="47"/>
      <c r="T118" s="95"/>
      <c r="AT118" s="24" t="s">
        <v>135</v>
      </c>
      <c r="AU118" s="24" t="s">
        <v>80</v>
      </c>
    </row>
    <row r="119" s="12" customFormat="1">
      <c r="B119" s="246"/>
      <c r="C119" s="247"/>
      <c r="D119" s="243" t="s">
        <v>137</v>
      </c>
      <c r="E119" s="248" t="s">
        <v>21</v>
      </c>
      <c r="F119" s="249" t="s">
        <v>174</v>
      </c>
      <c r="G119" s="247"/>
      <c r="H119" s="250">
        <v>1.29</v>
      </c>
      <c r="I119" s="251"/>
      <c r="J119" s="247"/>
      <c r="K119" s="247"/>
      <c r="L119" s="252"/>
      <c r="M119" s="253"/>
      <c r="N119" s="254"/>
      <c r="O119" s="254"/>
      <c r="P119" s="254"/>
      <c r="Q119" s="254"/>
      <c r="R119" s="254"/>
      <c r="S119" s="254"/>
      <c r="T119" s="255"/>
      <c r="AT119" s="256" t="s">
        <v>137</v>
      </c>
      <c r="AU119" s="256" t="s">
        <v>80</v>
      </c>
      <c r="AV119" s="12" t="s">
        <v>80</v>
      </c>
      <c r="AW119" s="12" t="s">
        <v>34</v>
      </c>
      <c r="AX119" s="12" t="s">
        <v>71</v>
      </c>
      <c r="AY119" s="256" t="s">
        <v>125</v>
      </c>
    </row>
    <row r="120" s="13" customFormat="1">
      <c r="B120" s="257"/>
      <c r="C120" s="258"/>
      <c r="D120" s="243" t="s">
        <v>137</v>
      </c>
      <c r="E120" s="259" t="s">
        <v>21</v>
      </c>
      <c r="F120" s="260" t="s">
        <v>139</v>
      </c>
      <c r="G120" s="258"/>
      <c r="H120" s="261">
        <v>1.29</v>
      </c>
      <c r="I120" s="262"/>
      <c r="J120" s="258"/>
      <c r="K120" s="258"/>
      <c r="L120" s="263"/>
      <c r="M120" s="264"/>
      <c r="N120" s="265"/>
      <c r="O120" s="265"/>
      <c r="P120" s="265"/>
      <c r="Q120" s="265"/>
      <c r="R120" s="265"/>
      <c r="S120" s="265"/>
      <c r="T120" s="266"/>
      <c r="AT120" s="267" t="s">
        <v>137</v>
      </c>
      <c r="AU120" s="267" t="s">
        <v>80</v>
      </c>
      <c r="AV120" s="13" t="s">
        <v>133</v>
      </c>
      <c r="AW120" s="13" t="s">
        <v>34</v>
      </c>
      <c r="AX120" s="13" t="s">
        <v>78</v>
      </c>
      <c r="AY120" s="267" t="s">
        <v>125</v>
      </c>
    </row>
    <row r="121" s="1" customFormat="1" ht="25.5" customHeight="1">
      <c r="B121" s="46"/>
      <c r="C121" s="231" t="s">
        <v>175</v>
      </c>
      <c r="D121" s="231" t="s">
        <v>128</v>
      </c>
      <c r="E121" s="232" t="s">
        <v>176</v>
      </c>
      <c r="F121" s="233" t="s">
        <v>177</v>
      </c>
      <c r="G121" s="234" t="s">
        <v>164</v>
      </c>
      <c r="H121" s="235">
        <v>10.912000000000001</v>
      </c>
      <c r="I121" s="236"/>
      <c r="J121" s="237">
        <f>ROUND(I121*H121,2)</f>
        <v>0</v>
      </c>
      <c r="K121" s="233" t="s">
        <v>132</v>
      </c>
      <c r="L121" s="72"/>
      <c r="M121" s="238" t="s">
        <v>21</v>
      </c>
      <c r="N121" s="239" t="s">
        <v>42</v>
      </c>
      <c r="O121" s="47"/>
      <c r="P121" s="240">
        <f>O121*H121</f>
        <v>0</v>
      </c>
      <c r="Q121" s="240">
        <v>0</v>
      </c>
      <c r="R121" s="240">
        <f>Q121*H121</f>
        <v>0</v>
      </c>
      <c r="S121" s="240">
        <v>0</v>
      </c>
      <c r="T121" s="241">
        <f>S121*H121</f>
        <v>0</v>
      </c>
      <c r="AR121" s="24" t="s">
        <v>133</v>
      </c>
      <c r="AT121" s="24" t="s">
        <v>128</v>
      </c>
      <c r="AU121" s="24" t="s">
        <v>80</v>
      </c>
      <c r="AY121" s="24" t="s">
        <v>125</v>
      </c>
      <c r="BE121" s="242">
        <f>IF(N121="základní",J121,0)</f>
        <v>0</v>
      </c>
      <c r="BF121" s="242">
        <f>IF(N121="snížená",J121,0)</f>
        <v>0</v>
      </c>
      <c r="BG121" s="242">
        <f>IF(N121="zákl. přenesená",J121,0)</f>
        <v>0</v>
      </c>
      <c r="BH121" s="242">
        <f>IF(N121="sníž. přenesená",J121,0)</f>
        <v>0</v>
      </c>
      <c r="BI121" s="242">
        <f>IF(N121="nulová",J121,0)</f>
        <v>0</v>
      </c>
      <c r="BJ121" s="24" t="s">
        <v>78</v>
      </c>
      <c r="BK121" s="242">
        <f>ROUND(I121*H121,2)</f>
        <v>0</v>
      </c>
      <c r="BL121" s="24" t="s">
        <v>133</v>
      </c>
      <c r="BM121" s="24" t="s">
        <v>178</v>
      </c>
    </row>
    <row r="122" s="1" customFormat="1">
      <c r="B122" s="46"/>
      <c r="C122" s="74"/>
      <c r="D122" s="243" t="s">
        <v>135</v>
      </c>
      <c r="E122" s="74"/>
      <c r="F122" s="244" t="s">
        <v>179</v>
      </c>
      <c r="G122" s="74"/>
      <c r="H122" s="74"/>
      <c r="I122" s="199"/>
      <c r="J122" s="74"/>
      <c r="K122" s="74"/>
      <c r="L122" s="72"/>
      <c r="M122" s="245"/>
      <c r="N122" s="47"/>
      <c r="O122" s="47"/>
      <c r="P122" s="47"/>
      <c r="Q122" s="47"/>
      <c r="R122" s="47"/>
      <c r="S122" s="47"/>
      <c r="T122" s="95"/>
      <c r="AT122" s="24" t="s">
        <v>135</v>
      </c>
      <c r="AU122" s="24" t="s">
        <v>80</v>
      </c>
    </row>
    <row r="123" s="12" customFormat="1">
      <c r="B123" s="246"/>
      <c r="C123" s="247"/>
      <c r="D123" s="243" t="s">
        <v>137</v>
      </c>
      <c r="E123" s="248" t="s">
        <v>21</v>
      </c>
      <c r="F123" s="249" t="s">
        <v>180</v>
      </c>
      <c r="G123" s="247"/>
      <c r="H123" s="250">
        <v>10.912000000000001</v>
      </c>
      <c r="I123" s="251"/>
      <c r="J123" s="247"/>
      <c r="K123" s="247"/>
      <c r="L123" s="252"/>
      <c r="M123" s="253"/>
      <c r="N123" s="254"/>
      <c r="O123" s="254"/>
      <c r="P123" s="254"/>
      <c r="Q123" s="254"/>
      <c r="R123" s="254"/>
      <c r="S123" s="254"/>
      <c r="T123" s="255"/>
      <c r="AT123" s="256" t="s">
        <v>137</v>
      </c>
      <c r="AU123" s="256" t="s">
        <v>80</v>
      </c>
      <c r="AV123" s="12" t="s">
        <v>80</v>
      </c>
      <c r="AW123" s="12" t="s">
        <v>34</v>
      </c>
      <c r="AX123" s="12" t="s">
        <v>71</v>
      </c>
      <c r="AY123" s="256" t="s">
        <v>125</v>
      </c>
    </row>
    <row r="124" s="13" customFormat="1">
      <c r="B124" s="257"/>
      <c r="C124" s="258"/>
      <c r="D124" s="243" t="s">
        <v>137</v>
      </c>
      <c r="E124" s="259" t="s">
        <v>21</v>
      </c>
      <c r="F124" s="260" t="s">
        <v>139</v>
      </c>
      <c r="G124" s="258"/>
      <c r="H124" s="261">
        <v>10.912000000000001</v>
      </c>
      <c r="I124" s="262"/>
      <c r="J124" s="258"/>
      <c r="K124" s="258"/>
      <c r="L124" s="263"/>
      <c r="M124" s="264"/>
      <c r="N124" s="265"/>
      <c r="O124" s="265"/>
      <c r="P124" s="265"/>
      <c r="Q124" s="265"/>
      <c r="R124" s="265"/>
      <c r="S124" s="265"/>
      <c r="T124" s="266"/>
      <c r="AT124" s="267" t="s">
        <v>137</v>
      </c>
      <c r="AU124" s="267" t="s">
        <v>80</v>
      </c>
      <c r="AV124" s="13" t="s">
        <v>133</v>
      </c>
      <c r="AW124" s="13" t="s">
        <v>34</v>
      </c>
      <c r="AX124" s="13" t="s">
        <v>78</v>
      </c>
      <c r="AY124" s="267" t="s">
        <v>125</v>
      </c>
    </row>
    <row r="125" s="1" customFormat="1" ht="38.25" customHeight="1">
      <c r="B125" s="46"/>
      <c r="C125" s="231" t="s">
        <v>181</v>
      </c>
      <c r="D125" s="231" t="s">
        <v>128</v>
      </c>
      <c r="E125" s="232" t="s">
        <v>182</v>
      </c>
      <c r="F125" s="233" t="s">
        <v>183</v>
      </c>
      <c r="G125" s="234" t="s">
        <v>164</v>
      </c>
      <c r="H125" s="235">
        <v>10.912000000000001</v>
      </c>
      <c r="I125" s="236"/>
      <c r="J125" s="237">
        <f>ROUND(I125*H125,2)</f>
        <v>0</v>
      </c>
      <c r="K125" s="233" t="s">
        <v>132</v>
      </c>
      <c r="L125" s="72"/>
      <c r="M125" s="238" t="s">
        <v>21</v>
      </c>
      <c r="N125" s="239" t="s">
        <v>42</v>
      </c>
      <c r="O125" s="47"/>
      <c r="P125" s="240">
        <f>O125*H125</f>
        <v>0</v>
      </c>
      <c r="Q125" s="240">
        <v>0</v>
      </c>
      <c r="R125" s="240">
        <f>Q125*H125</f>
        <v>0</v>
      </c>
      <c r="S125" s="240">
        <v>0</v>
      </c>
      <c r="T125" s="241">
        <f>S125*H125</f>
        <v>0</v>
      </c>
      <c r="AR125" s="24" t="s">
        <v>133</v>
      </c>
      <c r="AT125" s="24" t="s">
        <v>128</v>
      </c>
      <c r="AU125" s="24" t="s">
        <v>80</v>
      </c>
      <c r="AY125" s="24" t="s">
        <v>125</v>
      </c>
      <c r="BE125" s="242">
        <f>IF(N125="základní",J125,0)</f>
        <v>0</v>
      </c>
      <c r="BF125" s="242">
        <f>IF(N125="snížená",J125,0)</f>
        <v>0</v>
      </c>
      <c r="BG125" s="242">
        <f>IF(N125="zákl. přenesená",J125,0)</f>
        <v>0</v>
      </c>
      <c r="BH125" s="242">
        <f>IF(N125="sníž. přenesená",J125,0)</f>
        <v>0</v>
      </c>
      <c r="BI125" s="242">
        <f>IF(N125="nulová",J125,0)</f>
        <v>0</v>
      </c>
      <c r="BJ125" s="24" t="s">
        <v>78</v>
      </c>
      <c r="BK125" s="242">
        <f>ROUND(I125*H125,2)</f>
        <v>0</v>
      </c>
      <c r="BL125" s="24" t="s">
        <v>133</v>
      </c>
      <c r="BM125" s="24" t="s">
        <v>184</v>
      </c>
    </row>
    <row r="126" s="1" customFormat="1">
      <c r="B126" s="46"/>
      <c r="C126" s="74"/>
      <c r="D126" s="243" t="s">
        <v>135</v>
      </c>
      <c r="E126" s="74"/>
      <c r="F126" s="244" t="s">
        <v>179</v>
      </c>
      <c r="G126" s="74"/>
      <c r="H126" s="74"/>
      <c r="I126" s="199"/>
      <c r="J126" s="74"/>
      <c r="K126" s="74"/>
      <c r="L126" s="72"/>
      <c r="M126" s="245"/>
      <c r="N126" s="47"/>
      <c r="O126" s="47"/>
      <c r="P126" s="47"/>
      <c r="Q126" s="47"/>
      <c r="R126" s="47"/>
      <c r="S126" s="47"/>
      <c r="T126" s="95"/>
      <c r="AT126" s="24" t="s">
        <v>135</v>
      </c>
      <c r="AU126" s="24" t="s">
        <v>80</v>
      </c>
    </row>
    <row r="127" s="12" customFormat="1">
      <c r="B127" s="246"/>
      <c r="C127" s="247"/>
      <c r="D127" s="243" t="s">
        <v>137</v>
      </c>
      <c r="E127" s="248" t="s">
        <v>21</v>
      </c>
      <c r="F127" s="249" t="s">
        <v>180</v>
      </c>
      <c r="G127" s="247"/>
      <c r="H127" s="250">
        <v>10.912000000000001</v>
      </c>
      <c r="I127" s="251"/>
      <c r="J127" s="247"/>
      <c r="K127" s="247"/>
      <c r="L127" s="252"/>
      <c r="M127" s="253"/>
      <c r="N127" s="254"/>
      <c r="O127" s="254"/>
      <c r="P127" s="254"/>
      <c r="Q127" s="254"/>
      <c r="R127" s="254"/>
      <c r="S127" s="254"/>
      <c r="T127" s="255"/>
      <c r="AT127" s="256" t="s">
        <v>137</v>
      </c>
      <c r="AU127" s="256" t="s">
        <v>80</v>
      </c>
      <c r="AV127" s="12" t="s">
        <v>80</v>
      </c>
      <c r="AW127" s="12" t="s">
        <v>34</v>
      </c>
      <c r="AX127" s="12" t="s">
        <v>71</v>
      </c>
      <c r="AY127" s="256" t="s">
        <v>125</v>
      </c>
    </row>
    <row r="128" s="13" customFormat="1">
      <c r="B128" s="257"/>
      <c r="C128" s="258"/>
      <c r="D128" s="243" t="s">
        <v>137</v>
      </c>
      <c r="E128" s="259" t="s">
        <v>21</v>
      </c>
      <c r="F128" s="260" t="s">
        <v>139</v>
      </c>
      <c r="G128" s="258"/>
      <c r="H128" s="261">
        <v>10.912000000000001</v>
      </c>
      <c r="I128" s="262"/>
      <c r="J128" s="258"/>
      <c r="K128" s="258"/>
      <c r="L128" s="263"/>
      <c r="M128" s="264"/>
      <c r="N128" s="265"/>
      <c r="O128" s="265"/>
      <c r="P128" s="265"/>
      <c r="Q128" s="265"/>
      <c r="R128" s="265"/>
      <c r="S128" s="265"/>
      <c r="T128" s="266"/>
      <c r="AT128" s="267" t="s">
        <v>137</v>
      </c>
      <c r="AU128" s="267" t="s">
        <v>80</v>
      </c>
      <c r="AV128" s="13" t="s">
        <v>133</v>
      </c>
      <c r="AW128" s="13" t="s">
        <v>34</v>
      </c>
      <c r="AX128" s="13" t="s">
        <v>78</v>
      </c>
      <c r="AY128" s="267" t="s">
        <v>125</v>
      </c>
    </row>
    <row r="129" s="1" customFormat="1" ht="25.5" customHeight="1">
      <c r="B129" s="46"/>
      <c r="C129" s="231" t="s">
        <v>185</v>
      </c>
      <c r="D129" s="231" t="s">
        <v>128</v>
      </c>
      <c r="E129" s="232" t="s">
        <v>186</v>
      </c>
      <c r="F129" s="233" t="s">
        <v>187</v>
      </c>
      <c r="G129" s="234" t="s">
        <v>164</v>
      </c>
      <c r="H129" s="235">
        <v>1.5840000000000001</v>
      </c>
      <c r="I129" s="236"/>
      <c r="J129" s="237">
        <f>ROUND(I129*H129,2)</f>
        <v>0</v>
      </c>
      <c r="K129" s="233" t="s">
        <v>132</v>
      </c>
      <c r="L129" s="72"/>
      <c r="M129" s="238" t="s">
        <v>21</v>
      </c>
      <c r="N129" s="239" t="s">
        <v>42</v>
      </c>
      <c r="O129" s="47"/>
      <c r="P129" s="240">
        <f>O129*H129</f>
        <v>0</v>
      </c>
      <c r="Q129" s="240">
        <v>0</v>
      </c>
      <c r="R129" s="240">
        <f>Q129*H129</f>
        <v>0</v>
      </c>
      <c r="S129" s="240">
        <v>0</v>
      </c>
      <c r="T129" s="241">
        <f>S129*H129</f>
        <v>0</v>
      </c>
      <c r="AR129" s="24" t="s">
        <v>133</v>
      </c>
      <c r="AT129" s="24" t="s">
        <v>128</v>
      </c>
      <c r="AU129" s="24" t="s">
        <v>80</v>
      </c>
      <c r="AY129" s="24" t="s">
        <v>125</v>
      </c>
      <c r="BE129" s="242">
        <f>IF(N129="základní",J129,0)</f>
        <v>0</v>
      </c>
      <c r="BF129" s="242">
        <f>IF(N129="snížená",J129,0)</f>
        <v>0</v>
      </c>
      <c r="BG129" s="242">
        <f>IF(N129="zákl. přenesená",J129,0)</f>
        <v>0</v>
      </c>
      <c r="BH129" s="242">
        <f>IF(N129="sníž. přenesená",J129,0)</f>
        <v>0</v>
      </c>
      <c r="BI129" s="242">
        <f>IF(N129="nulová",J129,0)</f>
        <v>0</v>
      </c>
      <c r="BJ129" s="24" t="s">
        <v>78</v>
      </c>
      <c r="BK129" s="242">
        <f>ROUND(I129*H129,2)</f>
        <v>0</v>
      </c>
      <c r="BL129" s="24" t="s">
        <v>133</v>
      </c>
      <c r="BM129" s="24" t="s">
        <v>188</v>
      </c>
    </row>
    <row r="130" s="12" customFormat="1">
      <c r="B130" s="246"/>
      <c r="C130" s="247"/>
      <c r="D130" s="243" t="s">
        <v>137</v>
      </c>
      <c r="E130" s="248" t="s">
        <v>21</v>
      </c>
      <c r="F130" s="249" t="s">
        <v>189</v>
      </c>
      <c r="G130" s="247"/>
      <c r="H130" s="250">
        <v>1.5840000000000001</v>
      </c>
      <c r="I130" s="251"/>
      <c r="J130" s="247"/>
      <c r="K130" s="247"/>
      <c r="L130" s="252"/>
      <c r="M130" s="253"/>
      <c r="N130" s="254"/>
      <c r="O130" s="254"/>
      <c r="P130" s="254"/>
      <c r="Q130" s="254"/>
      <c r="R130" s="254"/>
      <c r="S130" s="254"/>
      <c r="T130" s="255"/>
      <c r="AT130" s="256" t="s">
        <v>137</v>
      </c>
      <c r="AU130" s="256" t="s">
        <v>80</v>
      </c>
      <c r="AV130" s="12" t="s">
        <v>80</v>
      </c>
      <c r="AW130" s="12" t="s">
        <v>34</v>
      </c>
      <c r="AX130" s="12" t="s">
        <v>71</v>
      </c>
      <c r="AY130" s="256" t="s">
        <v>125</v>
      </c>
    </row>
    <row r="131" s="13" customFormat="1">
      <c r="B131" s="257"/>
      <c r="C131" s="258"/>
      <c r="D131" s="243" t="s">
        <v>137</v>
      </c>
      <c r="E131" s="259" t="s">
        <v>21</v>
      </c>
      <c r="F131" s="260" t="s">
        <v>139</v>
      </c>
      <c r="G131" s="258"/>
      <c r="H131" s="261">
        <v>1.5840000000000001</v>
      </c>
      <c r="I131" s="262"/>
      <c r="J131" s="258"/>
      <c r="K131" s="258"/>
      <c r="L131" s="263"/>
      <c r="M131" s="264"/>
      <c r="N131" s="265"/>
      <c r="O131" s="265"/>
      <c r="P131" s="265"/>
      <c r="Q131" s="265"/>
      <c r="R131" s="265"/>
      <c r="S131" s="265"/>
      <c r="T131" s="266"/>
      <c r="AT131" s="267" t="s">
        <v>137</v>
      </c>
      <c r="AU131" s="267" t="s">
        <v>80</v>
      </c>
      <c r="AV131" s="13" t="s">
        <v>133</v>
      </c>
      <c r="AW131" s="13" t="s">
        <v>34</v>
      </c>
      <c r="AX131" s="13" t="s">
        <v>78</v>
      </c>
      <c r="AY131" s="267" t="s">
        <v>125</v>
      </c>
    </row>
    <row r="132" s="1" customFormat="1" ht="38.25" customHeight="1">
      <c r="B132" s="46"/>
      <c r="C132" s="231" t="s">
        <v>190</v>
      </c>
      <c r="D132" s="231" t="s">
        <v>128</v>
      </c>
      <c r="E132" s="232" t="s">
        <v>191</v>
      </c>
      <c r="F132" s="233" t="s">
        <v>192</v>
      </c>
      <c r="G132" s="234" t="s">
        <v>164</v>
      </c>
      <c r="H132" s="235">
        <v>3.1680000000000001</v>
      </c>
      <c r="I132" s="236"/>
      <c r="J132" s="237">
        <f>ROUND(I132*H132,2)</f>
        <v>0</v>
      </c>
      <c r="K132" s="233" t="s">
        <v>132</v>
      </c>
      <c r="L132" s="72"/>
      <c r="M132" s="238" t="s">
        <v>21</v>
      </c>
      <c r="N132" s="239" t="s">
        <v>42</v>
      </c>
      <c r="O132" s="47"/>
      <c r="P132" s="240">
        <f>O132*H132</f>
        <v>0</v>
      </c>
      <c r="Q132" s="240">
        <v>0</v>
      </c>
      <c r="R132" s="240">
        <f>Q132*H132</f>
        <v>0</v>
      </c>
      <c r="S132" s="240">
        <v>0</v>
      </c>
      <c r="T132" s="241">
        <f>S132*H132</f>
        <v>0</v>
      </c>
      <c r="AR132" s="24" t="s">
        <v>133</v>
      </c>
      <c r="AT132" s="24" t="s">
        <v>128</v>
      </c>
      <c r="AU132" s="24" t="s">
        <v>80</v>
      </c>
      <c r="AY132" s="24" t="s">
        <v>125</v>
      </c>
      <c r="BE132" s="242">
        <f>IF(N132="základní",J132,0)</f>
        <v>0</v>
      </c>
      <c r="BF132" s="242">
        <f>IF(N132="snížená",J132,0)</f>
        <v>0</v>
      </c>
      <c r="BG132" s="242">
        <f>IF(N132="zákl. přenesená",J132,0)</f>
        <v>0</v>
      </c>
      <c r="BH132" s="242">
        <f>IF(N132="sníž. přenesená",J132,0)</f>
        <v>0</v>
      </c>
      <c r="BI132" s="242">
        <f>IF(N132="nulová",J132,0)</f>
        <v>0</v>
      </c>
      <c r="BJ132" s="24" t="s">
        <v>78</v>
      </c>
      <c r="BK132" s="242">
        <f>ROUND(I132*H132,2)</f>
        <v>0</v>
      </c>
      <c r="BL132" s="24" t="s">
        <v>133</v>
      </c>
      <c r="BM132" s="24" t="s">
        <v>193</v>
      </c>
    </row>
    <row r="133" s="12" customFormat="1">
      <c r="B133" s="246"/>
      <c r="C133" s="247"/>
      <c r="D133" s="243" t="s">
        <v>137</v>
      </c>
      <c r="E133" s="248" t="s">
        <v>21</v>
      </c>
      <c r="F133" s="249" t="s">
        <v>194</v>
      </c>
      <c r="G133" s="247"/>
      <c r="H133" s="250">
        <v>3.1680000000000001</v>
      </c>
      <c r="I133" s="251"/>
      <c r="J133" s="247"/>
      <c r="K133" s="247"/>
      <c r="L133" s="252"/>
      <c r="M133" s="253"/>
      <c r="N133" s="254"/>
      <c r="O133" s="254"/>
      <c r="P133" s="254"/>
      <c r="Q133" s="254"/>
      <c r="R133" s="254"/>
      <c r="S133" s="254"/>
      <c r="T133" s="255"/>
      <c r="AT133" s="256" t="s">
        <v>137</v>
      </c>
      <c r="AU133" s="256" t="s">
        <v>80</v>
      </c>
      <c r="AV133" s="12" t="s">
        <v>80</v>
      </c>
      <c r="AW133" s="12" t="s">
        <v>34</v>
      </c>
      <c r="AX133" s="12" t="s">
        <v>71</v>
      </c>
      <c r="AY133" s="256" t="s">
        <v>125</v>
      </c>
    </row>
    <row r="134" s="13" customFormat="1">
      <c r="B134" s="257"/>
      <c r="C134" s="258"/>
      <c r="D134" s="243" t="s">
        <v>137</v>
      </c>
      <c r="E134" s="259" t="s">
        <v>21</v>
      </c>
      <c r="F134" s="260" t="s">
        <v>139</v>
      </c>
      <c r="G134" s="258"/>
      <c r="H134" s="261">
        <v>3.1680000000000001</v>
      </c>
      <c r="I134" s="262"/>
      <c r="J134" s="258"/>
      <c r="K134" s="258"/>
      <c r="L134" s="263"/>
      <c r="M134" s="264"/>
      <c r="N134" s="265"/>
      <c r="O134" s="265"/>
      <c r="P134" s="265"/>
      <c r="Q134" s="265"/>
      <c r="R134" s="265"/>
      <c r="S134" s="265"/>
      <c r="T134" s="266"/>
      <c r="AT134" s="267" t="s">
        <v>137</v>
      </c>
      <c r="AU134" s="267" t="s">
        <v>80</v>
      </c>
      <c r="AV134" s="13" t="s">
        <v>133</v>
      </c>
      <c r="AW134" s="13" t="s">
        <v>34</v>
      </c>
      <c r="AX134" s="13" t="s">
        <v>78</v>
      </c>
      <c r="AY134" s="267" t="s">
        <v>125</v>
      </c>
    </row>
    <row r="135" s="1" customFormat="1" ht="16.5" customHeight="1">
      <c r="B135" s="46"/>
      <c r="C135" s="268" t="s">
        <v>195</v>
      </c>
      <c r="D135" s="268" t="s">
        <v>196</v>
      </c>
      <c r="E135" s="269" t="s">
        <v>197</v>
      </c>
      <c r="F135" s="270" t="s">
        <v>198</v>
      </c>
      <c r="G135" s="271" t="s">
        <v>199</v>
      </c>
      <c r="H135" s="272">
        <v>5.3860000000000001</v>
      </c>
      <c r="I135" s="273"/>
      <c r="J135" s="274">
        <f>ROUND(I135*H135,2)</f>
        <v>0</v>
      </c>
      <c r="K135" s="270" t="s">
        <v>132</v>
      </c>
      <c r="L135" s="275"/>
      <c r="M135" s="276" t="s">
        <v>21</v>
      </c>
      <c r="N135" s="277" t="s">
        <v>42</v>
      </c>
      <c r="O135" s="47"/>
      <c r="P135" s="240">
        <f>O135*H135</f>
        <v>0</v>
      </c>
      <c r="Q135" s="240">
        <v>1</v>
      </c>
      <c r="R135" s="240">
        <f>Q135*H135</f>
        <v>5.3860000000000001</v>
      </c>
      <c r="S135" s="240">
        <v>0</v>
      </c>
      <c r="T135" s="241">
        <f>S135*H135</f>
        <v>0</v>
      </c>
      <c r="AR135" s="24" t="s">
        <v>140</v>
      </c>
      <c r="AT135" s="24" t="s">
        <v>196</v>
      </c>
      <c r="AU135" s="24" t="s">
        <v>80</v>
      </c>
      <c r="AY135" s="24" t="s">
        <v>125</v>
      </c>
      <c r="BE135" s="242">
        <f>IF(N135="základní",J135,0)</f>
        <v>0</v>
      </c>
      <c r="BF135" s="242">
        <f>IF(N135="snížená",J135,0)</f>
        <v>0</v>
      </c>
      <c r="BG135" s="242">
        <f>IF(N135="zákl. přenesená",J135,0)</f>
        <v>0</v>
      </c>
      <c r="BH135" s="242">
        <f>IF(N135="sníž. přenesená",J135,0)</f>
        <v>0</v>
      </c>
      <c r="BI135" s="242">
        <f>IF(N135="nulová",J135,0)</f>
        <v>0</v>
      </c>
      <c r="BJ135" s="24" t="s">
        <v>78</v>
      </c>
      <c r="BK135" s="242">
        <f>ROUND(I135*H135,2)</f>
        <v>0</v>
      </c>
      <c r="BL135" s="24" t="s">
        <v>133</v>
      </c>
      <c r="BM135" s="24" t="s">
        <v>200</v>
      </c>
    </row>
    <row r="136" s="12" customFormat="1">
      <c r="B136" s="246"/>
      <c r="C136" s="247"/>
      <c r="D136" s="243" t="s">
        <v>137</v>
      </c>
      <c r="E136" s="248" t="s">
        <v>21</v>
      </c>
      <c r="F136" s="249" t="s">
        <v>201</v>
      </c>
      <c r="G136" s="247"/>
      <c r="H136" s="250">
        <v>5.3860000000000001</v>
      </c>
      <c r="I136" s="251"/>
      <c r="J136" s="247"/>
      <c r="K136" s="247"/>
      <c r="L136" s="252"/>
      <c r="M136" s="253"/>
      <c r="N136" s="254"/>
      <c r="O136" s="254"/>
      <c r="P136" s="254"/>
      <c r="Q136" s="254"/>
      <c r="R136" s="254"/>
      <c r="S136" s="254"/>
      <c r="T136" s="255"/>
      <c r="AT136" s="256" t="s">
        <v>137</v>
      </c>
      <c r="AU136" s="256" t="s">
        <v>80</v>
      </c>
      <c r="AV136" s="12" t="s">
        <v>80</v>
      </c>
      <c r="AW136" s="12" t="s">
        <v>34</v>
      </c>
      <c r="AX136" s="12" t="s">
        <v>71</v>
      </c>
      <c r="AY136" s="256" t="s">
        <v>125</v>
      </c>
    </row>
    <row r="137" s="13" customFormat="1">
      <c r="B137" s="257"/>
      <c r="C137" s="258"/>
      <c r="D137" s="243" t="s">
        <v>137</v>
      </c>
      <c r="E137" s="259" t="s">
        <v>21</v>
      </c>
      <c r="F137" s="260" t="s">
        <v>139</v>
      </c>
      <c r="G137" s="258"/>
      <c r="H137" s="261">
        <v>5.3860000000000001</v>
      </c>
      <c r="I137" s="262"/>
      <c r="J137" s="258"/>
      <c r="K137" s="258"/>
      <c r="L137" s="263"/>
      <c r="M137" s="264"/>
      <c r="N137" s="265"/>
      <c r="O137" s="265"/>
      <c r="P137" s="265"/>
      <c r="Q137" s="265"/>
      <c r="R137" s="265"/>
      <c r="S137" s="265"/>
      <c r="T137" s="266"/>
      <c r="AT137" s="267" t="s">
        <v>137</v>
      </c>
      <c r="AU137" s="267" t="s">
        <v>80</v>
      </c>
      <c r="AV137" s="13" t="s">
        <v>133</v>
      </c>
      <c r="AW137" s="13" t="s">
        <v>34</v>
      </c>
      <c r="AX137" s="13" t="s">
        <v>78</v>
      </c>
      <c r="AY137" s="267" t="s">
        <v>125</v>
      </c>
    </row>
    <row r="138" s="1" customFormat="1" ht="25.5" customHeight="1">
      <c r="B138" s="46"/>
      <c r="C138" s="231" t="s">
        <v>202</v>
      </c>
      <c r="D138" s="231" t="s">
        <v>128</v>
      </c>
      <c r="E138" s="232" t="s">
        <v>203</v>
      </c>
      <c r="F138" s="233" t="s">
        <v>204</v>
      </c>
      <c r="G138" s="234" t="s">
        <v>164</v>
      </c>
      <c r="H138" s="235">
        <v>18.452000000000002</v>
      </c>
      <c r="I138" s="236"/>
      <c r="J138" s="237">
        <f>ROUND(I138*H138,2)</f>
        <v>0</v>
      </c>
      <c r="K138" s="233" t="s">
        <v>132</v>
      </c>
      <c r="L138" s="72"/>
      <c r="M138" s="238" t="s">
        <v>21</v>
      </c>
      <c r="N138" s="239" t="s">
        <v>42</v>
      </c>
      <c r="O138" s="47"/>
      <c r="P138" s="240">
        <f>O138*H138</f>
        <v>0</v>
      </c>
      <c r="Q138" s="240">
        <v>0</v>
      </c>
      <c r="R138" s="240">
        <f>Q138*H138</f>
        <v>0</v>
      </c>
      <c r="S138" s="240">
        <v>0</v>
      </c>
      <c r="T138" s="241">
        <f>S138*H138</f>
        <v>0</v>
      </c>
      <c r="AR138" s="24" t="s">
        <v>133</v>
      </c>
      <c r="AT138" s="24" t="s">
        <v>128</v>
      </c>
      <c r="AU138" s="24" t="s">
        <v>80</v>
      </c>
      <c r="AY138" s="24" t="s">
        <v>125</v>
      </c>
      <c r="BE138" s="242">
        <f>IF(N138="základní",J138,0)</f>
        <v>0</v>
      </c>
      <c r="BF138" s="242">
        <f>IF(N138="snížená",J138,0)</f>
        <v>0</v>
      </c>
      <c r="BG138" s="242">
        <f>IF(N138="zákl. přenesená",J138,0)</f>
        <v>0</v>
      </c>
      <c r="BH138" s="242">
        <f>IF(N138="sníž. přenesená",J138,0)</f>
        <v>0</v>
      </c>
      <c r="BI138" s="242">
        <f>IF(N138="nulová",J138,0)</f>
        <v>0</v>
      </c>
      <c r="BJ138" s="24" t="s">
        <v>78</v>
      </c>
      <c r="BK138" s="242">
        <f>ROUND(I138*H138,2)</f>
        <v>0</v>
      </c>
      <c r="BL138" s="24" t="s">
        <v>133</v>
      </c>
      <c r="BM138" s="24" t="s">
        <v>205</v>
      </c>
    </row>
    <row r="139" s="12" customFormat="1">
      <c r="B139" s="246"/>
      <c r="C139" s="247"/>
      <c r="D139" s="243" t="s">
        <v>137</v>
      </c>
      <c r="E139" s="248" t="s">
        <v>21</v>
      </c>
      <c r="F139" s="249" t="s">
        <v>206</v>
      </c>
      <c r="G139" s="247"/>
      <c r="H139" s="250">
        <v>6.952</v>
      </c>
      <c r="I139" s="251"/>
      <c r="J139" s="247"/>
      <c r="K139" s="247"/>
      <c r="L139" s="252"/>
      <c r="M139" s="253"/>
      <c r="N139" s="254"/>
      <c r="O139" s="254"/>
      <c r="P139" s="254"/>
      <c r="Q139" s="254"/>
      <c r="R139" s="254"/>
      <c r="S139" s="254"/>
      <c r="T139" s="255"/>
      <c r="AT139" s="256" t="s">
        <v>137</v>
      </c>
      <c r="AU139" s="256" t="s">
        <v>80</v>
      </c>
      <c r="AV139" s="12" t="s">
        <v>80</v>
      </c>
      <c r="AW139" s="12" t="s">
        <v>34</v>
      </c>
      <c r="AX139" s="12" t="s">
        <v>71</v>
      </c>
      <c r="AY139" s="256" t="s">
        <v>125</v>
      </c>
    </row>
    <row r="140" s="14" customFormat="1">
      <c r="B140" s="278"/>
      <c r="C140" s="279"/>
      <c r="D140" s="243" t="s">
        <v>137</v>
      </c>
      <c r="E140" s="280" t="s">
        <v>21</v>
      </c>
      <c r="F140" s="281" t="s">
        <v>207</v>
      </c>
      <c r="G140" s="279"/>
      <c r="H140" s="280" t="s">
        <v>21</v>
      </c>
      <c r="I140" s="282"/>
      <c r="J140" s="279"/>
      <c r="K140" s="279"/>
      <c r="L140" s="283"/>
      <c r="M140" s="284"/>
      <c r="N140" s="285"/>
      <c r="O140" s="285"/>
      <c r="P140" s="285"/>
      <c r="Q140" s="285"/>
      <c r="R140" s="285"/>
      <c r="S140" s="285"/>
      <c r="T140" s="286"/>
      <c r="AT140" s="287" t="s">
        <v>137</v>
      </c>
      <c r="AU140" s="287" t="s">
        <v>80</v>
      </c>
      <c r="AV140" s="14" t="s">
        <v>78</v>
      </c>
      <c r="AW140" s="14" t="s">
        <v>34</v>
      </c>
      <c r="AX140" s="14" t="s">
        <v>71</v>
      </c>
      <c r="AY140" s="287" t="s">
        <v>125</v>
      </c>
    </row>
    <row r="141" s="12" customFormat="1">
      <c r="B141" s="246"/>
      <c r="C141" s="247"/>
      <c r="D141" s="243" t="s">
        <v>137</v>
      </c>
      <c r="E141" s="248" t="s">
        <v>21</v>
      </c>
      <c r="F141" s="249" t="s">
        <v>208</v>
      </c>
      <c r="G141" s="247"/>
      <c r="H141" s="250">
        <v>11.5</v>
      </c>
      <c r="I141" s="251"/>
      <c r="J141" s="247"/>
      <c r="K141" s="247"/>
      <c r="L141" s="252"/>
      <c r="M141" s="253"/>
      <c r="N141" s="254"/>
      <c r="O141" s="254"/>
      <c r="P141" s="254"/>
      <c r="Q141" s="254"/>
      <c r="R141" s="254"/>
      <c r="S141" s="254"/>
      <c r="T141" s="255"/>
      <c r="AT141" s="256" t="s">
        <v>137</v>
      </c>
      <c r="AU141" s="256" t="s">
        <v>80</v>
      </c>
      <c r="AV141" s="12" t="s">
        <v>80</v>
      </c>
      <c r="AW141" s="12" t="s">
        <v>34</v>
      </c>
      <c r="AX141" s="12" t="s">
        <v>71</v>
      </c>
      <c r="AY141" s="256" t="s">
        <v>125</v>
      </c>
    </row>
    <row r="142" s="13" customFormat="1">
      <c r="B142" s="257"/>
      <c r="C142" s="258"/>
      <c r="D142" s="243" t="s">
        <v>137</v>
      </c>
      <c r="E142" s="259" t="s">
        <v>21</v>
      </c>
      <c r="F142" s="260" t="s">
        <v>139</v>
      </c>
      <c r="G142" s="258"/>
      <c r="H142" s="261">
        <v>18.452000000000002</v>
      </c>
      <c r="I142" s="262"/>
      <c r="J142" s="258"/>
      <c r="K142" s="258"/>
      <c r="L142" s="263"/>
      <c r="M142" s="264"/>
      <c r="N142" s="265"/>
      <c r="O142" s="265"/>
      <c r="P142" s="265"/>
      <c r="Q142" s="265"/>
      <c r="R142" s="265"/>
      <c r="S142" s="265"/>
      <c r="T142" s="266"/>
      <c r="AT142" s="267" t="s">
        <v>137</v>
      </c>
      <c r="AU142" s="267" t="s">
        <v>80</v>
      </c>
      <c r="AV142" s="13" t="s">
        <v>133</v>
      </c>
      <c r="AW142" s="13" t="s">
        <v>34</v>
      </c>
      <c r="AX142" s="13" t="s">
        <v>78</v>
      </c>
      <c r="AY142" s="267" t="s">
        <v>125</v>
      </c>
    </row>
    <row r="143" s="1" customFormat="1" ht="38.25" customHeight="1">
      <c r="B143" s="46"/>
      <c r="C143" s="231" t="s">
        <v>209</v>
      </c>
      <c r="D143" s="231" t="s">
        <v>128</v>
      </c>
      <c r="E143" s="232" t="s">
        <v>210</v>
      </c>
      <c r="F143" s="233" t="s">
        <v>211</v>
      </c>
      <c r="G143" s="234" t="s">
        <v>164</v>
      </c>
      <c r="H143" s="235">
        <v>29.364000000000001</v>
      </c>
      <c r="I143" s="236"/>
      <c r="J143" s="237">
        <f>ROUND(I143*H143,2)</f>
        <v>0</v>
      </c>
      <c r="K143" s="233" t="s">
        <v>132</v>
      </c>
      <c r="L143" s="72"/>
      <c r="M143" s="238" t="s">
        <v>21</v>
      </c>
      <c r="N143" s="239" t="s">
        <v>42</v>
      </c>
      <c r="O143" s="47"/>
      <c r="P143" s="240">
        <f>O143*H143</f>
        <v>0</v>
      </c>
      <c r="Q143" s="240">
        <v>0</v>
      </c>
      <c r="R143" s="240">
        <f>Q143*H143</f>
        <v>0</v>
      </c>
      <c r="S143" s="240">
        <v>0</v>
      </c>
      <c r="T143" s="241">
        <f>S143*H143</f>
        <v>0</v>
      </c>
      <c r="AR143" s="24" t="s">
        <v>133</v>
      </c>
      <c r="AT143" s="24" t="s">
        <v>128</v>
      </c>
      <c r="AU143" s="24" t="s">
        <v>80</v>
      </c>
      <c r="AY143" s="24" t="s">
        <v>125</v>
      </c>
      <c r="BE143" s="242">
        <f>IF(N143="základní",J143,0)</f>
        <v>0</v>
      </c>
      <c r="BF143" s="242">
        <f>IF(N143="snížená",J143,0)</f>
        <v>0</v>
      </c>
      <c r="BG143" s="242">
        <f>IF(N143="zákl. přenesená",J143,0)</f>
        <v>0</v>
      </c>
      <c r="BH143" s="242">
        <f>IF(N143="sníž. přenesená",J143,0)</f>
        <v>0</v>
      </c>
      <c r="BI143" s="242">
        <f>IF(N143="nulová",J143,0)</f>
        <v>0</v>
      </c>
      <c r="BJ143" s="24" t="s">
        <v>78</v>
      </c>
      <c r="BK143" s="242">
        <f>ROUND(I143*H143,2)</f>
        <v>0</v>
      </c>
      <c r="BL143" s="24" t="s">
        <v>133</v>
      </c>
      <c r="BM143" s="24" t="s">
        <v>212</v>
      </c>
    </row>
    <row r="144" s="12" customFormat="1">
      <c r="B144" s="246"/>
      <c r="C144" s="247"/>
      <c r="D144" s="243" t="s">
        <v>137</v>
      </c>
      <c r="E144" s="248" t="s">
        <v>21</v>
      </c>
      <c r="F144" s="249" t="s">
        <v>180</v>
      </c>
      <c r="G144" s="247"/>
      <c r="H144" s="250">
        <v>10.912000000000001</v>
      </c>
      <c r="I144" s="251"/>
      <c r="J144" s="247"/>
      <c r="K144" s="247"/>
      <c r="L144" s="252"/>
      <c r="M144" s="253"/>
      <c r="N144" s="254"/>
      <c r="O144" s="254"/>
      <c r="P144" s="254"/>
      <c r="Q144" s="254"/>
      <c r="R144" s="254"/>
      <c r="S144" s="254"/>
      <c r="T144" s="255"/>
      <c r="AT144" s="256" t="s">
        <v>137</v>
      </c>
      <c r="AU144" s="256" t="s">
        <v>80</v>
      </c>
      <c r="AV144" s="12" t="s">
        <v>80</v>
      </c>
      <c r="AW144" s="12" t="s">
        <v>34</v>
      </c>
      <c r="AX144" s="12" t="s">
        <v>71</v>
      </c>
      <c r="AY144" s="256" t="s">
        <v>125</v>
      </c>
    </row>
    <row r="145" s="12" customFormat="1">
      <c r="B145" s="246"/>
      <c r="C145" s="247"/>
      <c r="D145" s="243" t="s">
        <v>137</v>
      </c>
      <c r="E145" s="248" t="s">
        <v>21</v>
      </c>
      <c r="F145" s="249" t="s">
        <v>21</v>
      </c>
      <c r="G145" s="247"/>
      <c r="H145" s="250">
        <v>0</v>
      </c>
      <c r="I145" s="251"/>
      <c r="J145" s="247"/>
      <c r="K145" s="247"/>
      <c r="L145" s="252"/>
      <c r="M145" s="253"/>
      <c r="N145" s="254"/>
      <c r="O145" s="254"/>
      <c r="P145" s="254"/>
      <c r="Q145" s="254"/>
      <c r="R145" s="254"/>
      <c r="S145" s="254"/>
      <c r="T145" s="255"/>
      <c r="AT145" s="256" t="s">
        <v>137</v>
      </c>
      <c r="AU145" s="256" t="s">
        <v>80</v>
      </c>
      <c r="AV145" s="12" t="s">
        <v>80</v>
      </c>
      <c r="AW145" s="12" t="s">
        <v>34</v>
      </c>
      <c r="AX145" s="12" t="s">
        <v>71</v>
      </c>
      <c r="AY145" s="256" t="s">
        <v>125</v>
      </c>
    </row>
    <row r="146" s="12" customFormat="1">
      <c r="B146" s="246"/>
      <c r="C146" s="247"/>
      <c r="D146" s="243" t="s">
        <v>137</v>
      </c>
      <c r="E146" s="248" t="s">
        <v>21</v>
      </c>
      <c r="F146" s="249" t="s">
        <v>206</v>
      </c>
      <c r="G146" s="247"/>
      <c r="H146" s="250">
        <v>6.952</v>
      </c>
      <c r="I146" s="251"/>
      <c r="J146" s="247"/>
      <c r="K146" s="247"/>
      <c r="L146" s="252"/>
      <c r="M146" s="253"/>
      <c r="N146" s="254"/>
      <c r="O146" s="254"/>
      <c r="P146" s="254"/>
      <c r="Q146" s="254"/>
      <c r="R146" s="254"/>
      <c r="S146" s="254"/>
      <c r="T146" s="255"/>
      <c r="AT146" s="256" t="s">
        <v>137</v>
      </c>
      <c r="AU146" s="256" t="s">
        <v>80</v>
      </c>
      <c r="AV146" s="12" t="s">
        <v>80</v>
      </c>
      <c r="AW146" s="12" t="s">
        <v>34</v>
      </c>
      <c r="AX146" s="12" t="s">
        <v>71</v>
      </c>
      <c r="AY146" s="256" t="s">
        <v>125</v>
      </c>
    </row>
    <row r="147" s="14" customFormat="1">
      <c r="B147" s="278"/>
      <c r="C147" s="279"/>
      <c r="D147" s="243" t="s">
        <v>137</v>
      </c>
      <c r="E147" s="280" t="s">
        <v>21</v>
      </c>
      <c r="F147" s="281" t="s">
        <v>207</v>
      </c>
      <c r="G147" s="279"/>
      <c r="H147" s="280" t="s">
        <v>21</v>
      </c>
      <c r="I147" s="282"/>
      <c r="J147" s="279"/>
      <c r="K147" s="279"/>
      <c r="L147" s="283"/>
      <c r="M147" s="284"/>
      <c r="N147" s="285"/>
      <c r="O147" s="285"/>
      <c r="P147" s="285"/>
      <c r="Q147" s="285"/>
      <c r="R147" s="285"/>
      <c r="S147" s="285"/>
      <c r="T147" s="286"/>
      <c r="AT147" s="287" t="s">
        <v>137</v>
      </c>
      <c r="AU147" s="287" t="s">
        <v>80</v>
      </c>
      <c r="AV147" s="14" t="s">
        <v>78</v>
      </c>
      <c r="AW147" s="14" t="s">
        <v>34</v>
      </c>
      <c r="AX147" s="14" t="s">
        <v>71</v>
      </c>
      <c r="AY147" s="287" t="s">
        <v>125</v>
      </c>
    </row>
    <row r="148" s="12" customFormat="1">
      <c r="B148" s="246"/>
      <c r="C148" s="247"/>
      <c r="D148" s="243" t="s">
        <v>137</v>
      </c>
      <c r="E148" s="248" t="s">
        <v>21</v>
      </c>
      <c r="F148" s="249" t="s">
        <v>208</v>
      </c>
      <c r="G148" s="247"/>
      <c r="H148" s="250">
        <v>11.5</v>
      </c>
      <c r="I148" s="251"/>
      <c r="J148" s="247"/>
      <c r="K148" s="247"/>
      <c r="L148" s="252"/>
      <c r="M148" s="253"/>
      <c r="N148" s="254"/>
      <c r="O148" s="254"/>
      <c r="P148" s="254"/>
      <c r="Q148" s="254"/>
      <c r="R148" s="254"/>
      <c r="S148" s="254"/>
      <c r="T148" s="255"/>
      <c r="AT148" s="256" t="s">
        <v>137</v>
      </c>
      <c r="AU148" s="256" t="s">
        <v>80</v>
      </c>
      <c r="AV148" s="12" t="s">
        <v>80</v>
      </c>
      <c r="AW148" s="12" t="s">
        <v>34</v>
      </c>
      <c r="AX148" s="12" t="s">
        <v>71</v>
      </c>
      <c r="AY148" s="256" t="s">
        <v>125</v>
      </c>
    </row>
    <row r="149" s="13" customFormat="1">
      <c r="B149" s="257"/>
      <c r="C149" s="258"/>
      <c r="D149" s="243" t="s">
        <v>137</v>
      </c>
      <c r="E149" s="259" t="s">
        <v>21</v>
      </c>
      <c r="F149" s="260" t="s">
        <v>139</v>
      </c>
      <c r="G149" s="258"/>
      <c r="H149" s="261">
        <v>29.364000000000001</v>
      </c>
      <c r="I149" s="262"/>
      <c r="J149" s="258"/>
      <c r="K149" s="258"/>
      <c r="L149" s="263"/>
      <c r="M149" s="264"/>
      <c r="N149" s="265"/>
      <c r="O149" s="265"/>
      <c r="P149" s="265"/>
      <c r="Q149" s="265"/>
      <c r="R149" s="265"/>
      <c r="S149" s="265"/>
      <c r="T149" s="266"/>
      <c r="AT149" s="267" t="s">
        <v>137</v>
      </c>
      <c r="AU149" s="267" t="s">
        <v>80</v>
      </c>
      <c r="AV149" s="13" t="s">
        <v>133</v>
      </c>
      <c r="AW149" s="13" t="s">
        <v>34</v>
      </c>
      <c r="AX149" s="13" t="s">
        <v>78</v>
      </c>
      <c r="AY149" s="267" t="s">
        <v>125</v>
      </c>
    </row>
    <row r="150" s="1" customFormat="1" ht="25.5" customHeight="1">
      <c r="B150" s="46"/>
      <c r="C150" s="231" t="s">
        <v>213</v>
      </c>
      <c r="D150" s="231" t="s">
        <v>128</v>
      </c>
      <c r="E150" s="232" t="s">
        <v>214</v>
      </c>
      <c r="F150" s="233" t="s">
        <v>215</v>
      </c>
      <c r="G150" s="234" t="s">
        <v>131</v>
      </c>
      <c r="H150" s="235">
        <v>11.448</v>
      </c>
      <c r="I150" s="236"/>
      <c r="J150" s="237">
        <f>ROUND(I150*H150,2)</f>
        <v>0</v>
      </c>
      <c r="K150" s="233" t="s">
        <v>132</v>
      </c>
      <c r="L150" s="72"/>
      <c r="M150" s="238" t="s">
        <v>21</v>
      </c>
      <c r="N150" s="239" t="s">
        <v>42</v>
      </c>
      <c r="O150" s="47"/>
      <c r="P150" s="240">
        <f>O150*H150</f>
        <v>0</v>
      </c>
      <c r="Q150" s="240">
        <v>0</v>
      </c>
      <c r="R150" s="240">
        <f>Q150*H150</f>
        <v>0</v>
      </c>
      <c r="S150" s="240">
        <v>0</v>
      </c>
      <c r="T150" s="241">
        <f>S150*H150</f>
        <v>0</v>
      </c>
      <c r="AR150" s="24" t="s">
        <v>133</v>
      </c>
      <c r="AT150" s="24" t="s">
        <v>128</v>
      </c>
      <c r="AU150" s="24" t="s">
        <v>80</v>
      </c>
      <c r="AY150" s="24" t="s">
        <v>125</v>
      </c>
      <c r="BE150" s="242">
        <f>IF(N150="základní",J150,0)</f>
        <v>0</v>
      </c>
      <c r="BF150" s="242">
        <f>IF(N150="snížená",J150,0)</f>
        <v>0</v>
      </c>
      <c r="BG150" s="242">
        <f>IF(N150="zákl. přenesená",J150,0)</f>
        <v>0</v>
      </c>
      <c r="BH150" s="242">
        <f>IF(N150="sníž. přenesená",J150,0)</f>
        <v>0</v>
      </c>
      <c r="BI150" s="242">
        <f>IF(N150="nulová",J150,0)</f>
        <v>0</v>
      </c>
      <c r="BJ150" s="24" t="s">
        <v>78</v>
      </c>
      <c r="BK150" s="242">
        <f>ROUND(I150*H150,2)</f>
        <v>0</v>
      </c>
      <c r="BL150" s="24" t="s">
        <v>133</v>
      </c>
      <c r="BM150" s="24" t="s">
        <v>216</v>
      </c>
    </row>
    <row r="151" s="1" customFormat="1">
      <c r="B151" s="46"/>
      <c r="C151" s="74"/>
      <c r="D151" s="243" t="s">
        <v>135</v>
      </c>
      <c r="E151" s="74"/>
      <c r="F151" s="244" t="s">
        <v>217</v>
      </c>
      <c r="G151" s="74"/>
      <c r="H151" s="74"/>
      <c r="I151" s="199"/>
      <c r="J151" s="74"/>
      <c r="K151" s="74"/>
      <c r="L151" s="72"/>
      <c r="M151" s="245"/>
      <c r="N151" s="47"/>
      <c r="O151" s="47"/>
      <c r="P151" s="47"/>
      <c r="Q151" s="47"/>
      <c r="R151" s="47"/>
      <c r="S151" s="47"/>
      <c r="T151" s="95"/>
      <c r="AT151" s="24" t="s">
        <v>135</v>
      </c>
      <c r="AU151" s="24" t="s">
        <v>80</v>
      </c>
    </row>
    <row r="152" s="12" customFormat="1">
      <c r="B152" s="246"/>
      <c r="C152" s="247"/>
      <c r="D152" s="243" t="s">
        <v>137</v>
      </c>
      <c r="E152" s="248" t="s">
        <v>21</v>
      </c>
      <c r="F152" s="249" t="s">
        <v>218</v>
      </c>
      <c r="G152" s="247"/>
      <c r="H152" s="250">
        <v>6.4480000000000004</v>
      </c>
      <c r="I152" s="251"/>
      <c r="J152" s="247"/>
      <c r="K152" s="247"/>
      <c r="L152" s="252"/>
      <c r="M152" s="253"/>
      <c r="N152" s="254"/>
      <c r="O152" s="254"/>
      <c r="P152" s="254"/>
      <c r="Q152" s="254"/>
      <c r="R152" s="254"/>
      <c r="S152" s="254"/>
      <c r="T152" s="255"/>
      <c r="AT152" s="256" t="s">
        <v>137</v>
      </c>
      <c r="AU152" s="256" t="s">
        <v>80</v>
      </c>
      <c r="AV152" s="12" t="s">
        <v>80</v>
      </c>
      <c r="AW152" s="12" t="s">
        <v>34</v>
      </c>
      <c r="AX152" s="12" t="s">
        <v>71</v>
      </c>
      <c r="AY152" s="256" t="s">
        <v>125</v>
      </c>
    </row>
    <row r="153" s="12" customFormat="1">
      <c r="B153" s="246"/>
      <c r="C153" s="247"/>
      <c r="D153" s="243" t="s">
        <v>137</v>
      </c>
      <c r="E153" s="248" t="s">
        <v>21</v>
      </c>
      <c r="F153" s="249" t="s">
        <v>219</v>
      </c>
      <c r="G153" s="247"/>
      <c r="H153" s="250">
        <v>5</v>
      </c>
      <c r="I153" s="251"/>
      <c r="J153" s="247"/>
      <c r="K153" s="247"/>
      <c r="L153" s="252"/>
      <c r="M153" s="253"/>
      <c r="N153" s="254"/>
      <c r="O153" s="254"/>
      <c r="P153" s="254"/>
      <c r="Q153" s="254"/>
      <c r="R153" s="254"/>
      <c r="S153" s="254"/>
      <c r="T153" s="255"/>
      <c r="AT153" s="256" t="s">
        <v>137</v>
      </c>
      <c r="AU153" s="256" t="s">
        <v>80</v>
      </c>
      <c r="AV153" s="12" t="s">
        <v>80</v>
      </c>
      <c r="AW153" s="12" t="s">
        <v>34</v>
      </c>
      <c r="AX153" s="12" t="s">
        <v>71</v>
      </c>
      <c r="AY153" s="256" t="s">
        <v>125</v>
      </c>
    </row>
    <row r="154" s="13" customFormat="1">
      <c r="B154" s="257"/>
      <c r="C154" s="258"/>
      <c r="D154" s="243" t="s">
        <v>137</v>
      </c>
      <c r="E154" s="259" t="s">
        <v>21</v>
      </c>
      <c r="F154" s="260" t="s">
        <v>139</v>
      </c>
      <c r="G154" s="258"/>
      <c r="H154" s="261">
        <v>11.448</v>
      </c>
      <c r="I154" s="262"/>
      <c r="J154" s="258"/>
      <c r="K154" s="258"/>
      <c r="L154" s="263"/>
      <c r="M154" s="264"/>
      <c r="N154" s="265"/>
      <c r="O154" s="265"/>
      <c r="P154" s="265"/>
      <c r="Q154" s="265"/>
      <c r="R154" s="265"/>
      <c r="S154" s="265"/>
      <c r="T154" s="266"/>
      <c r="AT154" s="267" t="s">
        <v>137</v>
      </c>
      <c r="AU154" s="267" t="s">
        <v>80</v>
      </c>
      <c r="AV154" s="13" t="s">
        <v>133</v>
      </c>
      <c r="AW154" s="13" t="s">
        <v>34</v>
      </c>
      <c r="AX154" s="13" t="s">
        <v>78</v>
      </c>
      <c r="AY154" s="267" t="s">
        <v>125</v>
      </c>
    </row>
    <row r="155" s="1" customFormat="1" ht="25.5" customHeight="1">
      <c r="B155" s="46"/>
      <c r="C155" s="231" t="s">
        <v>220</v>
      </c>
      <c r="D155" s="231" t="s">
        <v>128</v>
      </c>
      <c r="E155" s="232" t="s">
        <v>221</v>
      </c>
      <c r="F155" s="233" t="s">
        <v>222</v>
      </c>
      <c r="G155" s="234" t="s">
        <v>131</v>
      </c>
      <c r="H155" s="235">
        <v>11.448</v>
      </c>
      <c r="I155" s="236"/>
      <c r="J155" s="237">
        <f>ROUND(I155*H155,2)</f>
        <v>0</v>
      </c>
      <c r="K155" s="233" t="s">
        <v>132</v>
      </c>
      <c r="L155" s="72"/>
      <c r="M155" s="238" t="s">
        <v>21</v>
      </c>
      <c r="N155" s="239" t="s">
        <v>42</v>
      </c>
      <c r="O155" s="47"/>
      <c r="P155" s="240">
        <f>O155*H155</f>
        <v>0</v>
      </c>
      <c r="Q155" s="240">
        <v>0</v>
      </c>
      <c r="R155" s="240">
        <f>Q155*H155</f>
        <v>0</v>
      </c>
      <c r="S155" s="240">
        <v>0</v>
      </c>
      <c r="T155" s="241">
        <f>S155*H155</f>
        <v>0</v>
      </c>
      <c r="AR155" s="24" t="s">
        <v>133</v>
      </c>
      <c r="AT155" s="24" t="s">
        <v>128</v>
      </c>
      <c r="AU155" s="24" t="s">
        <v>80</v>
      </c>
      <c r="AY155" s="24" t="s">
        <v>125</v>
      </c>
      <c r="BE155" s="242">
        <f>IF(N155="základní",J155,0)</f>
        <v>0</v>
      </c>
      <c r="BF155" s="242">
        <f>IF(N155="snížená",J155,0)</f>
        <v>0</v>
      </c>
      <c r="BG155" s="242">
        <f>IF(N155="zákl. přenesená",J155,0)</f>
        <v>0</v>
      </c>
      <c r="BH155" s="242">
        <f>IF(N155="sníž. přenesená",J155,0)</f>
        <v>0</v>
      </c>
      <c r="BI155" s="242">
        <f>IF(N155="nulová",J155,0)</f>
        <v>0</v>
      </c>
      <c r="BJ155" s="24" t="s">
        <v>78</v>
      </c>
      <c r="BK155" s="242">
        <f>ROUND(I155*H155,2)</f>
        <v>0</v>
      </c>
      <c r="BL155" s="24" t="s">
        <v>133</v>
      </c>
      <c r="BM155" s="24" t="s">
        <v>223</v>
      </c>
    </row>
    <row r="156" s="1" customFormat="1">
      <c r="B156" s="46"/>
      <c r="C156" s="74"/>
      <c r="D156" s="243" t="s">
        <v>135</v>
      </c>
      <c r="E156" s="74"/>
      <c r="F156" s="244" t="s">
        <v>224</v>
      </c>
      <c r="G156" s="74"/>
      <c r="H156" s="74"/>
      <c r="I156" s="199"/>
      <c r="J156" s="74"/>
      <c r="K156" s="74"/>
      <c r="L156" s="72"/>
      <c r="M156" s="245"/>
      <c r="N156" s="47"/>
      <c r="O156" s="47"/>
      <c r="P156" s="47"/>
      <c r="Q156" s="47"/>
      <c r="R156" s="47"/>
      <c r="S156" s="47"/>
      <c r="T156" s="95"/>
      <c r="AT156" s="24" t="s">
        <v>135</v>
      </c>
      <c r="AU156" s="24" t="s">
        <v>80</v>
      </c>
    </row>
    <row r="157" s="12" customFormat="1">
      <c r="B157" s="246"/>
      <c r="C157" s="247"/>
      <c r="D157" s="243" t="s">
        <v>137</v>
      </c>
      <c r="E157" s="248" t="s">
        <v>21</v>
      </c>
      <c r="F157" s="249" t="s">
        <v>218</v>
      </c>
      <c r="G157" s="247"/>
      <c r="H157" s="250">
        <v>6.4480000000000004</v>
      </c>
      <c r="I157" s="251"/>
      <c r="J157" s="247"/>
      <c r="K157" s="247"/>
      <c r="L157" s="252"/>
      <c r="M157" s="253"/>
      <c r="N157" s="254"/>
      <c r="O157" s="254"/>
      <c r="P157" s="254"/>
      <c r="Q157" s="254"/>
      <c r="R157" s="254"/>
      <c r="S157" s="254"/>
      <c r="T157" s="255"/>
      <c r="AT157" s="256" t="s">
        <v>137</v>
      </c>
      <c r="AU157" s="256" t="s">
        <v>80</v>
      </c>
      <c r="AV157" s="12" t="s">
        <v>80</v>
      </c>
      <c r="AW157" s="12" t="s">
        <v>34</v>
      </c>
      <c r="AX157" s="12" t="s">
        <v>71</v>
      </c>
      <c r="AY157" s="256" t="s">
        <v>125</v>
      </c>
    </row>
    <row r="158" s="12" customFormat="1">
      <c r="B158" s="246"/>
      <c r="C158" s="247"/>
      <c r="D158" s="243" t="s">
        <v>137</v>
      </c>
      <c r="E158" s="248" t="s">
        <v>21</v>
      </c>
      <c r="F158" s="249" t="s">
        <v>219</v>
      </c>
      <c r="G158" s="247"/>
      <c r="H158" s="250">
        <v>5</v>
      </c>
      <c r="I158" s="251"/>
      <c r="J158" s="247"/>
      <c r="K158" s="247"/>
      <c r="L158" s="252"/>
      <c r="M158" s="253"/>
      <c r="N158" s="254"/>
      <c r="O158" s="254"/>
      <c r="P158" s="254"/>
      <c r="Q158" s="254"/>
      <c r="R158" s="254"/>
      <c r="S158" s="254"/>
      <c r="T158" s="255"/>
      <c r="AT158" s="256" t="s">
        <v>137</v>
      </c>
      <c r="AU158" s="256" t="s">
        <v>80</v>
      </c>
      <c r="AV158" s="12" t="s">
        <v>80</v>
      </c>
      <c r="AW158" s="12" t="s">
        <v>34</v>
      </c>
      <c r="AX158" s="12" t="s">
        <v>71</v>
      </c>
      <c r="AY158" s="256" t="s">
        <v>125</v>
      </c>
    </row>
    <row r="159" s="13" customFormat="1">
      <c r="B159" s="257"/>
      <c r="C159" s="258"/>
      <c r="D159" s="243" t="s">
        <v>137</v>
      </c>
      <c r="E159" s="259" t="s">
        <v>21</v>
      </c>
      <c r="F159" s="260" t="s">
        <v>139</v>
      </c>
      <c r="G159" s="258"/>
      <c r="H159" s="261">
        <v>11.448</v>
      </c>
      <c r="I159" s="262"/>
      <c r="J159" s="258"/>
      <c r="K159" s="258"/>
      <c r="L159" s="263"/>
      <c r="M159" s="264"/>
      <c r="N159" s="265"/>
      <c r="O159" s="265"/>
      <c r="P159" s="265"/>
      <c r="Q159" s="265"/>
      <c r="R159" s="265"/>
      <c r="S159" s="265"/>
      <c r="T159" s="266"/>
      <c r="AT159" s="267" t="s">
        <v>137</v>
      </c>
      <c r="AU159" s="267" t="s">
        <v>80</v>
      </c>
      <c r="AV159" s="13" t="s">
        <v>133</v>
      </c>
      <c r="AW159" s="13" t="s">
        <v>34</v>
      </c>
      <c r="AX159" s="13" t="s">
        <v>78</v>
      </c>
      <c r="AY159" s="267" t="s">
        <v>125</v>
      </c>
    </row>
    <row r="160" s="1" customFormat="1" ht="16.5" customHeight="1">
      <c r="B160" s="46"/>
      <c r="C160" s="268" t="s">
        <v>225</v>
      </c>
      <c r="D160" s="268" t="s">
        <v>196</v>
      </c>
      <c r="E160" s="269" t="s">
        <v>226</v>
      </c>
      <c r="F160" s="270" t="s">
        <v>227</v>
      </c>
      <c r="G160" s="271" t="s">
        <v>228</v>
      </c>
      <c r="H160" s="272">
        <v>0.34300000000000003</v>
      </c>
      <c r="I160" s="273"/>
      <c r="J160" s="274">
        <f>ROUND(I160*H160,2)</f>
        <v>0</v>
      </c>
      <c r="K160" s="270" t="s">
        <v>132</v>
      </c>
      <c r="L160" s="275"/>
      <c r="M160" s="276" t="s">
        <v>21</v>
      </c>
      <c r="N160" s="277" t="s">
        <v>42</v>
      </c>
      <c r="O160" s="47"/>
      <c r="P160" s="240">
        <f>O160*H160</f>
        <v>0</v>
      </c>
      <c r="Q160" s="240">
        <v>0.001</v>
      </c>
      <c r="R160" s="240">
        <f>Q160*H160</f>
        <v>0.00034300000000000004</v>
      </c>
      <c r="S160" s="240">
        <v>0</v>
      </c>
      <c r="T160" s="241">
        <f>S160*H160</f>
        <v>0</v>
      </c>
      <c r="AR160" s="24" t="s">
        <v>140</v>
      </c>
      <c r="AT160" s="24" t="s">
        <v>196</v>
      </c>
      <c r="AU160" s="24" t="s">
        <v>80</v>
      </c>
      <c r="AY160" s="24" t="s">
        <v>125</v>
      </c>
      <c r="BE160" s="242">
        <f>IF(N160="základní",J160,0)</f>
        <v>0</v>
      </c>
      <c r="BF160" s="242">
        <f>IF(N160="snížená",J160,0)</f>
        <v>0</v>
      </c>
      <c r="BG160" s="242">
        <f>IF(N160="zákl. přenesená",J160,0)</f>
        <v>0</v>
      </c>
      <c r="BH160" s="242">
        <f>IF(N160="sníž. přenesená",J160,0)</f>
        <v>0</v>
      </c>
      <c r="BI160" s="242">
        <f>IF(N160="nulová",J160,0)</f>
        <v>0</v>
      </c>
      <c r="BJ160" s="24" t="s">
        <v>78</v>
      </c>
      <c r="BK160" s="242">
        <f>ROUND(I160*H160,2)</f>
        <v>0</v>
      </c>
      <c r="BL160" s="24" t="s">
        <v>133</v>
      </c>
      <c r="BM160" s="24" t="s">
        <v>229</v>
      </c>
    </row>
    <row r="161" s="12" customFormat="1">
      <c r="B161" s="246"/>
      <c r="C161" s="247"/>
      <c r="D161" s="243" t="s">
        <v>137</v>
      </c>
      <c r="E161" s="248" t="s">
        <v>21</v>
      </c>
      <c r="F161" s="249" t="s">
        <v>230</v>
      </c>
      <c r="G161" s="247"/>
      <c r="H161" s="250">
        <v>0.19300000000000001</v>
      </c>
      <c r="I161" s="251"/>
      <c r="J161" s="247"/>
      <c r="K161" s="247"/>
      <c r="L161" s="252"/>
      <c r="M161" s="253"/>
      <c r="N161" s="254"/>
      <c r="O161" s="254"/>
      <c r="P161" s="254"/>
      <c r="Q161" s="254"/>
      <c r="R161" s="254"/>
      <c r="S161" s="254"/>
      <c r="T161" s="255"/>
      <c r="AT161" s="256" t="s">
        <v>137</v>
      </c>
      <c r="AU161" s="256" t="s">
        <v>80</v>
      </c>
      <c r="AV161" s="12" t="s">
        <v>80</v>
      </c>
      <c r="AW161" s="12" t="s">
        <v>34</v>
      </c>
      <c r="AX161" s="12" t="s">
        <v>71</v>
      </c>
      <c r="AY161" s="256" t="s">
        <v>125</v>
      </c>
    </row>
    <row r="162" s="12" customFormat="1">
      <c r="B162" s="246"/>
      <c r="C162" s="247"/>
      <c r="D162" s="243" t="s">
        <v>137</v>
      </c>
      <c r="E162" s="248" t="s">
        <v>21</v>
      </c>
      <c r="F162" s="249" t="s">
        <v>231</v>
      </c>
      <c r="G162" s="247"/>
      <c r="H162" s="250">
        <v>0.14999999999999999</v>
      </c>
      <c r="I162" s="251"/>
      <c r="J162" s="247"/>
      <c r="K162" s="247"/>
      <c r="L162" s="252"/>
      <c r="M162" s="253"/>
      <c r="N162" s="254"/>
      <c r="O162" s="254"/>
      <c r="P162" s="254"/>
      <c r="Q162" s="254"/>
      <c r="R162" s="254"/>
      <c r="S162" s="254"/>
      <c r="T162" s="255"/>
      <c r="AT162" s="256" t="s">
        <v>137</v>
      </c>
      <c r="AU162" s="256" t="s">
        <v>80</v>
      </c>
      <c r="AV162" s="12" t="s">
        <v>80</v>
      </c>
      <c r="AW162" s="12" t="s">
        <v>34</v>
      </c>
      <c r="AX162" s="12" t="s">
        <v>71</v>
      </c>
      <c r="AY162" s="256" t="s">
        <v>125</v>
      </c>
    </row>
    <row r="163" s="13" customFormat="1">
      <c r="B163" s="257"/>
      <c r="C163" s="258"/>
      <c r="D163" s="243" t="s">
        <v>137</v>
      </c>
      <c r="E163" s="259" t="s">
        <v>21</v>
      </c>
      <c r="F163" s="260" t="s">
        <v>139</v>
      </c>
      <c r="G163" s="258"/>
      <c r="H163" s="261">
        <v>0.34300000000000003</v>
      </c>
      <c r="I163" s="262"/>
      <c r="J163" s="258"/>
      <c r="K163" s="258"/>
      <c r="L163" s="263"/>
      <c r="M163" s="264"/>
      <c r="N163" s="265"/>
      <c r="O163" s="265"/>
      <c r="P163" s="265"/>
      <c r="Q163" s="265"/>
      <c r="R163" s="265"/>
      <c r="S163" s="265"/>
      <c r="T163" s="266"/>
      <c r="AT163" s="267" t="s">
        <v>137</v>
      </c>
      <c r="AU163" s="267" t="s">
        <v>80</v>
      </c>
      <c r="AV163" s="13" t="s">
        <v>133</v>
      </c>
      <c r="AW163" s="13" t="s">
        <v>34</v>
      </c>
      <c r="AX163" s="13" t="s">
        <v>78</v>
      </c>
      <c r="AY163" s="267" t="s">
        <v>125</v>
      </c>
    </row>
    <row r="164" s="11" customFormat="1" ht="29.88" customHeight="1">
      <c r="B164" s="215"/>
      <c r="C164" s="216"/>
      <c r="D164" s="217" t="s">
        <v>70</v>
      </c>
      <c r="E164" s="229" t="s">
        <v>232</v>
      </c>
      <c r="F164" s="229" t="s">
        <v>233</v>
      </c>
      <c r="G164" s="216"/>
      <c r="H164" s="216"/>
      <c r="I164" s="219"/>
      <c r="J164" s="230">
        <f>BK164</f>
        <v>0</v>
      </c>
      <c r="K164" s="216"/>
      <c r="L164" s="221"/>
      <c r="M164" s="222"/>
      <c r="N164" s="223"/>
      <c r="O164" s="223"/>
      <c r="P164" s="224">
        <f>SUM(P165:P172)</f>
        <v>0</v>
      </c>
      <c r="Q164" s="223"/>
      <c r="R164" s="224">
        <f>SUM(R165:R172)</f>
        <v>0.50554239999999995</v>
      </c>
      <c r="S164" s="223"/>
      <c r="T164" s="225">
        <f>SUM(T165:T172)</f>
        <v>0</v>
      </c>
      <c r="AR164" s="226" t="s">
        <v>78</v>
      </c>
      <c r="AT164" s="227" t="s">
        <v>70</v>
      </c>
      <c r="AU164" s="227" t="s">
        <v>78</v>
      </c>
      <c r="AY164" s="226" t="s">
        <v>125</v>
      </c>
      <c r="BK164" s="228">
        <f>SUM(BK165:BK172)</f>
        <v>0</v>
      </c>
    </row>
    <row r="165" s="1" customFormat="1" ht="25.5" customHeight="1">
      <c r="B165" s="46"/>
      <c r="C165" s="231" t="s">
        <v>234</v>
      </c>
      <c r="D165" s="231" t="s">
        <v>128</v>
      </c>
      <c r="E165" s="232" t="s">
        <v>235</v>
      </c>
      <c r="F165" s="233" t="s">
        <v>236</v>
      </c>
      <c r="G165" s="234" t="s">
        <v>131</v>
      </c>
      <c r="H165" s="235">
        <v>2.7519999999999998</v>
      </c>
      <c r="I165" s="236"/>
      <c r="J165" s="237">
        <f>ROUND(I165*H165,2)</f>
        <v>0</v>
      </c>
      <c r="K165" s="233" t="s">
        <v>132</v>
      </c>
      <c r="L165" s="72"/>
      <c r="M165" s="238" t="s">
        <v>21</v>
      </c>
      <c r="N165" s="239" t="s">
        <v>42</v>
      </c>
      <c r="O165" s="47"/>
      <c r="P165" s="240">
        <f>O165*H165</f>
        <v>0</v>
      </c>
      <c r="Q165" s="240">
        <v>0</v>
      </c>
      <c r="R165" s="240">
        <f>Q165*H165</f>
        <v>0</v>
      </c>
      <c r="S165" s="240">
        <v>0</v>
      </c>
      <c r="T165" s="241">
        <f>S165*H165</f>
        <v>0</v>
      </c>
      <c r="AR165" s="24" t="s">
        <v>133</v>
      </c>
      <c r="AT165" s="24" t="s">
        <v>128</v>
      </c>
      <c r="AU165" s="24" t="s">
        <v>80</v>
      </c>
      <c r="AY165" s="24" t="s">
        <v>125</v>
      </c>
      <c r="BE165" s="242">
        <f>IF(N165="základní",J165,0)</f>
        <v>0</v>
      </c>
      <c r="BF165" s="242">
        <f>IF(N165="snížená",J165,0)</f>
        <v>0</v>
      </c>
      <c r="BG165" s="242">
        <f>IF(N165="zákl. přenesená",J165,0)</f>
        <v>0</v>
      </c>
      <c r="BH165" s="242">
        <f>IF(N165="sníž. přenesená",J165,0)</f>
        <v>0</v>
      </c>
      <c r="BI165" s="242">
        <f>IF(N165="nulová",J165,0)</f>
        <v>0</v>
      </c>
      <c r="BJ165" s="24" t="s">
        <v>78</v>
      </c>
      <c r="BK165" s="242">
        <f>ROUND(I165*H165,2)</f>
        <v>0</v>
      </c>
      <c r="BL165" s="24" t="s">
        <v>133</v>
      </c>
      <c r="BM165" s="24" t="s">
        <v>237</v>
      </c>
    </row>
    <row r="166" s="12" customFormat="1">
      <c r="B166" s="246"/>
      <c r="C166" s="247"/>
      <c r="D166" s="243" t="s">
        <v>137</v>
      </c>
      <c r="E166" s="248" t="s">
        <v>21</v>
      </c>
      <c r="F166" s="249" t="s">
        <v>138</v>
      </c>
      <c r="G166" s="247"/>
      <c r="H166" s="250">
        <v>2.7519999999999998</v>
      </c>
      <c r="I166" s="251"/>
      <c r="J166" s="247"/>
      <c r="K166" s="247"/>
      <c r="L166" s="252"/>
      <c r="M166" s="253"/>
      <c r="N166" s="254"/>
      <c r="O166" s="254"/>
      <c r="P166" s="254"/>
      <c r="Q166" s="254"/>
      <c r="R166" s="254"/>
      <c r="S166" s="254"/>
      <c r="T166" s="255"/>
      <c r="AT166" s="256" t="s">
        <v>137</v>
      </c>
      <c r="AU166" s="256" t="s">
        <v>80</v>
      </c>
      <c r="AV166" s="12" t="s">
        <v>80</v>
      </c>
      <c r="AW166" s="12" t="s">
        <v>34</v>
      </c>
      <c r="AX166" s="12" t="s">
        <v>71</v>
      </c>
      <c r="AY166" s="256" t="s">
        <v>125</v>
      </c>
    </row>
    <row r="167" s="13" customFormat="1">
      <c r="B167" s="257"/>
      <c r="C167" s="258"/>
      <c r="D167" s="243" t="s">
        <v>137</v>
      </c>
      <c r="E167" s="259" t="s">
        <v>21</v>
      </c>
      <c r="F167" s="260" t="s">
        <v>139</v>
      </c>
      <c r="G167" s="258"/>
      <c r="H167" s="261">
        <v>2.7519999999999998</v>
      </c>
      <c r="I167" s="262"/>
      <c r="J167" s="258"/>
      <c r="K167" s="258"/>
      <c r="L167" s="263"/>
      <c r="M167" s="264"/>
      <c r="N167" s="265"/>
      <c r="O167" s="265"/>
      <c r="P167" s="265"/>
      <c r="Q167" s="265"/>
      <c r="R167" s="265"/>
      <c r="S167" s="265"/>
      <c r="T167" s="266"/>
      <c r="AT167" s="267" t="s">
        <v>137</v>
      </c>
      <c r="AU167" s="267" t="s">
        <v>80</v>
      </c>
      <c r="AV167" s="13" t="s">
        <v>133</v>
      </c>
      <c r="AW167" s="13" t="s">
        <v>34</v>
      </c>
      <c r="AX167" s="13" t="s">
        <v>78</v>
      </c>
      <c r="AY167" s="267" t="s">
        <v>125</v>
      </c>
    </row>
    <row r="168" s="1" customFormat="1" ht="38.25" customHeight="1">
      <c r="B168" s="46"/>
      <c r="C168" s="231" t="s">
        <v>238</v>
      </c>
      <c r="D168" s="231" t="s">
        <v>128</v>
      </c>
      <c r="E168" s="232" t="s">
        <v>239</v>
      </c>
      <c r="F168" s="233" t="s">
        <v>240</v>
      </c>
      <c r="G168" s="234" t="s">
        <v>131</v>
      </c>
      <c r="H168" s="235">
        <v>2.7519999999999998</v>
      </c>
      <c r="I168" s="236"/>
      <c r="J168" s="237">
        <f>ROUND(I168*H168,2)</f>
        <v>0</v>
      </c>
      <c r="K168" s="233" t="s">
        <v>132</v>
      </c>
      <c r="L168" s="72"/>
      <c r="M168" s="238" t="s">
        <v>21</v>
      </c>
      <c r="N168" s="239" t="s">
        <v>42</v>
      </c>
      <c r="O168" s="47"/>
      <c r="P168" s="240">
        <f>O168*H168</f>
        <v>0</v>
      </c>
      <c r="Q168" s="240">
        <v>0.1837</v>
      </c>
      <c r="R168" s="240">
        <f>Q168*H168</f>
        <v>0.50554239999999995</v>
      </c>
      <c r="S168" s="240">
        <v>0</v>
      </c>
      <c r="T168" s="241">
        <f>S168*H168</f>
        <v>0</v>
      </c>
      <c r="AR168" s="24" t="s">
        <v>133</v>
      </c>
      <c r="AT168" s="24" t="s">
        <v>128</v>
      </c>
      <c r="AU168" s="24" t="s">
        <v>80</v>
      </c>
      <c r="AY168" s="24" t="s">
        <v>125</v>
      </c>
      <c r="BE168" s="242">
        <f>IF(N168="základní",J168,0)</f>
        <v>0</v>
      </c>
      <c r="BF168" s="242">
        <f>IF(N168="snížená",J168,0)</f>
        <v>0</v>
      </c>
      <c r="BG168" s="242">
        <f>IF(N168="zákl. přenesená",J168,0)</f>
        <v>0</v>
      </c>
      <c r="BH168" s="242">
        <f>IF(N168="sníž. přenesená",J168,0)</f>
        <v>0</v>
      </c>
      <c r="BI168" s="242">
        <f>IF(N168="nulová",J168,0)</f>
        <v>0</v>
      </c>
      <c r="BJ168" s="24" t="s">
        <v>78</v>
      </c>
      <c r="BK168" s="242">
        <f>ROUND(I168*H168,2)</f>
        <v>0</v>
      </c>
      <c r="BL168" s="24" t="s">
        <v>133</v>
      </c>
      <c r="BM168" s="24" t="s">
        <v>241</v>
      </c>
    </row>
    <row r="169" s="1" customFormat="1">
      <c r="B169" s="46"/>
      <c r="C169" s="74"/>
      <c r="D169" s="243" t="s">
        <v>135</v>
      </c>
      <c r="E169" s="74"/>
      <c r="F169" s="244" t="s">
        <v>242</v>
      </c>
      <c r="G169" s="74"/>
      <c r="H169" s="74"/>
      <c r="I169" s="199"/>
      <c r="J169" s="74"/>
      <c r="K169" s="74"/>
      <c r="L169" s="72"/>
      <c r="M169" s="245"/>
      <c r="N169" s="47"/>
      <c r="O169" s="47"/>
      <c r="P169" s="47"/>
      <c r="Q169" s="47"/>
      <c r="R169" s="47"/>
      <c r="S169" s="47"/>
      <c r="T169" s="95"/>
      <c r="AT169" s="24" t="s">
        <v>135</v>
      </c>
      <c r="AU169" s="24" t="s">
        <v>80</v>
      </c>
    </row>
    <row r="170" s="14" customFormat="1">
      <c r="B170" s="278"/>
      <c r="C170" s="279"/>
      <c r="D170" s="243" t="s">
        <v>137</v>
      </c>
      <c r="E170" s="280" t="s">
        <v>21</v>
      </c>
      <c r="F170" s="281" t="s">
        <v>243</v>
      </c>
      <c r="G170" s="279"/>
      <c r="H170" s="280" t="s">
        <v>21</v>
      </c>
      <c r="I170" s="282"/>
      <c r="J170" s="279"/>
      <c r="K170" s="279"/>
      <c r="L170" s="283"/>
      <c r="M170" s="284"/>
      <c r="N170" s="285"/>
      <c r="O170" s="285"/>
      <c r="P170" s="285"/>
      <c r="Q170" s="285"/>
      <c r="R170" s="285"/>
      <c r="S170" s="285"/>
      <c r="T170" s="286"/>
      <c r="AT170" s="287" t="s">
        <v>137</v>
      </c>
      <c r="AU170" s="287" t="s">
        <v>80</v>
      </c>
      <c r="AV170" s="14" t="s">
        <v>78</v>
      </c>
      <c r="AW170" s="14" t="s">
        <v>34</v>
      </c>
      <c r="AX170" s="14" t="s">
        <v>71</v>
      </c>
      <c r="AY170" s="287" t="s">
        <v>125</v>
      </c>
    </row>
    <row r="171" s="12" customFormat="1">
      <c r="B171" s="246"/>
      <c r="C171" s="247"/>
      <c r="D171" s="243" t="s">
        <v>137</v>
      </c>
      <c r="E171" s="248" t="s">
        <v>21</v>
      </c>
      <c r="F171" s="249" t="s">
        <v>138</v>
      </c>
      <c r="G171" s="247"/>
      <c r="H171" s="250">
        <v>2.7519999999999998</v>
      </c>
      <c r="I171" s="251"/>
      <c r="J171" s="247"/>
      <c r="K171" s="247"/>
      <c r="L171" s="252"/>
      <c r="M171" s="253"/>
      <c r="N171" s="254"/>
      <c r="O171" s="254"/>
      <c r="P171" s="254"/>
      <c r="Q171" s="254"/>
      <c r="R171" s="254"/>
      <c r="S171" s="254"/>
      <c r="T171" s="255"/>
      <c r="AT171" s="256" t="s">
        <v>137</v>
      </c>
      <c r="AU171" s="256" t="s">
        <v>80</v>
      </c>
      <c r="AV171" s="12" t="s">
        <v>80</v>
      </c>
      <c r="AW171" s="12" t="s">
        <v>34</v>
      </c>
      <c r="AX171" s="12" t="s">
        <v>71</v>
      </c>
      <c r="AY171" s="256" t="s">
        <v>125</v>
      </c>
    </row>
    <row r="172" s="13" customFormat="1">
      <c r="B172" s="257"/>
      <c r="C172" s="258"/>
      <c r="D172" s="243" t="s">
        <v>137</v>
      </c>
      <c r="E172" s="259" t="s">
        <v>21</v>
      </c>
      <c r="F172" s="260" t="s">
        <v>139</v>
      </c>
      <c r="G172" s="258"/>
      <c r="H172" s="261">
        <v>2.7519999999999998</v>
      </c>
      <c r="I172" s="262"/>
      <c r="J172" s="258"/>
      <c r="K172" s="258"/>
      <c r="L172" s="263"/>
      <c r="M172" s="264"/>
      <c r="N172" s="265"/>
      <c r="O172" s="265"/>
      <c r="P172" s="265"/>
      <c r="Q172" s="265"/>
      <c r="R172" s="265"/>
      <c r="S172" s="265"/>
      <c r="T172" s="266"/>
      <c r="AT172" s="267" t="s">
        <v>137</v>
      </c>
      <c r="AU172" s="267" t="s">
        <v>80</v>
      </c>
      <c r="AV172" s="13" t="s">
        <v>133</v>
      </c>
      <c r="AW172" s="13" t="s">
        <v>34</v>
      </c>
      <c r="AX172" s="13" t="s">
        <v>78</v>
      </c>
      <c r="AY172" s="267" t="s">
        <v>125</v>
      </c>
    </row>
    <row r="173" s="11" customFormat="1" ht="29.88" customHeight="1">
      <c r="B173" s="215"/>
      <c r="C173" s="216"/>
      <c r="D173" s="217" t="s">
        <v>70</v>
      </c>
      <c r="E173" s="229" t="s">
        <v>140</v>
      </c>
      <c r="F173" s="229" t="s">
        <v>244</v>
      </c>
      <c r="G173" s="216"/>
      <c r="H173" s="216"/>
      <c r="I173" s="219"/>
      <c r="J173" s="230">
        <f>BK173</f>
        <v>0</v>
      </c>
      <c r="K173" s="216"/>
      <c r="L173" s="221"/>
      <c r="M173" s="222"/>
      <c r="N173" s="223"/>
      <c r="O173" s="223"/>
      <c r="P173" s="224">
        <f>SUM(P174:P191)</f>
        <v>0</v>
      </c>
      <c r="Q173" s="223"/>
      <c r="R173" s="224">
        <f>SUM(R174:R191)</f>
        <v>0.27956439999999999</v>
      </c>
      <c r="S173" s="223"/>
      <c r="T173" s="225">
        <f>SUM(T174:T191)</f>
        <v>0</v>
      </c>
      <c r="AR173" s="226" t="s">
        <v>78</v>
      </c>
      <c r="AT173" s="227" t="s">
        <v>70</v>
      </c>
      <c r="AU173" s="227" t="s">
        <v>78</v>
      </c>
      <c r="AY173" s="226" t="s">
        <v>125</v>
      </c>
      <c r="BK173" s="228">
        <f>SUM(BK174:BK191)</f>
        <v>0</v>
      </c>
    </row>
    <row r="174" s="1" customFormat="1" ht="25.5" customHeight="1">
      <c r="B174" s="46"/>
      <c r="C174" s="231" t="s">
        <v>245</v>
      </c>
      <c r="D174" s="231" t="s">
        <v>128</v>
      </c>
      <c r="E174" s="232" t="s">
        <v>246</v>
      </c>
      <c r="F174" s="233" t="s">
        <v>247</v>
      </c>
      <c r="G174" s="234" t="s">
        <v>153</v>
      </c>
      <c r="H174" s="235">
        <v>13.060000000000001</v>
      </c>
      <c r="I174" s="236"/>
      <c r="J174" s="237">
        <f>ROUND(I174*H174,2)</f>
        <v>0</v>
      </c>
      <c r="K174" s="233" t="s">
        <v>132</v>
      </c>
      <c r="L174" s="72"/>
      <c r="M174" s="238" t="s">
        <v>21</v>
      </c>
      <c r="N174" s="239" t="s">
        <v>42</v>
      </c>
      <c r="O174" s="47"/>
      <c r="P174" s="240">
        <f>O174*H174</f>
        <v>0</v>
      </c>
      <c r="Q174" s="240">
        <v>0.0027399999999999998</v>
      </c>
      <c r="R174" s="240">
        <f>Q174*H174</f>
        <v>0.035784400000000001</v>
      </c>
      <c r="S174" s="240">
        <v>0</v>
      </c>
      <c r="T174" s="241">
        <f>S174*H174</f>
        <v>0</v>
      </c>
      <c r="AR174" s="24" t="s">
        <v>133</v>
      </c>
      <c r="AT174" s="24" t="s">
        <v>128</v>
      </c>
      <c r="AU174" s="24" t="s">
        <v>80</v>
      </c>
      <c r="AY174" s="24" t="s">
        <v>125</v>
      </c>
      <c r="BE174" s="242">
        <f>IF(N174="základní",J174,0)</f>
        <v>0</v>
      </c>
      <c r="BF174" s="242">
        <f>IF(N174="snížená",J174,0)</f>
        <v>0</v>
      </c>
      <c r="BG174" s="242">
        <f>IF(N174="zákl. přenesená",J174,0)</f>
        <v>0</v>
      </c>
      <c r="BH174" s="242">
        <f>IF(N174="sníž. přenesená",J174,0)</f>
        <v>0</v>
      </c>
      <c r="BI174" s="242">
        <f>IF(N174="nulová",J174,0)</f>
        <v>0</v>
      </c>
      <c r="BJ174" s="24" t="s">
        <v>78</v>
      </c>
      <c r="BK174" s="242">
        <f>ROUND(I174*H174,2)</f>
        <v>0</v>
      </c>
      <c r="BL174" s="24" t="s">
        <v>133</v>
      </c>
      <c r="BM174" s="24" t="s">
        <v>248</v>
      </c>
    </row>
    <row r="175" s="1" customFormat="1">
      <c r="B175" s="46"/>
      <c r="C175" s="74"/>
      <c r="D175" s="243" t="s">
        <v>135</v>
      </c>
      <c r="E175" s="74"/>
      <c r="F175" s="244" t="s">
        <v>249</v>
      </c>
      <c r="G175" s="74"/>
      <c r="H175" s="74"/>
      <c r="I175" s="199"/>
      <c r="J175" s="74"/>
      <c r="K175" s="74"/>
      <c r="L175" s="72"/>
      <c r="M175" s="245"/>
      <c r="N175" s="47"/>
      <c r="O175" s="47"/>
      <c r="P175" s="47"/>
      <c r="Q175" s="47"/>
      <c r="R175" s="47"/>
      <c r="S175" s="47"/>
      <c r="T175" s="95"/>
      <c r="AT175" s="24" t="s">
        <v>135</v>
      </c>
      <c r="AU175" s="24" t="s">
        <v>80</v>
      </c>
    </row>
    <row r="176" s="12" customFormat="1">
      <c r="B176" s="246"/>
      <c r="C176" s="247"/>
      <c r="D176" s="243" t="s">
        <v>137</v>
      </c>
      <c r="E176" s="248" t="s">
        <v>21</v>
      </c>
      <c r="F176" s="249" t="s">
        <v>250</v>
      </c>
      <c r="G176" s="247"/>
      <c r="H176" s="250">
        <v>13.060000000000001</v>
      </c>
      <c r="I176" s="251"/>
      <c r="J176" s="247"/>
      <c r="K176" s="247"/>
      <c r="L176" s="252"/>
      <c r="M176" s="253"/>
      <c r="N176" s="254"/>
      <c r="O176" s="254"/>
      <c r="P176" s="254"/>
      <c r="Q176" s="254"/>
      <c r="R176" s="254"/>
      <c r="S176" s="254"/>
      <c r="T176" s="255"/>
      <c r="AT176" s="256" t="s">
        <v>137</v>
      </c>
      <c r="AU176" s="256" t="s">
        <v>80</v>
      </c>
      <c r="AV176" s="12" t="s">
        <v>80</v>
      </c>
      <c r="AW176" s="12" t="s">
        <v>34</v>
      </c>
      <c r="AX176" s="12" t="s">
        <v>71</v>
      </c>
      <c r="AY176" s="256" t="s">
        <v>125</v>
      </c>
    </row>
    <row r="177" s="13" customFormat="1">
      <c r="B177" s="257"/>
      <c r="C177" s="258"/>
      <c r="D177" s="243" t="s">
        <v>137</v>
      </c>
      <c r="E177" s="259" t="s">
        <v>21</v>
      </c>
      <c r="F177" s="260" t="s">
        <v>139</v>
      </c>
      <c r="G177" s="258"/>
      <c r="H177" s="261">
        <v>13.060000000000001</v>
      </c>
      <c r="I177" s="262"/>
      <c r="J177" s="258"/>
      <c r="K177" s="258"/>
      <c r="L177" s="263"/>
      <c r="M177" s="264"/>
      <c r="N177" s="265"/>
      <c r="O177" s="265"/>
      <c r="P177" s="265"/>
      <c r="Q177" s="265"/>
      <c r="R177" s="265"/>
      <c r="S177" s="265"/>
      <c r="T177" s="266"/>
      <c r="AT177" s="267" t="s">
        <v>137</v>
      </c>
      <c r="AU177" s="267" t="s">
        <v>80</v>
      </c>
      <c r="AV177" s="13" t="s">
        <v>133</v>
      </c>
      <c r="AW177" s="13" t="s">
        <v>34</v>
      </c>
      <c r="AX177" s="13" t="s">
        <v>78</v>
      </c>
      <c r="AY177" s="267" t="s">
        <v>125</v>
      </c>
    </row>
    <row r="178" s="1" customFormat="1" ht="16.5" customHeight="1">
      <c r="B178" s="46"/>
      <c r="C178" s="231" t="s">
        <v>251</v>
      </c>
      <c r="D178" s="231" t="s">
        <v>128</v>
      </c>
      <c r="E178" s="232" t="s">
        <v>252</v>
      </c>
      <c r="F178" s="233" t="s">
        <v>253</v>
      </c>
      <c r="G178" s="234" t="s">
        <v>143</v>
      </c>
      <c r="H178" s="235">
        <v>1</v>
      </c>
      <c r="I178" s="236"/>
      <c r="J178" s="237">
        <f>ROUND(I178*H178,2)</f>
        <v>0</v>
      </c>
      <c r="K178" s="233" t="s">
        <v>21</v>
      </c>
      <c r="L178" s="72"/>
      <c r="M178" s="238" t="s">
        <v>21</v>
      </c>
      <c r="N178" s="239" t="s">
        <v>42</v>
      </c>
      <c r="O178" s="47"/>
      <c r="P178" s="240">
        <f>O178*H178</f>
        <v>0</v>
      </c>
      <c r="Q178" s="240">
        <v>0</v>
      </c>
      <c r="R178" s="240">
        <f>Q178*H178</f>
        <v>0</v>
      </c>
      <c r="S178" s="240">
        <v>0</v>
      </c>
      <c r="T178" s="241">
        <f>S178*H178</f>
        <v>0</v>
      </c>
      <c r="AR178" s="24" t="s">
        <v>133</v>
      </c>
      <c r="AT178" s="24" t="s">
        <v>128</v>
      </c>
      <c r="AU178" s="24" t="s">
        <v>80</v>
      </c>
      <c r="AY178" s="24" t="s">
        <v>125</v>
      </c>
      <c r="BE178" s="242">
        <f>IF(N178="základní",J178,0)</f>
        <v>0</v>
      </c>
      <c r="BF178" s="242">
        <f>IF(N178="snížená",J178,0)</f>
        <v>0</v>
      </c>
      <c r="BG178" s="242">
        <f>IF(N178="zákl. přenesená",J178,0)</f>
        <v>0</v>
      </c>
      <c r="BH178" s="242">
        <f>IF(N178="sníž. přenesená",J178,0)</f>
        <v>0</v>
      </c>
      <c r="BI178" s="242">
        <f>IF(N178="nulová",J178,0)</f>
        <v>0</v>
      </c>
      <c r="BJ178" s="24" t="s">
        <v>78</v>
      </c>
      <c r="BK178" s="242">
        <f>ROUND(I178*H178,2)</f>
        <v>0</v>
      </c>
      <c r="BL178" s="24" t="s">
        <v>133</v>
      </c>
      <c r="BM178" s="24" t="s">
        <v>254</v>
      </c>
    </row>
    <row r="179" s="1" customFormat="1">
      <c r="B179" s="46"/>
      <c r="C179" s="74"/>
      <c r="D179" s="243" t="s">
        <v>135</v>
      </c>
      <c r="E179" s="74"/>
      <c r="F179" s="244" t="s">
        <v>255</v>
      </c>
      <c r="G179" s="74"/>
      <c r="H179" s="74"/>
      <c r="I179" s="199"/>
      <c r="J179" s="74"/>
      <c r="K179" s="74"/>
      <c r="L179" s="72"/>
      <c r="M179" s="245"/>
      <c r="N179" s="47"/>
      <c r="O179" s="47"/>
      <c r="P179" s="47"/>
      <c r="Q179" s="47"/>
      <c r="R179" s="47"/>
      <c r="S179" s="47"/>
      <c r="T179" s="95"/>
      <c r="AT179" s="24" t="s">
        <v>135</v>
      </c>
      <c r="AU179" s="24" t="s">
        <v>80</v>
      </c>
    </row>
    <row r="180" s="1" customFormat="1" ht="25.5" customHeight="1">
      <c r="B180" s="46"/>
      <c r="C180" s="231" t="s">
        <v>256</v>
      </c>
      <c r="D180" s="231" t="s">
        <v>128</v>
      </c>
      <c r="E180" s="232" t="s">
        <v>257</v>
      </c>
      <c r="F180" s="233" t="s">
        <v>258</v>
      </c>
      <c r="G180" s="234" t="s">
        <v>143</v>
      </c>
      <c r="H180" s="235">
        <v>1</v>
      </c>
      <c r="I180" s="236"/>
      <c r="J180" s="237">
        <f>ROUND(I180*H180,2)</f>
        <v>0</v>
      </c>
      <c r="K180" s="233" t="s">
        <v>21</v>
      </c>
      <c r="L180" s="72"/>
      <c r="M180" s="238" t="s">
        <v>21</v>
      </c>
      <c r="N180" s="239" t="s">
        <v>42</v>
      </c>
      <c r="O180" s="47"/>
      <c r="P180" s="240">
        <f>O180*H180</f>
        <v>0</v>
      </c>
      <c r="Q180" s="240">
        <v>0</v>
      </c>
      <c r="R180" s="240">
        <f>Q180*H180</f>
        <v>0</v>
      </c>
      <c r="S180" s="240">
        <v>0</v>
      </c>
      <c r="T180" s="241">
        <f>S180*H180</f>
        <v>0</v>
      </c>
      <c r="AR180" s="24" t="s">
        <v>133</v>
      </c>
      <c r="AT180" s="24" t="s">
        <v>128</v>
      </c>
      <c r="AU180" s="24" t="s">
        <v>80</v>
      </c>
      <c r="AY180" s="24" t="s">
        <v>125</v>
      </c>
      <c r="BE180" s="242">
        <f>IF(N180="základní",J180,0)</f>
        <v>0</v>
      </c>
      <c r="BF180" s="242">
        <f>IF(N180="snížená",J180,0)</f>
        <v>0</v>
      </c>
      <c r="BG180" s="242">
        <f>IF(N180="zákl. přenesená",J180,0)</f>
        <v>0</v>
      </c>
      <c r="BH180" s="242">
        <f>IF(N180="sníž. přenesená",J180,0)</f>
        <v>0</v>
      </c>
      <c r="BI180" s="242">
        <f>IF(N180="nulová",J180,0)</f>
        <v>0</v>
      </c>
      <c r="BJ180" s="24" t="s">
        <v>78</v>
      </c>
      <c r="BK180" s="242">
        <f>ROUND(I180*H180,2)</f>
        <v>0</v>
      </c>
      <c r="BL180" s="24" t="s">
        <v>133</v>
      </c>
      <c r="BM180" s="24" t="s">
        <v>259</v>
      </c>
    </row>
    <row r="181" s="1" customFormat="1">
      <c r="B181" s="46"/>
      <c r="C181" s="74"/>
      <c r="D181" s="243" t="s">
        <v>135</v>
      </c>
      <c r="E181" s="74"/>
      <c r="F181" s="244" t="s">
        <v>255</v>
      </c>
      <c r="G181" s="74"/>
      <c r="H181" s="74"/>
      <c r="I181" s="199"/>
      <c r="J181" s="74"/>
      <c r="K181" s="74"/>
      <c r="L181" s="72"/>
      <c r="M181" s="245"/>
      <c r="N181" s="47"/>
      <c r="O181" s="47"/>
      <c r="P181" s="47"/>
      <c r="Q181" s="47"/>
      <c r="R181" s="47"/>
      <c r="S181" s="47"/>
      <c r="T181" s="95"/>
      <c r="AT181" s="24" t="s">
        <v>135</v>
      </c>
      <c r="AU181" s="24" t="s">
        <v>80</v>
      </c>
    </row>
    <row r="182" s="1" customFormat="1" ht="38.25" customHeight="1">
      <c r="B182" s="46"/>
      <c r="C182" s="231" t="s">
        <v>260</v>
      </c>
      <c r="D182" s="231" t="s">
        <v>128</v>
      </c>
      <c r="E182" s="232" t="s">
        <v>261</v>
      </c>
      <c r="F182" s="233" t="s">
        <v>262</v>
      </c>
      <c r="G182" s="234" t="s">
        <v>143</v>
      </c>
      <c r="H182" s="235">
        <v>2</v>
      </c>
      <c r="I182" s="236"/>
      <c r="J182" s="237">
        <f>ROUND(I182*H182,2)</f>
        <v>0</v>
      </c>
      <c r="K182" s="233" t="s">
        <v>132</v>
      </c>
      <c r="L182" s="72"/>
      <c r="M182" s="238" t="s">
        <v>21</v>
      </c>
      <c r="N182" s="239" t="s">
        <v>42</v>
      </c>
      <c r="O182" s="47"/>
      <c r="P182" s="240">
        <f>O182*H182</f>
        <v>0</v>
      </c>
      <c r="Q182" s="240">
        <v>0.068959999999999994</v>
      </c>
      <c r="R182" s="240">
        <f>Q182*H182</f>
        <v>0.13791999999999999</v>
      </c>
      <c r="S182" s="240">
        <v>0</v>
      </c>
      <c r="T182" s="241">
        <f>S182*H182</f>
        <v>0</v>
      </c>
      <c r="AR182" s="24" t="s">
        <v>133</v>
      </c>
      <c r="AT182" s="24" t="s">
        <v>128</v>
      </c>
      <c r="AU182" s="24" t="s">
        <v>80</v>
      </c>
      <c r="AY182" s="24" t="s">
        <v>125</v>
      </c>
      <c r="BE182" s="242">
        <f>IF(N182="základní",J182,0)</f>
        <v>0</v>
      </c>
      <c r="BF182" s="242">
        <f>IF(N182="snížená",J182,0)</f>
        <v>0</v>
      </c>
      <c r="BG182" s="242">
        <f>IF(N182="zákl. přenesená",J182,0)</f>
        <v>0</v>
      </c>
      <c r="BH182" s="242">
        <f>IF(N182="sníž. přenesená",J182,0)</f>
        <v>0</v>
      </c>
      <c r="BI182" s="242">
        <f>IF(N182="nulová",J182,0)</f>
        <v>0</v>
      </c>
      <c r="BJ182" s="24" t="s">
        <v>78</v>
      </c>
      <c r="BK182" s="242">
        <f>ROUND(I182*H182,2)</f>
        <v>0</v>
      </c>
      <c r="BL182" s="24" t="s">
        <v>133</v>
      </c>
      <c r="BM182" s="24" t="s">
        <v>263</v>
      </c>
    </row>
    <row r="183" s="1" customFormat="1">
      <c r="B183" s="46"/>
      <c r="C183" s="74"/>
      <c r="D183" s="243" t="s">
        <v>135</v>
      </c>
      <c r="E183" s="74"/>
      <c r="F183" s="244" t="s">
        <v>264</v>
      </c>
      <c r="G183" s="74"/>
      <c r="H183" s="74"/>
      <c r="I183" s="199"/>
      <c r="J183" s="74"/>
      <c r="K183" s="74"/>
      <c r="L183" s="72"/>
      <c r="M183" s="245"/>
      <c r="N183" s="47"/>
      <c r="O183" s="47"/>
      <c r="P183" s="47"/>
      <c r="Q183" s="47"/>
      <c r="R183" s="47"/>
      <c r="S183" s="47"/>
      <c r="T183" s="95"/>
      <c r="AT183" s="24" t="s">
        <v>135</v>
      </c>
      <c r="AU183" s="24" t="s">
        <v>80</v>
      </c>
    </row>
    <row r="184" s="1" customFormat="1" ht="25.5" customHeight="1">
      <c r="B184" s="46"/>
      <c r="C184" s="231" t="s">
        <v>265</v>
      </c>
      <c r="D184" s="231" t="s">
        <v>128</v>
      </c>
      <c r="E184" s="232" t="s">
        <v>266</v>
      </c>
      <c r="F184" s="233" t="s">
        <v>267</v>
      </c>
      <c r="G184" s="234" t="s">
        <v>143</v>
      </c>
      <c r="H184" s="235">
        <v>2</v>
      </c>
      <c r="I184" s="236"/>
      <c r="J184" s="237">
        <f>ROUND(I184*H184,2)</f>
        <v>0</v>
      </c>
      <c r="K184" s="233" t="s">
        <v>132</v>
      </c>
      <c r="L184" s="72"/>
      <c r="M184" s="238" t="s">
        <v>21</v>
      </c>
      <c r="N184" s="239" t="s">
        <v>42</v>
      </c>
      <c r="O184" s="47"/>
      <c r="P184" s="240">
        <f>O184*H184</f>
        <v>0</v>
      </c>
      <c r="Q184" s="240">
        <v>0.01136</v>
      </c>
      <c r="R184" s="240">
        <f>Q184*H184</f>
        <v>0.022720000000000001</v>
      </c>
      <c r="S184" s="240">
        <v>0</v>
      </c>
      <c r="T184" s="241">
        <f>S184*H184</f>
        <v>0</v>
      </c>
      <c r="AR184" s="24" t="s">
        <v>133</v>
      </c>
      <c r="AT184" s="24" t="s">
        <v>128</v>
      </c>
      <c r="AU184" s="24" t="s">
        <v>80</v>
      </c>
      <c r="AY184" s="24" t="s">
        <v>125</v>
      </c>
      <c r="BE184" s="242">
        <f>IF(N184="základní",J184,0)</f>
        <v>0</v>
      </c>
      <c r="BF184" s="242">
        <f>IF(N184="snížená",J184,0)</f>
        <v>0</v>
      </c>
      <c r="BG184" s="242">
        <f>IF(N184="zákl. přenesená",J184,0)</f>
        <v>0</v>
      </c>
      <c r="BH184" s="242">
        <f>IF(N184="sníž. přenesená",J184,0)</f>
        <v>0</v>
      </c>
      <c r="BI184" s="242">
        <f>IF(N184="nulová",J184,0)</f>
        <v>0</v>
      </c>
      <c r="BJ184" s="24" t="s">
        <v>78</v>
      </c>
      <c r="BK184" s="242">
        <f>ROUND(I184*H184,2)</f>
        <v>0</v>
      </c>
      <c r="BL184" s="24" t="s">
        <v>133</v>
      </c>
      <c r="BM184" s="24" t="s">
        <v>268</v>
      </c>
    </row>
    <row r="185" s="1" customFormat="1">
      <c r="B185" s="46"/>
      <c r="C185" s="74"/>
      <c r="D185" s="243" t="s">
        <v>135</v>
      </c>
      <c r="E185" s="74"/>
      <c r="F185" s="244" t="s">
        <v>264</v>
      </c>
      <c r="G185" s="74"/>
      <c r="H185" s="74"/>
      <c r="I185" s="199"/>
      <c r="J185" s="74"/>
      <c r="K185" s="74"/>
      <c r="L185" s="72"/>
      <c r="M185" s="245"/>
      <c r="N185" s="47"/>
      <c r="O185" s="47"/>
      <c r="P185" s="47"/>
      <c r="Q185" s="47"/>
      <c r="R185" s="47"/>
      <c r="S185" s="47"/>
      <c r="T185" s="95"/>
      <c r="AT185" s="24" t="s">
        <v>135</v>
      </c>
      <c r="AU185" s="24" t="s">
        <v>80</v>
      </c>
    </row>
    <row r="186" s="1" customFormat="1" ht="25.5" customHeight="1">
      <c r="B186" s="46"/>
      <c r="C186" s="231" t="s">
        <v>269</v>
      </c>
      <c r="D186" s="231" t="s">
        <v>128</v>
      </c>
      <c r="E186" s="232" t="s">
        <v>270</v>
      </c>
      <c r="F186" s="233" t="s">
        <v>271</v>
      </c>
      <c r="G186" s="234" t="s">
        <v>143</v>
      </c>
      <c r="H186" s="235">
        <v>2</v>
      </c>
      <c r="I186" s="236"/>
      <c r="J186" s="237">
        <f>ROUND(I186*H186,2)</f>
        <v>0</v>
      </c>
      <c r="K186" s="233" t="s">
        <v>132</v>
      </c>
      <c r="L186" s="72"/>
      <c r="M186" s="238" t="s">
        <v>21</v>
      </c>
      <c r="N186" s="239" t="s">
        <v>42</v>
      </c>
      <c r="O186" s="47"/>
      <c r="P186" s="240">
        <f>O186*H186</f>
        <v>0</v>
      </c>
      <c r="Q186" s="240">
        <v>0.0062199999999999998</v>
      </c>
      <c r="R186" s="240">
        <f>Q186*H186</f>
        <v>0.01244</v>
      </c>
      <c r="S186" s="240">
        <v>0</v>
      </c>
      <c r="T186" s="241">
        <f>S186*H186</f>
        <v>0</v>
      </c>
      <c r="AR186" s="24" t="s">
        <v>133</v>
      </c>
      <c r="AT186" s="24" t="s">
        <v>128</v>
      </c>
      <c r="AU186" s="24" t="s">
        <v>80</v>
      </c>
      <c r="AY186" s="24" t="s">
        <v>125</v>
      </c>
      <c r="BE186" s="242">
        <f>IF(N186="základní",J186,0)</f>
        <v>0</v>
      </c>
      <c r="BF186" s="242">
        <f>IF(N186="snížená",J186,0)</f>
        <v>0</v>
      </c>
      <c r="BG186" s="242">
        <f>IF(N186="zákl. přenesená",J186,0)</f>
        <v>0</v>
      </c>
      <c r="BH186" s="242">
        <f>IF(N186="sníž. přenesená",J186,0)</f>
        <v>0</v>
      </c>
      <c r="BI186" s="242">
        <f>IF(N186="nulová",J186,0)</f>
        <v>0</v>
      </c>
      <c r="BJ186" s="24" t="s">
        <v>78</v>
      </c>
      <c r="BK186" s="242">
        <f>ROUND(I186*H186,2)</f>
        <v>0</v>
      </c>
      <c r="BL186" s="24" t="s">
        <v>133</v>
      </c>
      <c r="BM186" s="24" t="s">
        <v>272</v>
      </c>
    </row>
    <row r="187" s="1" customFormat="1">
      <c r="B187" s="46"/>
      <c r="C187" s="74"/>
      <c r="D187" s="243" t="s">
        <v>135</v>
      </c>
      <c r="E187" s="74"/>
      <c r="F187" s="244" t="s">
        <v>264</v>
      </c>
      <c r="G187" s="74"/>
      <c r="H187" s="74"/>
      <c r="I187" s="199"/>
      <c r="J187" s="74"/>
      <c r="K187" s="74"/>
      <c r="L187" s="72"/>
      <c r="M187" s="245"/>
      <c r="N187" s="47"/>
      <c r="O187" s="47"/>
      <c r="P187" s="47"/>
      <c r="Q187" s="47"/>
      <c r="R187" s="47"/>
      <c r="S187" s="47"/>
      <c r="T187" s="95"/>
      <c r="AT187" s="24" t="s">
        <v>135</v>
      </c>
      <c r="AU187" s="24" t="s">
        <v>80</v>
      </c>
    </row>
    <row r="188" s="1" customFormat="1" ht="38.25" customHeight="1">
      <c r="B188" s="46"/>
      <c r="C188" s="231" t="s">
        <v>273</v>
      </c>
      <c r="D188" s="231" t="s">
        <v>128</v>
      </c>
      <c r="E188" s="232" t="s">
        <v>274</v>
      </c>
      <c r="F188" s="233" t="s">
        <v>275</v>
      </c>
      <c r="G188" s="234" t="s">
        <v>143</v>
      </c>
      <c r="H188" s="235">
        <v>2</v>
      </c>
      <c r="I188" s="236"/>
      <c r="J188" s="237">
        <f>ROUND(I188*H188,2)</f>
        <v>0</v>
      </c>
      <c r="K188" s="233" t="s">
        <v>132</v>
      </c>
      <c r="L188" s="72"/>
      <c r="M188" s="238" t="s">
        <v>21</v>
      </c>
      <c r="N188" s="239" t="s">
        <v>42</v>
      </c>
      <c r="O188" s="47"/>
      <c r="P188" s="240">
        <f>O188*H188</f>
        <v>0</v>
      </c>
      <c r="Q188" s="240">
        <v>0</v>
      </c>
      <c r="R188" s="240">
        <f>Q188*H188</f>
        <v>0</v>
      </c>
      <c r="S188" s="240">
        <v>0</v>
      </c>
      <c r="T188" s="241">
        <f>S188*H188</f>
        <v>0</v>
      </c>
      <c r="AR188" s="24" t="s">
        <v>133</v>
      </c>
      <c r="AT188" s="24" t="s">
        <v>128</v>
      </c>
      <c r="AU188" s="24" t="s">
        <v>80</v>
      </c>
      <c r="AY188" s="24" t="s">
        <v>125</v>
      </c>
      <c r="BE188" s="242">
        <f>IF(N188="základní",J188,0)</f>
        <v>0</v>
      </c>
      <c r="BF188" s="242">
        <f>IF(N188="snížená",J188,0)</f>
        <v>0</v>
      </c>
      <c r="BG188" s="242">
        <f>IF(N188="zákl. přenesená",J188,0)</f>
        <v>0</v>
      </c>
      <c r="BH188" s="242">
        <f>IF(N188="sníž. přenesená",J188,0)</f>
        <v>0</v>
      </c>
      <c r="BI188" s="242">
        <f>IF(N188="nulová",J188,0)</f>
        <v>0</v>
      </c>
      <c r="BJ188" s="24" t="s">
        <v>78</v>
      </c>
      <c r="BK188" s="242">
        <f>ROUND(I188*H188,2)</f>
        <v>0</v>
      </c>
      <c r="BL188" s="24" t="s">
        <v>133</v>
      </c>
      <c r="BM188" s="24" t="s">
        <v>276</v>
      </c>
    </row>
    <row r="189" s="1" customFormat="1">
      <c r="B189" s="46"/>
      <c r="C189" s="74"/>
      <c r="D189" s="243" t="s">
        <v>135</v>
      </c>
      <c r="E189" s="74"/>
      <c r="F189" s="244" t="s">
        <v>264</v>
      </c>
      <c r="G189" s="74"/>
      <c r="H189" s="74"/>
      <c r="I189" s="199"/>
      <c r="J189" s="74"/>
      <c r="K189" s="74"/>
      <c r="L189" s="72"/>
      <c r="M189" s="245"/>
      <c r="N189" s="47"/>
      <c r="O189" s="47"/>
      <c r="P189" s="47"/>
      <c r="Q189" s="47"/>
      <c r="R189" s="47"/>
      <c r="S189" s="47"/>
      <c r="T189" s="95"/>
      <c r="AT189" s="24" t="s">
        <v>135</v>
      </c>
      <c r="AU189" s="24" t="s">
        <v>80</v>
      </c>
    </row>
    <row r="190" s="1" customFormat="1" ht="25.5" customHeight="1">
      <c r="B190" s="46"/>
      <c r="C190" s="231" t="s">
        <v>277</v>
      </c>
      <c r="D190" s="231" t="s">
        <v>128</v>
      </c>
      <c r="E190" s="232" t="s">
        <v>278</v>
      </c>
      <c r="F190" s="233" t="s">
        <v>279</v>
      </c>
      <c r="G190" s="234" t="s">
        <v>143</v>
      </c>
      <c r="H190" s="235">
        <v>2</v>
      </c>
      <c r="I190" s="236"/>
      <c r="J190" s="237">
        <f>ROUND(I190*H190,2)</f>
        <v>0</v>
      </c>
      <c r="K190" s="233" t="s">
        <v>132</v>
      </c>
      <c r="L190" s="72"/>
      <c r="M190" s="238" t="s">
        <v>21</v>
      </c>
      <c r="N190" s="239" t="s">
        <v>42</v>
      </c>
      <c r="O190" s="47"/>
      <c r="P190" s="240">
        <f>O190*H190</f>
        <v>0</v>
      </c>
      <c r="Q190" s="240">
        <v>0.035349999999999999</v>
      </c>
      <c r="R190" s="240">
        <f>Q190*H190</f>
        <v>0.070699999999999999</v>
      </c>
      <c r="S190" s="240">
        <v>0</v>
      </c>
      <c r="T190" s="241">
        <f>S190*H190</f>
        <v>0</v>
      </c>
      <c r="AR190" s="24" t="s">
        <v>133</v>
      </c>
      <c r="AT190" s="24" t="s">
        <v>128</v>
      </c>
      <c r="AU190" s="24" t="s">
        <v>80</v>
      </c>
      <c r="AY190" s="24" t="s">
        <v>125</v>
      </c>
      <c r="BE190" s="242">
        <f>IF(N190="základní",J190,0)</f>
        <v>0</v>
      </c>
      <c r="BF190" s="242">
        <f>IF(N190="snížená",J190,0)</f>
        <v>0</v>
      </c>
      <c r="BG190" s="242">
        <f>IF(N190="zákl. přenesená",J190,0)</f>
        <v>0</v>
      </c>
      <c r="BH190" s="242">
        <f>IF(N190="sníž. přenesená",J190,0)</f>
        <v>0</v>
      </c>
      <c r="BI190" s="242">
        <f>IF(N190="nulová",J190,0)</f>
        <v>0</v>
      </c>
      <c r="BJ190" s="24" t="s">
        <v>78</v>
      </c>
      <c r="BK190" s="242">
        <f>ROUND(I190*H190,2)</f>
        <v>0</v>
      </c>
      <c r="BL190" s="24" t="s">
        <v>133</v>
      </c>
      <c r="BM190" s="24" t="s">
        <v>280</v>
      </c>
    </row>
    <row r="191" s="1" customFormat="1">
      <c r="B191" s="46"/>
      <c r="C191" s="74"/>
      <c r="D191" s="243" t="s">
        <v>135</v>
      </c>
      <c r="E191" s="74"/>
      <c r="F191" s="244" t="s">
        <v>264</v>
      </c>
      <c r="G191" s="74"/>
      <c r="H191" s="74"/>
      <c r="I191" s="199"/>
      <c r="J191" s="74"/>
      <c r="K191" s="74"/>
      <c r="L191" s="72"/>
      <c r="M191" s="245"/>
      <c r="N191" s="47"/>
      <c r="O191" s="47"/>
      <c r="P191" s="47"/>
      <c r="Q191" s="47"/>
      <c r="R191" s="47"/>
      <c r="S191" s="47"/>
      <c r="T191" s="95"/>
      <c r="AT191" s="24" t="s">
        <v>135</v>
      </c>
      <c r="AU191" s="24" t="s">
        <v>80</v>
      </c>
    </row>
    <row r="192" s="11" customFormat="1" ht="29.88" customHeight="1">
      <c r="B192" s="215"/>
      <c r="C192" s="216"/>
      <c r="D192" s="217" t="s">
        <v>70</v>
      </c>
      <c r="E192" s="229" t="s">
        <v>146</v>
      </c>
      <c r="F192" s="229" t="s">
        <v>281</v>
      </c>
      <c r="G192" s="216"/>
      <c r="H192" s="216"/>
      <c r="I192" s="219"/>
      <c r="J192" s="230">
        <f>BK192</f>
        <v>0</v>
      </c>
      <c r="K192" s="216"/>
      <c r="L192" s="221"/>
      <c r="M192" s="222"/>
      <c r="N192" s="223"/>
      <c r="O192" s="223"/>
      <c r="P192" s="224">
        <f>SUM(P193:P201)</f>
        <v>0</v>
      </c>
      <c r="Q192" s="223"/>
      <c r="R192" s="224">
        <f>SUM(R193:R201)</f>
        <v>0</v>
      </c>
      <c r="S192" s="223"/>
      <c r="T192" s="225">
        <f>SUM(T193:T201)</f>
        <v>0</v>
      </c>
      <c r="AR192" s="226" t="s">
        <v>78</v>
      </c>
      <c r="AT192" s="227" t="s">
        <v>70</v>
      </c>
      <c r="AU192" s="227" t="s">
        <v>78</v>
      </c>
      <c r="AY192" s="226" t="s">
        <v>125</v>
      </c>
      <c r="BK192" s="228">
        <f>SUM(BK193:BK201)</f>
        <v>0</v>
      </c>
    </row>
    <row r="193" s="1" customFormat="1" ht="25.5" customHeight="1">
      <c r="B193" s="46"/>
      <c r="C193" s="231" t="s">
        <v>282</v>
      </c>
      <c r="D193" s="231" t="s">
        <v>128</v>
      </c>
      <c r="E193" s="232" t="s">
        <v>283</v>
      </c>
      <c r="F193" s="233" t="s">
        <v>284</v>
      </c>
      <c r="G193" s="234" t="s">
        <v>143</v>
      </c>
      <c r="H193" s="235">
        <v>2</v>
      </c>
      <c r="I193" s="236"/>
      <c r="J193" s="237">
        <f>ROUND(I193*H193,2)</f>
        <v>0</v>
      </c>
      <c r="K193" s="233" t="s">
        <v>132</v>
      </c>
      <c r="L193" s="72"/>
      <c r="M193" s="238" t="s">
        <v>21</v>
      </c>
      <c r="N193" s="239" t="s">
        <v>42</v>
      </c>
      <c r="O193" s="47"/>
      <c r="P193" s="240">
        <f>O193*H193</f>
        <v>0</v>
      </c>
      <c r="Q193" s="240">
        <v>0</v>
      </c>
      <c r="R193" s="240">
        <f>Q193*H193</f>
        <v>0</v>
      </c>
      <c r="S193" s="240">
        <v>0</v>
      </c>
      <c r="T193" s="241">
        <f>S193*H193</f>
        <v>0</v>
      </c>
      <c r="AR193" s="24" t="s">
        <v>133</v>
      </c>
      <c r="AT193" s="24" t="s">
        <v>128</v>
      </c>
      <c r="AU193" s="24" t="s">
        <v>80</v>
      </c>
      <c r="AY193" s="24" t="s">
        <v>125</v>
      </c>
      <c r="BE193" s="242">
        <f>IF(N193="základní",J193,0)</f>
        <v>0</v>
      </c>
      <c r="BF193" s="242">
        <f>IF(N193="snížená",J193,0)</f>
        <v>0</v>
      </c>
      <c r="BG193" s="242">
        <f>IF(N193="zákl. přenesená",J193,0)</f>
        <v>0</v>
      </c>
      <c r="BH193" s="242">
        <f>IF(N193="sníž. přenesená",J193,0)</f>
        <v>0</v>
      </c>
      <c r="BI193" s="242">
        <f>IF(N193="nulová",J193,0)</f>
        <v>0</v>
      </c>
      <c r="BJ193" s="24" t="s">
        <v>78</v>
      </c>
      <c r="BK193" s="242">
        <f>ROUND(I193*H193,2)</f>
        <v>0</v>
      </c>
      <c r="BL193" s="24" t="s">
        <v>133</v>
      </c>
      <c r="BM193" s="24" t="s">
        <v>285</v>
      </c>
    </row>
    <row r="194" s="1" customFormat="1" ht="25.5" customHeight="1">
      <c r="B194" s="46"/>
      <c r="C194" s="231" t="s">
        <v>286</v>
      </c>
      <c r="D194" s="231" t="s">
        <v>128</v>
      </c>
      <c r="E194" s="232" t="s">
        <v>287</v>
      </c>
      <c r="F194" s="233" t="s">
        <v>288</v>
      </c>
      <c r="G194" s="234" t="s">
        <v>143</v>
      </c>
      <c r="H194" s="235">
        <v>10</v>
      </c>
      <c r="I194" s="236"/>
      <c r="J194" s="237">
        <f>ROUND(I194*H194,2)</f>
        <v>0</v>
      </c>
      <c r="K194" s="233" t="s">
        <v>132</v>
      </c>
      <c r="L194" s="72"/>
      <c r="M194" s="238" t="s">
        <v>21</v>
      </c>
      <c r="N194" s="239" t="s">
        <v>42</v>
      </c>
      <c r="O194" s="47"/>
      <c r="P194" s="240">
        <f>O194*H194</f>
        <v>0</v>
      </c>
      <c r="Q194" s="240">
        <v>0</v>
      </c>
      <c r="R194" s="240">
        <f>Q194*H194</f>
        <v>0</v>
      </c>
      <c r="S194" s="240">
        <v>0</v>
      </c>
      <c r="T194" s="241">
        <f>S194*H194</f>
        <v>0</v>
      </c>
      <c r="AR194" s="24" t="s">
        <v>133</v>
      </c>
      <c r="AT194" s="24" t="s">
        <v>128</v>
      </c>
      <c r="AU194" s="24" t="s">
        <v>80</v>
      </c>
      <c r="AY194" s="24" t="s">
        <v>125</v>
      </c>
      <c r="BE194" s="242">
        <f>IF(N194="základní",J194,0)</f>
        <v>0</v>
      </c>
      <c r="BF194" s="242">
        <f>IF(N194="snížená",J194,0)</f>
        <v>0</v>
      </c>
      <c r="BG194" s="242">
        <f>IF(N194="zákl. přenesená",J194,0)</f>
        <v>0</v>
      </c>
      <c r="BH194" s="242">
        <f>IF(N194="sníž. přenesená",J194,0)</f>
        <v>0</v>
      </c>
      <c r="BI194" s="242">
        <f>IF(N194="nulová",J194,0)</f>
        <v>0</v>
      </c>
      <c r="BJ194" s="24" t="s">
        <v>78</v>
      </c>
      <c r="BK194" s="242">
        <f>ROUND(I194*H194,2)</f>
        <v>0</v>
      </c>
      <c r="BL194" s="24" t="s">
        <v>133</v>
      </c>
      <c r="BM194" s="24" t="s">
        <v>289</v>
      </c>
    </row>
    <row r="195" s="1" customFormat="1" ht="16.5" customHeight="1">
      <c r="B195" s="46"/>
      <c r="C195" s="231" t="s">
        <v>290</v>
      </c>
      <c r="D195" s="231" t="s">
        <v>128</v>
      </c>
      <c r="E195" s="232" t="s">
        <v>291</v>
      </c>
      <c r="F195" s="233" t="s">
        <v>292</v>
      </c>
      <c r="G195" s="234" t="s">
        <v>164</v>
      </c>
      <c r="H195" s="235">
        <v>6.25</v>
      </c>
      <c r="I195" s="236"/>
      <c r="J195" s="237">
        <f>ROUND(I195*H195,2)</f>
        <v>0</v>
      </c>
      <c r="K195" s="233" t="s">
        <v>132</v>
      </c>
      <c r="L195" s="72"/>
      <c r="M195" s="238" t="s">
        <v>21</v>
      </c>
      <c r="N195" s="239" t="s">
        <v>42</v>
      </c>
      <c r="O195" s="47"/>
      <c r="P195" s="240">
        <f>O195*H195</f>
        <v>0</v>
      </c>
      <c r="Q195" s="240">
        <v>0</v>
      </c>
      <c r="R195" s="240">
        <f>Q195*H195</f>
        <v>0</v>
      </c>
      <c r="S195" s="240">
        <v>0</v>
      </c>
      <c r="T195" s="241">
        <f>S195*H195</f>
        <v>0</v>
      </c>
      <c r="AR195" s="24" t="s">
        <v>133</v>
      </c>
      <c r="AT195" s="24" t="s">
        <v>128</v>
      </c>
      <c r="AU195" s="24" t="s">
        <v>80</v>
      </c>
      <c r="AY195" s="24" t="s">
        <v>125</v>
      </c>
      <c r="BE195" s="242">
        <f>IF(N195="základní",J195,0)</f>
        <v>0</v>
      </c>
      <c r="BF195" s="242">
        <f>IF(N195="snížená",J195,0)</f>
        <v>0</v>
      </c>
      <c r="BG195" s="242">
        <f>IF(N195="zákl. přenesená",J195,0)</f>
        <v>0</v>
      </c>
      <c r="BH195" s="242">
        <f>IF(N195="sníž. přenesená",J195,0)</f>
        <v>0</v>
      </c>
      <c r="BI195" s="242">
        <f>IF(N195="nulová",J195,0)</f>
        <v>0</v>
      </c>
      <c r="BJ195" s="24" t="s">
        <v>78</v>
      </c>
      <c r="BK195" s="242">
        <f>ROUND(I195*H195,2)</f>
        <v>0</v>
      </c>
      <c r="BL195" s="24" t="s">
        <v>133</v>
      </c>
      <c r="BM195" s="24" t="s">
        <v>293</v>
      </c>
    </row>
    <row r="196" s="14" customFormat="1">
      <c r="B196" s="278"/>
      <c r="C196" s="279"/>
      <c r="D196" s="243" t="s">
        <v>137</v>
      </c>
      <c r="E196" s="280" t="s">
        <v>21</v>
      </c>
      <c r="F196" s="281" t="s">
        <v>294</v>
      </c>
      <c r="G196" s="279"/>
      <c r="H196" s="280" t="s">
        <v>21</v>
      </c>
      <c r="I196" s="282"/>
      <c r="J196" s="279"/>
      <c r="K196" s="279"/>
      <c r="L196" s="283"/>
      <c r="M196" s="284"/>
      <c r="N196" s="285"/>
      <c r="O196" s="285"/>
      <c r="P196" s="285"/>
      <c r="Q196" s="285"/>
      <c r="R196" s="285"/>
      <c r="S196" s="285"/>
      <c r="T196" s="286"/>
      <c r="AT196" s="287" t="s">
        <v>137</v>
      </c>
      <c r="AU196" s="287" t="s">
        <v>80</v>
      </c>
      <c r="AV196" s="14" t="s">
        <v>78</v>
      </c>
      <c r="AW196" s="14" t="s">
        <v>34</v>
      </c>
      <c r="AX196" s="14" t="s">
        <v>71</v>
      </c>
      <c r="AY196" s="287" t="s">
        <v>125</v>
      </c>
    </row>
    <row r="197" s="12" customFormat="1">
      <c r="B197" s="246"/>
      <c r="C197" s="247"/>
      <c r="D197" s="243" t="s">
        <v>137</v>
      </c>
      <c r="E197" s="248" t="s">
        <v>21</v>
      </c>
      <c r="F197" s="249" t="s">
        <v>295</v>
      </c>
      <c r="G197" s="247"/>
      <c r="H197" s="250">
        <v>6.25</v>
      </c>
      <c r="I197" s="251"/>
      <c r="J197" s="247"/>
      <c r="K197" s="247"/>
      <c r="L197" s="252"/>
      <c r="M197" s="253"/>
      <c r="N197" s="254"/>
      <c r="O197" s="254"/>
      <c r="P197" s="254"/>
      <c r="Q197" s="254"/>
      <c r="R197" s="254"/>
      <c r="S197" s="254"/>
      <c r="T197" s="255"/>
      <c r="AT197" s="256" t="s">
        <v>137</v>
      </c>
      <c r="AU197" s="256" t="s">
        <v>80</v>
      </c>
      <c r="AV197" s="12" t="s">
        <v>80</v>
      </c>
      <c r="AW197" s="12" t="s">
        <v>34</v>
      </c>
      <c r="AX197" s="12" t="s">
        <v>71</v>
      </c>
      <c r="AY197" s="256" t="s">
        <v>125</v>
      </c>
    </row>
    <row r="198" s="13" customFormat="1">
      <c r="B198" s="257"/>
      <c r="C198" s="258"/>
      <c r="D198" s="243" t="s">
        <v>137</v>
      </c>
      <c r="E198" s="259" t="s">
        <v>21</v>
      </c>
      <c r="F198" s="260" t="s">
        <v>139</v>
      </c>
      <c r="G198" s="258"/>
      <c r="H198" s="261">
        <v>6.25</v>
      </c>
      <c r="I198" s="262"/>
      <c r="J198" s="258"/>
      <c r="K198" s="258"/>
      <c r="L198" s="263"/>
      <c r="M198" s="264"/>
      <c r="N198" s="265"/>
      <c r="O198" s="265"/>
      <c r="P198" s="265"/>
      <c r="Q198" s="265"/>
      <c r="R198" s="265"/>
      <c r="S198" s="265"/>
      <c r="T198" s="266"/>
      <c r="AT198" s="267" t="s">
        <v>137</v>
      </c>
      <c r="AU198" s="267" t="s">
        <v>80</v>
      </c>
      <c r="AV198" s="13" t="s">
        <v>133</v>
      </c>
      <c r="AW198" s="13" t="s">
        <v>34</v>
      </c>
      <c r="AX198" s="13" t="s">
        <v>78</v>
      </c>
      <c r="AY198" s="267" t="s">
        <v>125</v>
      </c>
    </row>
    <row r="199" s="1" customFormat="1" ht="16.5" customHeight="1">
      <c r="B199" s="46"/>
      <c r="C199" s="231" t="s">
        <v>296</v>
      </c>
      <c r="D199" s="231" t="s">
        <v>128</v>
      </c>
      <c r="E199" s="232" t="s">
        <v>297</v>
      </c>
      <c r="F199" s="233" t="s">
        <v>298</v>
      </c>
      <c r="G199" s="234" t="s">
        <v>131</v>
      </c>
      <c r="H199" s="235">
        <v>27.5</v>
      </c>
      <c r="I199" s="236"/>
      <c r="J199" s="237">
        <f>ROUND(I199*H199,2)</f>
        <v>0</v>
      </c>
      <c r="K199" s="233" t="s">
        <v>132</v>
      </c>
      <c r="L199" s="72"/>
      <c r="M199" s="238" t="s">
        <v>21</v>
      </c>
      <c r="N199" s="239" t="s">
        <v>42</v>
      </c>
      <c r="O199" s="47"/>
      <c r="P199" s="240">
        <f>O199*H199</f>
        <v>0</v>
      </c>
      <c r="Q199" s="240">
        <v>0</v>
      </c>
      <c r="R199" s="240">
        <f>Q199*H199</f>
        <v>0</v>
      </c>
      <c r="S199" s="240">
        <v>0</v>
      </c>
      <c r="T199" s="241">
        <f>S199*H199</f>
        <v>0</v>
      </c>
      <c r="AR199" s="24" t="s">
        <v>133</v>
      </c>
      <c r="AT199" s="24" t="s">
        <v>128</v>
      </c>
      <c r="AU199" s="24" t="s">
        <v>80</v>
      </c>
      <c r="AY199" s="24" t="s">
        <v>125</v>
      </c>
      <c r="BE199" s="242">
        <f>IF(N199="základní",J199,0)</f>
        <v>0</v>
      </c>
      <c r="BF199" s="242">
        <f>IF(N199="snížená",J199,0)</f>
        <v>0</v>
      </c>
      <c r="BG199" s="242">
        <f>IF(N199="zákl. přenesená",J199,0)</f>
        <v>0</v>
      </c>
      <c r="BH199" s="242">
        <f>IF(N199="sníž. přenesená",J199,0)</f>
        <v>0</v>
      </c>
      <c r="BI199" s="242">
        <f>IF(N199="nulová",J199,0)</f>
        <v>0</v>
      </c>
      <c r="BJ199" s="24" t="s">
        <v>78</v>
      </c>
      <c r="BK199" s="242">
        <f>ROUND(I199*H199,2)</f>
        <v>0</v>
      </c>
      <c r="BL199" s="24" t="s">
        <v>133</v>
      </c>
      <c r="BM199" s="24" t="s">
        <v>299</v>
      </c>
    </row>
    <row r="200" s="12" customFormat="1">
      <c r="B200" s="246"/>
      <c r="C200" s="247"/>
      <c r="D200" s="243" t="s">
        <v>137</v>
      </c>
      <c r="E200" s="248" t="s">
        <v>21</v>
      </c>
      <c r="F200" s="249" t="s">
        <v>300</v>
      </c>
      <c r="G200" s="247"/>
      <c r="H200" s="250">
        <v>27.5</v>
      </c>
      <c r="I200" s="251"/>
      <c r="J200" s="247"/>
      <c r="K200" s="247"/>
      <c r="L200" s="252"/>
      <c r="M200" s="253"/>
      <c r="N200" s="254"/>
      <c r="O200" s="254"/>
      <c r="P200" s="254"/>
      <c r="Q200" s="254"/>
      <c r="R200" s="254"/>
      <c r="S200" s="254"/>
      <c r="T200" s="255"/>
      <c r="AT200" s="256" t="s">
        <v>137</v>
      </c>
      <c r="AU200" s="256" t="s">
        <v>80</v>
      </c>
      <c r="AV200" s="12" t="s">
        <v>80</v>
      </c>
      <c r="AW200" s="12" t="s">
        <v>34</v>
      </c>
      <c r="AX200" s="12" t="s">
        <v>71</v>
      </c>
      <c r="AY200" s="256" t="s">
        <v>125</v>
      </c>
    </row>
    <row r="201" s="13" customFormat="1">
      <c r="B201" s="257"/>
      <c r="C201" s="258"/>
      <c r="D201" s="243" t="s">
        <v>137</v>
      </c>
      <c r="E201" s="259" t="s">
        <v>21</v>
      </c>
      <c r="F201" s="260" t="s">
        <v>139</v>
      </c>
      <c r="G201" s="258"/>
      <c r="H201" s="261">
        <v>27.5</v>
      </c>
      <c r="I201" s="262"/>
      <c r="J201" s="258"/>
      <c r="K201" s="258"/>
      <c r="L201" s="263"/>
      <c r="M201" s="264"/>
      <c r="N201" s="265"/>
      <c r="O201" s="265"/>
      <c r="P201" s="265"/>
      <c r="Q201" s="265"/>
      <c r="R201" s="265"/>
      <c r="S201" s="265"/>
      <c r="T201" s="266"/>
      <c r="AT201" s="267" t="s">
        <v>137</v>
      </c>
      <c r="AU201" s="267" t="s">
        <v>80</v>
      </c>
      <c r="AV201" s="13" t="s">
        <v>133</v>
      </c>
      <c r="AW201" s="13" t="s">
        <v>34</v>
      </c>
      <c r="AX201" s="13" t="s">
        <v>78</v>
      </c>
      <c r="AY201" s="267" t="s">
        <v>125</v>
      </c>
    </row>
    <row r="202" s="11" customFormat="1" ht="29.88" customHeight="1">
      <c r="B202" s="215"/>
      <c r="C202" s="216"/>
      <c r="D202" s="217" t="s">
        <v>70</v>
      </c>
      <c r="E202" s="229" t="s">
        <v>301</v>
      </c>
      <c r="F202" s="229" t="s">
        <v>302</v>
      </c>
      <c r="G202" s="216"/>
      <c r="H202" s="216"/>
      <c r="I202" s="219"/>
      <c r="J202" s="230">
        <f>BK202</f>
        <v>0</v>
      </c>
      <c r="K202" s="216"/>
      <c r="L202" s="221"/>
      <c r="M202" s="222"/>
      <c r="N202" s="223"/>
      <c r="O202" s="223"/>
      <c r="P202" s="224">
        <f>SUM(P203:P209)</f>
        <v>0</v>
      </c>
      <c r="Q202" s="223"/>
      <c r="R202" s="224">
        <f>SUM(R203:R209)</f>
        <v>0</v>
      </c>
      <c r="S202" s="223"/>
      <c r="T202" s="225">
        <f>SUM(T203:T209)</f>
        <v>0</v>
      </c>
      <c r="AR202" s="226" t="s">
        <v>78</v>
      </c>
      <c r="AT202" s="227" t="s">
        <v>70</v>
      </c>
      <c r="AU202" s="227" t="s">
        <v>78</v>
      </c>
      <c r="AY202" s="226" t="s">
        <v>125</v>
      </c>
      <c r="BK202" s="228">
        <f>SUM(BK203:BK209)</f>
        <v>0</v>
      </c>
    </row>
    <row r="203" s="1" customFormat="1" ht="38.25" customHeight="1">
      <c r="B203" s="46"/>
      <c r="C203" s="231" t="s">
        <v>78</v>
      </c>
      <c r="D203" s="231" t="s">
        <v>128</v>
      </c>
      <c r="E203" s="232" t="s">
        <v>303</v>
      </c>
      <c r="F203" s="233" t="s">
        <v>304</v>
      </c>
      <c r="G203" s="234" t="s">
        <v>199</v>
      </c>
      <c r="H203" s="235">
        <v>0.64700000000000002</v>
      </c>
      <c r="I203" s="236"/>
      <c r="J203" s="237">
        <f>ROUND(I203*H203,2)</f>
        <v>0</v>
      </c>
      <c r="K203" s="233" t="s">
        <v>132</v>
      </c>
      <c r="L203" s="72"/>
      <c r="M203" s="238" t="s">
        <v>21</v>
      </c>
      <c r="N203" s="239" t="s">
        <v>42</v>
      </c>
      <c r="O203" s="47"/>
      <c r="P203" s="240">
        <f>O203*H203</f>
        <v>0</v>
      </c>
      <c r="Q203" s="240">
        <v>0</v>
      </c>
      <c r="R203" s="240">
        <f>Q203*H203</f>
        <v>0</v>
      </c>
      <c r="S203" s="240">
        <v>0</v>
      </c>
      <c r="T203" s="241">
        <f>S203*H203</f>
        <v>0</v>
      </c>
      <c r="AR203" s="24" t="s">
        <v>133</v>
      </c>
      <c r="AT203" s="24" t="s">
        <v>128</v>
      </c>
      <c r="AU203" s="24" t="s">
        <v>80</v>
      </c>
      <c r="AY203" s="24" t="s">
        <v>125</v>
      </c>
      <c r="BE203" s="242">
        <f>IF(N203="základní",J203,0)</f>
        <v>0</v>
      </c>
      <c r="BF203" s="242">
        <f>IF(N203="snížená",J203,0)</f>
        <v>0</v>
      </c>
      <c r="BG203" s="242">
        <f>IF(N203="zákl. přenesená",J203,0)</f>
        <v>0</v>
      </c>
      <c r="BH203" s="242">
        <f>IF(N203="sníž. přenesená",J203,0)</f>
        <v>0</v>
      </c>
      <c r="BI203" s="242">
        <f>IF(N203="nulová",J203,0)</f>
        <v>0</v>
      </c>
      <c r="BJ203" s="24" t="s">
        <v>78</v>
      </c>
      <c r="BK203" s="242">
        <f>ROUND(I203*H203,2)</f>
        <v>0</v>
      </c>
      <c r="BL203" s="24" t="s">
        <v>133</v>
      </c>
      <c r="BM203" s="24" t="s">
        <v>305</v>
      </c>
    </row>
    <row r="204" s="1" customFormat="1" ht="25.5" customHeight="1">
      <c r="B204" s="46"/>
      <c r="C204" s="231" t="s">
        <v>80</v>
      </c>
      <c r="D204" s="231" t="s">
        <v>128</v>
      </c>
      <c r="E204" s="232" t="s">
        <v>306</v>
      </c>
      <c r="F204" s="233" t="s">
        <v>307</v>
      </c>
      <c r="G204" s="234" t="s">
        <v>199</v>
      </c>
      <c r="H204" s="235">
        <v>0.64700000000000002</v>
      </c>
      <c r="I204" s="236"/>
      <c r="J204" s="237">
        <f>ROUND(I204*H204,2)</f>
        <v>0</v>
      </c>
      <c r="K204" s="233" t="s">
        <v>132</v>
      </c>
      <c r="L204" s="72"/>
      <c r="M204" s="238" t="s">
        <v>21</v>
      </c>
      <c r="N204" s="239" t="s">
        <v>42</v>
      </c>
      <c r="O204" s="47"/>
      <c r="P204" s="240">
        <f>O204*H204</f>
        <v>0</v>
      </c>
      <c r="Q204" s="240">
        <v>0</v>
      </c>
      <c r="R204" s="240">
        <f>Q204*H204</f>
        <v>0</v>
      </c>
      <c r="S204" s="240">
        <v>0</v>
      </c>
      <c r="T204" s="241">
        <f>S204*H204</f>
        <v>0</v>
      </c>
      <c r="AR204" s="24" t="s">
        <v>133</v>
      </c>
      <c r="AT204" s="24" t="s">
        <v>128</v>
      </c>
      <c r="AU204" s="24" t="s">
        <v>80</v>
      </c>
      <c r="AY204" s="24" t="s">
        <v>125</v>
      </c>
      <c r="BE204" s="242">
        <f>IF(N204="základní",J204,0)</f>
        <v>0</v>
      </c>
      <c r="BF204" s="242">
        <f>IF(N204="snížená",J204,0)</f>
        <v>0</v>
      </c>
      <c r="BG204" s="242">
        <f>IF(N204="zákl. přenesená",J204,0)</f>
        <v>0</v>
      </c>
      <c r="BH204" s="242">
        <f>IF(N204="sníž. přenesená",J204,0)</f>
        <v>0</v>
      </c>
      <c r="BI204" s="242">
        <f>IF(N204="nulová",J204,0)</f>
        <v>0</v>
      </c>
      <c r="BJ204" s="24" t="s">
        <v>78</v>
      </c>
      <c r="BK204" s="242">
        <f>ROUND(I204*H204,2)</f>
        <v>0</v>
      </c>
      <c r="BL204" s="24" t="s">
        <v>133</v>
      </c>
      <c r="BM204" s="24" t="s">
        <v>308</v>
      </c>
    </row>
    <row r="205" s="1" customFormat="1" ht="25.5" customHeight="1">
      <c r="B205" s="46"/>
      <c r="C205" s="231" t="s">
        <v>309</v>
      </c>
      <c r="D205" s="231" t="s">
        <v>128</v>
      </c>
      <c r="E205" s="232" t="s">
        <v>310</v>
      </c>
      <c r="F205" s="233" t="s">
        <v>311</v>
      </c>
      <c r="G205" s="234" t="s">
        <v>199</v>
      </c>
      <c r="H205" s="235">
        <v>0.64700000000000002</v>
      </c>
      <c r="I205" s="236"/>
      <c r="J205" s="237">
        <f>ROUND(I205*H205,2)</f>
        <v>0</v>
      </c>
      <c r="K205" s="233" t="s">
        <v>132</v>
      </c>
      <c r="L205" s="72"/>
      <c r="M205" s="238" t="s">
        <v>21</v>
      </c>
      <c r="N205" s="239" t="s">
        <v>42</v>
      </c>
      <c r="O205" s="47"/>
      <c r="P205" s="240">
        <f>O205*H205</f>
        <v>0</v>
      </c>
      <c r="Q205" s="240">
        <v>0</v>
      </c>
      <c r="R205" s="240">
        <f>Q205*H205</f>
        <v>0</v>
      </c>
      <c r="S205" s="240">
        <v>0</v>
      </c>
      <c r="T205" s="241">
        <f>S205*H205</f>
        <v>0</v>
      </c>
      <c r="AR205" s="24" t="s">
        <v>133</v>
      </c>
      <c r="AT205" s="24" t="s">
        <v>128</v>
      </c>
      <c r="AU205" s="24" t="s">
        <v>80</v>
      </c>
      <c r="AY205" s="24" t="s">
        <v>125</v>
      </c>
      <c r="BE205" s="242">
        <f>IF(N205="základní",J205,0)</f>
        <v>0</v>
      </c>
      <c r="BF205" s="242">
        <f>IF(N205="snížená",J205,0)</f>
        <v>0</v>
      </c>
      <c r="BG205" s="242">
        <f>IF(N205="zákl. přenesená",J205,0)</f>
        <v>0</v>
      </c>
      <c r="BH205" s="242">
        <f>IF(N205="sníž. přenesená",J205,0)</f>
        <v>0</v>
      </c>
      <c r="BI205" s="242">
        <f>IF(N205="nulová",J205,0)</f>
        <v>0</v>
      </c>
      <c r="BJ205" s="24" t="s">
        <v>78</v>
      </c>
      <c r="BK205" s="242">
        <f>ROUND(I205*H205,2)</f>
        <v>0</v>
      </c>
      <c r="BL205" s="24" t="s">
        <v>133</v>
      </c>
      <c r="BM205" s="24" t="s">
        <v>312</v>
      </c>
    </row>
    <row r="206" s="1" customFormat="1" ht="25.5" customHeight="1">
      <c r="B206" s="46"/>
      <c r="C206" s="231" t="s">
        <v>133</v>
      </c>
      <c r="D206" s="231" t="s">
        <v>128</v>
      </c>
      <c r="E206" s="232" t="s">
        <v>313</v>
      </c>
      <c r="F206" s="233" t="s">
        <v>314</v>
      </c>
      <c r="G206" s="234" t="s">
        <v>199</v>
      </c>
      <c r="H206" s="235">
        <v>0.38800000000000001</v>
      </c>
      <c r="I206" s="236"/>
      <c r="J206" s="237">
        <f>ROUND(I206*H206,2)</f>
        <v>0</v>
      </c>
      <c r="K206" s="233" t="s">
        <v>132</v>
      </c>
      <c r="L206" s="72"/>
      <c r="M206" s="238" t="s">
        <v>21</v>
      </c>
      <c r="N206" s="239" t="s">
        <v>42</v>
      </c>
      <c r="O206" s="47"/>
      <c r="P206" s="240">
        <f>O206*H206</f>
        <v>0</v>
      </c>
      <c r="Q206" s="240">
        <v>0</v>
      </c>
      <c r="R206" s="240">
        <f>Q206*H206</f>
        <v>0</v>
      </c>
      <c r="S206" s="240">
        <v>0</v>
      </c>
      <c r="T206" s="241">
        <f>S206*H206</f>
        <v>0</v>
      </c>
      <c r="AR206" s="24" t="s">
        <v>133</v>
      </c>
      <c r="AT206" s="24" t="s">
        <v>128</v>
      </c>
      <c r="AU206" s="24" t="s">
        <v>80</v>
      </c>
      <c r="AY206" s="24" t="s">
        <v>125</v>
      </c>
      <c r="BE206" s="242">
        <f>IF(N206="základní",J206,0)</f>
        <v>0</v>
      </c>
      <c r="BF206" s="242">
        <f>IF(N206="snížená",J206,0)</f>
        <v>0</v>
      </c>
      <c r="BG206" s="242">
        <f>IF(N206="zákl. přenesená",J206,0)</f>
        <v>0</v>
      </c>
      <c r="BH206" s="242">
        <f>IF(N206="sníž. přenesená",J206,0)</f>
        <v>0</v>
      </c>
      <c r="BI206" s="242">
        <f>IF(N206="nulová",J206,0)</f>
        <v>0</v>
      </c>
      <c r="BJ206" s="24" t="s">
        <v>78</v>
      </c>
      <c r="BK206" s="242">
        <f>ROUND(I206*H206,2)</f>
        <v>0</v>
      </c>
      <c r="BL206" s="24" t="s">
        <v>133</v>
      </c>
      <c r="BM206" s="24" t="s">
        <v>315</v>
      </c>
    </row>
    <row r="207" s="12" customFormat="1">
      <c r="B207" s="246"/>
      <c r="C207" s="247"/>
      <c r="D207" s="243" t="s">
        <v>137</v>
      </c>
      <c r="E207" s="247"/>
      <c r="F207" s="249" t="s">
        <v>316</v>
      </c>
      <c r="G207" s="247"/>
      <c r="H207" s="250">
        <v>0.38800000000000001</v>
      </c>
      <c r="I207" s="251"/>
      <c r="J207" s="247"/>
      <c r="K207" s="247"/>
      <c r="L207" s="252"/>
      <c r="M207" s="253"/>
      <c r="N207" s="254"/>
      <c r="O207" s="254"/>
      <c r="P207" s="254"/>
      <c r="Q207" s="254"/>
      <c r="R207" s="254"/>
      <c r="S207" s="254"/>
      <c r="T207" s="255"/>
      <c r="AT207" s="256" t="s">
        <v>137</v>
      </c>
      <c r="AU207" s="256" t="s">
        <v>80</v>
      </c>
      <c r="AV207" s="12" t="s">
        <v>80</v>
      </c>
      <c r="AW207" s="12" t="s">
        <v>6</v>
      </c>
      <c r="AX207" s="12" t="s">
        <v>78</v>
      </c>
      <c r="AY207" s="256" t="s">
        <v>125</v>
      </c>
    </row>
    <row r="208" s="1" customFormat="1" ht="38.25" customHeight="1">
      <c r="B208" s="46"/>
      <c r="C208" s="231" t="s">
        <v>317</v>
      </c>
      <c r="D208" s="231" t="s">
        <v>128</v>
      </c>
      <c r="E208" s="232" t="s">
        <v>318</v>
      </c>
      <c r="F208" s="233" t="s">
        <v>319</v>
      </c>
      <c r="G208" s="234" t="s">
        <v>199</v>
      </c>
      <c r="H208" s="235">
        <v>0.25900000000000001</v>
      </c>
      <c r="I208" s="236"/>
      <c r="J208" s="237">
        <f>ROUND(I208*H208,2)</f>
        <v>0</v>
      </c>
      <c r="K208" s="233" t="s">
        <v>132</v>
      </c>
      <c r="L208" s="72"/>
      <c r="M208" s="238" t="s">
        <v>21</v>
      </c>
      <c r="N208" s="239" t="s">
        <v>42</v>
      </c>
      <c r="O208" s="47"/>
      <c r="P208" s="240">
        <f>O208*H208</f>
        <v>0</v>
      </c>
      <c r="Q208" s="240">
        <v>0</v>
      </c>
      <c r="R208" s="240">
        <f>Q208*H208</f>
        <v>0</v>
      </c>
      <c r="S208" s="240">
        <v>0</v>
      </c>
      <c r="T208" s="241">
        <f>S208*H208</f>
        <v>0</v>
      </c>
      <c r="AR208" s="24" t="s">
        <v>133</v>
      </c>
      <c r="AT208" s="24" t="s">
        <v>128</v>
      </c>
      <c r="AU208" s="24" t="s">
        <v>80</v>
      </c>
      <c r="AY208" s="24" t="s">
        <v>125</v>
      </c>
      <c r="BE208" s="242">
        <f>IF(N208="základní",J208,0)</f>
        <v>0</v>
      </c>
      <c r="BF208" s="242">
        <f>IF(N208="snížená",J208,0)</f>
        <v>0</v>
      </c>
      <c r="BG208" s="242">
        <f>IF(N208="zákl. přenesená",J208,0)</f>
        <v>0</v>
      </c>
      <c r="BH208" s="242">
        <f>IF(N208="sníž. přenesená",J208,0)</f>
        <v>0</v>
      </c>
      <c r="BI208" s="242">
        <f>IF(N208="nulová",J208,0)</f>
        <v>0</v>
      </c>
      <c r="BJ208" s="24" t="s">
        <v>78</v>
      </c>
      <c r="BK208" s="242">
        <f>ROUND(I208*H208,2)</f>
        <v>0</v>
      </c>
      <c r="BL208" s="24" t="s">
        <v>133</v>
      </c>
      <c r="BM208" s="24" t="s">
        <v>320</v>
      </c>
    </row>
    <row r="209" s="12" customFormat="1">
      <c r="B209" s="246"/>
      <c r="C209" s="247"/>
      <c r="D209" s="243" t="s">
        <v>137</v>
      </c>
      <c r="E209" s="247"/>
      <c r="F209" s="249" t="s">
        <v>321</v>
      </c>
      <c r="G209" s="247"/>
      <c r="H209" s="250">
        <v>0.25900000000000001</v>
      </c>
      <c r="I209" s="251"/>
      <c r="J209" s="247"/>
      <c r="K209" s="247"/>
      <c r="L209" s="252"/>
      <c r="M209" s="253"/>
      <c r="N209" s="254"/>
      <c r="O209" s="254"/>
      <c r="P209" s="254"/>
      <c r="Q209" s="254"/>
      <c r="R209" s="254"/>
      <c r="S209" s="254"/>
      <c r="T209" s="255"/>
      <c r="AT209" s="256" t="s">
        <v>137</v>
      </c>
      <c r="AU209" s="256" t="s">
        <v>80</v>
      </c>
      <c r="AV209" s="12" t="s">
        <v>80</v>
      </c>
      <c r="AW209" s="12" t="s">
        <v>6</v>
      </c>
      <c r="AX209" s="12" t="s">
        <v>78</v>
      </c>
      <c r="AY209" s="256" t="s">
        <v>125</v>
      </c>
    </row>
    <row r="210" s="11" customFormat="1" ht="29.88" customHeight="1">
      <c r="B210" s="215"/>
      <c r="C210" s="216"/>
      <c r="D210" s="217" t="s">
        <v>70</v>
      </c>
      <c r="E210" s="229" t="s">
        <v>322</v>
      </c>
      <c r="F210" s="229" t="s">
        <v>323</v>
      </c>
      <c r="G210" s="216"/>
      <c r="H210" s="216"/>
      <c r="I210" s="219"/>
      <c r="J210" s="230">
        <f>BK210</f>
        <v>0</v>
      </c>
      <c r="K210" s="216"/>
      <c r="L210" s="221"/>
      <c r="M210" s="222"/>
      <c r="N210" s="223"/>
      <c r="O210" s="223"/>
      <c r="P210" s="224">
        <f>SUM(P211:P212)</f>
        <v>0</v>
      </c>
      <c r="Q210" s="223"/>
      <c r="R210" s="224">
        <f>SUM(R211:R212)</f>
        <v>0</v>
      </c>
      <c r="S210" s="223"/>
      <c r="T210" s="225">
        <f>SUM(T211:T212)</f>
        <v>0</v>
      </c>
      <c r="AR210" s="226" t="s">
        <v>78</v>
      </c>
      <c r="AT210" s="227" t="s">
        <v>70</v>
      </c>
      <c r="AU210" s="227" t="s">
        <v>78</v>
      </c>
      <c r="AY210" s="226" t="s">
        <v>125</v>
      </c>
      <c r="BK210" s="228">
        <f>SUM(BK211:BK212)</f>
        <v>0</v>
      </c>
    </row>
    <row r="211" s="1" customFormat="1" ht="38.25" customHeight="1">
      <c r="B211" s="46"/>
      <c r="C211" s="231" t="s">
        <v>324</v>
      </c>
      <c r="D211" s="231" t="s">
        <v>128</v>
      </c>
      <c r="E211" s="232" t="s">
        <v>325</v>
      </c>
      <c r="F211" s="233" t="s">
        <v>326</v>
      </c>
      <c r="G211" s="234" t="s">
        <v>199</v>
      </c>
      <c r="H211" s="235">
        <v>6.1820000000000004</v>
      </c>
      <c r="I211" s="236"/>
      <c r="J211" s="237">
        <f>ROUND(I211*H211,2)</f>
        <v>0</v>
      </c>
      <c r="K211" s="233" t="s">
        <v>132</v>
      </c>
      <c r="L211" s="72"/>
      <c r="M211" s="238" t="s">
        <v>21</v>
      </c>
      <c r="N211" s="239" t="s">
        <v>42</v>
      </c>
      <c r="O211" s="47"/>
      <c r="P211" s="240">
        <f>O211*H211</f>
        <v>0</v>
      </c>
      <c r="Q211" s="240">
        <v>0</v>
      </c>
      <c r="R211" s="240">
        <f>Q211*H211</f>
        <v>0</v>
      </c>
      <c r="S211" s="240">
        <v>0</v>
      </c>
      <c r="T211" s="241">
        <f>S211*H211</f>
        <v>0</v>
      </c>
      <c r="AR211" s="24" t="s">
        <v>133</v>
      </c>
      <c r="AT211" s="24" t="s">
        <v>128</v>
      </c>
      <c r="AU211" s="24" t="s">
        <v>80</v>
      </c>
      <c r="AY211" s="24" t="s">
        <v>125</v>
      </c>
      <c r="BE211" s="242">
        <f>IF(N211="základní",J211,0)</f>
        <v>0</v>
      </c>
      <c r="BF211" s="242">
        <f>IF(N211="snížená",J211,0)</f>
        <v>0</v>
      </c>
      <c r="BG211" s="242">
        <f>IF(N211="zákl. přenesená",J211,0)</f>
        <v>0</v>
      </c>
      <c r="BH211" s="242">
        <f>IF(N211="sníž. přenesená",J211,0)</f>
        <v>0</v>
      </c>
      <c r="BI211" s="242">
        <f>IF(N211="nulová",J211,0)</f>
        <v>0</v>
      </c>
      <c r="BJ211" s="24" t="s">
        <v>78</v>
      </c>
      <c r="BK211" s="242">
        <f>ROUND(I211*H211,2)</f>
        <v>0</v>
      </c>
      <c r="BL211" s="24" t="s">
        <v>133</v>
      </c>
      <c r="BM211" s="24" t="s">
        <v>327</v>
      </c>
    </row>
    <row r="212" s="1" customFormat="1">
      <c r="B212" s="46"/>
      <c r="C212" s="74"/>
      <c r="D212" s="243" t="s">
        <v>135</v>
      </c>
      <c r="E212" s="74"/>
      <c r="F212" s="244" t="s">
        <v>328</v>
      </c>
      <c r="G212" s="74"/>
      <c r="H212" s="74"/>
      <c r="I212" s="199"/>
      <c r="J212" s="74"/>
      <c r="K212" s="74"/>
      <c r="L212" s="72"/>
      <c r="M212" s="245"/>
      <c r="N212" s="47"/>
      <c r="O212" s="47"/>
      <c r="P212" s="47"/>
      <c r="Q212" s="47"/>
      <c r="R212" s="47"/>
      <c r="S212" s="47"/>
      <c r="T212" s="95"/>
      <c r="AT212" s="24" t="s">
        <v>135</v>
      </c>
      <c r="AU212" s="24" t="s">
        <v>80</v>
      </c>
    </row>
    <row r="213" s="11" customFormat="1" ht="37.44" customHeight="1">
      <c r="B213" s="215"/>
      <c r="C213" s="216"/>
      <c r="D213" s="217" t="s">
        <v>70</v>
      </c>
      <c r="E213" s="218" t="s">
        <v>329</v>
      </c>
      <c r="F213" s="218" t="s">
        <v>330</v>
      </c>
      <c r="G213" s="216"/>
      <c r="H213" s="216"/>
      <c r="I213" s="219"/>
      <c r="J213" s="220">
        <f>BK213</f>
        <v>0</v>
      </c>
      <c r="K213" s="216"/>
      <c r="L213" s="221"/>
      <c r="M213" s="222"/>
      <c r="N213" s="223"/>
      <c r="O213" s="223"/>
      <c r="P213" s="224">
        <f>P214</f>
        <v>0</v>
      </c>
      <c r="Q213" s="223"/>
      <c r="R213" s="224">
        <f>R214</f>
        <v>0</v>
      </c>
      <c r="S213" s="223"/>
      <c r="T213" s="225">
        <f>T214</f>
        <v>0</v>
      </c>
      <c r="AR213" s="226" t="s">
        <v>232</v>
      </c>
      <c r="AT213" s="227" t="s">
        <v>70</v>
      </c>
      <c r="AU213" s="227" t="s">
        <v>71</v>
      </c>
      <c r="AY213" s="226" t="s">
        <v>125</v>
      </c>
      <c r="BK213" s="228">
        <f>BK214</f>
        <v>0</v>
      </c>
    </row>
    <row r="214" s="11" customFormat="1" ht="19.92" customHeight="1">
      <c r="B214" s="215"/>
      <c r="C214" s="216"/>
      <c r="D214" s="217" t="s">
        <v>70</v>
      </c>
      <c r="E214" s="229" t="s">
        <v>331</v>
      </c>
      <c r="F214" s="229" t="s">
        <v>332</v>
      </c>
      <c r="G214" s="216"/>
      <c r="H214" s="216"/>
      <c r="I214" s="219"/>
      <c r="J214" s="230">
        <f>BK214</f>
        <v>0</v>
      </c>
      <c r="K214" s="216"/>
      <c r="L214" s="221"/>
      <c r="M214" s="222"/>
      <c r="N214" s="223"/>
      <c r="O214" s="223"/>
      <c r="P214" s="224">
        <f>SUM(P215:P241)</f>
        <v>0</v>
      </c>
      <c r="Q214" s="223"/>
      <c r="R214" s="224">
        <f>SUM(R215:R241)</f>
        <v>0</v>
      </c>
      <c r="S214" s="223"/>
      <c r="T214" s="225">
        <f>SUM(T215:T241)</f>
        <v>0</v>
      </c>
      <c r="AR214" s="226" t="s">
        <v>232</v>
      </c>
      <c r="AT214" s="227" t="s">
        <v>70</v>
      </c>
      <c r="AU214" s="227" t="s">
        <v>78</v>
      </c>
      <c r="AY214" s="226" t="s">
        <v>125</v>
      </c>
      <c r="BK214" s="228">
        <f>SUM(BK215:BK241)</f>
        <v>0</v>
      </c>
    </row>
    <row r="215" s="1" customFormat="1" ht="16.5" customHeight="1">
      <c r="B215" s="46"/>
      <c r="C215" s="231" t="s">
        <v>333</v>
      </c>
      <c r="D215" s="231" t="s">
        <v>128</v>
      </c>
      <c r="E215" s="232" t="s">
        <v>334</v>
      </c>
      <c r="F215" s="233" t="s">
        <v>335</v>
      </c>
      <c r="G215" s="234" t="s">
        <v>153</v>
      </c>
      <c r="H215" s="235">
        <v>13.060000000000001</v>
      </c>
      <c r="I215" s="236"/>
      <c r="J215" s="237">
        <f>ROUND(I215*H215,2)</f>
        <v>0</v>
      </c>
      <c r="K215" s="233" t="s">
        <v>132</v>
      </c>
      <c r="L215" s="72"/>
      <c r="M215" s="238" t="s">
        <v>21</v>
      </c>
      <c r="N215" s="239" t="s">
        <v>42</v>
      </c>
      <c r="O215" s="47"/>
      <c r="P215" s="240">
        <f>O215*H215</f>
        <v>0</v>
      </c>
      <c r="Q215" s="240">
        <v>0</v>
      </c>
      <c r="R215" s="240">
        <f>Q215*H215</f>
        <v>0</v>
      </c>
      <c r="S215" s="240">
        <v>0</v>
      </c>
      <c r="T215" s="241">
        <f>S215*H215</f>
        <v>0</v>
      </c>
      <c r="AR215" s="24" t="s">
        <v>336</v>
      </c>
      <c r="AT215" s="24" t="s">
        <v>128</v>
      </c>
      <c r="AU215" s="24" t="s">
        <v>80</v>
      </c>
      <c r="AY215" s="24" t="s">
        <v>125</v>
      </c>
      <c r="BE215" s="242">
        <f>IF(N215="základní",J215,0)</f>
        <v>0</v>
      </c>
      <c r="BF215" s="242">
        <f>IF(N215="snížená",J215,0)</f>
        <v>0</v>
      </c>
      <c r="BG215" s="242">
        <f>IF(N215="zákl. přenesená",J215,0)</f>
        <v>0</v>
      </c>
      <c r="BH215" s="242">
        <f>IF(N215="sníž. přenesená",J215,0)</f>
        <v>0</v>
      </c>
      <c r="BI215" s="242">
        <f>IF(N215="nulová",J215,0)</f>
        <v>0</v>
      </c>
      <c r="BJ215" s="24" t="s">
        <v>78</v>
      </c>
      <c r="BK215" s="242">
        <f>ROUND(I215*H215,2)</f>
        <v>0</v>
      </c>
      <c r="BL215" s="24" t="s">
        <v>336</v>
      </c>
      <c r="BM215" s="24" t="s">
        <v>337</v>
      </c>
    </row>
    <row r="216" s="12" customFormat="1">
      <c r="B216" s="246"/>
      <c r="C216" s="247"/>
      <c r="D216" s="243" t="s">
        <v>137</v>
      </c>
      <c r="E216" s="248" t="s">
        <v>21</v>
      </c>
      <c r="F216" s="249" t="s">
        <v>250</v>
      </c>
      <c r="G216" s="247"/>
      <c r="H216" s="250">
        <v>13.060000000000001</v>
      </c>
      <c r="I216" s="251"/>
      <c r="J216" s="247"/>
      <c r="K216" s="247"/>
      <c r="L216" s="252"/>
      <c r="M216" s="253"/>
      <c r="N216" s="254"/>
      <c r="O216" s="254"/>
      <c r="P216" s="254"/>
      <c r="Q216" s="254"/>
      <c r="R216" s="254"/>
      <c r="S216" s="254"/>
      <c r="T216" s="255"/>
      <c r="AT216" s="256" t="s">
        <v>137</v>
      </c>
      <c r="AU216" s="256" t="s">
        <v>80</v>
      </c>
      <c r="AV216" s="12" t="s">
        <v>80</v>
      </c>
      <c r="AW216" s="12" t="s">
        <v>34</v>
      </c>
      <c r="AX216" s="12" t="s">
        <v>71</v>
      </c>
      <c r="AY216" s="256" t="s">
        <v>125</v>
      </c>
    </row>
    <row r="217" s="13" customFormat="1">
      <c r="B217" s="257"/>
      <c r="C217" s="258"/>
      <c r="D217" s="243" t="s">
        <v>137</v>
      </c>
      <c r="E217" s="259" t="s">
        <v>21</v>
      </c>
      <c r="F217" s="260" t="s">
        <v>139</v>
      </c>
      <c r="G217" s="258"/>
      <c r="H217" s="261">
        <v>13.060000000000001</v>
      </c>
      <c r="I217" s="262"/>
      <c r="J217" s="258"/>
      <c r="K217" s="258"/>
      <c r="L217" s="263"/>
      <c r="M217" s="264"/>
      <c r="N217" s="265"/>
      <c r="O217" s="265"/>
      <c r="P217" s="265"/>
      <c r="Q217" s="265"/>
      <c r="R217" s="265"/>
      <c r="S217" s="265"/>
      <c r="T217" s="266"/>
      <c r="AT217" s="267" t="s">
        <v>137</v>
      </c>
      <c r="AU217" s="267" t="s">
        <v>80</v>
      </c>
      <c r="AV217" s="13" t="s">
        <v>133</v>
      </c>
      <c r="AW217" s="13" t="s">
        <v>34</v>
      </c>
      <c r="AX217" s="13" t="s">
        <v>78</v>
      </c>
      <c r="AY217" s="267" t="s">
        <v>125</v>
      </c>
    </row>
    <row r="218" s="1" customFormat="1" ht="16.5" customHeight="1">
      <c r="B218" s="46"/>
      <c r="C218" s="231" t="s">
        <v>338</v>
      </c>
      <c r="D218" s="231" t="s">
        <v>128</v>
      </c>
      <c r="E218" s="232" t="s">
        <v>339</v>
      </c>
      <c r="F218" s="233" t="s">
        <v>340</v>
      </c>
      <c r="G218" s="234" t="s">
        <v>153</v>
      </c>
      <c r="H218" s="235">
        <v>13.060000000000001</v>
      </c>
      <c r="I218" s="236"/>
      <c r="J218" s="237">
        <f>ROUND(I218*H218,2)</f>
        <v>0</v>
      </c>
      <c r="K218" s="233" t="s">
        <v>21</v>
      </c>
      <c r="L218" s="72"/>
      <c r="M218" s="238" t="s">
        <v>21</v>
      </c>
      <c r="N218" s="239" t="s">
        <v>42</v>
      </c>
      <c r="O218" s="47"/>
      <c r="P218" s="240">
        <f>O218*H218</f>
        <v>0</v>
      </c>
      <c r="Q218" s="240">
        <v>0</v>
      </c>
      <c r="R218" s="240">
        <f>Q218*H218</f>
        <v>0</v>
      </c>
      <c r="S218" s="240">
        <v>0</v>
      </c>
      <c r="T218" s="241">
        <f>S218*H218</f>
        <v>0</v>
      </c>
      <c r="AR218" s="24" t="s">
        <v>336</v>
      </c>
      <c r="AT218" s="24" t="s">
        <v>128</v>
      </c>
      <c r="AU218" s="24" t="s">
        <v>80</v>
      </c>
      <c r="AY218" s="24" t="s">
        <v>125</v>
      </c>
      <c r="BE218" s="242">
        <f>IF(N218="základní",J218,0)</f>
        <v>0</v>
      </c>
      <c r="BF218" s="242">
        <f>IF(N218="snížená",J218,0)</f>
        <v>0</v>
      </c>
      <c r="BG218" s="242">
        <f>IF(N218="zákl. přenesená",J218,0)</f>
        <v>0</v>
      </c>
      <c r="BH218" s="242">
        <f>IF(N218="sníž. přenesená",J218,0)</f>
        <v>0</v>
      </c>
      <c r="BI218" s="242">
        <f>IF(N218="nulová",J218,0)</f>
        <v>0</v>
      </c>
      <c r="BJ218" s="24" t="s">
        <v>78</v>
      </c>
      <c r="BK218" s="242">
        <f>ROUND(I218*H218,2)</f>
        <v>0</v>
      </c>
      <c r="BL218" s="24" t="s">
        <v>336</v>
      </c>
      <c r="BM218" s="24" t="s">
        <v>341</v>
      </c>
    </row>
    <row r="219" s="1" customFormat="1">
      <c r="B219" s="46"/>
      <c r="C219" s="74"/>
      <c r="D219" s="243" t="s">
        <v>342</v>
      </c>
      <c r="E219" s="74"/>
      <c r="F219" s="244" t="s">
        <v>343</v>
      </c>
      <c r="G219" s="74"/>
      <c r="H219" s="74"/>
      <c r="I219" s="199"/>
      <c r="J219" s="74"/>
      <c r="K219" s="74"/>
      <c r="L219" s="72"/>
      <c r="M219" s="245"/>
      <c r="N219" s="47"/>
      <c r="O219" s="47"/>
      <c r="P219" s="47"/>
      <c r="Q219" s="47"/>
      <c r="R219" s="47"/>
      <c r="S219" s="47"/>
      <c r="T219" s="95"/>
      <c r="AT219" s="24" t="s">
        <v>342</v>
      </c>
      <c r="AU219" s="24" t="s">
        <v>80</v>
      </c>
    </row>
    <row r="220" s="12" customFormat="1">
      <c r="B220" s="246"/>
      <c r="C220" s="247"/>
      <c r="D220" s="243" t="s">
        <v>137</v>
      </c>
      <c r="E220" s="248" t="s">
        <v>21</v>
      </c>
      <c r="F220" s="249" t="s">
        <v>250</v>
      </c>
      <c r="G220" s="247"/>
      <c r="H220" s="250">
        <v>13.060000000000001</v>
      </c>
      <c r="I220" s="251"/>
      <c r="J220" s="247"/>
      <c r="K220" s="247"/>
      <c r="L220" s="252"/>
      <c r="M220" s="253"/>
      <c r="N220" s="254"/>
      <c r="O220" s="254"/>
      <c r="P220" s="254"/>
      <c r="Q220" s="254"/>
      <c r="R220" s="254"/>
      <c r="S220" s="254"/>
      <c r="T220" s="255"/>
      <c r="AT220" s="256" t="s">
        <v>137</v>
      </c>
      <c r="AU220" s="256" t="s">
        <v>80</v>
      </c>
      <c r="AV220" s="12" t="s">
        <v>80</v>
      </c>
      <c r="AW220" s="12" t="s">
        <v>34</v>
      </c>
      <c r="AX220" s="12" t="s">
        <v>71</v>
      </c>
      <c r="AY220" s="256" t="s">
        <v>125</v>
      </c>
    </row>
    <row r="221" s="13" customFormat="1">
      <c r="B221" s="257"/>
      <c r="C221" s="258"/>
      <c r="D221" s="243" t="s">
        <v>137</v>
      </c>
      <c r="E221" s="259" t="s">
        <v>21</v>
      </c>
      <c r="F221" s="260" t="s">
        <v>139</v>
      </c>
      <c r="G221" s="258"/>
      <c r="H221" s="261">
        <v>13.060000000000001</v>
      </c>
      <c r="I221" s="262"/>
      <c r="J221" s="258"/>
      <c r="K221" s="258"/>
      <c r="L221" s="263"/>
      <c r="M221" s="264"/>
      <c r="N221" s="265"/>
      <c r="O221" s="265"/>
      <c r="P221" s="265"/>
      <c r="Q221" s="265"/>
      <c r="R221" s="265"/>
      <c r="S221" s="265"/>
      <c r="T221" s="266"/>
      <c r="AT221" s="267" t="s">
        <v>137</v>
      </c>
      <c r="AU221" s="267" t="s">
        <v>80</v>
      </c>
      <c r="AV221" s="13" t="s">
        <v>133</v>
      </c>
      <c r="AW221" s="13" t="s">
        <v>34</v>
      </c>
      <c r="AX221" s="13" t="s">
        <v>78</v>
      </c>
      <c r="AY221" s="267" t="s">
        <v>125</v>
      </c>
    </row>
    <row r="222" s="1" customFormat="1" ht="16.5" customHeight="1">
      <c r="B222" s="46"/>
      <c r="C222" s="231" t="s">
        <v>344</v>
      </c>
      <c r="D222" s="231" t="s">
        <v>128</v>
      </c>
      <c r="E222" s="232" t="s">
        <v>345</v>
      </c>
      <c r="F222" s="233" t="s">
        <v>346</v>
      </c>
      <c r="G222" s="234" t="s">
        <v>143</v>
      </c>
      <c r="H222" s="235">
        <v>1</v>
      </c>
      <c r="I222" s="236"/>
      <c r="J222" s="237">
        <f>ROUND(I222*H222,2)</f>
        <v>0</v>
      </c>
      <c r="K222" s="233" t="s">
        <v>21</v>
      </c>
      <c r="L222" s="72"/>
      <c r="M222" s="238" t="s">
        <v>21</v>
      </c>
      <c r="N222" s="239" t="s">
        <v>42</v>
      </c>
      <c r="O222" s="47"/>
      <c r="P222" s="240">
        <f>O222*H222</f>
        <v>0</v>
      </c>
      <c r="Q222" s="240">
        <v>0</v>
      </c>
      <c r="R222" s="240">
        <f>Q222*H222</f>
        <v>0</v>
      </c>
      <c r="S222" s="240">
        <v>0</v>
      </c>
      <c r="T222" s="241">
        <f>S222*H222</f>
        <v>0</v>
      </c>
      <c r="AR222" s="24" t="s">
        <v>336</v>
      </c>
      <c r="AT222" s="24" t="s">
        <v>128</v>
      </c>
      <c r="AU222" s="24" t="s">
        <v>80</v>
      </c>
      <c r="AY222" s="24" t="s">
        <v>125</v>
      </c>
      <c r="BE222" s="242">
        <f>IF(N222="základní",J222,0)</f>
        <v>0</v>
      </c>
      <c r="BF222" s="242">
        <f>IF(N222="snížená",J222,0)</f>
        <v>0</v>
      </c>
      <c r="BG222" s="242">
        <f>IF(N222="zákl. přenesená",J222,0)</f>
        <v>0</v>
      </c>
      <c r="BH222" s="242">
        <f>IF(N222="sníž. přenesená",J222,0)</f>
        <v>0</v>
      </c>
      <c r="BI222" s="242">
        <f>IF(N222="nulová",J222,0)</f>
        <v>0</v>
      </c>
      <c r="BJ222" s="24" t="s">
        <v>78</v>
      </c>
      <c r="BK222" s="242">
        <f>ROUND(I222*H222,2)</f>
        <v>0</v>
      </c>
      <c r="BL222" s="24" t="s">
        <v>336</v>
      </c>
      <c r="BM222" s="24" t="s">
        <v>347</v>
      </c>
    </row>
    <row r="223" s="1" customFormat="1">
      <c r="B223" s="46"/>
      <c r="C223" s="74"/>
      <c r="D223" s="243" t="s">
        <v>342</v>
      </c>
      <c r="E223" s="74"/>
      <c r="F223" s="244" t="s">
        <v>348</v>
      </c>
      <c r="G223" s="74"/>
      <c r="H223" s="74"/>
      <c r="I223" s="199"/>
      <c r="J223" s="74"/>
      <c r="K223" s="74"/>
      <c r="L223" s="72"/>
      <c r="M223" s="245"/>
      <c r="N223" s="47"/>
      <c r="O223" s="47"/>
      <c r="P223" s="47"/>
      <c r="Q223" s="47"/>
      <c r="R223" s="47"/>
      <c r="S223" s="47"/>
      <c r="T223" s="95"/>
      <c r="AT223" s="24" t="s">
        <v>342</v>
      </c>
      <c r="AU223" s="24" t="s">
        <v>80</v>
      </c>
    </row>
    <row r="224" s="1" customFormat="1" ht="16.5" customHeight="1">
      <c r="B224" s="46"/>
      <c r="C224" s="231" t="s">
        <v>349</v>
      </c>
      <c r="D224" s="231" t="s">
        <v>128</v>
      </c>
      <c r="E224" s="232" t="s">
        <v>350</v>
      </c>
      <c r="F224" s="233" t="s">
        <v>351</v>
      </c>
      <c r="G224" s="234" t="s">
        <v>352</v>
      </c>
      <c r="H224" s="235">
        <v>1</v>
      </c>
      <c r="I224" s="236"/>
      <c r="J224" s="237">
        <f>ROUND(I224*H224,2)</f>
        <v>0</v>
      </c>
      <c r="K224" s="233" t="s">
        <v>21</v>
      </c>
      <c r="L224" s="72"/>
      <c r="M224" s="238" t="s">
        <v>21</v>
      </c>
      <c r="N224" s="239" t="s">
        <v>42</v>
      </c>
      <c r="O224" s="47"/>
      <c r="P224" s="240">
        <f>O224*H224</f>
        <v>0</v>
      </c>
      <c r="Q224" s="240">
        <v>0</v>
      </c>
      <c r="R224" s="240">
        <f>Q224*H224</f>
        <v>0</v>
      </c>
      <c r="S224" s="240">
        <v>0</v>
      </c>
      <c r="T224" s="241">
        <f>S224*H224</f>
        <v>0</v>
      </c>
      <c r="AR224" s="24" t="s">
        <v>336</v>
      </c>
      <c r="AT224" s="24" t="s">
        <v>128</v>
      </c>
      <c r="AU224" s="24" t="s">
        <v>80</v>
      </c>
      <c r="AY224" s="24" t="s">
        <v>125</v>
      </c>
      <c r="BE224" s="242">
        <f>IF(N224="základní",J224,0)</f>
        <v>0</v>
      </c>
      <c r="BF224" s="242">
        <f>IF(N224="snížená",J224,0)</f>
        <v>0</v>
      </c>
      <c r="BG224" s="242">
        <f>IF(N224="zákl. přenesená",J224,0)</f>
        <v>0</v>
      </c>
      <c r="BH224" s="242">
        <f>IF(N224="sníž. přenesená",J224,0)</f>
        <v>0</v>
      </c>
      <c r="BI224" s="242">
        <f>IF(N224="nulová",J224,0)</f>
        <v>0</v>
      </c>
      <c r="BJ224" s="24" t="s">
        <v>78</v>
      </c>
      <c r="BK224" s="242">
        <f>ROUND(I224*H224,2)</f>
        <v>0</v>
      </c>
      <c r="BL224" s="24" t="s">
        <v>336</v>
      </c>
      <c r="BM224" s="24" t="s">
        <v>353</v>
      </c>
    </row>
    <row r="225" s="1" customFormat="1" ht="16.5" customHeight="1">
      <c r="B225" s="46"/>
      <c r="C225" s="231" t="s">
        <v>354</v>
      </c>
      <c r="D225" s="231" t="s">
        <v>128</v>
      </c>
      <c r="E225" s="232" t="s">
        <v>355</v>
      </c>
      <c r="F225" s="233" t="s">
        <v>356</v>
      </c>
      <c r="G225" s="234" t="s">
        <v>352</v>
      </c>
      <c r="H225" s="235">
        <v>1</v>
      </c>
      <c r="I225" s="236"/>
      <c r="J225" s="237">
        <f>ROUND(I225*H225,2)</f>
        <v>0</v>
      </c>
      <c r="K225" s="233" t="s">
        <v>21</v>
      </c>
      <c r="L225" s="72"/>
      <c r="M225" s="238" t="s">
        <v>21</v>
      </c>
      <c r="N225" s="239" t="s">
        <v>42</v>
      </c>
      <c r="O225" s="47"/>
      <c r="P225" s="240">
        <f>O225*H225</f>
        <v>0</v>
      </c>
      <c r="Q225" s="240">
        <v>0</v>
      </c>
      <c r="R225" s="240">
        <f>Q225*H225</f>
        <v>0</v>
      </c>
      <c r="S225" s="240">
        <v>0</v>
      </c>
      <c r="T225" s="241">
        <f>S225*H225</f>
        <v>0</v>
      </c>
      <c r="AR225" s="24" t="s">
        <v>336</v>
      </c>
      <c r="AT225" s="24" t="s">
        <v>128</v>
      </c>
      <c r="AU225" s="24" t="s">
        <v>80</v>
      </c>
      <c r="AY225" s="24" t="s">
        <v>125</v>
      </c>
      <c r="BE225" s="242">
        <f>IF(N225="základní",J225,0)</f>
        <v>0</v>
      </c>
      <c r="BF225" s="242">
        <f>IF(N225="snížená",J225,0)</f>
        <v>0</v>
      </c>
      <c r="BG225" s="242">
        <f>IF(N225="zákl. přenesená",J225,0)</f>
        <v>0</v>
      </c>
      <c r="BH225" s="242">
        <f>IF(N225="sníž. přenesená",J225,0)</f>
        <v>0</v>
      </c>
      <c r="BI225" s="242">
        <f>IF(N225="nulová",J225,0)</f>
        <v>0</v>
      </c>
      <c r="BJ225" s="24" t="s">
        <v>78</v>
      </c>
      <c r="BK225" s="242">
        <f>ROUND(I225*H225,2)</f>
        <v>0</v>
      </c>
      <c r="BL225" s="24" t="s">
        <v>336</v>
      </c>
      <c r="BM225" s="24" t="s">
        <v>357</v>
      </c>
    </row>
    <row r="226" s="1" customFormat="1">
      <c r="B226" s="46"/>
      <c r="C226" s="74"/>
      <c r="D226" s="243" t="s">
        <v>342</v>
      </c>
      <c r="E226" s="74"/>
      <c r="F226" s="244" t="s">
        <v>358</v>
      </c>
      <c r="G226" s="74"/>
      <c r="H226" s="74"/>
      <c r="I226" s="199"/>
      <c r="J226" s="74"/>
      <c r="K226" s="74"/>
      <c r="L226" s="72"/>
      <c r="M226" s="245"/>
      <c r="N226" s="47"/>
      <c r="O226" s="47"/>
      <c r="P226" s="47"/>
      <c r="Q226" s="47"/>
      <c r="R226" s="47"/>
      <c r="S226" s="47"/>
      <c r="T226" s="95"/>
      <c r="AT226" s="24" t="s">
        <v>342</v>
      </c>
      <c r="AU226" s="24" t="s">
        <v>80</v>
      </c>
    </row>
    <row r="227" s="1" customFormat="1" ht="25.5" customHeight="1">
      <c r="B227" s="46"/>
      <c r="C227" s="231" t="s">
        <v>359</v>
      </c>
      <c r="D227" s="231" t="s">
        <v>128</v>
      </c>
      <c r="E227" s="232" t="s">
        <v>360</v>
      </c>
      <c r="F227" s="233" t="s">
        <v>361</v>
      </c>
      <c r="G227" s="234" t="s">
        <v>352</v>
      </c>
      <c r="H227" s="235">
        <v>1</v>
      </c>
      <c r="I227" s="236"/>
      <c r="J227" s="237">
        <f>ROUND(I227*H227,2)</f>
        <v>0</v>
      </c>
      <c r="K227" s="233" t="s">
        <v>21</v>
      </c>
      <c r="L227" s="72"/>
      <c r="M227" s="238" t="s">
        <v>21</v>
      </c>
      <c r="N227" s="239" t="s">
        <v>42</v>
      </c>
      <c r="O227" s="47"/>
      <c r="P227" s="240">
        <f>O227*H227</f>
        <v>0</v>
      </c>
      <c r="Q227" s="240">
        <v>0</v>
      </c>
      <c r="R227" s="240">
        <f>Q227*H227</f>
        <v>0</v>
      </c>
      <c r="S227" s="240">
        <v>0</v>
      </c>
      <c r="T227" s="241">
        <f>S227*H227</f>
        <v>0</v>
      </c>
      <c r="AR227" s="24" t="s">
        <v>336</v>
      </c>
      <c r="AT227" s="24" t="s">
        <v>128</v>
      </c>
      <c r="AU227" s="24" t="s">
        <v>80</v>
      </c>
      <c r="AY227" s="24" t="s">
        <v>125</v>
      </c>
      <c r="BE227" s="242">
        <f>IF(N227="základní",J227,0)</f>
        <v>0</v>
      </c>
      <c r="BF227" s="242">
        <f>IF(N227="snížená",J227,0)</f>
        <v>0</v>
      </c>
      <c r="BG227" s="242">
        <f>IF(N227="zákl. přenesená",J227,0)</f>
        <v>0</v>
      </c>
      <c r="BH227" s="242">
        <f>IF(N227="sníž. přenesená",J227,0)</f>
        <v>0</v>
      </c>
      <c r="BI227" s="242">
        <f>IF(N227="nulová",J227,0)</f>
        <v>0</v>
      </c>
      <c r="BJ227" s="24" t="s">
        <v>78</v>
      </c>
      <c r="BK227" s="242">
        <f>ROUND(I227*H227,2)</f>
        <v>0</v>
      </c>
      <c r="BL227" s="24" t="s">
        <v>336</v>
      </c>
      <c r="BM227" s="24" t="s">
        <v>362</v>
      </c>
    </row>
    <row r="228" s="1" customFormat="1">
      <c r="B228" s="46"/>
      <c r="C228" s="74"/>
      <c r="D228" s="243" t="s">
        <v>342</v>
      </c>
      <c r="E228" s="74"/>
      <c r="F228" s="244" t="s">
        <v>363</v>
      </c>
      <c r="G228" s="74"/>
      <c r="H228" s="74"/>
      <c r="I228" s="199"/>
      <c r="J228" s="74"/>
      <c r="K228" s="74"/>
      <c r="L228" s="72"/>
      <c r="M228" s="245"/>
      <c r="N228" s="47"/>
      <c r="O228" s="47"/>
      <c r="P228" s="47"/>
      <c r="Q228" s="47"/>
      <c r="R228" s="47"/>
      <c r="S228" s="47"/>
      <c r="T228" s="95"/>
      <c r="AT228" s="24" t="s">
        <v>342</v>
      </c>
      <c r="AU228" s="24" t="s">
        <v>80</v>
      </c>
    </row>
    <row r="229" s="1" customFormat="1" ht="16.5" customHeight="1">
      <c r="B229" s="46"/>
      <c r="C229" s="231" t="s">
        <v>364</v>
      </c>
      <c r="D229" s="231" t="s">
        <v>128</v>
      </c>
      <c r="E229" s="232" t="s">
        <v>365</v>
      </c>
      <c r="F229" s="233" t="s">
        <v>366</v>
      </c>
      <c r="G229" s="234" t="s">
        <v>352</v>
      </c>
      <c r="H229" s="235">
        <v>1</v>
      </c>
      <c r="I229" s="236"/>
      <c r="J229" s="237">
        <f>ROUND(I229*H229,2)</f>
        <v>0</v>
      </c>
      <c r="K229" s="233" t="s">
        <v>21</v>
      </c>
      <c r="L229" s="72"/>
      <c r="M229" s="238" t="s">
        <v>21</v>
      </c>
      <c r="N229" s="239" t="s">
        <v>42</v>
      </c>
      <c r="O229" s="47"/>
      <c r="P229" s="240">
        <f>O229*H229</f>
        <v>0</v>
      </c>
      <c r="Q229" s="240">
        <v>0</v>
      </c>
      <c r="R229" s="240">
        <f>Q229*H229</f>
        <v>0</v>
      </c>
      <c r="S229" s="240">
        <v>0</v>
      </c>
      <c r="T229" s="241">
        <f>S229*H229</f>
        <v>0</v>
      </c>
      <c r="AR229" s="24" t="s">
        <v>336</v>
      </c>
      <c r="AT229" s="24" t="s">
        <v>128</v>
      </c>
      <c r="AU229" s="24" t="s">
        <v>80</v>
      </c>
      <c r="AY229" s="24" t="s">
        <v>125</v>
      </c>
      <c r="BE229" s="242">
        <f>IF(N229="základní",J229,0)</f>
        <v>0</v>
      </c>
      <c r="BF229" s="242">
        <f>IF(N229="snížená",J229,0)</f>
        <v>0</v>
      </c>
      <c r="BG229" s="242">
        <f>IF(N229="zákl. přenesená",J229,0)</f>
        <v>0</v>
      </c>
      <c r="BH229" s="242">
        <f>IF(N229="sníž. přenesená",J229,0)</f>
        <v>0</v>
      </c>
      <c r="BI229" s="242">
        <f>IF(N229="nulová",J229,0)</f>
        <v>0</v>
      </c>
      <c r="BJ229" s="24" t="s">
        <v>78</v>
      </c>
      <c r="BK229" s="242">
        <f>ROUND(I229*H229,2)</f>
        <v>0</v>
      </c>
      <c r="BL229" s="24" t="s">
        <v>336</v>
      </c>
      <c r="BM229" s="24" t="s">
        <v>367</v>
      </c>
    </row>
    <row r="230" s="1" customFormat="1">
      <c r="B230" s="46"/>
      <c r="C230" s="74"/>
      <c r="D230" s="243" t="s">
        <v>342</v>
      </c>
      <c r="E230" s="74"/>
      <c r="F230" s="244" t="s">
        <v>368</v>
      </c>
      <c r="G230" s="74"/>
      <c r="H230" s="74"/>
      <c r="I230" s="199"/>
      <c r="J230" s="74"/>
      <c r="K230" s="74"/>
      <c r="L230" s="72"/>
      <c r="M230" s="245"/>
      <c r="N230" s="47"/>
      <c r="O230" s="47"/>
      <c r="P230" s="47"/>
      <c r="Q230" s="47"/>
      <c r="R230" s="47"/>
      <c r="S230" s="47"/>
      <c r="T230" s="95"/>
      <c r="AT230" s="24" t="s">
        <v>342</v>
      </c>
      <c r="AU230" s="24" t="s">
        <v>80</v>
      </c>
    </row>
    <row r="231" s="1" customFormat="1" ht="25.5" customHeight="1">
      <c r="B231" s="46"/>
      <c r="C231" s="231" t="s">
        <v>369</v>
      </c>
      <c r="D231" s="231" t="s">
        <v>128</v>
      </c>
      <c r="E231" s="232" t="s">
        <v>370</v>
      </c>
      <c r="F231" s="233" t="s">
        <v>371</v>
      </c>
      <c r="G231" s="234" t="s">
        <v>372</v>
      </c>
      <c r="H231" s="235">
        <v>1</v>
      </c>
      <c r="I231" s="236"/>
      <c r="J231" s="237">
        <f>ROUND(I231*H231,2)</f>
        <v>0</v>
      </c>
      <c r="K231" s="233" t="s">
        <v>21</v>
      </c>
      <c r="L231" s="72"/>
      <c r="M231" s="238" t="s">
        <v>21</v>
      </c>
      <c r="N231" s="239" t="s">
        <v>42</v>
      </c>
      <c r="O231" s="47"/>
      <c r="P231" s="240">
        <f>O231*H231</f>
        <v>0</v>
      </c>
      <c r="Q231" s="240">
        <v>0</v>
      </c>
      <c r="R231" s="240">
        <f>Q231*H231</f>
        <v>0</v>
      </c>
      <c r="S231" s="240">
        <v>0</v>
      </c>
      <c r="T231" s="241">
        <f>S231*H231</f>
        <v>0</v>
      </c>
      <c r="AR231" s="24" t="s">
        <v>336</v>
      </c>
      <c r="AT231" s="24" t="s">
        <v>128</v>
      </c>
      <c r="AU231" s="24" t="s">
        <v>80</v>
      </c>
      <c r="AY231" s="24" t="s">
        <v>125</v>
      </c>
      <c r="BE231" s="242">
        <f>IF(N231="základní",J231,0)</f>
        <v>0</v>
      </c>
      <c r="BF231" s="242">
        <f>IF(N231="snížená",J231,0)</f>
        <v>0</v>
      </c>
      <c r="BG231" s="242">
        <f>IF(N231="zákl. přenesená",J231,0)</f>
        <v>0</v>
      </c>
      <c r="BH231" s="242">
        <f>IF(N231="sníž. přenesená",J231,0)</f>
        <v>0</v>
      </c>
      <c r="BI231" s="242">
        <f>IF(N231="nulová",J231,0)</f>
        <v>0</v>
      </c>
      <c r="BJ231" s="24" t="s">
        <v>78</v>
      </c>
      <c r="BK231" s="242">
        <f>ROUND(I231*H231,2)</f>
        <v>0</v>
      </c>
      <c r="BL231" s="24" t="s">
        <v>336</v>
      </c>
      <c r="BM231" s="24" t="s">
        <v>373</v>
      </c>
    </row>
    <row r="232" s="1" customFormat="1" ht="25.5" customHeight="1">
      <c r="B232" s="46"/>
      <c r="C232" s="231" t="s">
        <v>374</v>
      </c>
      <c r="D232" s="231" t="s">
        <v>128</v>
      </c>
      <c r="E232" s="232" t="s">
        <v>375</v>
      </c>
      <c r="F232" s="233" t="s">
        <v>376</v>
      </c>
      <c r="G232" s="234" t="s">
        <v>352</v>
      </c>
      <c r="H232" s="235">
        <v>1</v>
      </c>
      <c r="I232" s="236"/>
      <c r="J232" s="237">
        <f>ROUND(I232*H232,2)</f>
        <v>0</v>
      </c>
      <c r="K232" s="233" t="s">
        <v>21</v>
      </c>
      <c r="L232" s="72"/>
      <c r="M232" s="238" t="s">
        <v>21</v>
      </c>
      <c r="N232" s="239" t="s">
        <v>42</v>
      </c>
      <c r="O232" s="47"/>
      <c r="P232" s="240">
        <f>O232*H232</f>
        <v>0</v>
      </c>
      <c r="Q232" s="240">
        <v>0</v>
      </c>
      <c r="R232" s="240">
        <f>Q232*H232</f>
        <v>0</v>
      </c>
      <c r="S232" s="240">
        <v>0</v>
      </c>
      <c r="T232" s="241">
        <f>S232*H232</f>
        <v>0</v>
      </c>
      <c r="AR232" s="24" t="s">
        <v>336</v>
      </c>
      <c r="AT232" s="24" t="s">
        <v>128</v>
      </c>
      <c r="AU232" s="24" t="s">
        <v>80</v>
      </c>
      <c r="AY232" s="24" t="s">
        <v>125</v>
      </c>
      <c r="BE232" s="242">
        <f>IF(N232="základní",J232,0)</f>
        <v>0</v>
      </c>
      <c r="BF232" s="242">
        <f>IF(N232="snížená",J232,0)</f>
        <v>0</v>
      </c>
      <c r="BG232" s="242">
        <f>IF(N232="zákl. přenesená",J232,0)</f>
        <v>0</v>
      </c>
      <c r="BH232" s="242">
        <f>IF(N232="sníž. přenesená",J232,0)</f>
        <v>0</v>
      </c>
      <c r="BI232" s="242">
        <f>IF(N232="nulová",J232,0)</f>
        <v>0</v>
      </c>
      <c r="BJ232" s="24" t="s">
        <v>78</v>
      </c>
      <c r="BK232" s="242">
        <f>ROUND(I232*H232,2)</f>
        <v>0</v>
      </c>
      <c r="BL232" s="24" t="s">
        <v>336</v>
      </c>
      <c r="BM232" s="24" t="s">
        <v>377</v>
      </c>
    </row>
    <row r="233" s="1" customFormat="1">
      <c r="B233" s="46"/>
      <c r="C233" s="74"/>
      <c r="D233" s="243" t="s">
        <v>342</v>
      </c>
      <c r="E233" s="74"/>
      <c r="F233" s="244" t="s">
        <v>378</v>
      </c>
      <c r="G233" s="74"/>
      <c r="H233" s="74"/>
      <c r="I233" s="199"/>
      <c r="J233" s="74"/>
      <c r="K233" s="74"/>
      <c r="L233" s="72"/>
      <c r="M233" s="245"/>
      <c r="N233" s="47"/>
      <c r="O233" s="47"/>
      <c r="P233" s="47"/>
      <c r="Q233" s="47"/>
      <c r="R233" s="47"/>
      <c r="S233" s="47"/>
      <c r="T233" s="95"/>
      <c r="AT233" s="24" t="s">
        <v>342</v>
      </c>
      <c r="AU233" s="24" t="s">
        <v>80</v>
      </c>
    </row>
    <row r="234" s="1" customFormat="1" ht="25.5" customHeight="1">
      <c r="B234" s="46"/>
      <c r="C234" s="231" t="s">
        <v>379</v>
      </c>
      <c r="D234" s="231" t="s">
        <v>128</v>
      </c>
      <c r="E234" s="232" t="s">
        <v>380</v>
      </c>
      <c r="F234" s="233" t="s">
        <v>381</v>
      </c>
      <c r="G234" s="234" t="s">
        <v>352</v>
      </c>
      <c r="H234" s="235">
        <v>1</v>
      </c>
      <c r="I234" s="236"/>
      <c r="J234" s="237">
        <f>ROUND(I234*H234,2)</f>
        <v>0</v>
      </c>
      <c r="K234" s="233" t="s">
        <v>21</v>
      </c>
      <c r="L234" s="72"/>
      <c r="M234" s="238" t="s">
        <v>21</v>
      </c>
      <c r="N234" s="239" t="s">
        <v>42</v>
      </c>
      <c r="O234" s="47"/>
      <c r="P234" s="240">
        <f>O234*H234</f>
        <v>0</v>
      </c>
      <c r="Q234" s="240">
        <v>0</v>
      </c>
      <c r="R234" s="240">
        <f>Q234*H234</f>
        <v>0</v>
      </c>
      <c r="S234" s="240">
        <v>0</v>
      </c>
      <c r="T234" s="241">
        <f>S234*H234</f>
        <v>0</v>
      </c>
      <c r="AR234" s="24" t="s">
        <v>336</v>
      </c>
      <c r="AT234" s="24" t="s">
        <v>128</v>
      </c>
      <c r="AU234" s="24" t="s">
        <v>80</v>
      </c>
      <c r="AY234" s="24" t="s">
        <v>125</v>
      </c>
      <c r="BE234" s="242">
        <f>IF(N234="základní",J234,0)</f>
        <v>0</v>
      </c>
      <c r="BF234" s="242">
        <f>IF(N234="snížená",J234,0)</f>
        <v>0</v>
      </c>
      <c r="BG234" s="242">
        <f>IF(N234="zákl. přenesená",J234,0)</f>
        <v>0</v>
      </c>
      <c r="BH234" s="242">
        <f>IF(N234="sníž. přenesená",J234,0)</f>
        <v>0</v>
      </c>
      <c r="BI234" s="242">
        <f>IF(N234="nulová",J234,0)</f>
        <v>0</v>
      </c>
      <c r="BJ234" s="24" t="s">
        <v>78</v>
      </c>
      <c r="BK234" s="242">
        <f>ROUND(I234*H234,2)</f>
        <v>0</v>
      </c>
      <c r="BL234" s="24" t="s">
        <v>336</v>
      </c>
      <c r="BM234" s="24" t="s">
        <v>382</v>
      </c>
    </row>
    <row r="235" s="1" customFormat="1">
      <c r="B235" s="46"/>
      <c r="C235" s="74"/>
      <c r="D235" s="243" t="s">
        <v>342</v>
      </c>
      <c r="E235" s="74"/>
      <c r="F235" s="244" t="s">
        <v>378</v>
      </c>
      <c r="G235" s="74"/>
      <c r="H235" s="74"/>
      <c r="I235" s="199"/>
      <c r="J235" s="74"/>
      <c r="K235" s="74"/>
      <c r="L235" s="72"/>
      <c r="M235" s="245"/>
      <c r="N235" s="47"/>
      <c r="O235" s="47"/>
      <c r="P235" s="47"/>
      <c r="Q235" s="47"/>
      <c r="R235" s="47"/>
      <c r="S235" s="47"/>
      <c r="T235" s="95"/>
      <c r="AT235" s="24" t="s">
        <v>342</v>
      </c>
      <c r="AU235" s="24" t="s">
        <v>80</v>
      </c>
    </row>
    <row r="236" s="1" customFormat="1" ht="16.5" customHeight="1">
      <c r="B236" s="46"/>
      <c r="C236" s="231" t="s">
        <v>383</v>
      </c>
      <c r="D236" s="231" t="s">
        <v>128</v>
      </c>
      <c r="E236" s="232" t="s">
        <v>384</v>
      </c>
      <c r="F236" s="233" t="s">
        <v>385</v>
      </c>
      <c r="G236" s="234" t="s">
        <v>352</v>
      </c>
      <c r="H236" s="235">
        <v>1</v>
      </c>
      <c r="I236" s="236"/>
      <c r="J236" s="237">
        <f>ROUND(I236*H236,2)</f>
        <v>0</v>
      </c>
      <c r="K236" s="233" t="s">
        <v>21</v>
      </c>
      <c r="L236" s="72"/>
      <c r="M236" s="238" t="s">
        <v>21</v>
      </c>
      <c r="N236" s="239" t="s">
        <v>42</v>
      </c>
      <c r="O236" s="47"/>
      <c r="P236" s="240">
        <f>O236*H236</f>
        <v>0</v>
      </c>
      <c r="Q236" s="240">
        <v>0</v>
      </c>
      <c r="R236" s="240">
        <f>Q236*H236</f>
        <v>0</v>
      </c>
      <c r="S236" s="240">
        <v>0</v>
      </c>
      <c r="T236" s="241">
        <f>S236*H236</f>
        <v>0</v>
      </c>
      <c r="AR236" s="24" t="s">
        <v>336</v>
      </c>
      <c r="AT236" s="24" t="s">
        <v>128</v>
      </c>
      <c r="AU236" s="24" t="s">
        <v>80</v>
      </c>
      <c r="AY236" s="24" t="s">
        <v>125</v>
      </c>
      <c r="BE236" s="242">
        <f>IF(N236="základní",J236,0)</f>
        <v>0</v>
      </c>
      <c r="BF236" s="242">
        <f>IF(N236="snížená",J236,0)</f>
        <v>0</v>
      </c>
      <c r="BG236" s="242">
        <f>IF(N236="zákl. přenesená",J236,0)</f>
        <v>0</v>
      </c>
      <c r="BH236" s="242">
        <f>IF(N236="sníž. přenesená",J236,0)</f>
        <v>0</v>
      </c>
      <c r="BI236" s="242">
        <f>IF(N236="nulová",J236,0)</f>
        <v>0</v>
      </c>
      <c r="BJ236" s="24" t="s">
        <v>78</v>
      </c>
      <c r="BK236" s="242">
        <f>ROUND(I236*H236,2)</f>
        <v>0</v>
      </c>
      <c r="BL236" s="24" t="s">
        <v>336</v>
      </c>
      <c r="BM236" s="24" t="s">
        <v>386</v>
      </c>
    </row>
    <row r="237" s="1" customFormat="1">
      <c r="B237" s="46"/>
      <c r="C237" s="74"/>
      <c r="D237" s="243" t="s">
        <v>342</v>
      </c>
      <c r="E237" s="74"/>
      <c r="F237" s="244" t="s">
        <v>387</v>
      </c>
      <c r="G237" s="74"/>
      <c r="H237" s="74"/>
      <c r="I237" s="199"/>
      <c r="J237" s="74"/>
      <c r="K237" s="74"/>
      <c r="L237" s="72"/>
      <c r="M237" s="245"/>
      <c r="N237" s="47"/>
      <c r="O237" s="47"/>
      <c r="P237" s="47"/>
      <c r="Q237" s="47"/>
      <c r="R237" s="47"/>
      <c r="S237" s="47"/>
      <c r="T237" s="95"/>
      <c r="AT237" s="24" t="s">
        <v>342</v>
      </c>
      <c r="AU237" s="24" t="s">
        <v>80</v>
      </c>
    </row>
    <row r="238" s="1" customFormat="1" ht="16.5" customHeight="1">
      <c r="B238" s="46"/>
      <c r="C238" s="231" t="s">
        <v>388</v>
      </c>
      <c r="D238" s="231" t="s">
        <v>128</v>
      </c>
      <c r="E238" s="232" t="s">
        <v>389</v>
      </c>
      <c r="F238" s="233" t="s">
        <v>390</v>
      </c>
      <c r="G238" s="234" t="s">
        <v>352</v>
      </c>
      <c r="H238" s="235">
        <v>1</v>
      </c>
      <c r="I238" s="236"/>
      <c r="J238" s="237">
        <f>ROUND(I238*H238,2)</f>
        <v>0</v>
      </c>
      <c r="K238" s="233" t="s">
        <v>21</v>
      </c>
      <c r="L238" s="72"/>
      <c r="M238" s="238" t="s">
        <v>21</v>
      </c>
      <c r="N238" s="239" t="s">
        <v>42</v>
      </c>
      <c r="O238" s="47"/>
      <c r="P238" s="240">
        <f>O238*H238</f>
        <v>0</v>
      </c>
      <c r="Q238" s="240">
        <v>0</v>
      </c>
      <c r="R238" s="240">
        <f>Q238*H238</f>
        <v>0</v>
      </c>
      <c r="S238" s="240">
        <v>0</v>
      </c>
      <c r="T238" s="241">
        <f>S238*H238</f>
        <v>0</v>
      </c>
      <c r="AR238" s="24" t="s">
        <v>336</v>
      </c>
      <c r="AT238" s="24" t="s">
        <v>128</v>
      </c>
      <c r="AU238" s="24" t="s">
        <v>80</v>
      </c>
      <c r="AY238" s="24" t="s">
        <v>125</v>
      </c>
      <c r="BE238" s="242">
        <f>IF(N238="základní",J238,0)</f>
        <v>0</v>
      </c>
      <c r="BF238" s="242">
        <f>IF(N238="snížená",J238,0)</f>
        <v>0</v>
      </c>
      <c r="BG238" s="242">
        <f>IF(N238="zákl. přenesená",J238,0)</f>
        <v>0</v>
      </c>
      <c r="BH238" s="242">
        <f>IF(N238="sníž. přenesená",J238,0)</f>
        <v>0</v>
      </c>
      <c r="BI238" s="242">
        <f>IF(N238="nulová",J238,0)</f>
        <v>0</v>
      </c>
      <c r="BJ238" s="24" t="s">
        <v>78</v>
      </c>
      <c r="BK238" s="242">
        <f>ROUND(I238*H238,2)</f>
        <v>0</v>
      </c>
      <c r="BL238" s="24" t="s">
        <v>336</v>
      </c>
      <c r="BM238" s="24" t="s">
        <v>391</v>
      </c>
    </row>
    <row r="239" s="1" customFormat="1">
      <c r="B239" s="46"/>
      <c r="C239" s="74"/>
      <c r="D239" s="243" t="s">
        <v>342</v>
      </c>
      <c r="E239" s="74"/>
      <c r="F239" s="244" t="s">
        <v>392</v>
      </c>
      <c r="G239" s="74"/>
      <c r="H239" s="74"/>
      <c r="I239" s="199"/>
      <c r="J239" s="74"/>
      <c r="K239" s="74"/>
      <c r="L239" s="72"/>
      <c r="M239" s="245"/>
      <c r="N239" s="47"/>
      <c r="O239" s="47"/>
      <c r="P239" s="47"/>
      <c r="Q239" s="47"/>
      <c r="R239" s="47"/>
      <c r="S239" s="47"/>
      <c r="T239" s="95"/>
      <c r="AT239" s="24" t="s">
        <v>342</v>
      </c>
      <c r="AU239" s="24" t="s">
        <v>80</v>
      </c>
    </row>
    <row r="240" s="1" customFormat="1" ht="16.5" customHeight="1">
      <c r="B240" s="46"/>
      <c r="C240" s="231" t="s">
        <v>393</v>
      </c>
      <c r="D240" s="231" t="s">
        <v>128</v>
      </c>
      <c r="E240" s="232" t="s">
        <v>394</v>
      </c>
      <c r="F240" s="233" t="s">
        <v>395</v>
      </c>
      <c r="G240" s="234" t="s">
        <v>372</v>
      </c>
      <c r="H240" s="235">
        <v>1</v>
      </c>
      <c r="I240" s="236"/>
      <c r="J240" s="237">
        <f>ROUND(I240*H240,2)</f>
        <v>0</v>
      </c>
      <c r="K240" s="233" t="s">
        <v>21</v>
      </c>
      <c r="L240" s="72"/>
      <c r="M240" s="238" t="s">
        <v>21</v>
      </c>
      <c r="N240" s="239" t="s">
        <v>42</v>
      </c>
      <c r="O240" s="47"/>
      <c r="P240" s="240">
        <f>O240*H240</f>
        <v>0</v>
      </c>
      <c r="Q240" s="240">
        <v>0</v>
      </c>
      <c r="R240" s="240">
        <f>Q240*H240</f>
        <v>0</v>
      </c>
      <c r="S240" s="240">
        <v>0</v>
      </c>
      <c r="T240" s="241">
        <f>S240*H240</f>
        <v>0</v>
      </c>
      <c r="AR240" s="24" t="s">
        <v>336</v>
      </c>
      <c r="AT240" s="24" t="s">
        <v>128</v>
      </c>
      <c r="AU240" s="24" t="s">
        <v>80</v>
      </c>
      <c r="AY240" s="24" t="s">
        <v>125</v>
      </c>
      <c r="BE240" s="242">
        <f>IF(N240="základní",J240,0)</f>
        <v>0</v>
      </c>
      <c r="BF240" s="242">
        <f>IF(N240="snížená",J240,0)</f>
        <v>0</v>
      </c>
      <c r="BG240" s="242">
        <f>IF(N240="zákl. přenesená",J240,0)</f>
        <v>0</v>
      </c>
      <c r="BH240" s="242">
        <f>IF(N240="sníž. přenesená",J240,0)</f>
        <v>0</v>
      </c>
      <c r="BI240" s="242">
        <f>IF(N240="nulová",J240,0)</f>
        <v>0</v>
      </c>
      <c r="BJ240" s="24" t="s">
        <v>78</v>
      </c>
      <c r="BK240" s="242">
        <f>ROUND(I240*H240,2)</f>
        <v>0</v>
      </c>
      <c r="BL240" s="24" t="s">
        <v>336</v>
      </c>
      <c r="BM240" s="24" t="s">
        <v>396</v>
      </c>
    </row>
    <row r="241" s="1" customFormat="1">
      <c r="B241" s="46"/>
      <c r="C241" s="74"/>
      <c r="D241" s="243" t="s">
        <v>342</v>
      </c>
      <c r="E241" s="74"/>
      <c r="F241" s="244" t="s">
        <v>397</v>
      </c>
      <c r="G241" s="74"/>
      <c r="H241" s="74"/>
      <c r="I241" s="199"/>
      <c r="J241" s="74"/>
      <c r="K241" s="74"/>
      <c r="L241" s="72"/>
      <c r="M241" s="288"/>
      <c r="N241" s="289"/>
      <c r="O241" s="289"/>
      <c r="P241" s="289"/>
      <c r="Q241" s="289"/>
      <c r="R241" s="289"/>
      <c r="S241" s="289"/>
      <c r="T241" s="290"/>
      <c r="AT241" s="24" t="s">
        <v>342</v>
      </c>
      <c r="AU241" s="24" t="s">
        <v>80</v>
      </c>
    </row>
    <row r="242" s="1" customFormat="1" ht="6.96" customHeight="1">
      <c r="B242" s="67"/>
      <c r="C242" s="68"/>
      <c r="D242" s="68"/>
      <c r="E242" s="68"/>
      <c r="F242" s="68"/>
      <c r="G242" s="68"/>
      <c r="H242" s="68"/>
      <c r="I242" s="174"/>
      <c r="J242" s="68"/>
      <c r="K242" s="68"/>
      <c r="L242" s="72"/>
    </row>
  </sheetData>
  <sheetProtection sheet="1" autoFilter="0" formatColumns="0" formatRows="0" objects="1" scenarios="1" spinCount="100000" saltValue="CaDTqkmosTppYvUeyeW9GdqBhwwQJFC4+/XIB6BEg3YUult7rrSq/DJ+dP1UXXPuFJ8MF/T6mLwUviS64rEbSg==" hashValue="SBGSdg5NmYUWvlR5BEurv79gSWUEk2Z2WQC9Tnl0dSIZz9kuxdJTthC4Dcv3Plo5CL463+Y9VpDlwJq0Wj3PUw==" algorithmName="SHA-512" password="CC35"/>
  <autoFilter ref="C90:K241"/>
  <mergeCells count="13">
    <mergeCell ref="E7:H7"/>
    <mergeCell ref="E9:H9"/>
    <mergeCell ref="E11:H11"/>
    <mergeCell ref="E26:H26"/>
    <mergeCell ref="E47:H47"/>
    <mergeCell ref="E49:H49"/>
    <mergeCell ref="E51:H51"/>
    <mergeCell ref="J55:J56"/>
    <mergeCell ref="E79:H79"/>
    <mergeCell ref="E81:H81"/>
    <mergeCell ref="E83:H83"/>
    <mergeCell ref="G1:H1"/>
    <mergeCell ref="L2:V2"/>
  </mergeCells>
  <hyperlinks>
    <hyperlink ref="F1:G1" location="C2" display="1) Krycí list soupisu"/>
    <hyperlink ref="G1:H1" location="C58" display="2) Rekapitulace"/>
    <hyperlink ref="J1" location="C9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1" customWidth="1"/>
    <col min="2" max="2" width="1.664063" style="291" customWidth="1"/>
    <col min="3" max="4" width="5" style="291" customWidth="1"/>
    <col min="5" max="5" width="11.67" style="291" customWidth="1"/>
    <col min="6" max="6" width="9.17" style="291" customWidth="1"/>
    <col min="7" max="7" width="5" style="291" customWidth="1"/>
    <col min="8" max="8" width="77.83" style="291" customWidth="1"/>
    <col min="9" max="10" width="20" style="291" customWidth="1"/>
    <col min="11" max="11" width="1.664063" style="291" customWidth="1"/>
  </cols>
  <sheetData>
    <row r="1" ht="37.5" customHeight="1"/>
    <row r="2" ht="7.5" customHeight="1">
      <c r="B2" s="292"/>
      <c r="C2" s="293"/>
      <c r="D2" s="293"/>
      <c r="E2" s="293"/>
      <c r="F2" s="293"/>
      <c r="G2" s="293"/>
      <c r="H2" s="293"/>
      <c r="I2" s="293"/>
      <c r="J2" s="293"/>
      <c r="K2" s="294"/>
    </row>
    <row r="3" s="15" customFormat="1" ht="45" customHeight="1">
      <c r="B3" s="295"/>
      <c r="C3" s="296" t="s">
        <v>398</v>
      </c>
      <c r="D3" s="296"/>
      <c r="E3" s="296"/>
      <c r="F3" s="296"/>
      <c r="G3" s="296"/>
      <c r="H3" s="296"/>
      <c r="I3" s="296"/>
      <c r="J3" s="296"/>
      <c r="K3" s="297"/>
    </row>
    <row r="4" ht="25.5" customHeight="1">
      <c r="B4" s="298"/>
      <c r="C4" s="299" t="s">
        <v>399</v>
      </c>
      <c r="D4" s="299"/>
      <c r="E4" s="299"/>
      <c r="F4" s="299"/>
      <c r="G4" s="299"/>
      <c r="H4" s="299"/>
      <c r="I4" s="299"/>
      <c r="J4" s="299"/>
      <c r="K4" s="300"/>
    </row>
    <row r="5" ht="5.25" customHeight="1">
      <c r="B5" s="298"/>
      <c r="C5" s="301"/>
      <c r="D5" s="301"/>
      <c r="E5" s="301"/>
      <c r="F5" s="301"/>
      <c r="G5" s="301"/>
      <c r="H5" s="301"/>
      <c r="I5" s="301"/>
      <c r="J5" s="301"/>
      <c r="K5" s="300"/>
    </row>
    <row r="6" ht="15" customHeight="1">
      <c r="B6" s="298"/>
      <c r="C6" s="302" t="s">
        <v>400</v>
      </c>
      <c r="D6" s="302"/>
      <c r="E6" s="302"/>
      <c r="F6" s="302"/>
      <c r="G6" s="302"/>
      <c r="H6" s="302"/>
      <c r="I6" s="302"/>
      <c r="J6" s="302"/>
      <c r="K6" s="300"/>
    </row>
    <row r="7" ht="15" customHeight="1">
      <c r="B7" s="303"/>
      <c r="C7" s="302" t="s">
        <v>401</v>
      </c>
      <c r="D7" s="302"/>
      <c r="E7" s="302"/>
      <c r="F7" s="302"/>
      <c r="G7" s="302"/>
      <c r="H7" s="302"/>
      <c r="I7" s="302"/>
      <c r="J7" s="302"/>
      <c r="K7" s="300"/>
    </row>
    <row r="8" ht="12.75" customHeight="1">
      <c r="B8" s="303"/>
      <c r="C8" s="302"/>
      <c r="D8" s="302"/>
      <c r="E8" s="302"/>
      <c r="F8" s="302"/>
      <c r="G8" s="302"/>
      <c r="H8" s="302"/>
      <c r="I8" s="302"/>
      <c r="J8" s="302"/>
      <c r="K8" s="300"/>
    </row>
    <row r="9" ht="15" customHeight="1">
      <c r="B9" s="303"/>
      <c r="C9" s="302" t="s">
        <v>402</v>
      </c>
      <c r="D9" s="302"/>
      <c r="E9" s="302"/>
      <c r="F9" s="302"/>
      <c r="G9" s="302"/>
      <c r="H9" s="302"/>
      <c r="I9" s="302"/>
      <c r="J9" s="302"/>
      <c r="K9" s="300"/>
    </row>
    <row r="10" ht="15" customHeight="1">
      <c r="B10" s="303"/>
      <c r="C10" s="302"/>
      <c r="D10" s="302" t="s">
        <v>403</v>
      </c>
      <c r="E10" s="302"/>
      <c r="F10" s="302"/>
      <c r="G10" s="302"/>
      <c r="H10" s="302"/>
      <c r="I10" s="302"/>
      <c r="J10" s="302"/>
      <c r="K10" s="300"/>
    </row>
    <row r="11" ht="15" customHeight="1">
      <c r="B11" s="303"/>
      <c r="C11" s="304"/>
      <c r="D11" s="302" t="s">
        <v>404</v>
      </c>
      <c r="E11" s="302"/>
      <c r="F11" s="302"/>
      <c r="G11" s="302"/>
      <c r="H11" s="302"/>
      <c r="I11" s="302"/>
      <c r="J11" s="302"/>
      <c r="K11" s="300"/>
    </row>
    <row r="12" ht="12.75" customHeight="1">
      <c r="B12" s="303"/>
      <c r="C12" s="304"/>
      <c r="D12" s="304"/>
      <c r="E12" s="304"/>
      <c r="F12" s="304"/>
      <c r="G12" s="304"/>
      <c r="H12" s="304"/>
      <c r="I12" s="304"/>
      <c r="J12" s="304"/>
      <c r="K12" s="300"/>
    </row>
    <row r="13" ht="15" customHeight="1">
      <c r="B13" s="303"/>
      <c r="C13" s="304"/>
      <c r="D13" s="302" t="s">
        <v>405</v>
      </c>
      <c r="E13" s="302"/>
      <c r="F13" s="302"/>
      <c r="G13" s="302"/>
      <c r="H13" s="302"/>
      <c r="I13" s="302"/>
      <c r="J13" s="302"/>
      <c r="K13" s="300"/>
    </row>
    <row r="14" ht="15" customHeight="1">
      <c r="B14" s="303"/>
      <c r="C14" s="304"/>
      <c r="D14" s="302" t="s">
        <v>406</v>
      </c>
      <c r="E14" s="302"/>
      <c r="F14" s="302"/>
      <c r="G14" s="302"/>
      <c r="H14" s="302"/>
      <c r="I14" s="302"/>
      <c r="J14" s="302"/>
      <c r="K14" s="300"/>
    </row>
    <row r="15" ht="15" customHeight="1">
      <c r="B15" s="303"/>
      <c r="C15" s="304"/>
      <c r="D15" s="302" t="s">
        <v>407</v>
      </c>
      <c r="E15" s="302"/>
      <c r="F15" s="302"/>
      <c r="G15" s="302"/>
      <c r="H15" s="302"/>
      <c r="I15" s="302"/>
      <c r="J15" s="302"/>
      <c r="K15" s="300"/>
    </row>
    <row r="16" ht="15" customHeight="1">
      <c r="B16" s="303"/>
      <c r="C16" s="304"/>
      <c r="D16" s="304"/>
      <c r="E16" s="305" t="s">
        <v>77</v>
      </c>
      <c r="F16" s="302" t="s">
        <v>408</v>
      </c>
      <c r="G16" s="302"/>
      <c r="H16" s="302"/>
      <c r="I16" s="302"/>
      <c r="J16" s="302"/>
      <c r="K16" s="300"/>
    </row>
    <row r="17" ht="15" customHeight="1">
      <c r="B17" s="303"/>
      <c r="C17" s="304"/>
      <c r="D17" s="304"/>
      <c r="E17" s="305" t="s">
        <v>409</v>
      </c>
      <c r="F17" s="302" t="s">
        <v>410</v>
      </c>
      <c r="G17" s="302"/>
      <c r="H17" s="302"/>
      <c r="I17" s="302"/>
      <c r="J17" s="302"/>
      <c r="K17" s="300"/>
    </row>
    <row r="18" ht="15" customHeight="1">
      <c r="B18" s="303"/>
      <c r="C18" s="304"/>
      <c r="D18" s="304"/>
      <c r="E18" s="305" t="s">
        <v>411</v>
      </c>
      <c r="F18" s="302" t="s">
        <v>412</v>
      </c>
      <c r="G18" s="302"/>
      <c r="H18" s="302"/>
      <c r="I18" s="302"/>
      <c r="J18" s="302"/>
      <c r="K18" s="300"/>
    </row>
    <row r="19" ht="15" customHeight="1">
      <c r="B19" s="303"/>
      <c r="C19" s="304"/>
      <c r="D19" s="304"/>
      <c r="E19" s="305" t="s">
        <v>413</v>
      </c>
      <c r="F19" s="302" t="s">
        <v>414</v>
      </c>
      <c r="G19" s="302"/>
      <c r="H19" s="302"/>
      <c r="I19" s="302"/>
      <c r="J19" s="302"/>
      <c r="K19" s="300"/>
    </row>
    <row r="20" ht="15" customHeight="1">
      <c r="B20" s="303"/>
      <c r="C20" s="304"/>
      <c r="D20" s="304"/>
      <c r="E20" s="305" t="s">
        <v>415</v>
      </c>
      <c r="F20" s="302" t="s">
        <v>416</v>
      </c>
      <c r="G20" s="302"/>
      <c r="H20" s="302"/>
      <c r="I20" s="302"/>
      <c r="J20" s="302"/>
      <c r="K20" s="300"/>
    </row>
    <row r="21" ht="15" customHeight="1">
      <c r="B21" s="303"/>
      <c r="C21" s="304"/>
      <c r="D21" s="304"/>
      <c r="E21" s="305" t="s">
        <v>83</v>
      </c>
      <c r="F21" s="302" t="s">
        <v>417</v>
      </c>
      <c r="G21" s="302"/>
      <c r="H21" s="302"/>
      <c r="I21" s="302"/>
      <c r="J21" s="302"/>
      <c r="K21" s="300"/>
    </row>
    <row r="22" ht="12.75" customHeight="1">
      <c r="B22" s="303"/>
      <c r="C22" s="304"/>
      <c r="D22" s="304"/>
      <c r="E22" s="304"/>
      <c r="F22" s="304"/>
      <c r="G22" s="304"/>
      <c r="H22" s="304"/>
      <c r="I22" s="304"/>
      <c r="J22" s="304"/>
      <c r="K22" s="300"/>
    </row>
    <row r="23" ht="15" customHeight="1">
      <c r="B23" s="303"/>
      <c r="C23" s="302" t="s">
        <v>418</v>
      </c>
      <c r="D23" s="302"/>
      <c r="E23" s="302"/>
      <c r="F23" s="302"/>
      <c r="G23" s="302"/>
      <c r="H23" s="302"/>
      <c r="I23" s="302"/>
      <c r="J23" s="302"/>
      <c r="K23" s="300"/>
    </row>
    <row r="24" ht="15" customHeight="1">
      <c r="B24" s="303"/>
      <c r="C24" s="302" t="s">
        <v>419</v>
      </c>
      <c r="D24" s="302"/>
      <c r="E24" s="302"/>
      <c r="F24" s="302"/>
      <c r="G24" s="302"/>
      <c r="H24" s="302"/>
      <c r="I24" s="302"/>
      <c r="J24" s="302"/>
      <c r="K24" s="300"/>
    </row>
    <row r="25" ht="15" customHeight="1">
      <c r="B25" s="303"/>
      <c r="C25" s="302"/>
      <c r="D25" s="302" t="s">
        <v>420</v>
      </c>
      <c r="E25" s="302"/>
      <c r="F25" s="302"/>
      <c r="G25" s="302"/>
      <c r="H25" s="302"/>
      <c r="I25" s="302"/>
      <c r="J25" s="302"/>
      <c r="K25" s="300"/>
    </row>
    <row r="26" ht="15" customHeight="1">
      <c r="B26" s="303"/>
      <c r="C26" s="304"/>
      <c r="D26" s="302" t="s">
        <v>421</v>
      </c>
      <c r="E26" s="302"/>
      <c r="F26" s="302"/>
      <c r="G26" s="302"/>
      <c r="H26" s="302"/>
      <c r="I26" s="302"/>
      <c r="J26" s="302"/>
      <c r="K26" s="300"/>
    </row>
    <row r="27" ht="12.75" customHeight="1">
      <c r="B27" s="303"/>
      <c r="C27" s="304"/>
      <c r="D27" s="304"/>
      <c r="E27" s="304"/>
      <c r="F27" s="304"/>
      <c r="G27" s="304"/>
      <c r="H27" s="304"/>
      <c r="I27" s="304"/>
      <c r="J27" s="304"/>
      <c r="K27" s="300"/>
    </row>
    <row r="28" ht="15" customHeight="1">
      <c r="B28" s="303"/>
      <c r="C28" s="304"/>
      <c r="D28" s="302" t="s">
        <v>422</v>
      </c>
      <c r="E28" s="302"/>
      <c r="F28" s="302"/>
      <c r="G28" s="302"/>
      <c r="H28" s="302"/>
      <c r="I28" s="302"/>
      <c r="J28" s="302"/>
      <c r="K28" s="300"/>
    </row>
    <row r="29" ht="15" customHeight="1">
      <c r="B29" s="303"/>
      <c r="C29" s="304"/>
      <c r="D29" s="302" t="s">
        <v>423</v>
      </c>
      <c r="E29" s="302"/>
      <c r="F29" s="302"/>
      <c r="G29" s="302"/>
      <c r="H29" s="302"/>
      <c r="I29" s="302"/>
      <c r="J29" s="302"/>
      <c r="K29" s="300"/>
    </row>
    <row r="30" ht="12.75" customHeight="1">
      <c r="B30" s="303"/>
      <c r="C30" s="304"/>
      <c r="D30" s="304"/>
      <c r="E30" s="304"/>
      <c r="F30" s="304"/>
      <c r="G30" s="304"/>
      <c r="H30" s="304"/>
      <c r="I30" s="304"/>
      <c r="J30" s="304"/>
      <c r="K30" s="300"/>
    </row>
    <row r="31" ht="15" customHeight="1">
      <c r="B31" s="303"/>
      <c r="C31" s="304"/>
      <c r="D31" s="302" t="s">
        <v>424</v>
      </c>
      <c r="E31" s="302"/>
      <c r="F31" s="302"/>
      <c r="G31" s="302"/>
      <c r="H31" s="302"/>
      <c r="I31" s="302"/>
      <c r="J31" s="302"/>
      <c r="K31" s="300"/>
    </row>
    <row r="32" ht="15" customHeight="1">
      <c r="B32" s="303"/>
      <c r="C32" s="304"/>
      <c r="D32" s="302" t="s">
        <v>425</v>
      </c>
      <c r="E32" s="302"/>
      <c r="F32" s="302"/>
      <c r="G32" s="302"/>
      <c r="H32" s="302"/>
      <c r="I32" s="302"/>
      <c r="J32" s="302"/>
      <c r="K32" s="300"/>
    </row>
    <row r="33" ht="15" customHeight="1">
      <c r="B33" s="303"/>
      <c r="C33" s="304"/>
      <c r="D33" s="302" t="s">
        <v>426</v>
      </c>
      <c r="E33" s="302"/>
      <c r="F33" s="302"/>
      <c r="G33" s="302"/>
      <c r="H33" s="302"/>
      <c r="I33" s="302"/>
      <c r="J33" s="302"/>
      <c r="K33" s="300"/>
    </row>
    <row r="34" ht="15" customHeight="1">
      <c r="B34" s="303"/>
      <c r="C34" s="304"/>
      <c r="D34" s="302"/>
      <c r="E34" s="306" t="s">
        <v>110</v>
      </c>
      <c r="F34" s="302"/>
      <c r="G34" s="302" t="s">
        <v>427</v>
      </c>
      <c r="H34" s="302"/>
      <c r="I34" s="302"/>
      <c r="J34" s="302"/>
      <c r="K34" s="300"/>
    </row>
    <row r="35" ht="30.75" customHeight="1">
      <c r="B35" s="303"/>
      <c r="C35" s="304"/>
      <c r="D35" s="302"/>
      <c r="E35" s="306" t="s">
        <v>428</v>
      </c>
      <c r="F35" s="302"/>
      <c r="G35" s="302" t="s">
        <v>429</v>
      </c>
      <c r="H35" s="302"/>
      <c r="I35" s="302"/>
      <c r="J35" s="302"/>
      <c r="K35" s="300"/>
    </row>
    <row r="36" ht="15" customHeight="1">
      <c r="B36" s="303"/>
      <c r="C36" s="304"/>
      <c r="D36" s="302"/>
      <c r="E36" s="306" t="s">
        <v>52</v>
      </c>
      <c r="F36" s="302"/>
      <c r="G36" s="302" t="s">
        <v>430</v>
      </c>
      <c r="H36" s="302"/>
      <c r="I36" s="302"/>
      <c r="J36" s="302"/>
      <c r="K36" s="300"/>
    </row>
    <row r="37" ht="15" customHeight="1">
      <c r="B37" s="303"/>
      <c r="C37" s="304"/>
      <c r="D37" s="302"/>
      <c r="E37" s="306" t="s">
        <v>111</v>
      </c>
      <c r="F37" s="302"/>
      <c r="G37" s="302" t="s">
        <v>431</v>
      </c>
      <c r="H37" s="302"/>
      <c r="I37" s="302"/>
      <c r="J37" s="302"/>
      <c r="K37" s="300"/>
    </row>
    <row r="38" ht="15" customHeight="1">
      <c r="B38" s="303"/>
      <c r="C38" s="304"/>
      <c r="D38" s="302"/>
      <c r="E38" s="306" t="s">
        <v>112</v>
      </c>
      <c r="F38" s="302"/>
      <c r="G38" s="302" t="s">
        <v>432</v>
      </c>
      <c r="H38" s="302"/>
      <c r="I38" s="302"/>
      <c r="J38" s="302"/>
      <c r="K38" s="300"/>
    </row>
    <row r="39" ht="15" customHeight="1">
      <c r="B39" s="303"/>
      <c r="C39" s="304"/>
      <c r="D39" s="302"/>
      <c r="E39" s="306" t="s">
        <v>113</v>
      </c>
      <c r="F39" s="302"/>
      <c r="G39" s="302" t="s">
        <v>433</v>
      </c>
      <c r="H39" s="302"/>
      <c r="I39" s="302"/>
      <c r="J39" s="302"/>
      <c r="K39" s="300"/>
    </row>
    <row r="40" ht="15" customHeight="1">
      <c r="B40" s="303"/>
      <c r="C40" s="304"/>
      <c r="D40" s="302"/>
      <c r="E40" s="306" t="s">
        <v>434</v>
      </c>
      <c r="F40" s="302"/>
      <c r="G40" s="302" t="s">
        <v>435</v>
      </c>
      <c r="H40" s="302"/>
      <c r="I40" s="302"/>
      <c r="J40" s="302"/>
      <c r="K40" s="300"/>
    </row>
    <row r="41" ht="15" customHeight="1">
      <c r="B41" s="303"/>
      <c r="C41" s="304"/>
      <c r="D41" s="302"/>
      <c r="E41" s="306"/>
      <c r="F41" s="302"/>
      <c r="G41" s="302" t="s">
        <v>436</v>
      </c>
      <c r="H41" s="302"/>
      <c r="I41" s="302"/>
      <c r="J41" s="302"/>
      <c r="K41" s="300"/>
    </row>
    <row r="42" ht="15" customHeight="1">
      <c r="B42" s="303"/>
      <c r="C42" s="304"/>
      <c r="D42" s="302"/>
      <c r="E42" s="306" t="s">
        <v>437</v>
      </c>
      <c r="F42" s="302"/>
      <c r="G42" s="302" t="s">
        <v>438</v>
      </c>
      <c r="H42" s="302"/>
      <c r="I42" s="302"/>
      <c r="J42" s="302"/>
      <c r="K42" s="300"/>
    </row>
    <row r="43" ht="15" customHeight="1">
      <c r="B43" s="303"/>
      <c r="C43" s="304"/>
      <c r="D43" s="302"/>
      <c r="E43" s="306" t="s">
        <v>115</v>
      </c>
      <c r="F43" s="302"/>
      <c r="G43" s="302" t="s">
        <v>439</v>
      </c>
      <c r="H43" s="302"/>
      <c r="I43" s="302"/>
      <c r="J43" s="302"/>
      <c r="K43" s="300"/>
    </row>
    <row r="44" ht="12.75" customHeight="1">
      <c r="B44" s="303"/>
      <c r="C44" s="304"/>
      <c r="D44" s="302"/>
      <c r="E44" s="302"/>
      <c r="F44" s="302"/>
      <c r="G44" s="302"/>
      <c r="H44" s="302"/>
      <c r="I44" s="302"/>
      <c r="J44" s="302"/>
      <c r="K44" s="300"/>
    </row>
    <row r="45" ht="15" customHeight="1">
      <c r="B45" s="303"/>
      <c r="C45" s="304"/>
      <c r="D45" s="302" t="s">
        <v>440</v>
      </c>
      <c r="E45" s="302"/>
      <c r="F45" s="302"/>
      <c r="G45" s="302"/>
      <c r="H45" s="302"/>
      <c r="I45" s="302"/>
      <c r="J45" s="302"/>
      <c r="K45" s="300"/>
    </row>
    <row r="46" ht="15" customHeight="1">
      <c r="B46" s="303"/>
      <c r="C46" s="304"/>
      <c r="D46" s="304"/>
      <c r="E46" s="302" t="s">
        <v>441</v>
      </c>
      <c r="F46" s="302"/>
      <c r="G46" s="302"/>
      <c r="H46" s="302"/>
      <c r="I46" s="302"/>
      <c r="J46" s="302"/>
      <c r="K46" s="300"/>
    </row>
    <row r="47" ht="15" customHeight="1">
      <c r="B47" s="303"/>
      <c r="C47" s="304"/>
      <c r="D47" s="304"/>
      <c r="E47" s="302" t="s">
        <v>442</v>
      </c>
      <c r="F47" s="302"/>
      <c r="G47" s="302"/>
      <c r="H47" s="302"/>
      <c r="I47" s="302"/>
      <c r="J47" s="302"/>
      <c r="K47" s="300"/>
    </row>
    <row r="48" ht="15" customHeight="1">
      <c r="B48" s="303"/>
      <c r="C48" s="304"/>
      <c r="D48" s="304"/>
      <c r="E48" s="302" t="s">
        <v>443</v>
      </c>
      <c r="F48" s="302"/>
      <c r="G48" s="302"/>
      <c r="H48" s="302"/>
      <c r="I48" s="302"/>
      <c r="J48" s="302"/>
      <c r="K48" s="300"/>
    </row>
    <row r="49" ht="15" customHeight="1">
      <c r="B49" s="303"/>
      <c r="C49" s="304"/>
      <c r="D49" s="302" t="s">
        <v>444</v>
      </c>
      <c r="E49" s="302"/>
      <c r="F49" s="302"/>
      <c r="G49" s="302"/>
      <c r="H49" s="302"/>
      <c r="I49" s="302"/>
      <c r="J49" s="302"/>
      <c r="K49" s="300"/>
    </row>
    <row r="50" ht="25.5" customHeight="1">
      <c r="B50" s="298"/>
      <c r="C50" s="299" t="s">
        <v>445</v>
      </c>
      <c r="D50" s="299"/>
      <c r="E50" s="299"/>
      <c r="F50" s="299"/>
      <c r="G50" s="299"/>
      <c r="H50" s="299"/>
      <c r="I50" s="299"/>
      <c r="J50" s="299"/>
      <c r="K50" s="300"/>
    </row>
    <row r="51" ht="5.25" customHeight="1">
      <c r="B51" s="298"/>
      <c r="C51" s="301"/>
      <c r="D51" s="301"/>
      <c r="E51" s="301"/>
      <c r="F51" s="301"/>
      <c r="G51" s="301"/>
      <c r="H51" s="301"/>
      <c r="I51" s="301"/>
      <c r="J51" s="301"/>
      <c r="K51" s="300"/>
    </row>
    <row r="52" ht="15" customHeight="1">
      <c r="B52" s="298"/>
      <c r="C52" s="302" t="s">
        <v>446</v>
      </c>
      <c r="D52" s="302"/>
      <c r="E52" s="302"/>
      <c r="F52" s="302"/>
      <c r="G52" s="302"/>
      <c r="H52" s="302"/>
      <c r="I52" s="302"/>
      <c r="J52" s="302"/>
      <c r="K52" s="300"/>
    </row>
    <row r="53" ht="15" customHeight="1">
      <c r="B53" s="298"/>
      <c r="C53" s="302" t="s">
        <v>447</v>
      </c>
      <c r="D53" s="302"/>
      <c r="E53" s="302"/>
      <c r="F53" s="302"/>
      <c r="G53" s="302"/>
      <c r="H53" s="302"/>
      <c r="I53" s="302"/>
      <c r="J53" s="302"/>
      <c r="K53" s="300"/>
    </row>
    <row r="54" ht="12.75" customHeight="1">
      <c r="B54" s="298"/>
      <c r="C54" s="302"/>
      <c r="D54" s="302"/>
      <c r="E54" s="302"/>
      <c r="F54" s="302"/>
      <c r="G54" s="302"/>
      <c r="H54" s="302"/>
      <c r="I54" s="302"/>
      <c r="J54" s="302"/>
      <c r="K54" s="300"/>
    </row>
    <row r="55" ht="15" customHeight="1">
      <c r="B55" s="298"/>
      <c r="C55" s="302" t="s">
        <v>448</v>
      </c>
      <c r="D55" s="302"/>
      <c r="E55" s="302"/>
      <c r="F55" s="302"/>
      <c r="G55" s="302"/>
      <c r="H55" s="302"/>
      <c r="I55" s="302"/>
      <c r="J55" s="302"/>
      <c r="K55" s="300"/>
    </row>
    <row r="56" ht="15" customHeight="1">
      <c r="B56" s="298"/>
      <c r="C56" s="304"/>
      <c r="D56" s="302" t="s">
        <v>449</v>
      </c>
      <c r="E56" s="302"/>
      <c r="F56" s="302"/>
      <c r="G56" s="302"/>
      <c r="H56" s="302"/>
      <c r="I56" s="302"/>
      <c r="J56" s="302"/>
      <c r="K56" s="300"/>
    </row>
    <row r="57" ht="15" customHeight="1">
      <c r="B57" s="298"/>
      <c r="C57" s="304"/>
      <c r="D57" s="302" t="s">
        <v>450</v>
      </c>
      <c r="E57" s="302"/>
      <c r="F57" s="302"/>
      <c r="G57" s="302"/>
      <c r="H57" s="302"/>
      <c r="I57" s="302"/>
      <c r="J57" s="302"/>
      <c r="K57" s="300"/>
    </row>
    <row r="58" ht="15" customHeight="1">
      <c r="B58" s="298"/>
      <c r="C58" s="304"/>
      <c r="D58" s="302" t="s">
        <v>451</v>
      </c>
      <c r="E58" s="302"/>
      <c r="F58" s="302"/>
      <c r="G58" s="302"/>
      <c r="H58" s="302"/>
      <c r="I58" s="302"/>
      <c r="J58" s="302"/>
      <c r="K58" s="300"/>
    </row>
    <row r="59" ht="15" customHeight="1">
      <c r="B59" s="298"/>
      <c r="C59" s="304"/>
      <c r="D59" s="302" t="s">
        <v>452</v>
      </c>
      <c r="E59" s="302"/>
      <c r="F59" s="302"/>
      <c r="G59" s="302"/>
      <c r="H59" s="302"/>
      <c r="I59" s="302"/>
      <c r="J59" s="302"/>
      <c r="K59" s="300"/>
    </row>
    <row r="60" ht="15" customHeight="1">
      <c r="B60" s="298"/>
      <c r="C60" s="304"/>
      <c r="D60" s="307" t="s">
        <v>453</v>
      </c>
      <c r="E60" s="307"/>
      <c r="F60" s="307"/>
      <c r="G60" s="307"/>
      <c r="H60" s="307"/>
      <c r="I60" s="307"/>
      <c r="J60" s="307"/>
      <c r="K60" s="300"/>
    </row>
    <row r="61" ht="15" customHeight="1">
      <c r="B61" s="298"/>
      <c r="C61" s="304"/>
      <c r="D61" s="302" t="s">
        <v>454</v>
      </c>
      <c r="E61" s="302"/>
      <c r="F61" s="302"/>
      <c r="G61" s="302"/>
      <c r="H61" s="302"/>
      <c r="I61" s="302"/>
      <c r="J61" s="302"/>
      <c r="K61" s="300"/>
    </row>
    <row r="62" ht="12.75" customHeight="1">
      <c r="B62" s="298"/>
      <c r="C62" s="304"/>
      <c r="D62" s="304"/>
      <c r="E62" s="308"/>
      <c r="F62" s="304"/>
      <c r="G62" s="304"/>
      <c r="H62" s="304"/>
      <c r="I62" s="304"/>
      <c r="J62" s="304"/>
      <c r="K62" s="300"/>
    </row>
    <row r="63" ht="15" customHeight="1">
      <c r="B63" s="298"/>
      <c r="C63" s="304"/>
      <c r="D63" s="302" t="s">
        <v>455</v>
      </c>
      <c r="E63" s="302"/>
      <c r="F63" s="302"/>
      <c r="G63" s="302"/>
      <c r="H63" s="302"/>
      <c r="I63" s="302"/>
      <c r="J63" s="302"/>
      <c r="K63" s="300"/>
    </row>
    <row r="64" ht="15" customHeight="1">
      <c r="B64" s="298"/>
      <c r="C64" s="304"/>
      <c r="D64" s="307" t="s">
        <v>456</v>
      </c>
      <c r="E64" s="307"/>
      <c r="F64" s="307"/>
      <c r="G64" s="307"/>
      <c r="H64" s="307"/>
      <c r="I64" s="307"/>
      <c r="J64" s="307"/>
      <c r="K64" s="300"/>
    </row>
    <row r="65" ht="15" customHeight="1">
      <c r="B65" s="298"/>
      <c r="C65" s="304"/>
      <c r="D65" s="302" t="s">
        <v>457</v>
      </c>
      <c r="E65" s="302"/>
      <c r="F65" s="302"/>
      <c r="G65" s="302"/>
      <c r="H65" s="302"/>
      <c r="I65" s="302"/>
      <c r="J65" s="302"/>
      <c r="K65" s="300"/>
    </row>
    <row r="66" ht="15" customHeight="1">
      <c r="B66" s="298"/>
      <c r="C66" s="304"/>
      <c r="D66" s="302" t="s">
        <v>458</v>
      </c>
      <c r="E66" s="302"/>
      <c r="F66" s="302"/>
      <c r="G66" s="302"/>
      <c r="H66" s="302"/>
      <c r="I66" s="302"/>
      <c r="J66" s="302"/>
      <c r="K66" s="300"/>
    </row>
    <row r="67" ht="15" customHeight="1">
      <c r="B67" s="298"/>
      <c r="C67" s="304"/>
      <c r="D67" s="302" t="s">
        <v>459</v>
      </c>
      <c r="E67" s="302"/>
      <c r="F67" s="302"/>
      <c r="G67" s="302"/>
      <c r="H67" s="302"/>
      <c r="I67" s="302"/>
      <c r="J67" s="302"/>
      <c r="K67" s="300"/>
    </row>
    <row r="68" ht="15" customHeight="1">
      <c r="B68" s="298"/>
      <c r="C68" s="304"/>
      <c r="D68" s="302" t="s">
        <v>460</v>
      </c>
      <c r="E68" s="302"/>
      <c r="F68" s="302"/>
      <c r="G68" s="302"/>
      <c r="H68" s="302"/>
      <c r="I68" s="302"/>
      <c r="J68" s="302"/>
      <c r="K68" s="300"/>
    </row>
    <row r="69" ht="12.75" customHeight="1">
      <c r="B69" s="309"/>
      <c r="C69" s="310"/>
      <c r="D69" s="310"/>
      <c r="E69" s="310"/>
      <c r="F69" s="310"/>
      <c r="G69" s="310"/>
      <c r="H69" s="310"/>
      <c r="I69" s="310"/>
      <c r="J69" s="310"/>
      <c r="K69" s="311"/>
    </row>
    <row r="70" ht="18.75" customHeight="1">
      <c r="B70" s="312"/>
      <c r="C70" s="312"/>
      <c r="D70" s="312"/>
      <c r="E70" s="312"/>
      <c r="F70" s="312"/>
      <c r="G70" s="312"/>
      <c r="H70" s="312"/>
      <c r="I70" s="312"/>
      <c r="J70" s="312"/>
      <c r="K70" s="313"/>
    </row>
    <row r="71" ht="18.75" customHeight="1">
      <c r="B71" s="313"/>
      <c r="C71" s="313"/>
      <c r="D71" s="313"/>
      <c r="E71" s="313"/>
      <c r="F71" s="313"/>
      <c r="G71" s="313"/>
      <c r="H71" s="313"/>
      <c r="I71" s="313"/>
      <c r="J71" s="313"/>
      <c r="K71" s="313"/>
    </row>
    <row r="72" ht="7.5" customHeight="1">
      <c r="B72" s="314"/>
      <c r="C72" s="315"/>
      <c r="D72" s="315"/>
      <c r="E72" s="315"/>
      <c r="F72" s="315"/>
      <c r="G72" s="315"/>
      <c r="H72" s="315"/>
      <c r="I72" s="315"/>
      <c r="J72" s="315"/>
      <c r="K72" s="316"/>
    </row>
    <row r="73" ht="45" customHeight="1">
      <c r="B73" s="317"/>
      <c r="C73" s="318" t="s">
        <v>89</v>
      </c>
      <c r="D73" s="318"/>
      <c r="E73" s="318"/>
      <c r="F73" s="318"/>
      <c r="G73" s="318"/>
      <c r="H73" s="318"/>
      <c r="I73" s="318"/>
      <c r="J73" s="318"/>
      <c r="K73" s="319"/>
    </row>
    <row r="74" ht="17.25" customHeight="1">
      <c r="B74" s="317"/>
      <c r="C74" s="320" t="s">
        <v>461</v>
      </c>
      <c r="D74" s="320"/>
      <c r="E74" s="320"/>
      <c r="F74" s="320" t="s">
        <v>462</v>
      </c>
      <c r="G74" s="321"/>
      <c r="H74" s="320" t="s">
        <v>111</v>
      </c>
      <c r="I74" s="320" t="s">
        <v>56</v>
      </c>
      <c r="J74" s="320" t="s">
        <v>463</v>
      </c>
      <c r="K74" s="319"/>
    </row>
    <row r="75" ht="17.25" customHeight="1">
      <c r="B75" s="317"/>
      <c r="C75" s="322" t="s">
        <v>464</v>
      </c>
      <c r="D75" s="322"/>
      <c r="E75" s="322"/>
      <c r="F75" s="323" t="s">
        <v>465</v>
      </c>
      <c r="G75" s="324"/>
      <c r="H75" s="322"/>
      <c r="I75" s="322"/>
      <c r="J75" s="322" t="s">
        <v>466</v>
      </c>
      <c r="K75" s="319"/>
    </row>
    <row r="76" ht="5.25" customHeight="1">
      <c r="B76" s="317"/>
      <c r="C76" s="325"/>
      <c r="D76" s="325"/>
      <c r="E76" s="325"/>
      <c r="F76" s="325"/>
      <c r="G76" s="326"/>
      <c r="H76" s="325"/>
      <c r="I76" s="325"/>
      <c r="J76" s="325"/>
      <c r="K76" s="319"/>
    </row>
    <row r="77" ht="15" customHeight="1">
      <c r="B77" s="317"/>
      <c r="C77" s="306" t="s">
        <v>52</v>
      </c>
      <c r="D77" s="325"/>
      <c r="E77" s="325"/>
      <c r="F77" s="327" t="s">
        <v>467</v>
      </c>
      <c r="G77" s="326"/>
      <c r="H77" s="306" t="s">
        <v>468</v>
      </c>
      <c r="I77" s="306" t="s">
        <v>469</v>
      </c>
      <c r="J77" s="306">
        <v>20</v>
      </c>
      <c r="K77" s="319"/>
    </row>
    <row r="78" ht="15" customHeight="1">
      <c r="B78" s="317"/>
      <c r="C78" s="306" t="s">
        <v>470</v>
      </c>
      <c r="D78" s="306"/>
      <c r="E78" s="306"/>
      <c r="F78" s="327" t="s">
        <v>467</v>
      </c>
      <c r="G78" s="326"/>
      <c r="H78" s="306" t="s">
        <v>471</v>
      </c>
      <c r="I78" s="306" t="s">
        <v>469</v>
      </c>
      <c r="J78" s="306">
        <v>120</v>
      </c>
      <c r="K78" s="319"/>
    </row>
    <row r="79" ht="15" customHeight="1">
      <c r="B79" s="328"/>
      <c r="C79" s="306" t="s">
        <v>472</v>
      </c>
      <c r="D79" s="306"/>
      <c r="E79" s="306"/>
      <c r="F79" s="327" t="s">
        <v>473</v>
      </c>
      <c r="G79" s="326"/>
      <c r="H79" s="306" t="s">
        <v>474</v>
      </c>
      <c r="I79" s="306" t="s">
        <v>469</v>
      </c>
      <c r="J79" s="306">
        <v>50</v>
      </c>
      <c r="K79" s="319"/>
    </row>
    <row r="80" ht="15" customHeight="1">
      <c r="B80" s="328"/>
      <c r="C80" s="306" t="s">
        <v>475</v>
      </c>
      <c r="D80" s="306"/>
      <c r="E80" s="306"/>
      <c r="F80" s="327" t="s">
        <v>467</v>
      </c>
      <c r="G80" s="326"/>
      <c r="H80" s="306" t="s">
        <v>476</v>
      </c>
      <c r="I80" s="306" t="s">
        <v>477</v>
      </c>
      <c r="J80" s="306"/>
      <c r="K80" s="319"/>
    </row>
    <row r="81" ht="15" customHeight="1">
      <c r="B81" s="328"/>
      <c r="C81" s="329" t="s">
        <v>478</v>
      </c>
      <c r="D81" s="329"/>
      <c r="E81" s="329"/>
      <c r="F81" s="330" t="s">
        <v>473</v>
      </c>
      <c r="G81" s="329"/>
      <c r="H81" s="329" t="s">
        <v>479</v>
      </c>
      <c r="I81" s="329" t="s">
        <v>469</v>
      </c>
      <c r="J81" s="329">
        <v>15</v>
      </c>
      <c r="K81" s="319"/>
    </row>
    <row r="82" ht="15" customHeight="1">
      <c r="B82" s="328"/>
      <c r="C82" s="329" t="s">
        <v>480</v>
      </c>
      <c r="D82" s="329"/>
      <c r="E82" s="329"/>
      <c r="F82" s="330" t="s">
        <v>473</v>
      </c>
      <c r="G82" s="329"/>
      <c r="H82" s="329" t="s">
        <v>481</v>
      </c>
      <c r="I82" s="329" t="s">
        <v>469</v>
      </c>
      <c r="J82" s="329">
        <v>15</v>
      </c>
      <c r="K82" s="319"/>
    </row>
    <row r="83" ht="15" customHeight="1">
      <c r="B83" s="328"/>
      <c r="C83" s="329" t="s">
        <v>482</v>
      </c>
      <c r="D83" s="329"/>
      <c r="E83" s="329"/>
      <c r="F83" s="330" t="s">
        <v>473</v>
      </c>
      <c r="G83" s="329"/>
      <c r="H83" s="329" t="s">
        <v>483</v>
      </c>
      <c r="I83" s="329" t="s">
        <v>469</v>
      </c>
      <c r="J83" s="329">
        <v>20</v>
      </c>
      <c r="K83" s="319"/>
    </row>
    <row r="84" ht="15" customHeight="1">
      <c r="B84" s="328"/>
      <c r="C84" s="329" t="s">
        <v>484</v>
      </c>
      <c r="D84" s="329"/>
      <c r="E84" s="329"/>
      <c r="F84" s="330" t="s">
        <v>473</v>
      </c>
      <c r="G84" s="329"/>
      <c r="H84" s="329" t="s">
        <v>485</v>
      </c>
      <c r="I84" s="329" t="s">
        <v>469</v>
      </c>
      <c r="J84" s="329">
        <v>20</v>
      </c>
      <c r="K84" s="319"/>
    </row>
    <row r="85" ht="15" customHeight="1">
      <c r="B85" s="328"/>
      <c r="C85" s="306" t="s">
        <v>486</v>
      </c>
      <c r="D85" s="306"/>
      <c r="E85" s="306"/>
      <c r="F85" s="327" t="s">
        <v>473</v>
      </c>
      <c r="G85" s="326"/>
      <c r="H85" s="306" t="s">
        <v>487</v>
      </c>
      <c r="I85" s="306" t="s">
        <v>469</v>
      </c>
      <c r="J85" s="306">
        <v>50</v>
      </c>
      <c r="K85" s="319"/>
    </row>
    <row r="86" ht="15" customHeight="1">
      <c r="B86" s="328"/>
      <c r="C86" s="306" t="s">
        <v>488</v>
      </c>
      <c r="D86" s="306"/>
      <c r="E86" s="306"/>
      <c r="F86" s="327" t="s">
        <v>473</v>
      </c>
      <c r="G86" s="326"/>
      <c r="H86" s="306" t="s">
        <v>489</v>
      </c>
      <c r="I86" s="306" t="s">
        <v>469</v>
      </c>
      <c r="J86" s="306">
        <v>20</v>
      </c>
      <c r="K86" s="319"/>
    </row>
    <row r="87" ht="15" customHeight="1">
      <c r="B87" s="328"/>
      <c r="C87" s="306" t="s">
        <v>490</v>
      </c>
      <c r="D87" s="306"/>
      <c r="E87" s="306"/>
      <c r="F87" s="327" t="s">
        <v>473</v>
      </c>
      <c r="G87" s="326"/>
      <c r="H87" s="306" t="s">
        <v>491</v>
      </c>
      <c r="I87" s="306" t="s">
        <v>469</v>
      </c>
      <c r="J87" s="306">
        <v>20</v>
      </c>
      <c r="K87" s="319"/>
    </row>
    <row r="88" ht="15" customHeight="1">
      <c r="B88" s="328"/>
      <c r="C88" s="306" t="s">
        <v>492</v>
      </c>
      <c r="D88" s="306"/>
      <c r="E88" s="306"/>
      <c r="F88" s="327" t="s">
        <v>473</v>
      </c>
      <c r="G88" s="326"/>
      <c r="H88" s="306" t="s">
        <v>493</v>
      </c>
      <c r="I88" s="306" t="s">
        <v>469</v>
      </c>
      <c r="J88" s="306">
        <v>50</v>
      </c>
      <c r="K88" s="319"/>
    </row>
    <row r="89" ht="15" customHeight="1">
      <c r="B89" s="328"/>
      <c r="C89" s="306" t="s">
        <v>494</v>
      </c>
      <c r="D89" s="306"/>
      <c r="E89" s="306"/>
      <c r="F89" s="327" t="s">
        <v>473</v>
      </c>
      <c r="G89" s="326"/>
      <c r="H89" s="306" t="s">
        <v>494</v>
      </c>
      <c r="I89" s="306" t="s">
        <v>469</v>
      </c>
      <c r="J89" s="306">
        <v>50</v>
      </c>
      <c r="K89" s="319"/>
    </row>
    <row r="90" ht="15" customHeight="1">
      <c r="B90" s="328"/>
      <c r="C90" s="306" t="s">
        <v>116</v>
      </c>
      <c r="D90" s="306"/>
      <c r="E90" s="306"/>
      <c r="F90" s="327" t="s">
        <v>473</v>
      </c>
      <c r="G90" s="326"/>
      <c r="H90" s="306" t="s">
        <v>495</v>
      </c>
      <c r="I90" s="306" t="s">
        <v>469</v>
      </c>
      <c r="J90" s="306">
        <v>255</v>
      </c>
      <c r="K90" s="319"/>
    </row>
    <row r="91" ht="15" customHeight="1">
      <c r="B91" s="328"/>
      <c r="C91" s="306" t="s">
        <v>496</v>
      </c>
      <c r="D91" s="306"/>
      <c r="E91" s="306"/>
      <c r="F91" s="327" t="s">
        <v>467</v>
      </c>
      <c r="G91" s="326"/>
      <c r="H91" s="306" t="s">
        <v>497</v>
      </c>
      <c r="I91" s="306" t="s">
        <v>498</v>
      </c>
      <c r="J91" s="306"/>
      <c r="K91" s="319"/>
    </row>
    <row r="92" ht="15" customHeight="1">
      <c r="B92" s="328"/>
      <c r="C92" s="306" t="s">
        <v>499</v>
      </c>
      <c r="D92" s="306"/>
      <c r="E92" s="306"/>
      <c r="F92" s="327" t="s">
        <v>467</v>
      </c>
      <c r="G92" s="326"/>
      <c r="H92" s="306" t="s">
        <v>500</v>
      </c>
      <c r="I92" s="306" t="s">
        <v>501</v>
      </c>
      <c r="J92" s="306"/>
      <c r="K92" s="319"/>
    </row>
    <row r="93" ht="15" customHeight="1">
      <c r="B93" s="328"/>
      <c r="C93" s="306" t="s">
        <v>502</v>
      </c>
      <c r="D93" s="306"/>
      <c r="E93" s="306"/>
      <c r="F93" s="327" t="s">
        <v>467</v>
      </c>
      <c r="G93" s="326"/>
      <c r="H93" s="306" t="s">
        <v>502</v>
      </c>
      <c r="I93" s="306" t="s">
        <v>501</v>
      </c>
      <c r="J93" s="306"/>
      <c r="K93" s="319"/>
    </row>
    <row r="94" ht="15" customHeight="1">
      <c r="B94" s="328"/>
      <c r="C94" s="306" t="s">
        <v>37</v>
      </c>
      <c r="D94" s="306"/>
      <c r="E94" s="306"/>
      <c r="F94" s="327" t="s">
        <v>467</v>
      </c>
      <c r="G94" s="326"/>
      <c r="H94" s="306" t="s">
        <v>503</v>
      </c>
      <c r="I94" s="306" t="s">
        <v>501</v>
      </c>
      <c r="J94" s="306"/>
      <c r="K94" s="319"/>
    </row>
    <row r="95" ht="15" customHeight="1">
      <c r="B95" s="328"/>
      <c r="C95" s="306" t="s">
        <v>47</v>
      </c>
      <c r="D95" s="306"/>
      <c r="E95" s="306"/>
      <c r="F95" s="327" t="s">
        <v>467</v>
      </c>
      <c r="G95" s="326"/>
      <c r="H95" s="306" t="s">
        <v>504</v>
      </c>
      <c r="I95" s="306" t="s">
        <v>501</v>
      </c>
      <c r="J95" s="306"/>
      <c r="K95" s="319"/>
    </row>
    <row r="96" ht="15" customHeight="1">
      <c r="B96" s="331"/>
      <c r="C96" s="332"/>
      <c r="D96" s="332"/>
      <c r="E96" s="332"/>
      <c r="F96" s="332"/>
      <c r="G96" s="332"/>
      <c r="H96" s="332"/>
      <c r="I96" s="332"/>
      <c r="J96" s="332"/>
      <c r="K96" s="333"/>
    </row>
    <row r="97" ht="18.75" customHeight="1">
      <c r="B97" s="334"/>
      <c r="C97" s="335"/>
      <c r="D97" s="335"/>
      <c r="E97" s="335"/>
      <c r="F97" s="335"/>
      <c r="G97" s="335"/>
      <c r="H97" s="335"/>
      <c r="I97" s="335"/>
      <c r="J97" s="335"/>
      <c r="K97" s="334"/>
    </row>
    <row r="98" ht="18.75" customHeight="1">
      <c r="B98" s="313"/>
      <c r="C98" s="313"/>
      <c r="D98" s="313"/>
      <c r="E98" s="313"/>
      <c r="F98" s="313"/>
      <c r="G98" s="313"/>
      <c r="H98" s="313"/>
      <c r="I98" s="313"/>
      <c r="J98" s="313"/>
      <c r="K98" s="313"/>
    </row>
    <row r="99" ht="7.5" customHeight="1">
      <c r="B99" s="314"/>
      <c r="C99" s="315"/>
      <c r="D99" s="315"/>
      <c r="E99" s="315"/>
      <c r="F99" s="315"/>
      <c r="G99" s="315"/>
      <c r="H99" s="315"/>
      <c r="I99" s="315"/>
      <c r="J99" s="315"/>
      <c r="K99" s="316"/>
    </row>
    <row r="100" ht="45" customHeight="1">
      <c r="B100" s="317"/>
      <c r="C100" s="318" t="s">
        <v>505</v>
      </c>
      <c r="D100" s="318"/>
      <c r="E100" s="318"/>
      <c r="F100" s="318"/>
      <c r="G100" s="318"/>
      <c r="H100" s="318"/>
      <c r="I100" s="318"/>
      <c r="J100" s="318"/>
      <c r="K100" s="319"/>
    </row>
    <row r="101" ht="17.25" customHeight="1">
      <c r="B101" s="317"/>
      <c r="C101" s="320" t="s">
        <v>461</v>
      </c>
      <c r="D101" s="320"/>
      <c r="E101" s="320"/>
      <c r="F101" s="320" t="s">
        <v>462</v>
      </c>
      <c r="G101" s="321"/>
      <c r="H101" s="320" t="s">
        <v>111</v>
      </c>
      <c r="I101" s="320" t="s">
        <v>56</v>
      </c>
      <c r="J101" s="320" t="s">
        <v>463</v>
      </c>
      <c r="K101" s="319"/>
    </row>
    <row r="102" ht="17.25" customHeight="1">
      <c r="B102" s="317"/>
      <c r="C102" s="322" t="s">
        <v>464</v>
      </c>
      <c r="D102" s="322"/>
      <c r="E102" s="322"/>
      <c r="F102" s="323" t="s">
        <v>465</v>
      </c>
      <c r="G102" s="324"/>
      <c r="H102" s="322"/>
      <c r="I102" s="322"/>
      <c r="J102" s="322" t="s">
        <v>466</v>
      </c>
      <c r="K102" s="319"/>
    </row>
    <row r="103" ht="5.25" customHeight="1">
      <c r="B103" s="317"/>
      <c r="C103" s="320"/>
      <c r="D103" s="320"/>
      <c r="E103" s="320"/>
      <c r="F103" s="320"/>
      <c r="G103" s="336"/>
      <c r="H103" s="320"/>
      <c r="I103" s="320"/>
      <c r="J103" s="320"/>
      <c r="K103" s="319"/>
    </row>
    <row r="104" ht="15" customHeight="1">
      <c r="B104" s="317"/>
      <c r="C104" s="306" t="s">
        <v>52</v>
      </c>
      <c r="D104" s="325"/>
      <c r="E104" s="325"/>
      <c r="F104" s="327" t="s">
        <v>467</v>
      </c>
      <c r="G104" s="336"/>
      <c r="H104" s="306" t="s">
        <v>506</v>
      </c>
      <c r="I104" s="306" t="s">
        <v>469</v>
      </c>
      <c r="J104" s="306">
        <v>20</v>
      </c>
      <c r="K104" s="319"/>
    </row>
    <row r="105" ht="15" customHeight="1">
      <c r="B105" s="317"/>
      <c r="C105" s="306" t="s">
        <v>470</v>
      </c>
      <c r="D105" s="306"/>
      <c r="E105" s="306"/>
      <c r="F105" s="327" t="s">
        <v>467</v>
      </c>
      <c r="G105" s="306"/>
      <c r="H105" s="306" t="s">
        <v>506</v>
      </c>
      <c r="I105" s="306" t="s">
        <v>469</v>
      </c>
      <c r="J105" s="306">
        <v>120</v>
      </c>
      <c r="K105" s="319"/>
    </row>
    <row r="106" ht="15" customHeight="1">
      <c r="B106" s="328"/>
      <c r="C106" s="306" t="s">
        <v>472</v>
      </c>
      <c r="D106" s="306"/>
      <c r="E106" s="306"/>
      <c r="F106" s="327" t="s">
        <v>473</v>
      </c>
      <c r="G106" s="306"/>
      <c r="H106" s="306" t="s">
        <v>506</v>
      </c>
      <c r="I106" s="306" t="s">
        <v>469</v>
      </c>
      <c r="J106" s="306">
        <v>50</v>
      </c>
      <c r="K106" s="319"/>
    </row>
    <row r="107" ht="15" customHeight="1">
      <c r="B107" s="328"/>
      <c r="C107" s="306" t="s">
        <v>475</v>
      </c>
      <c r="D107" s="306"/>
      <c r="E107" s="306"/>
      <c r="F107" s="327" t="s">
        <v>467</v>
      </c>
      <c r="G107" s="306"/>
      <c r="H107" s="306" t="s">
        <v>506</v>
      </c>
      <c r="I107" s="306" t="s">
        <v>477</v>
      </c>
      <c r="J107" s="306"/>
      <c r="K107" s="319"/>
    </row>
    <row r="108" ht="15" customHeight="1">
      <c r="B108" s="328"/>
      <c r="C108" s="306" t="s">
        <v>486</v>
      </c>
      <c r="D108" s="306"/>
      <c r="E108" s="306"/>
      <c r="F108" s="327" t="s">
        <v>473</v>
      </c>
      <c r="G108" s="306"/>
      <c r="H108" s="306" t="s">
        <v>506</v>
      </c>
      <c r="I108" s="306" t="s">
        <v>469</v>
      </c>
      <c r="J108" s="306">
        <v>50</v>
      </c>
      <c r="K108" s="319"/>
    </row>
    <row r="109" ht="15" customHeight="1">
      <c r="B109" s="328"/>
      <c r="C109" s="306" t="s">
        <v>494</v>
      </c>
      <c r="D109" s="306"/>
      <c r="E109" s="306"/>
      <c r="F109" s="327" t="s">
        <v>473</v>
      </c>
      <c r="G109" s="306"/>
      <c r="H109" s="306" t="s">
        <v>506</v>
      </c>
      <c r="I109" s="306" t="s">
        <v>469</v>
      </c>
      <c r="J109" s="306">
        <v>50</v>
      </c>
      <c r="K109" s="319"/>
    </row>
    <row r="110" ht="15" customHeight="1">
      <c r="B110" s="328"/>
      <c r="C110" s="306" t="s">
        <v>492</v>
      </c>
      <c r="D110" s="306"/>
      <c r="E110" s="306"/>
      <c r="F110" s="327" t="s">
        <v>473</v>
      </c>
      <c r="G110" s="306"/>
      <c r="H110" s="306" t="s">
        <v>506</v>
      </c>
      <c r="I110" s="306" t="s">
        <v>469</v>
      </c>
      <c r="J110" s="306">
        <v>50</v>
      </c>
      <c r="K110" s="319"/>
    </row>
    <row r="111" ht="15" customHeight="1">
      <c r="B111" s="328"/>
      <c r="C111" s="306" t="s">
        <v>52</v>
      </c>
      <c r="D111" s="306"/>
      <c r="E111" s="306"/>
      <c r="F111" s="327" t="s">
        <v>467</v>
      </c>
      <c r="G111" s="306"/>
      <c r="H111" s="306" t="s">
        <v>507</v>
      </c>
      <c r="I111" s="306" t="s">
        <v>469</v>
      </c>
      <c r="J111" s="306">
        <v>20</v>
      </c>
      <c r="K111" s="319"/>
    </row>
    <row r="112" ht="15" customHeight="1">
      <c r="B112" s="328"/>
      <c r="C112" s="306" t="s">
        <v>508</v>
      </c>
      <c r="D112" s="306"/>
      <c r="E112" s="306"/>
      <c r="F112" s="327" t="s">
        <v>467</v>
      </c>
      <c r="G112" s="306"/>
      <c r="H112" s="306" t="s">
        <v>509</v>
      </c>
      <c r="I112" s="306" t="s">
        <v>469</v>
      </c>
      <c r="J112" s="306">
        <v>120</v>
      </c>
      <c r="K112" s="319"/>
    </row>
    <row r="113" ht="15" customHeight="1">
      <c r="B113" s="328"/>
      <c r="C113" s="306" t="s">
        <v>37</v>
      </c>
      <c r="D113" s="306"/>
      <c r="E113" s="306"/>
      <c r="F113" s="327" t="s">
        <v>467</v>
      </c>
      <c r="G113" s="306"/>
      <c r="H113" s="306" t="s">
        <v>510</v>
      </c>
      <c r="I113" s="306" t="s">
        <v>501</v>
      </c>
      <c r="J113" s="306"/>
      <c r="K113" s="319"/>
    </row>
    <row r="114" ht="15" customHeight="1">
      <c r="B114" s="328"/>
      <c r="C114" s="306" t="s">
        <v>47</v>
      </c>
      <c r="D114" s="306"/>
      <c r="E114" s="306"/>
      <c r="F114" s="327" t="s">
        <v>467</v>
      </c>
      <c r="G114" s="306"/>
      <c r="H114" s="306" t="s">
        <v>511</v>
      </c>
      <c r="I114" s="306" t="s">
        <v>501</v>
      </c>
      <c r="J114" s="306"/>
      <c r="K114" s="319"/>
    </row>
    <row r="115" ht="15" customHeight="1">
      <c r="B115" s="328"/>
      <c r="C115" s="306" t="s">
        <v>56</v>
      </c>
      <c r="D115" s="306"/>
      <c r="E115" s="306"/>
      <c r="F115" s="327" t="s">
        <v>467</v>
      </c>
      <c r="G115" s="306"/>
      <c r="H115" s="306" t="s">
        <v>512</v>
      </c>
      <c r="I115" s="306" t="s">
        <v>513</v>
      </c>
      <c r="J115" s="306"/>
      <c r="K115" s="319"/>
    </row>
    <row r="116" ht="15" customHeight="1">
      <c r="B116" s="331"/>
      <c r="C116" s="337"/>
      <c r="D116" s="337"/>
      <c r="E116" s="337"/>
      <c r="F116" s="337"/>
      <c r="G116" s="337"/>
      <c r="H116" s="337"/>
      <c r="I116" s="337"/>
      <c r="J116" s="337"/>
      <c r="K116" s="333"/>
    </row>
    <row r="117" ht="18.75" customHeight="1">
      <c r="B117" s="338"/>
      <c r="C117" s="302"/>
      <c r="D117" s="302"/>
      <c r="E117" s="302"/>
      <c r="F117" s="339"/>
      <c r="G117" s="302"/>
      <c r="H117" s="302"/>
      <c r="I117" s="302"/>
      <c r="J117" s="302"/>
      <c r="K117" s="338"/>
    </row>
    <row r="118" ht="18.75" customHeight="1">
      <c r="B118" s="313"/>
      <c r="C118" s="313"/>
      <c r="D118" s="313"/>
      <c r="E118" s="313"/>
      <c r="F118" s="313"/>
      <c r="G118" s="313"/>
      <c r="H118" s="313"/>
      <c r="I118" s="313"/>
      <c r="J118" s="313"/>
      <c r="K118" s="313"/>
    </row>
    <row r="119" ht="7.5" customHeight="1">
      <c r="B119" s="340"/>
      <c r="C119" s="341"/>
      <c r="D119" s="341"/>
      <c r="E119" s="341"/>
      <c r="F119" s="341"/>
      <c r="G119" s="341"/>
      <c r="H119" s="341"/>
      <c r="I119" s="341"/>
      <c r="J119" s="341"/>
      <c r="K119" s="342"/>
    </row>
    <row r="120" ht="45" customHeight="1">
      <c r="B120" s="343"/>
      <c r="C120" s="296" t="s">
        <v>514</v>
      </c>
      <c r="D120" s="296"/>
      <c r="E120" s="296"/>
      <c r="F120" s="296"/>
      <c r="G120" s="296"/>
      <c r="H120" s="296"/>
      <c r="I120" s="296"/>
      <c r="J120" s="296"/>
      <c r="K120" s="344"/>
    </row>
    <row r="121" ht="17.25" customHeight="1">
      <c r="B121" s="345"/>
      <c r="C121" s="320" t="s">
        <v>461</v>
      </c>
      <c r="D121" s="320"/>
      <c r="E121" s="320"/>
      <c r="F121" s="320" t="s">
        <v>462</v>
      </c>
      <c r="G121" s="321"/>
      <c r="H121" s="320" t="s">
        <v>111</v>
      </c>
      <c r="I121" s="320" t="s">
        <v>56</v>
      </c>
      <c r="J121" s="320" t="s">
        <v>463</v>
      </c>
      <c r="K121" s="346"/>
    </row>
    <row r="122" ht="17.25" customHeight="1">
      <c r="B122" s="345"/>
      <c r="C122" s="322" t="s">
        <v>464</v>
      </c>
      <c r="D122" s="322"/>
      <c r="E122" s="322"/>
      <c r="F122" s="323" t="s">
        <v>465</v>
      </c>
      <c r="G122" s="324"/>
      <c r="H122" s="322"/>
      <c r="I122" s="322"/>
      <c r="J122" s="322" t="s">
        <v>466</v>
      </c>
      <c r="K122" s="346"/>
    </row>
    <row r="123" ht="5.25" customHeight="1">
      <c r="B123" s="347"/>
      <c r="C123" s="325"/>
      <c r="D123" s="325"/>
      <c r="E123" s="325"/>
      <c r="F123" s="325"/>
      <c r="G123" s="306"/>
      <c r="H123" s="325"/>
      <c r="I123" s="325"/>
      <c r="J123" s="325"/>
      <c r="K123" s="348"/>
    </row>
    <row r="124" ht="15" customHeight="1">
      <c r="B124" s="347"/>
      <c r="C124" s="306" t="s">
        <v>470</v>
      </c>
      <c r="D124" s="325"/>
      <c r="E124" s="325"/>
      <c r="F124" s="327" t="s">
        <v>467</v>
      </c>
      <c r="G124" s="306"/>
      <c r="H124" s="306" t="s">
        <v>506</v>
      </c>
      <c r="I124" s="306" t="s">
        <v>469</v>
      </c>
      <c r="J124" s="306">
        <v>120</v>
      </c>
      <c r="K124" s="349"/>
    </row>
    <row r="125" ht="15" customHeight="1">
      <c r="B125" s="347"/>
      <c r="C125" s="306" t="s">
        <v>515</v>
      </c>
      <c r="D125" s="306"/>
      <c r="E125" s="306"/>
      <c r="F125" s="327" t="s">
        <v>467</v>
      </c>
      <c r="G125" s="306"/>
      <c r="H125" s="306" t="s">
        <v>516</v>
      </c>
      <c r="I125" s="306" t="s">
        <v>469</v>
      </c>
      <c r="J125" s="306" t="s">
        <v>517</v>
      </c>
      <c r="K125" s="349"/>
    </row>
    <row r="126" ht="15" customHeight="1">
      <c r="B126" s="347"/>
      <c r="C126" s="306" t="s">
        <v>83</v>
      </c>
      <c r="D126" s="306"/>
      <c r="E126" s="306"/>
      <c r="F126" s="327" t="s">
        <v>467</v>
      </c>
      <c r="G126" s="306"/>
      <c r="H126" s="306" t="s">
        <v>518</v>
      </c>
      <c r="I126" s="306" t="s">
        <v>469</v>
      </c>
      <c r="J126" s="306" t="s">
        <v>517</v>
      </c>
      <c r="K126" s="349"/>
    </row>
    <row r="127" ht="15" customHeight="1">
      <c r="B127" s="347"/>
      <c r="C127" s="306" t="s">
        <v>478</v>
      </c>
      <c r="D127" s="306"/>
      <c r="E127" s="306"/>
      <c r="F127" s="327" t="s">
        <v>473</v>
      </c>
      <c r="G127" s="306"/>
      <c r="H127" s="306" t="s">
        <v>479</v>
      </c>
      <c r="I127" s="306" t="s">
        <v>469</v>
      </c>
      <c r="J127" s="306">
        <v>15</v>
      </c>
      <c r="K127" s="349"/>
    </row>
    <row r="128" ht="15" customHeight="1">
      <c r="B128" s="347"/>
      <c r="C128" s="329" t="s">
        <v>480</v>
      </c>
      <c r="D128" s="329"/>
      <c r="E128" s="329"/>
      <c r="F128" s="330" t="s">
        <v>473</v>
      </c>
      <c r="G128" s="329"/>
      <c r="H128" s="329" t="s">
        <v>481</v>
      </c>
      <c r="I128" s="329" t="s">
        <v>469</v>
      </c>
      <c r="J128" s="329">
        <v>15</v>
      </c>
      <c r="K128" s="349"/>
    </row>
    <row r="129" ht="15" customHeight="1">
      <c r="B129" s="347"/>
      <c r="C129" s="329" t="s">
        <v>482</v>
      </c>
      <c r="D129" s="329"/>
      <c r="E129" s="329"/>
      <c r="F129" s="330" t="s">
        <v>473</v>
      </c>
      <c r="G129" s="329"/>
      <c r="H129" s="329" t="s">
        <v>483</v>
      </c>
      <c r="I129" s="329" t="s">
        <v>469</v>
      </c>
      <c r="J129" s="329">
        <v>20</v>
      </c>
      <c r="K129" s="349"/>
    </row>
    <row r="130" ht="15" customHeight="1">
      <c r="B130" s="347"/>
      <c r="C130" s="329" t="s">
        <v>484</v>
      </c>
      <c r="D130" s="329"/>
      <c r="E130" s="329"/>
      <c r="F130" s="330" t="s">
        <v>473</v>
      </c>
      <c r="G130" s="329"/>
      <c r="H130" s="329" t="s">
        <v>485</v>
      </c>
      <c r="I130" s="329" t="s">
        <v>469</v>
      </c>
      <c r="J130" s="329">
        <v>20</v>
      </c>
      <c r="K130" s="349"/>
    </row>
    <row r="131" ht="15" customHeight="1">
      <c r="B131" s="347"/>
      <c r="C131" s="306" t="s">
        <v>472</v>
      </c>
      <c r="D131" s="306"/>
      <c r="E131" s="306"/>
      <c r="F131" s="327" t="s">
        <v>473</v>
      </c>
      <c r="G131" s="306"/>
      <c r="H131" s="306" t="s">
        <v>506</v>
      </c>
      <c r="I131" s="306" t="s">
        <v>469</v>
      </c>
      <c r="J131" s="306">
        <v>50</v>
      </c>
      <c r="K131" s="349"/>
    </row>
    <row r="132" ht="15" customHeight="1">
      <c r="B132" s="347"/>
      <c r="C132" s="306" t="s">
        <v>486</v>
      </c>
      <c r="D132" s="306"/>
      <c r="E132" s="306"/>
      <c r="F132" s="327" t="s">
        <v>473</v>
      </c>
      <c r="G132" s="306"/>
      <c r="H132" s="306" t="s">
        <v>506</v>
      </c>
      <c r="I132" s="306" t="s">
        <v>469</v>
      </c>
      <c r="J132" s="306">
        <v>50</v>
      </c>
      <c r="K132" s="349"/>
    </row>
    <row r="133" ht="15" customHeight="1">
      <c r="B133" s="347"/>
      <c r="C133" s="306" t="s">
        <v>492</v>
      </c>
      <c r="D133" s="306"/>
      <c r="E133" s="306"/>
      <c r="F133" s="327" t="s">
        <v>473</v>
      </c>
      <c r="G133" s="306"/>
      <c r="H133" s="306" t="s">
        <v>506</v>
      </c>
      <c r="I133" s="306" t="s">
        <v>469</v>
      </c>
      <c r="J133" s="306">
        <v>50</v>
      </c>
      <c r="K133" s="349"/>
    </row>
    <row r="134" ht="15" customHeight="1">
      <c r="B134" s="347"/>
      <c r="C134" s="306" t="s">
        <v>494</v>
      </c>
      <c r="D134" s="306"/>
      <c r="E134" s="306"/>
      <c r="F134" s="327" t="s">
        <v>473</v>
      </c>
      <c r="G134" s="306"/>
      <c r="H134" s="306" t="s">
        <v>506</v>
      </c>
      <c r="I134" s="306" t="s">
        <v>469</v>
      </c>
      <c r="J134" s="306">
        <v>50</v>
      </c>
      <c r="K134" s="349"/>
    </row>
    <row r="135" ht="15" customHeight="1">
      <c r="B135" s="347"/>
      <c r="C135" s="306" t="s">
        <v>116</v>
      </c>
      <c r="D135" s="306"/>
      <c r="E135" s="306"/>
      <c r="F135" s="327" t="s">
        <v>473</v>
      </c>
      <c r="G135" s="306"/>
      <c r="H135" s="306" t="s">
        <v>519</v>
      </c>
      <c r="I135" s="306" t="s">
        <v>469</v>
      </c>
      <c r="J135" s="306">
        <v>255</v>
      </c>
      <c r="K135" s="349"/>
    </row>
    <row r="136" ht="15" customHeight="1">
      <c r="B136" s="347"/>
      <c r="C136" s="306" t="s">
        <v>496</v>
      </c>
      <c r="D136" s="306"/>
      <c r="E136" s="306"/>
      <c r="F136" s="327" t="s">
        <v>467</v>
      </c>
      <c r="G136" s="306"/>
      <c r="H136" s="306" t="s">
        <v>520</v>
      </c>
      <c r="I136" s="306" t="s">
        <v>498</v>
      </c>
      <c r="J136" s="306"/>
      <c r="K136" s="349"/>
    </row>
    <row r="137" ht="15" customHeight="1">
      <c r="B137" s="347"/>
      <c r="C137" s="306" t="s">
        <v>499</v>
      </c>
      <c r="D137" s="306"/>
      <c r="E137" s="306"/>
      <c r="F137" s="327" t="s">
        <v>467</v>
      </c>
      <c r="G137" s="306"/>
      <c r="H137" s="306" t="s">
        <v>521</v>
      </c>
      <c r="I137" s="306" t="s">
        <v>501</v>
      </c>
      <c r="J137" s="306"/>
      <c r="K137" s="349"/>
    </row>
    <row r="138" ht="15" customHeight="1">
      <c r="B138" s="347"/>
      <c r="C138" s="306" t="s">
        <v>502</v>
      </c>
      <c r="D138" s="306"/>
      <c r="E138" s="306"/>
      <c r="F138" s="327" t="s">
        <v>467</v>
      </c>
      <c r="G138" s="306"/>
      <c r="H138" s="306" t="s">
        <v>502</v>
      </c>
      <c r="I138" s="306" t="s">
        <v>501</v>
      </c>
      <c r="J138" s="306"/>
      <c r="K138" s="349"/>
    </row>
    <row r="139" ht="15" customHeight="1">
      <c r="B139" s="347"/>
      <c r="C139" s="306" t="s">
        <v>37</v>
      </c>
      <c r="D139" s="306"/>
      <c r="E139" s="306"/>
      <c r="F139" s="327" t="s">
        <v>467</v>
      </c>
      <c r="G139" s="306"/>
      <c r="H139" s="306" t="s">
        <v>522</v>
      </c>
      <c r="I139" s="306" t="s">
        <v>501</v>
      </c>
      <c r="J139" s="306"/>
      <c r="K139" s="349"/>
    </row>
    <row r="140" ht="15" customHeight="1">
      <c r="B140" s="347"/>
      <c r="C140" s="306" t="s">
        <v>523</v>
      </c>
      <c r="D140" s="306"/>
      <c r="E140" s="306"/>
      <c r="F140" s="327" t="s">
        <v>467</v>
      </c>
      <c r="G140" s="306"/>
      <c r="H140" s="306" t="s">
        <v>524</v>
      </c>
      <c r="I140" s="306" t="s">
        <v>501</v>
      </c>
      <c r="J140" s="306"/>
      <c r="K140" s="349"/>
    </row>
    <row r="141" ht="15" customHeight="1">
      <c r="B141" s="350"/>
      <c r="C141" s="351"/>
      <c r="D141" s="351"/>
      <c r="E141" s="351"/>
      <c r="F141" s="351"/>
      <c r="G141" s="351"/>
      <c r="H141" s="351"/>
      <c r="I141" s="351"/>
      <c r="J141" s="351"/>
      <c r="K141" s="352"/>
    </row>
    <row r="142" ht="18.75" customHeight="1">
      <c r="B142" s="302"/>
      <c r="C142" s="302"/>
      <c r="D142" s="302"/>
      <c r="E142" s="302"/>
      <c r="F142" s="339"/>
      <c r="G142" s="302"/>
      <c r="H142" s="302"/>
      <c r="I142" s="302"/>
      <c r="J142" s="302"/>
      <c r="K142" s="302"/>
    </row>
    <row r="143" ht="18.75" customHeight="1">
      <c r="B143" s="313"/>
      <c r="C143" s="313"/>
      <c r="D143" s="313"/>
      <c r="E143" s="313"/>
      <c r="F143" s="313"/>
      <c r="G143" s="313"/>
      <c r="H143" s="313"/>
      <c r="I143" s="313"/>
      <c r="J143" s="313"/>
      <c r="K143" s="313"/>
    </row>
    <row r="144" ht="7.5" customHeight="1">
      <c r="B144" s="314"/>
      <c r="C144" s="315"/>
      <c r="D144" s="315"/>
      <c r="E144" s="315"/>
      <c r="F144" s="315"/>
      <c r="G144" s="315"/>
      <c r="H144" s="315"/>
      <c r="I144" s="315"/>
      <c r="J144" s="315"/>
      <c r="K144" s="316"/>
    </row>
    <row r="145" ht="45" customHeight="1">
      <c r="B145" s="317"/>
      <c r="C145" s="318" t="s">
        <v>525</v>
      </c>
      <c r="D145" s="318"/>
      <c r="E145" s="318"/>
      <c r="F145" s="318"/>
      <c r="G145" s="318"/>
      <c r="H145" s="318"/>
      <c r="I145" s="318"/>
      <c r="J145" s="318"/>
      <c r="K145" s="319"/>
    </row>
    <row r="146" ht="17.25" customHeight="1">
      <c r="B146" s="317"/>
      <c r="C146" s="320" t="s">
        <v>461</v>
      </c>
      <c r="D146" s="320"/>
      <c r="E146" s="320"/>
      <c r="F146" s="320" t="s">
        <v>462</v>
      </c>
      <c r="G146" s="321"/>
      <c r="H146" s="320" t="s">
        <v>111</v>
      </c>
      <c r="I146" s="320" t="s">
        <v>56</v>
      </c>
      <c r="J146" s="320" t="s">
        <v>463</v>
      </c>
      <c r="K146" s="319"/>
    </row>
    <row r="147" ht="17.25" customHeight="1">
      <c r="B147" s="317"/>
      <c r="C147" s="322" t="s">
        <v>464</v>
      </c>
      <c r="D147" s="322"/>
      <c r="E147" s="322"/>
      <c r="F147" s="323" t="s">
        <v>465</v>
      </c>
      <c r="G147" s="324"/>
      <c r="H147" s="322"/>
      <c r="I147" s="322"/>
      <c r="J147" s="322" t="s">
        <v>466</v>
      </c>
      <c r="K147" s="319"/>
    </row>
    <row r="148" ht="5.25" customHeight="1">
      <c r="B148" s="328"/>
      <c r="C148" s="325"/>
      <c r="D148" s="325"/>
      <c r="E148" s="325"/>
      <c r="F148" s="325"/>
      <c r="G148" s="326"/>
      <c r="H148" s="325"/>
      <c r="I148" s="325"/>
      <c r="J148" s="325"/>
      <c r="K148" s="349"/>
    </row>
    <row r="149" ht="15" customHeight="1">
      <c r="B149" s="328"/>
      <c r="C149" s="353" t="s">
        <v>470</v>
      </c>
      <c r="D149" s="306"/>
      <c r="E149" s="306"/>
      <c r="F149" s="354" t="s">
        <v>467</v>
      </c>
      <c r="G149" s="306"/>
      <c r="H149" s="353" t="s">
        <v>506</v>
      </c>
      <c r="I149" s="353" t="s">
        <v>469</v>
      </c>
      <c r="J149" s="353">
        <v>120</v>
      </c>
      <c r="K149" s="349"/>
    </row>
    <row r="150" ht="15" customHeight="1">
      <c r="B150" s="328"/>
      <c r="C150" s="353" t="s">
        <v>515</v>
      </c>
      <c r="D150" s="306"/>
      <c r="E150" s="306"/>
      <c r="F150" s="354" t="s">
        <v>467</v>
      </c>
      <c r="G150" s="306"/>
      <c r="H150" s="353" t="s">
        <v>526</v>
      </c>
      <c r="I150" s="353" t="s">
        <v>469</v>
      </c>
      <c r="J150" s="353" t="s">
        <v>517</v>
      </c>
      <c r="K150" s="349"/>
    </row>
    <row r="151" ht="15" customHeight="1">
      <c r="B151" s="328"/>
      <c r="C151" s="353" t="s">
        <v>83</v>
      </c>
      <c r="D151" s="306"/>
      <c r="E151" s="306"/>
      <c r="F151" s="354" t="s">
        <v>467</v>
      </c>
      <c r="G151" s="306"/>
      <c r="H151" s="353" t="s">
        <v>527</v>
      </c>
      <c r="I151" s="353" t="s">
        <v>469</v>
      </c>
      <c r="J151" s="353" t="s">
        <v>517</v>
      </c>
      <c r="K151" s="349"/>
    </row>
    <row r="152" ht="15" customHeight="1">
      <c r="B152" s="328"/>
      <c r="C152" s="353" t="s">
        <v>472</v>
      </c>
      <c r="D152" s="306"/>
      <c r="E152" s="306"/>
      <c r="F152" s="354" t="s">
        <v>473</v>
      </c>
      <c r="G152" s="306"/>
      <c r="H152" s="353" t="s">
        <v>506</v>
      </c>
      <c r="I152" s="353" t="s">
        <v>469</v>
      </c>
      <c r="J152" s="353">
        <v>50</v>
      </c>
      <c r="K152" s="349"/>
    </row>
    <row r="153" ht="15" customHeight="1">
      <c r="B153" s="328"/>
      <c r="C153" s="353" t="s">
        <v>475</v>
      </c>
      <c r="D153" s="306"/>
      <c r="E153" s="306"/>
      <c r="F153" s="354" t="s">
        <v>467</v>
      </c>
      <c r="G153" s="306"/>
      <c r="H153" s="353" t="s">
        <v>506</v>
      </c>
      <c r="I153" s="353" t="s">
        <v>477</v>
      </c>
      <c r="J153" s="353"/>
      <c r="K153" s="349"/>
    </row>
    <row r="154" ht="15" customHeight="1">
      <c r="B154" s="328"/>
      <c r="C154" s="353" t="s">
        <v>486</v>
      </c>
      <c r="D154" s="306"/>
      <c r="E154" s="306"/>
      <c r="F154" s="354" t="s">
        <v>473</v>
      </c>
      <c r="G154" s="306"/>
      <c r="H154" s="353" t="s">
        <v>506</v>
      </c>
      <c r="I154" s="353" t="s">
        <v>469</v>
      </c>
      <c r="J154" s="353">
        <v>50</v>
      </c>
      <c r="K154" s="349"/>
    </row>
    <row r="155" ht="15" customHeight="1">
      <c r="B155" s="328"/>
      <c r="C155" s="353" t="s">
        <v>494</v>
      </c>
      <c r="D155" s="306"/>
      <c r="E155" s="306"/>
      <c r="F155" s="354" t="s">
        <v>473</v>
      </c>
      <c r="G155" s="306"/>
      <c r="H155" s="353" t="s">
        <v>506</v>
      </c>
      <c r="I155" s="353" t="s">
        <v>469</v>
      </c>
      <c r="J155" s="353">
        <v>50</v>
      </c>
      <c r="K155" s="349"/>
    </row>
    <row r="156" ht="15" customHeight="1">
      <c r="B156" s="328"/>
      <c r="C156" s="353" t="s">
        <v>492</v>
      </c>
      <c r="D156" s="306"/>
      <c r="E156" s="306"/>
      <c r="F156" s="354" t="s">
        <v>473</v>
      </c>
      <c r="G156" s="306"/>
      <c r="H156" s="353" t="s">
        <v>506</v>
      </c>
      <c r="I156" s="353" t="s">
        <v>469</v>
      </c>
      <c r="J156" s="353">
        <v>50</v>
      </c>
      <c r="K156" s="349"/>
    </row>
    <row r="157" ht="15" customHeight="1">
      <c r="B157" s="328"/>
      <c r="C157" s="353" t="s">
        <v>96</v>
      </c>
      <c r="D157" s="306"/>
      <c r="E157" s="306"/>
      <c r="F157" s="354" t="s">
        <v>467</v>
      </c>
      <c r="G157" s="306"/>
      <c r="H157" s="353" t="s">
        <v>528</v>
      </c>
      <c r="I157" s="353" t="s">
        <v>469</v>
      </c>
      <c r="J157" s="353" t="s">
        <v>529</v>
      </c>
      <c r="K157" s="349"/>
    </row>
    <row r="158" ht="15" customHeight="1">
      <c r="B158" s="328"/>
      <c r="C158" s="353" t="s">
        <v>530</v>
      </c>
      <c r="D158" s="306"/>
      <c r="E158" s="306"/>
      <c r="F158" s="354" t="s">
        <v>467</v>
      </c>
      <c r="G158" s="306"/>
      <c r="H158" s="353" t="s">
        <v>531</v>
      </c>
      <c r="I158" s="353" t="s">
        <v>501</v>
      </c>
      <c r="J158" s="353"/>
      <c r="K158" s="349"/>
    </row>
    <row r="159" ht="15" customHeight="1">
      <c r="B159" s="355"/>
      <c r="C159" s="337"/>
      <c r="D159" s="337"/>
      <c r="E159" s="337"/>
      <c r="F159" s="337"/>
      <c r="G159" s="337"/>
      <c r="H159" s="337"/>
      <c r="I159" s="337"/>
      <c r="J159" s="337"/>
      <c r="K159" s="356"/>
    </row>
    <row r="160" ht="18.75" customHeight="1">
      <c r="B160" s="302"/>
      <c r="C160" s="306"/>
      <c r="D160" s="306"/>
      <c r="E160" s="306"/>
      <c r="F160" s="327"/>
      <c r="G160" s="306"/>
      <c r="H160" s="306"/>
      <c r="I160" s="306"/>
      <c r="J160" s="306"/>
      <c r="K160" s="302"/>
    </row>
    <row r="161" ht="18.75" customHeight="1">
      <c r="B161" s="313"/>
      <c r="C161" s="313"/>
      <c r="D161" s="313"/>
      <c r="E161" s="313"/>
      <c r="F161" s="313"/>
      <c r="G161" s="313"/>
      <c r="H161" s="313"/>
      <c r="I161" s="313"/>
      <c r="J161" s="313"/>
      <c r="K161" s="313"/>
    </row>
    <row r="162" ht="7.5" customHeight="1">
      <c r="B162" s="292"/>
      <c r="C162" s="293"/>
      <c r="D162" s="293"/>
      <c r="E162" s="293"/>
      <c r="F162" s="293"/>
      <c r="G162" s="293"/>
      <c r="H162" s="293"/>
      <c r="I162" s="293"/>
      <c r="J162" s="293"/>
      <c r="K162" s="294"/>
    </row>
    <row r="163" ht="45" customHeight="1">
      <c r="B163" s="295"/>
      <c r="C163" s="296" t="s">
        <v>532</v>
      </c>
      <c r="D163" s="296"/>
      <c r="E163" s="296"/>
      <c r="F163" s="296"/>
      <c r="G163" s="296"/>
      <c r="H163" s="296"/>
      <c r="I163" s="296"/>
      <c r="J163" s="296"/>
      <c r="K163" s="297"/>
    </row>
    <row r="164" ht="17.25" customHeight="1">
      <c r="B164" s="295"/>
      <c r="C164" s="320" t="s">
        <v>461</v>
      </c>
      <c r="D164" s="320"/>
      <c r="E164" s="320"/>
      <c r="F164" s="320" t="s">
        <v>462</v>
      </c>
      <c r="G164" s="357"/>
      <c r="H164" s="358" t="s">
        <v>111</v>
      </c>
      <c r="I164" s="358" t="s">
        <v>56</v>
      </c>
      <c r="J164" s="320" t="s">
        <v>463</v>
      </c>
      <c r="K164" s="297"/>
    </row>
    <row r="165" ht="17.25" customHeight="1">
      <c r="B165" s="298"/>
      <c r="C165" s="322" t="s">
        <v>464</v>
      </c>
      <c r="D165" s="322"/>
      <c r="E165" s="322"/>
      <c r="F165" s="323" t="s">
        <v>465</v>
      </c>
      <c r="G165" s="359"/>
      <c r="H165" s="360"/>
      <c r="I165" s="360"/>
      <c r="J165" s="322" t="s">
        <v>466</v>
      </c>
      <c r="K165" s="300"/>
    </row>
    <row r="166" ht="5.25" customHeight="1">
      <c r="B166" s="328"/>
      <c r="C166" s="325"/>
      <c r="D166" s="325"/>
      <c r="E166" s="325"/>
      <c r="F166" s="325"/>
      <c r="G166" s="326"/>
      <c r="H166" s="325"/>
      <c r="I166" s="325"/>
      <c r="J166" s="325"/>
      <c r="K166" s="349"/>
    </row>
    <row r="167" ht="15" customHeight="1">
      <c r="B167" s="328"/>
      <c r="C167" s="306" t="s">
        <v>470</v>
      </c>
      <c r="D167" s="306"/>
      <c r="E167" s="306"/>
      <c r="F167" s="327" t="s">
        <v>467</v>
      </c>
      <c r="G167" s="306"/>
      <c r="H167" s="306" t="s">
        <v>506</v>
      </c>
      <c r="I167" s="306" t="s">
        <v>469</v>
      </c>
      <c r="J167" s="306">
        <v>120</v>
      </c>
      <c r="K167" s="349"/>
    </row>
    <row r="168" ht="15" customHeight="1">
      <c r="B168" s="328"/>
      <c r="C168" s="306" t="s">
        <v>515</v>
      </c>
      <c r="D168" s="306"/>
      <c r="E168" s="306"/>
      <c r="F168" s="327" t="s">
        <v>467</v>
      </c>
      <c r="G168" s="306"/>
      <c r="H168" s="306" t="s">
        <v>516</v>
      </c>
      <c r="I168" s="306" t="s">
        <v>469</v>
      </c>
      <c r="J168" s="306" t="s">
        <v>517</v>
      </c>
      <c r="K168" s="349"/>
    </row>
    <row r="169" ht="15" customHeight="1">
      <c r="B169" s="328"/>
      <c r="C169" s="306" t="s">
        <v>83</v>
      </c>
      <c r="D169" s="306"/>
      <c r="E169" s="306"/>
      <c r="F169" s="327" t="s">
        <v>467</v>
      </c>
      <c r="G169" s="306"/>
      <c r="H169" s="306" t="s">
        <v>533</v>
      </c>
      <c r="I169" s="306" t="s">
        <v>469</v>
      </c>
      <c r="J169" s="306" t="s">
        <v>517</v>
      </c>
      <c r="K169" s="349"/>
    </row>
    <row r="170" ht="15" customHeight="1">
      <c r="B170" s="328"/>
      <c r="C170" s="306" t="s">
        <v>472</v>
      </c>
      <c r="D170" s="306"/>
      <c r="E170" s="306"/>
      <c r="F170" s="327" t="s">
        <v>473</v>
      </c>
      <c r="G170" s="306"/>
      <c r="H170" s="306" t="s">
        <v>533</v>
      </c>
      <c r="I170" s="306" t="s">
        <v>469</v>
      </c>
      <c r="J170" s="306">
        <v>50</v>
      </c>
      <c r="K170" s="349"/>
    </row>
    <row r="171" ht="15" customHeight="1">
      <c r="B171" s="328"/>
      <c r="C171" s="306" t="s">
        <v>475</v>
      </c>
      <c r="D171" s="306"/>
      <c r="E171" s="306"/>
      <c r="F171" s="327" t="s">
        <v>467</v>
      </c>
      <c r="G171" s="306"/>
      <c r="H171" s="306" t="s">
        <v>533</v>
      </c>
      <c r="I171" s="306" t="s">
        <v>477</v>
      </c>
      <c r="J171" s="306"/>
      <c r="K171" s="349"/>
    </row>
    <row r="172" ht="15" customHeight="1">
      <c r="B172" s="328"/>
      <c r="C172" s="306" t="s">
        <v>486</v>
      </c>
      <c r="D172" s="306"/>
      <c r="E172" s="306"/>
      <c r="F172" s="327" t="s">
        <v>473</v>
      </c>
      <c r="G172" s="306"/>
      <c r="H172" s="306" t="s">
        <v>533</v>
      </c>
      <c r="I172" s="306" t="s">
        <v>469</v>
      </c>
      <c r="J172" s="306">
        <v>50</v>
      </c>
      <c r="K172" s="349"/>
    </row>
    <row r="173" ht="15" customHeight="1">
      <c r="B173" s="328"/>
      <c r="C173" s="306" t="s">
        <v>494</v>
      </c>
      <c r="D173" s="306"/>
      <c r="E173" s="306"/>
      <c r="F173" s="327" t="s">
        <v>473</v>
      </c>
      <c r="G173" s="306"/>
      <c r="H173" s="306" t="s">
        <v>533</v>
      </c>
      <c r="I173" s="306" t="s">
        <v>469</v>
      </c>
      <c r="J173" s="306">
        <v>50</v>
      </c>
      <c r="K173" s="349"/>
    </row>
    <row r="174" ht="15" customHeight="1">
      <c r="B174" s="328"/>
      <c r="C174" s="306" t="s">
        <v>492</v>
      </c>
      <c r="D174" s="306"/>
      <c r="E174" s="306"/>
      <c r="F174" s="327" t="s">
        <v>473</v>
      </c>
      <c r="G174" s="306"/>
      <c r="H174" s="306" t="s">
        <v>533</v>
      </c>
      <c r="I174" s="306" t="s">
        <v>469</v>
      </c>
      <c r="J174" s="306">
        <v>50</v>
      </c>
      <c r="K174" s="349"/>
    </row>
    <row r="175" ht="15" customHeight="1">
      <c r="B175" s="328"/>
      <c r="C175" s="306" t="s">
        <v>110</v>
      </c>
      <c r="D175" s="306"/>
      <c r="E175" s="306"/>
      <c r="F175" s="327" t="s">
        <v>467</v>
      </c>
      <c r="G175" s="306"/>
      <c r="H175" s="306" t="s">
        <v>534</v>
      </c>
      <c r="I175" s="306" t="s">
        <v>535</v>
      </c>
      <c r="J175" s="306"/>
      <c r="K175" s="349"/>
    </row>
    <row r="176" ht="15" customHeight="1">
      <c r="B176" s="328"/>
      <c r="C176" s="306" t="s">
        <v>56</v>
      </c>
      <c r="D176" s="306"/>
      <c r="E176" s="306"/>
      <c r="F176" s="327" t="s">
        <v>467</v>
      </c>
      <c r="G176" s="306"/>
      <c r="H176" s="306" t="s">
        <v>536</v>
      </c>
      <c r="I176" s="306" t="s">
        <v>537</v>
      </c>
      <c r="J176" s="306">
        <v>1</v>
      </c>
      <c r="K176" s="349"/>
    </row>
    <row r="177" ht="15" customHeight="1">
      <c r="B177" s="328"/>
      <c r="C177" s="306" t="s">
        <v>52</v>
      </c>
      <c r="D177" s="306"/>
      <c r="E177" s="306"/>
      <c r="F177" s="327" t="s">
        <v>467</v>
      </c>
      <c r="G177" s="306"/>
      <c r="H177" s="306" t="s">
        <v>538</v>
      </c>
      <c r="I177" s="306" t="s">
        <v>469</v>
      </c>
      <c r="J177" s="306">
        <v>20</v>
      </c>
      <c r="K177" s="349"/>
    </row>
    <row r="178" ht="15" customHeight="1">
      <c r="B178" s="328"/>
      <c r="C178" s="306" t="s">
        <v>111</v>
      </c>
      <c r="D178" s="306"/>
      <c r="E178" s="306"/>
      <c r="F178" s="327" t="s">
        <v>467</v>
      </c>
      <c r="G178" s="306"/>
      <c r="H178" s="306" t="s">
        <v>539</v>
      </c>
      <c r="I178" s="306" t="s">
        <v>469</v>
      </c>
      <c r="J178" s="306">
        <v>255</v>
      </c>
      <c r="K178" s="349"/>
    </row>
    <row r="179" ht="15" customHeight="1">
      <c r="B179" s="328"/>
      <c r="C179" s="306" t="s">
        <v>112</v>
      </c>
      <c r="D179" s="306"/>
      <c r="E179" s="306"/>
      <c r="F179" s="327" t="s">
        <v>467</v>
      </c>
      <c r="G179" s="306"/>
      <c r="H179" s="306" t="s">
        <v>432</v>
      </c>
      <c r="I179" s="306" t="s">
        <v>469</v>
      </c>
      <c r="J179" s="306">
        <v>10</v>
      </c>
      <c r="K179" s="349"/>
    </row>
    <row r="180" ht="15" customHeight="1">
      <c r="B180" s="328"/>
      <c r="C180" s="306" t="s">
        <v>113</v>
      </c>
      <c r="D180" s="306"/>
      <c r="E180" s="306"/>
      <c r="F180" s="327" t="s">
        <v>467</v>
      </c>
      <c r="G180" s="306"/>
      <c r="H180" s="306" t="s">
        <v>540</v>
      </c>
      <c r="I180" s="306" t="s">
        <v>501</v>
      </c>
      <c r="J180" s="306"/>
      <c r="K180" s="349"/>
    </row>
    <row r="181" ht="15" customHeight="1">
      <c r="B181" s="328"/>
      <c r="C181" s="306" t="s">
        <v>541</v>
      </c>
      <c r="D181" s="306"/>
      <c r="E181" s="306"/>
      <c r="F181" s="327" t="s">
        <v>467</v>
      </c>
      <c r="G181" s="306"/>
      <c r="H181" s="306" t="s">
        <v>542</v>
      </c>
      <c r="I181" s="306" t="s">
        <v>501</v>
      </c>
      <c r="J181" s="306"/>
      <c r="K181" s="349"/>
    </row>
    <row r="182" ht="15" customHeight="1">
      <c r="B182" s="328"/>
      <c r="C182" s="306" t="s">
        <v>530</v>
      </c>
      <c r="D182" s="306"/>
      <c r="E182" s="306"/>
      <c r="F182" s="327" t="s">
        <v>467</v>
      </c>
      <c r="G182" s="306"/>
      <c r="H182" s="306" t="s">
        <v>543</v>
      </c>
      <c r="I182" s="306" t="s">
        <v>501</v>
      </c>
      <c r="J182" s="306"/>
      <c r="K182" s="349"/>
    </row>
    <row r="183" ht="15" customHeight="1">
      <c r="B183" s="328"/>
      <c r="C183" s="306" t="s">
        <v>115</v>
      </c>
      <c r="D183" s="306"/>
      <c r="E183" s="306"/>
      <c r="F183" s="327" t="s">
        <v>473</v>
      </c>
      <c r="G183" s="306"/>
      <c r="H183" s="306" t="s">
        <v>544</v>
      </c>
      <c r="I183" s="306" t="s">
        <v>469</v>
      </c>
      <c r="J183" s="306">
        <v>50</v>
      </c>
      <c r="K183" s="349"/>
    </row>
    <row r="184" ht="15" customHeight="1">
      <c r="B184" s="328"/>
      <c r="C184" s="306" t="s">
        <v>545</v>
      </c>
      <c r="D184" s="306"/>
      <c r="E184" s="306"/>
      <c r="F184" s="327" t="s">
        <v>473</v>
      </c>
      <c r="G184" s="306"/>
      <c r="H184" s="306" t="s">
        <v>546</v>
      </c>
      <c r="I184" s="306" t="s">
        <v>547</v>
      </c>
      <c r="J184" s="306"/>
      <c r="K184" s="349"/>
    </row>
    <row r="185" ht="15" customHeight="1">
      <c r="B185" s="328"/>
      <c r="C185" s="306" t="s">
        <v>548</v>
      </c>
      <c r="D185" s="306"/>
      <c r="E185" s="306"/>
      <c r="F185" s="327" t="s">
        <v>473</v>
      </c>
      <c r="G185" s="306"/>
      <c r="H185" s="306" t="s">
        <v>549</v>
      </c>
      <c r="I185" s="306" t="s">
        <v>547</v>
      </c>
      <c r="J185" s="306"/>
      <c r="K185" s="349"/>
    </row>
    <row r="186" ht="15" customHeight="1">
      <c r="B186" s="328"/>
      <c r="C186" s="306" t="s">
        <v>550</v>
      </c>
      <c r="D186" s="306"/>
      <c r="E186" s="306"/>
      <c r="F186" s="327" t="s">
        <v>473</v>
      </c>
      <c r="G186" s="306"/>
      <c r="H186" s="306" t="s">
        <v>551</v>
      </c>
      <c r="I186" s="306" t="s">
        <v>547</v>
      </c>
      <c r="J186" s="306"/>
      <c r="K186" s="349"/>
    </row>
    <row r="187" ht="15" customHeight="1">
      <c r="B187" s="328"/>
      <c r="C187" s="361" t="s">
        <v>552</v>
      </c>
      <c r="D187" s="306"/>
      <c r="E187" s="306"/>
      <c r="F187" s="327" t="s">
        <v>473</v>
      </c>
      <c r="G187" s="306"/>
      <c r="H187" s="306" t="s">
        <v>553</v>
      </c>
      <c r="I187" s="306" t="s">
        <v>554</v>
      </c>
      <c r="J187" s="362" t="s">
        <v>555</v>
      </c>
      <c r="K187" s="349"/>
    </row>
    <row r="188" ht="15" customHeight="1">
      <c r="B188" s="328"/>
      <c r="C188" s="312" t="s">
        <v>41</v>
      </c>
      <c r="D188" s="306"/>
      <c r="E188" s="306"/>
      <c r="F188" s="327" t="s">
        <v>467</v>
      </c>
      <c r="G188" s="306"/>
      <c r="H188" s="302" t="s">
        <v>556</v>
      </c>
      <c r="I188" s="306" t="s">
        <v>557</v>
      </c>
      <c r="J188" s="306"/>
      <c r="K188" s="349"/>
    </row>
    <row r="189" ht="15" customHeight="1">
      <c r="B189" s="328"/>
      <c r="C189" s="312" t="s">
        <v>558</v>
      </c>
      <c r="D189" s="306"/>
      <c r="E189" s="306"/>
      <c r="F189" s="327" t="s">
        <v>467</v>
      </c>
      <c r="G189" s="306"/>
      <c r="H189" s="306" t="s">
        <v>559</v>
      </c>
      <c r="I189" s="306" t="s">
        <v>501</v>
      </c>
      <c r="J189" s="306"/>
      <c r="K189" s="349"/>
    </row>
    <row r="190" ht="15" customHeight="1">
      <c r="B190" s="328"/>
      <c r="C190" s="312" t="s">
        <v>560</v>
      </c>
      <c r="D190" s="306"/>
      <c r="E190" s="306"/>
      <c r="F190" s="327" t="s">
        <v>467</v>
      </c>
      <c r="G190" s="306"/>
      <c r="H190" s="306" t="s">
        <v>561</v>
      </c>
      <c r="I190" s="306" t="s">
        <v>501</v>
      </c>
      <c r="J190" s="306"/>
      <c r="K190" s="349"/>
    </row>
    <row r="191" ht="15" customHeight="1">
      <c r="B191" s="328"/>
      <c r="C191" s="312" t="s">
        <v>562</v>
      </c>
      <c r="D191" s="306"/>
      <c r="E191" s="306"/>
      <c r="F191" s="327" t="s">
        <v>473</v>
      </c>
      <c r="G191" s="306"/>
      <c r="H191" s="306" t="s">
        <v>563</v>
      </c>
      <c r="I191" s="306" t="s">
        <v>501</v>
      </c>
      <c r="J191" s="306"/>
      <c r="K191" s="349"/>
    </row>
    <row r="192" ht="15" customHeight="1">
      <c r="B192" s="355"/>
      <c r="C192" s="363"/>
      <c r="D192" s="337"/>
      <c r="E192" s="337"/>
      <c r="F192" s="337"/>
      <c r="G192" s="337"/>
      <c r="H192" s="337"/>
      <c r="I192" s="337"/>
      <c r="J192" s="337"/>
      <c r="K192" s="356"/>
    </row>
    <row r="193" ht="18.75" customHeight="1">
      <c r="B193" s="302"/>
      <c r="C193" s="306"/>
      <c r="D193" s="306"/>
      <c r="E193" s="306"/>
      <c r="F193" s="327"/>
      <c r="G193" s="306"/>
      <c r="H193" s="306"/>
      <c r="I193" s="306"/>
      <c r="J193" s="306"/>
      <c r="K193" s="302"/>
    </row>
    <row r="194" ht="18.75" customHeight="1">
      <c r="B194" s="302"/>
      <c r="C194" s="306"/>
      <c r="D194" s="306"/>
      <c r="E194" s="306"/>
      <c r="F194" s="327"/>
      <c r="G194" s="306"/>
      <c r="H194" s="306"/>
      <c r="I194" s="306"/>
      <c r="J194" s="306"/>
      <c r="K194" s="302"/>
    </row>
    <row r="195" ht="18.75" customHeight="1">
      <c r="B195" s="313"/>
      <c r="C195" s="313"/>
      <c r="D195" s="313"/>
      <c r="E195" s="313"/>
      <c r="F195" s="313"/>
      <c r="G195" s="313"/>
      <c r="H195" s="313"/>
      <c r="I195" s="313"/>
      <c r="J195" s="313"/>
      <c r="K195" s="313"/>
    </row>
    <row r="196" ht="13.5">
      <c r="B196" s="292"/>
      <c r="C196" s="293"/>
      <c r="D196" s="293"/>
      <c r="E196" s="293"/>
      <c r="F196" s="293"/>
      <c r="G196" s="293"/>
      <c r="H196" s="293"/>
      <c r="I196" s="293"/>
      <c r="J196" s="293"/>
      <c r="K196" s="294"/>
    </row>
    <row r="197" ht="21">
      <c r="B197" s="295"/>
      <c r="C197" s="296" t="s">
        <v>564</v>
      </c>
      <c r="D197" s="296"/>
      <c r="E197" s="296"/>
      <c r="F197" s="296"/>
      <c r="G197" s="296"/>
      <c r="H197" s="296"/>
      <c r="I197" s="296"/>
      <c r="J197" s="296"/>
      <c r="K197" s="297"/>
    </row>
    <row r="198" ht="25.5" customHeight="1">
      <c r="B198" s="295"/>
      <c r="C198" s="364" t="s">
        <v>565</v>
      </c>
      <c r="D198" s="364"/>
      <c r="E198" s="364"/>
      <c r="F198" s="364" t="s">
        <v>566</v>
      </c>
      <c r="G198" s="365"/>
      <c r="H198" s="364" t="s">
        <v>567</v>
      </c>
      <c r="I198" s="364"/>
      <c r="J198" s="364"/>
      <c r="K198" s="297"/>
    </row>
    <row r="199" ht="5.25" customHeight="1">
      <c r="B199" s="328"/>
      <c r="C199" s="325"/>
      <c r="D199" s="325"/>
      <c r="E199" s="325"/>
      <c r="F199" s="325"/>
      <c r="G199" s="306"/>
      <c r="H199" s="325"/>
      <c r="I199" s="325"/>
      <c r="J199" s="325"/>
      <c r="K199" s="349"/>
    </row>
    <row r="200" ht="15" customHeight="1">
      <c r="B200" s="328"/>
      <c r="C200" s="306" t="s">
        <v>557</v>
      </c>
      <c r="D200" s="306"/>
      <c r="E200" s="306"/>
      <c r="F200" s="327" t="s">
        <v>42</v>
      </c>
      <c r="G200" s="306"/>
      <c r="H200" s="306" t="s">
        <v>568</v>
      </c>
      <c r="I200" s="306"/>
      <c r="J200" s="306"/>
      <c r="K200" s="349"/>
    </row>
    <row r="201" ht="15" customHeight="1">
      <c r="B201" s="328"/>
      <c r="C201" s="334"/>
      <c r="D201" s="306"/>
      <c r="E201" s="306"/>
      <c r="F201" s="327" t="s">
        <v>43</v>
      </c>
      <c r="G201" s="306"/>
      <c r="H201" s="306" t="s">
        <v>569</v>
      </c>
      <c r="I201" s="306"/>
      <c r="J201" s="306"/>
      <c r="K201" s="349"/>
    </row>
    <row r="202" ht="15" customHeight="1">
      <c r="B202" s="328"/>
      <c r="C202" s="334"/>
      <c r="D202" s="306"/>
      <c r="E202" s="306"/>
      <c r="F202" s="327" t="s">
        <v>46</v>
      </c>
      <c r="G202" s="306"/>
      <c r="H202" s="306" t="s">
        <v>570</v>
      </c>
      <c r="I202" s="306"/>
      <c r="J202" s="306"/>
      <c r="K202" s="349"/>
    </row>
    <row r="203" ht="15" customHeight="1">
      <c r="B203" s="328"/>
      <c r="C203" s="306"/>
      <c r="D203" s="306"/>
      <c r="E203" s="306"/>
      <c r="F203" s="327" t="s">
        <v>44</v>
      </c>
      <c r="G203" s="306"/>
      <c r="H203" s="306" t="s">
        <v>571</v>
      </c>
      <c r="I203" s="306"/>
      <c r="J203" s="306"/>
      <c r="K203" s="349"/>
    </row>
    <row r="204" ht="15" customHeight="1">
      <c r="B204" s="328"/>
      <c r="C204" s="306"/>
      <c r="D204" s="306"/>
      <c r="E204" s="306"/>
      <c r="F204" s="327" t="s">
        <v>45</v>
      </c>
      <c r="G204" s="306"/>
      <c r="H204" s="306" t="s">
        <v>572</v>
      </c>
      <c r="I204" s="306"/>
      <c r="J204" s="306"/>
      <c r="K204" s="349"/>
    </row>
    <row r="205" ht="15" customHeight="1">
      <c r="B205" s="328"/>
      <c r="C205" s="306"/>
      <c r="D205" s="306"/>
      <c r="E205" s="306"/>
      <c r="F205" s="327"/>
      <c r="G205" s="306"/>
      <c r="H205" s="306"/>
      <c r="I205" s="306"/>
      <c r="J205" s="306"/>
      <c r="K205" s="349"/>
    </row>
    <row r="206" ht="15" customHeight="1">
      <c r="B206" s="328"/>
      <c r="C206" s="306" t="s">
        <v>513</v>
      </c>
      <c r="D206" s="306"/>
      <c r="E206" s="306"/>
      <c r="F206" s="327" t="s">
        <v>77</v>
      </c>
      <c r="G206" s="306"/>
      <c r="H206" s="306" t="s">
        <v>573</v>
      </c>
      <c r="I206" s="306"/>
      <c r="J206" s="306"/>
      <c r="K206" s="349"/>
    </row>
    <row r="207" ht="15" customHeight="1">
      <c r="B207" s="328"/>
      <c r="C207" s="334"/>
      <c r="D207" s="306"/>
      <c r="E207" s="306"/>
      <c r="F207" s="327" t="s">
        <v>411</v>
      </c>
      <c r="G207" s="306"/>
      <c r="H207" s="306" t="s">
        <v>412</v>
      </c>
      <c r="I207" s="306"/>
      <c r="J207" s="306"/>
      <c r="K207" s="349"/>
    </row>
    <row r="208" ht="15" customHeight="1">
      <c r="B208" s="328"/>
      <c r="C208" s="306"/>
      <c r="D208" s="306"/>
      <c r="E208" s="306"/>
      <c r="F208" s="327" t="s">
        <v>409</v>
      </c>
      <c r="G208" s="306"/>
      <c r="H208" s="306" t="s">
        <v>574</v>
      </c>
      <c r="I208" s="306"/>
      <c r="J208" s="306"/>
      <c r="K208" s="349"/>
    </row>
    <row r="209" ht="15" customHeight="1">
      <c r="B209" s="366"/>
      <c r="C209" s="334"/>
      <c r="D209" s="334"/>
      <c r="E209" s="334"/>
      <c r="F209" s="327" t="s">
        <v>413</v>
      </c>
      <c r="G209" s="312"/>
      <c r="H209" s="353" t="s">
        <v>414</v>
      </c>
      <c r="I209" s="353"/>
      <c r="J209" s="353"/>
      <c r="K209" s="367"/>
    </row>
    <row r="210" ht="15" customHeight="1">
      <c r="B210" s="366"/>
      <c r="C210" s="334"/>
      <c r="D210" s="334"/>
      <c r="E210" s="334"/>
      <c r="F210" s="327" t="s">
        <v>415</v>
      </c>
      <c r="G210" s="312"/>
      <c r="H210" s="353" t="s">
        <v>332</v>
      </c>
      <c r="I210" s="353"/>
      <c r="J210" s="353"/>
      <c r="K210" s="367"/>
    </row>
    <row r="211" ht="15" customHeight="1">
      <c r="B211" s="366"/>
      <c r="C211" s="334"/>
      <c r="D211" s="334"/>
      <c r="E211" s="334"/>
      <c r="F211" s="368"/>
      <c r="G211" s="312"/>
      <c r="H211" s="369"/>
      <c r="I211" s="369"/>
      <c r="J211" s="369"/>
      <c r="K211" s="367"/>
    </row>
    <row r="212" ht="15" customHeight="1">
      <c r="B212" s="366"/>
      <c r="C212" s="306" t="s">
        <v>537</v>
      </c>
      <c r="D212" s="334"/>
      <c r="E212" s="334"/>
      <c r="F212" s="327">
        <v>1</v>
      </c>
      <c r="G212" s="312"/>
      <c r="H212" s="353" t="s">
        <v>575</v>
      </c>
      <c r="I212" s="353"/>
      <c r="J212" s="353"/>
      <c r="K212" s="367"/>
    </row>
    <row r="213" ht="15" customHeight="1">
      <c r="B213" s="366"/>
      <c r="C213" s="334"/>
      <c r="D213" s="334"/>
      <c r="E213" s="334"/>
      <c r="F213" s="327">
        <v>2</v>
      </c>
      <c r="G213" s="312"/>
      <c r="H213" s="353" t="s">
        <v>576</v>
      </c>
      <c r="I213" s="353"/>
      <c r="J213" s="353"/>
      <c r="K213" s="367"/>
    </row>
    <row r="214" ht="15" customHeight="1">
      <c r="B214" s="366"/>
      <c r="C214" s="334"/>
      <c r="D214" s="334"/>
      <c r="E214" s="334"/>
      <c r="F214" s="327">
        <v>3</v>
      </c>
      <c r="G214" s="312"/>
      <c r="H214" s="353" t="s">
        <v>577</v>
      </c>
      <c r="I214" s="353"/>
      <c r="J214" s="353"/>
      <c r="K214" s="367"/>
    </row>
    <row r="215" ht="15" customHeight="1">
      <c r="B215" s="366"/>
      <c r="C215" s="334"/>
      <c r="D215" s="334"/>
      <c r="E215" s="334"/>
      <c r="F215" s="327">
        <v>4</v>
      </c>
      <c r="G215" s="312"/>
      <c r="H215" s="353" t="s">
        <v>578</v>
      </c>
      <c r="I215" s="353"/>
      <c r="J215" s="353"/>
      <c r="K215" s="367"/>
    </row>
    <row r="216" ht="12.75" customHeight="1">
      <c r="B216" s="370"/>
      <c r="C216" s="371"/>
      <c r="D216" s="371"/>
      <c r="E216" s="371"/>
      <c r="F216" s="371"/>
      <c r="G216" s="371"/>
      <c r="H216" s="371"/>
      <c r="I216" s="371"/>
      <c r="J216" s="371"/>
      <c r="K216" s="372"/>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VOLDUCHY-PRACE2\sopatrny</dc:creator>
  <cp:lastModifiedBy>VOLDUCHY-PRACE2\sopatrny</cp:lastModifiedBy>
  <dcterms:created xsi:type="dcterms:W3CDTF">2018-12-04T10:56:22Z</dcterms:created>
  <dcterms:modified xsi:type="dcterms:W3CDTF">2018-12-04T10:56:26Z</dcterms:modified>
</cp:coreProperties>
</file>