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tavební část" sheetId="2" r:id="rId2"/>
    <sheet name="VON - Vedlejší a ostatní ..."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'1. - Stavební část'!$C$89:$K$530</definedName>
    <definedName name="_xlnm.Print_Area" localSheetId="1">'1. - Stavební část'!$C$4:$J$36,'1. - Stavební část'!$C$42:$J$71,'1. - Stavební část'!$C$77:$K$530</definedName>
    <definedName name="_xlnm.Print_Titles" localSheetId="1">'1. - Stavební část'!$89:$89</definedName>
    <definedName name="_xlnm._FilterDatabase" localSheetId="2" hidden="1">'VON - Vedlejší a ostatní ...'!$C$78:$K$92</definedName>
    <definedName name="_xlnm.Print_Area" localSheetId="2">'VON - Vedlejší a ostatní ...'!$C$4:$J$36,'VON - Vedlejší a ostatní ...'!$C$42:$J$60,'VON - Vedlejší a ostatní ...'!$C$66:$K$92</definedName>
    <definedName name="_xlnm.Print_Titles" localSheetId="2">'VON - Vedlejší a ostatní ...'!$78:$78</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91"/>
  <c r="BH91"/>
  <c r="BG91"/>
  <c r="BF91"/>
  <c r="T91"/>
  <c r="R91"/>
  <c r="P91"/>
  <c r="BK91"/>
  <c r="J91"/>
  <c r="BE91"/>
  <c r="BI89"/>
  <c r="BH89"/>
  <c r="BG89"/>
  <c r="BF89"/>
  <c r="T89"/>
  <c r="T88"/>
  <c r="R89"/>
  <c r="R88"/>
  <c r="P89"/>
  <c r="P88"/>
  <c r="BK89"/>
  <c r="BK88"/>
  <c r="J88"/>
  <c r="J89"/>
  <c r="BE89"/>
  <c r="J59"/>
  <c r="BI86"/>
  <c r="BH86"/>
  <c r="BG86"/>
  <c r="BF86"/>
  <c r="T86"/>
  <c r="R86"/>
  <c r="P86"/>
  <c r="BK86"/>
  <c r="J86"/>
  <c r="BE86"/>
  <c r="BI84"/>
  <c r="BH84"/>
  <c r="BG84"/>
  <c r="BF84"/>
  <c r="T84"/>
  <c r="R84"/>
  <c r="P84"/>
  <c r="BK84"/>
  <c r="J84"/>
  <c r="BE84"/>
  <c r="BI82"/>
  <c r="F34"/>
  <c i="1" r="BD53"/>
  <c i="3" r="BH82"/>
  <c r="F33"/>
  <c i="1" r="BC53"/>
  <c i="3" r="BG82"/>
  <c r="F32"/>
  <c i="1" r="BB53"/>
  <c i="3" r="BF82"/>
  <c r="J31"/>
  <c i="1" r="AW53"/>
  <c i="3" r="F31"/>
  <c i="1" r="BA53"/>
  <c i="3" r="T82"/>
  <c r="T81"/>
  <c r="T80"/>
  <c r="T79"/>
  <c r="R82"/>
  <c r="R81"/>
  <c r="R80"/>
  <c r="R79"/>
  <c r="P82"/>
  <c r="P81"/>
  <c r="P80"/>
  <c r="P79"/>
  <c i="1" r="AU53"/>
  <c i="3" r="BK82"/>
  <c r="BK81"/>
  <c r="J81"/>
  <c r="BK80"/>
  <c r="J80"/>
  <c r="BK79"/>
  <c r="J79"/>
  <c r="J56"/>
  <c r="J27"/>
  <c i="1" r="AG53"/>
  <c i="3" r="J82"/>
  <c r="BE82"/>
  <c r="J30"/>
  <c i="1" r="AV53"/>
  <c i="3" r="F30"/>
  <c i="1" r="AZ53"/>
  <c i="3" r="J58"/>
  <c r="J57"/>
  <c r="J75"/>
  <c r="F73"/>
  <c r="E71"/>
  <c r="J51"/>
  <c r="F49"/>
  <c r="E47"/>
  <c r="J36"/>
  <c r="J18"/>
  <c r="E18"/>
  <c r="F76"/>
  <c r="F52"/>
  <c r="J17"/>
  <c r="J15"/>
  <c r="E15"/>
  <c r="F75"/>
  <c r="F51"/>
  <c r="J14"/>
  <c r="J12"/>
  <c r="J73"/>
  <c r="J49"/>
  <c r="E7"/>
  <c r="E69"/>
  <c r="E45"/>
  <c i="1" r="AY52"/>
  <c r="AX52"/>
  <c i="2" r="BI528"/>
  <c r="BH528"/>
  <c r="BG528"/>
  <c r="BF528"/>
  <c r="T528"/>
  <c r="R528"/>
  <c r="P528"/>
  <c r="BK528"/>
  <c r="J528"/>
  <c r="BE528"/>
  <c r="BI523"/>
  <c r="BH523"/>
  <c r="BG523"/>
  <c r="BF523"/>
  <c r="T523"/>
  <c r="T522"/>
  <c r="T521"/>
  <c r="R523"/>
  <c r="R522"/>
  <c r="R521"/>
  <c r="P523"/>
  <c r="P522"/>
  <c r="P521"/>
  <c r="BK523"/>
  <c r="BK522"/>
  <c r="J522"/>
  <c r="BK521"/>
  <c r="J521"/>
  <c r="J523"/>
  <c r="BE523"/>
  <c r="J70"/>
  <c r="J69"/>
  <c r="BI518"/>
  <c r="BH518"/>
  <c r="BG518"/>
  <c r="BF518"/>
  <c r="T518"/>
  <c r="T517"/>
  <c r="R518"/>
  <c r="R517"/>
  <c r="P518"/>
  <c r="P517"/>
  <c r="BK518"/>
  <c r="BK517"/>
  <c r="J517"/>
  <c r="J518"/>
  <c r="BE518"/>
  <c r="J68"/>
  <c r="BI513"/>
  <c r="BH513"/>
  <c r="BG513"/>
  <c r="BF513"/>
  <c r="T513"/>
  <c r="R513"/>
  <c r="P513"/>
  <c r="BK513"/>
  <c r="J513"/>
  <c r="BE513"/>
  <c r="BI510"/>
  <c r="BH510"/>
  <c r="BG510"/>
  <c r="BF510"/>
  <c r="T510"/>
  <c r="R510"/>
  <c r="P510"/>
  <c r="BK510"/>
  <c r="J510"/>
  <c r="BE510"/>
  <c r="BI506"/>
  <c r="BH506"/>
  <c r="BG506"/>
  <c r="BF506"/>
  <c r="T506"/>
  <c r="R506"/>
  <c r="P506"/>
  <c r="BK506"/>
  <c r="J506"/>
  <c r="BE506"/>
  <c r="BI503"/>
  <c r="BH503"/>
  <c r="BG503"/>
  <c r="BF503"/>
  <c r="T503"/>
  <c r="R503"/>
  <c r="P503"/>
  <c r="BK503"/>
  <c r="J503"/>
  <c r="BE503"/>
  <c r="BI499"/>
  <c r="BH499"/>
  <c r="BG499"/>
  <c r="BF499"/>
  <c r="T499"/>
  <c r="R499"/>
  <c r="P499"/>
  <c r="BK499"/>
  <c r="J499"/>
  <c r="BE499"/>
  <c r="BI496"/>
  <c r="BH496"/>
  <c r="BG496"/>
  <c r="BF496"/>
  <c r="T496"/>
  <c r="T495"/>
  <c r="T494"/>
  <c r="R496"/>
  <c r="R495"/>
  <c r="R494"/>
  <c r="P496"/>
  <c r="P495"/>
  <c r="P494"/>
  <c r="BK496"/>
  <c r="BK495"/>
  <c r="J495"/>
  <c r="BK494"/>
  <c r="J494"/>
  <c r="J496"/>
  <c r="BE496"/>
  <c r="J67"/>
  <c r="J66"/>
  <c r="BI488"/>
  <c r="BH488"/>
  <c r="BG488"/>
  <c r="BF488"/>
  <c r="T488"/>
  <c r="T487"/>
  <c r="R488"/>
  <c r="R487"/>
  <c r="P488"/>
  <c r="P487"/>
  <c r="BK488"/>
  <c r="BK487"/>
  <c r="J487"/>
  <c r="J488"/>
  <c r="BE488"/>
  <c r="J65"/>
  <c r="BI481"/>
  <c r="BH481"/>
  <c r="BG481"/>
  <c r="BF481"/>
  <c r="T481"/>
  <c r="R481"/>
  <c r="P481"/>
  <c r="BK481"/>
  <c r="J481"/>
  <c r="BE481"/>
  <c r="BI475"/>
  <c r="BH475"/>
  <c r="BG475"/>
  <c r="BF475"/>
  <c r="T475"/>
  <c r="R475"/>
  <c r="P475"/>
  <c r="BK475"/>
  <c r="J475"/>
  <c r="BE475"/>
  <c r="BI469"/>
  <c r="BH469"/>
  <c r="BG469"/>
  <c r="BF469"/>
  <c r="T469"/>
  <c r="R469"/>
  <c r="P469"/>
  <c r="BK469"/>
  <c r="J469"/>
  <c r="BE469"/>
  <c r="BI463"/>
  <c r="BH463"/>
  <c r="BG463"/>
  <c r="BF463"/>
  <c r="T463"/>
  <c r="R463"/>
  <c r="P463"/>
  <c r="BK463"/>
  <c r="J463"/>
  <c r="BE463"/>
  <c r="BI458"/>
  <c r="BH458"/>
  <c r="BG458"/>
  <c r="BF458"/>
  <c r="T458"/>
  <c r="R458"/>
  <c r="P458"/>
  <c r="BK458"/>
  <c r="J458"/>
  <c r="BE458"/>
  <c r="BI455"/>
  <c r="BH455"/>
  <c r="BG455"/>
  <c r="BF455"/>
  <c r="T455"/>
  <c r="R455"/>
  <c r="P455"/>
  <c r="BK455"/>
  <c r="J455"/>
  <c r="BE455"/>
  <c r="BI448"/>
  <c r="BH448"/>
  <c r="BG448"/>
  <c r="BF448"/>
  <c r="T448"/>
  <c r="R448"/>
  <c r="P448"/>
  <c r="BK448"/>
  <c r="J448"/>
  <c r="BE448"/>
  <c r="BI445"/>
  <c r="BH445"/>
  <c r="BG445"/>
  <c r="BF445"/>
  <c r="T445"/>
  <c r="R445"/>
  <c r="P445"/>
  <c r="BK445"/>
  <c r="J445"/>
  <c r="BE445"/>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30"/>
  <c r="BH430"/>
  <c r="BG430"/>
  <c r="BF430"/>
  <c r="T430"/>
  <c r="R430"/>
  <c r="P430"/>
  <c r="BK430"/>
  <c r="J430"/>
  <c r="BE430"/>
  <c r="BI427"/>
  <c r="BH427"/>
  <c r="BG427"/>
  <c r="BF427"/>
  <c r="T427"/>
  <c r="R427"/>
  <c r="P427"/>
  <c r="BK427"/>
  <c r="J427"/>
  <c r="BE427"/>
  <c r="BI421"/>
  <c r="BH421"/>
  <c r="BG421"/>
  <c r="BF421"/>
  <c r="T421"/>
  <c r="R421"/>
  <c r="P421"/>
  <c r="BK421"/>
  <c r="J421"/>
  <c r="BE421"/>
  <c r="BI414"/>
  <c r="BH414"/>
  <c r="BG414"/>
  <c r="BF414"/>
  <c r="T414"/>
  <c r="R414"/>
  <c r="P414"/>
  <c r="BK414"/>
  <c r="J414"/>
  <c r="BE414"/>
  <c r="BI410"/>
  <c r="BH410"/>
  <c r="BG410"/>
  <c r="BF410"/>
  <c r="T410"/>
  <c r="R410"/>
  <c r="P410"/>
  <c r="BK410"/>
  <c r="J410"/>
  <c r="BE410"/>
  <c r="BI404"/>
  <c r="BH404"/>
  <c r="BG404"/>
  <c r="BF404"/>
  <c r="T404"/>
  <c r="R404"/>
  <c r="P404"/>
  <c r="BK404"/>
  <c r="J404"/>
  <c r="BE404"/>
  <c r="BI400"/>
  <c r="BH400"/>
  <c r="BG400"/>
  <c r="BF400"/>
  <c r="T400"/>
  <c r="R400"/>
  <c r="P400"/>
  <c r="BK400"/>
  <c r="J400"/>
  <c r="BE400"/>
  <c r="BI396"/>
  <c r="BH396"/>
  <c r="BG396"/>
  <c r="BF396"/>
  <c r="T396"/>
  <c r="R396"/>
  <c r="P396"/>
  <c r="BK396"/>
  <c r="J396"/>
  <c r="BE396"/>
  <c r="BI392"/>
  <c r="BH392"/>
  <c r="BG392"/>
  <c r="BF392"/>
  <c r="T392"/>
  <c r="R392"/>
  <c r="P392"/>
  <c r="BK392"/>
  <c r="J392"/>
  <c r="BE392"/>
  <c r="BI386"/>
  <c r="BH386"/>
  <c r="BG386"/>
  <c r="BF386"/>
  <c r="T386"/>
  <c r="R386"/>
  <c r="P386"/>
  <c r="BK386"/>
  <c r="J386"/>
  <c r="BE386"/>
  <c r="BI380"/>
  <c r="BH380"/>
  <c r="BG380"/>
  <c r="BF380"/>
  <c r="T380"/>
  <c r="R380"/>
  <c r="P380"/>
  <c r="BK380"/>
  <c r="J380"/>
  <c r="BE380"/>
  <c r="BI374"/>
  <c r="BH374"/>
  <c r="BG374"/>
  <c r="BF374"/>
  <c r="T374"/>
  <c r="T373"/>
  <c r="T372"/>
  <c r="R374"/>
  <c r="R373"/>
  <c r="R372"/>
  <c r="P374"/>
  <c r="P373"/>
  <c r="P372"/>
  <c r="BK374"/>
  <c r="BK373"/>
  <c r="J373"/>
  <c r="BK372"/>
  <c r="J372"/>
  <c r="J374"/>
  <c r="BE374"/>
  <c r="J64"/>
  <c r="J63"/>
  <c r="BI370"/>
  <c r="BH370"/>
  <c r="BG370"/>
  <c r="BF370"/>
  <c r="T370"/>
  <c r="R370"/>
  <c r="P370"/>
  <c r="BK370"/>
  <c r="J370"/>
  <c r="BE370"/>
  <c r="BI361"/>
  <c r="BH361"/>
  <c r="BG361"/>
  <c r="BF361"/>
  <c r="T361"/>
  <c r="R361"/>
  <c r="P361"/>
  <c r="BK361"/>
  <c r="J361"/>
  <c r="BE361"/>
  <c r="BI354"/>
  <c r="BH354"/>
  <c r="BG354"/>
  <c r="BF354"/>
  <c r="T354"/>
  <c r="R354"/>
  <c r="P354"/>
  <c r="BK354"/>
  <c r="J354"/>
  <c r="BE354"/>
  <c r="BI352"/>
  <c r="BH352"/>
  <c r="BG352"/>
  <c r="BF352"/>
  <c r="T352"/>
  <c r="R352"/>
  <c r="P352"/>
  <c r="BK352"/>
  <c r="J352"/>
  <c r="BE352"/>
  <c r="BI350"/>
  <c r="BH350"/>
  <c r="BG350"/>
  <c r="BF350"/>
  <c r="T350"/>
  <c r="R350"/>
  <c r="P350"/>
  <c r="BK350"/>
  <c r="J350"/>
  <c r="BE350"/>
  <c r="BI347"/>
  <c r="BH347"/>
  <c r="BG347"/>
  <c r="BF347"/>
  <c r="T347"/>
  <c r="R347"/>
  <c r="P347"/>
  <c r="BK347"/>
  <c r="J347"/>
  <c r="BE347"/>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29"/>
  <c r="BH329"/>
  <c r="BG329"/>
  <c r="BF329"/>
  <c r="T329"/>
  <c r="R329"/>
  <c r="P329"/>
  <c r="BK329"/>
  <c r="J329"/>
  <c r="BE329"/>
  <c r="BI326"/>
  <c r="BH326"/>
  <c r="BG326"/>
  <c r="BF326"/>
  <c r="T326"/>
  <c r="R326"/>
  <c r="P326"/>
  <c r="BK326"/>
  <c r="J326"/>
  <c r="BE326"/>
  <c r="BI323"/>
  <c r="BH323"/>
  <c r="BG323"/>
  <c r="BF323"/>
  <c r="T323"/>
  <c r="R323"/>
  <c r="P323"/>
  <c r="BK323"/>
  <c r="J323"/>
  <c r="BE323"/>
  <c r="BI321"/>
  <c r="BH321"/>
  <c r="BG321"/>
  <c r="BF321"/>
  <c r="T321"/>
  <c r="R321"/>
  <c r="P321"/>
  <c r="BK321"/>
  <c r="J321"/>
  <c r="BE321"/>
  <c r="BI315"/>
  <c r="BH315"/>
  <c r="BG315"/>
  <c r="BF315"/>
  <c r="T315"/>
  <c r="R315"/>
  <c r="P315"/>
  <c r="BK315"/>
  <c r="J315"/>
  <c r="BE315"/>
  <c r="BI312"/>
  <c r="BH312"/>
  <c r="BG312"/>
  <c r="BF312"/>
  <c r="T312"/>
  <c r="R312"/>
  <c r="P312"/>
  <c r="BK312"/>
  <c r="J312"/>
  <c r="BE312"/>
  <c r="BI306"/>
  <c r="BH306"/>
  <c r="BG306"/>
  <c r="BF306"/>
  <c r="T306"/>
  <c r="T305"/>
  <c r="R306"/>
  <c r="R305"/>
  <c r="P306"/>
  <c r="P305"/>
  <c r="BK306"/>
  <c r="BK305"/>
  <c r="J305"/>
  <c r="J306"/>
  <c r="BE306"/>
  <c r="J62"/>
  <c r="BI300"/>
  <c r="BH300"/>
  <c r="BG300"/>
  <c r="BF300"/>
  <c r="T300"/>
  <c r="R300"/>
  <c r="P300"/>
  <c r="BK300"/>
  <c r="J300"/>
  <c r="BE300"/>
  <c r="BI294"/>
  <c r="BH294"/>
  <c r="BG294"/>
  <c r="BF294"/>
  <c r="T294"/>
  <c r="R294"/>
  <c r="P294"/>
  <c r="BK294"/>
  <c r="J294"/>
  <c r="BE294"/>
  <c r="BI289"/>
  <c r="BH289"/>
  <c r="BG289"/>
  <c r="BF289"/>
  <c r="T289"/>
  <c r="R289"/>
  <c r="P289"/>
  <c r="BK289"/>
  <c r="J289"/>
  <c r="BE289"/>
  <c r="BI283"/>
  <c r="BH283"/>
  <c r="BG283"/>
  <c r="BF283"/>
  <c r="T283"/>
  <c r="R283"/>
  <c r="P283"/>
  <c r="BK283"/>
  <c r="J283"/>
  <c r="BE283"/>
  <c r="BI277"/>
  <c r="BH277"/>
  <c r="BG277"/>
  <c r="BF277"/>
  <c r="T277"/>
  <c r="R277"/>
  <c r="P277"/>
  <c r="BK277"/>
  <c r="J277"/>
  <c r="BE277"/>
  <c r="BI272"/>
  <c r="BH272"/>
  <c r="BG272"/>
  <c r="BF272"/>
  <c r="T272"/>
  <c r="R272"/>
  <c r="P272"/>
  <c r="BK272"/>
  <c r="J272"/>
  <c r="BE272"/>
  <c r="BI267"/>
  <c r="BH267"/>
  <c r="BG267"/>
  <c r="BF267"/>
  <c r="T267"/>
  <c r="R267"/>
  <c r="P267"/>
  <c r="BK267"/>
  <c r="J267"/>
  <c r="BE267"/>
  <c r="BI261"/>
  <c r="BH261"/>
  <c r="BG261"/>
  <c r="BF261"/>
  <c r="T261"/>
  <c r="R261"/>
  <c r="P261"/>
  <c r="BK261"/>
  <c r="J261"/>
  <c r="BE261"/>
  <c r="BI255"/>
  <c r="BH255"/>
  <c r="BG255"/>
  <c r="BF255"/>
  <c r="T255"/>
  <c r="R255"/>
  <c r="P255"/>
  <c r="BK255"/>
  <c r="J255"/>
  <c r="BE255"/>
  <c r="BI249"/>
  <c r="BH249"/>
  <c r="BG249"/>
  <c r="BF249"/>
  <c r="T249"/>
  <c r="R249"/>
  <c r="P249"/>
  <c r="BK249"/>
  <c r="J249"/>
  <c r="BE249"/>
  <c r="BI243"/>
  <c r="BH243"/>
  <c r="BG243"/>
  <c r="BF243"/>
  <c r="T243"/>
  <c r="R243"/>
  <c r="P243"/>
  <c r="BK243"/>
  <c r="J243"/>
  <c r="BE243"/>
  <c r="BI238"/>
  <c r="BH238"/>
  <c r="BG238"/>
  <c r="BF238"/>
  <c r="T238"/>
  <c r="R238"/>
  <c r="P238"/>
  <c r="BK238"/>
  <c r="J238"/>
  <c r="BE238"/>
  <c r="BI233"/>
  <c r="BH233"/>
  <c r="BG233"/>
  <c r="BF233"/>
  <c r="T233"/>
  <c r="R233"/>
  <c r="P233"/>
  <c r="BK233"/>
  <c r="J233"/>
  <c r="BE233"/>
  <c r="BI228"/>
  <c r="BH228"/>
  <c r="BG228"/>
  <c r="BF228"/>
  <c r="T228"/>
  <c r="T227"/>
  <c r="R228"/>
  <c r="R227"/>
  <c r="P228"/>
  <c r="P227"/>
  <c r="BK228"/>
  <c r="BK227"/>
  <c r="J227"/>
  <c r="J228"/>
  <c r="BE228"/>
  <c r="J61"/>
  <c r="BI221"/>
  <c r="BH221"/>
  <c r="BG221"/>
  <c r="BF221"/>
  <c r="T221"/>
  <c r="R221"/>
  <c r="P221"/>
  <c r="BK221"/>
  <c r="J221"/>
  <c r="BE221"/>
  <c r="BI215"/>
  <c r="BH215"/>
  <c r="BG215"/>
  <c r="BF215"/>
  <c r="T215"/>
  <c r="T214"/>
  <c r="R215"/>
  <c r="R214"/>
  <c r="P215"/>
  <c r="P214"/>
  <c r="BK215"/>
  <c r="BK214"/>
  <c r="J214"/>
  <c r="J215"/>
  <c r="BE215"/>
  <c r="J60"/>
  <c r="BI209"/>
  <c r="BH209"/>
  <c r="BG209"/>
  <c r="BF209"/>
  <c r="T209"/>
  <c r="T208"/>
  <c r="R209"/>
  <c r="R208"/>
  <c r="P209"/>
  <c r="P208"/>
  <c r="BK209"/>
  <c r="BK208"/>
  <c r="J208"/>
  <c r="J209"/>
  <c r="BE209"/>
  <c r="J59"/>
  <c r="BI203"/>
  <c r="BH203"/>
  <c r="BG203"/>
  <c r="BF203"/>
  <c r="T203"/>
  <c r="R203"/>
  <c r="P203"/>
  <c r="BK203"/>
  <c r="J203"/>
  <c r="BE203"/>
  <c r="BI198"/>
  <c r="BH198"/>
  <c r="BG198"/>
  <c r="BF198"/>
  <c r="T198"/>
  <c r="R198"/>
  <c r="P198"/>
  <c r="BK198"/>
  <c r="J198"/>
  <c r="BE198"/>
  <c r="BI192"/>
  <c r="BH192"/>
  <c r="BG192"/>
  <c r="BF192"/>
  <c r="T192"/>
  <c r="R192"/>
  <c r="P192"/>
  <c r="BK192"/>
  <c r="J192"/>
  <c r="BE192"/>
  <c r="BI190"/>
  <c r="BH190"/>
  <c r="BG190"/>
  <c r="BF190"/>
  <c r="T190"/>
  <c r="R190"/>
  <c r="P190"/>
  <c r="BK190"/>
  <c r="J190"/>
  <c r="BE190"/>
  <c r="BI183"/>
  <c r="BH183"/>
  <c r="BG183"/>
  <c r="BF183"/>
  <c r="T183"/>
  <c r="R183"/>
  <c r="P183"/>
  <c r="BK183"/>
  <c r="J183"/>
  <c r="BE183"/>
  <c r="BI180"/>
  <c r="BH180"/>
  <c r="BG180"/>
  <c r="BF180"/>
  <c r="T180"/>
  <c r="R180"/>
  <c r="P180"/>
  <c r="BK180"/>
  <c r="J180"/>
  <c r="BE180"/>
  <c r="BI174"/>
  <c r="BH174"/>
  <c r="BG174"/>
  <c r="BF174"/>
  <c r="T174"/>
  <c r="R174"/>
  <c r="P174"/>
  <c r="BK174"/>
  <c r="J174"/>
  <c r="BE174"/>
  <c r="BI171"/>
  <c r="BH171"/>
  <c r="BG171"/>
  <c r="BF171"/>
  <c r="T171"/>
  <c r="R171"/>
  <c r="P171"/>
  <c r="BK171"/>
  <c r="J171"/>
  <c r="BE171"/>
  <c r="BI165"/>
  <c r="BH165"/>
  <c r="BG165"/>
  <c r="BF165"/>
  <c r="T165"/>
  <c r="R165"/>
  <c r="P165"/>
  <c r="BK165"/>
  <c r="J165"/>
  <c r="BE165"/>
  <c r="BI159"/>
  <c r="BH159"/>
  <c r="BG159"/>
  <c r="BF159"/>
  <c r="T159"/>
  <c r="R159"/>
  <c r="P159"/>
  <c r="BK159"/>
  <c r="J159"/>
  <c r="BE159"/>
  <c r="BI156"/>
  <c r="BH156"/>
  <c r="BG156"/>
  <c r="BF156"/>
  <c r="T156"/>
  <c r="R156"/>
  <c r="P156"/>
  <c r="BK156"/>
  <c r="J156"/>
  <c r="BE156"/>
  <c r="BI150"/>
  <c r="BH150"/>
  <c r="BG150"/>
  <c r="BF150"/>
  <c r="T150"/>
  <c r="R150"/>
  <c r="P150"/>
  <c r="BK150"/>
  <c r="J150"/>
  <c r="BE150"/>
  <c r="BI144"/>
  <c r="BH144"/>
  <c r="BG144"/>
  <c r="BF144"/>
  <c r="T144"/>
  <c r="R144"/>
  <c r="P144"/>
  <c r="BK144"/>
  <c r="J144"/>
  <c r="BE144"/>
  <c r="BI141"/>
  <c r="BH141"/>
  <c r="BG141"/>
  <c r="BF141"/>
  <c r="T141"/>
  <c r="R141"/>
  <c r="P141"/>
  <c r="BK141"/>
  <c r="J141"/>
  <c r="BE141"/>
  <c r="BI133"/>
  <c r="BH133"/>
  <c r="BG133"/>
  <c r="BF133"/>
  <c r="T133"/>
  <c r="R133"/>
  <c r="P133"/>
  <c r="BK133"/>
  <c r="J133"/>
  <c r="BE133"/>
  <c r="BI130"/>
  <c r="BH130"/>
  <c r="BG130"/>
  <c r="BF130"/>
  <c r="T130"/>
  <c r="R130"/>
  <c r="P130"/>
  <c r="BK130"/>
  <c r="J130"/>
  <c r="BE130"/>
  <c r="BI122"/>
  <c r="BH122"/>
  <c r="BG122"/>
  <c r="BF122"/>
  <c r="T122"/>
  <c r="R122"/>
  <c r="P122"/>
  <c r="BK122"/>
  <c r="J122"/>
  <c r="BE122"/>
  <c r="BI119"/>
  <c r="BH119"/>
  <c r="BG119"/>
  <c r="BF119"/>
  <c r="T119"/>
  <c r="R119"/>
  <c r="P119"/>
  <c r="BK119"/>
  <c r="J119"/>
  <c r="BE119"/>
  <c r="BI112"/>
  <c r="BH112"/>
  <c r="BG112"/>
  <c r="BF112"/>
  <c r="T112"/>
  <c r="R112"/>
  <c r="P112"/>
  <c r="BK112"/>
  <c r="J112"/>
  <c r="BE112"/>
  <c r="BI105"/>
  <c r="BH105"/>
  <c r="BG105"/>
  <c r="BF105"/>
  <c r="T105"/>
  <c r="R105"/>
  <c r="P105"/>
  <c r="BK105"/>
  <c r="J105"/>
  <c r="BE105"/>
  <c r="BI99"/>
  <c r="BH99"/>
  <c r="BG99"/>
  <c r="BF99"/>
  <c r="T99"/>
  <c r="R99"/>
  <c r="P99"/>
  <c r="BK99"/>
  <c r="J99"/>
  <c r="BE99"/>
  <c r="BI93"/>
  <c r="F34"/>
  <c i="1" r="BD52"/>
  <c i="2" r="BH93"/>
  <c r="F33"/>
  <c i="1" r="BC52"/>
  <c i="2" r="BG93"/>
  <c r="F32"/>
  <c i="1" r="BB52"/>
  <c i="2" r="BF93"/>
  <c r="J31"/>
  <c i="1" r="AW52"/>
  <c i="2" r="F31"/>
  <c i="1" r="BA52"/>
  <c i="2" r="T93"/>
  <c r="T92"/>
  <c r="T91"/>
  <c r="T90"/>
  <c r="R93"/>
  <c r="R92"/>
  <c r="R91"/>
  <c r="R90"/>
  <c r="P93"/>
  <c r="P92"/>
  <c r="P91"/>
  <c r="P90"/>
  <c i="1" r="AU52"/>
  <c i="2" r="BK93"/>
  <c r="BK92"/>
  <c r="J92"/>
  <c r="BK91"/>
  <c r="J91"/>
  <c r="BK90"/>
  <c r="J90"/>
  <c r="J56"/>
  <c r="J27"/>
  <c i="1" r="AG52"/>
  <c i="2" r="J93"/>
  <c r="BE93"/>
  <c r="J30"/>
  <c i="1" r="AV52"/>
  <c i="2" r="F30"/>
  <c i="1" r="AZ52"/>
  <c i="2" r="J58"/>
  <c r="J57"/>
  <c r="J86"/>
  <c r="F84"/>
  <c r="E82"/>
  <c r="J51"/>
  <c r="F49"/>
  <c r="E47"/>
  <c r="J36"/>
  <c r="J18"/>
  <c r="E18"/>
  <c r="F87"/>
  <c r="F52"/>
  <c r="J17"/>
  <c r="J15"/>
  <c r="E15"/>
  <c r="F86"/>
  <c r="F51"/>
  <c r="J14"/>
  <c r="J12"/>
  <c r="J84"/>
  <c r="J49"/>
  <c r="E7"/>
  <c r="E80"/>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<sst xmlns="http://schemas.openxmlformats.org/spreadsheetml/2006/main">
  <si>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</si>
  <si>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</si>
  <si>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</si>
  <si>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</si>
  <si>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</si>
  <si>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</si>
  <si>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</si>
  <si>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{aeb9af46-20fc-4186-960a-a2ad7ebae20c}</t>
  </si>
  <si>
    <t>0,01</t>
  </si>
  <si>
    <t>21</t>
  </si>
  <si>
    <t>15</t>
  </si>
  <si>
    <t>REKAPITULACE STAVBY</t>
  </si>
  <si>
    <t xml:space="preserve">v ---  níže se nacházejí doplnkové a pomocné údaje k sestavám  --- v</t>
  </si>
  <si>
    <t>Návod na vyplnění</t>
  </si>
  <si>
    <t>0,001</t>
  </si>
  <si>
    <t>Kód:</t>
  </si>
  <si>
    <t>201906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</si>
  <si>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</si>
  <si>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</si>
  <si>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místní komunikace a prostranství u ZS - Mladý Smolivec</t>
  </si>
  <si>
    <t>KSO:</t>
  </si>
  <si>
    <t/>
  </si>
  <si>
    <t>CC-CZ:</t>
  </si>
  <si>
    <t>Místo:</t>
  </si>
  <si>
    <t>Mladý Smolivec</t>
  </si>
  <si>
    <t>Datum:</t>
  </si>
  <si>
    <t>7. 2. 2019</t>
  </si>
  <si>
    <t>Zadavatel:</t>
  </si>
  <si>
    <t>IČ:</t>
  </si>
  <si>
    <t xml:space="preserve"> </t>
  </si>
  <si>
    <t>DIČ:</t>
  </si>
  <si>
    <t>Uchazeč:</t>
  </si>
  <si>
    <t>Vyplň údaj</t>
  </si>
  <si>
    <t>Projektant:</t>
  </si>
  <si>
    <t>Ing. Petr Hulinský</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</si>
  <si>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</si>
  <si>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</si>
  <si>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</si>
  <si>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</si>
  <si>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</si>
  <si>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</si>
  <si>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</si>
  <si>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</si>
  <si>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</si>
  <si>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</si>
  <si>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</si>
  <si>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</si>
  <si>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</si>
  <si>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</si>
  <si>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</si>
  <si>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</si>
  <si>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</si>
  <si>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</si>
  <si>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</si>
  <si>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</si>
  <si>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</si>
  <si>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</si>
  <si>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</si>
  <si>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</si>
  <si>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</si>
  <si>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</si>
  <si>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</si>
  <si>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</si>
  <si>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</si>
  <si>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</si>
  <si>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</si>
  <si>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</si>
  <si>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</si>
  <si>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</si>
  <si>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</si>
  <si>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</si>
  <si>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</si>
  <si>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</si>
  <si>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</si>
  <si>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</si>
  <si>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</si>
  <si>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</si>
  <si>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</si>
  <si>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Stavební část</t>
  </si>
  <si>
    <t>STA</t>
  </si>
  <si>
    <t>1</t>
  </si>
  <si>
    <t>{65ed1a99-3bd2-4e1b-9e68-5d47ddc307ed}</t>
  </si>
  <si>
    <t>2</t>
  </si>
  <si>
    <t>VON</t>
  </si>
  <si>
    <t>Vedlejší a ostatní rozpočtové náklady</t>
  </si>
  <si>
    <t>{7446422d-f408-414d-bdd5-6448abfba1c1}</t>
  </si>
  <si>
    <t>1) Krycí list soupisu</t>
  </si>
  <si>
    <t>2) Rekapitulace</t>
  </si>
  <si>
    <t>3) Soupis prací</t>
  </si>
  <si>
    <t>Zpět na list:</t>
  </si>
  <si>
    <t>Rekapitulace stavby</t>
  </si>
  <si>
    <t>skládka</t>
  </si>
  <si>
    <t>m3</t>
  </si>
  <si>
    <t>30,51</t>
  </si>
  <si>
    <t>KRYCÍ LIST SOUPISU</t>
  </si>
  <si>
    <t>Objekt:</t>
  </si>
  <si>
    <t>1. - Stavební část</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</si>
  <si>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</si>
  <si>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</si>
  <si>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</si>
  <si>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</si>
  <si>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</si>
  <si>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</si>
  <si>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</si>
  <si>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</si>
  <si>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</si>
  <si>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</si>
  <si>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</si>
  <si>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</si>
  <si>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91 - Doplňující konstrukce a práce pozemních komunikací, letišť a ploch</t>
  </si>
  <si>
    <t xml:space="preserve">      93 - Různé dokončovací konstrukce a práce inženýrských staveb</t>
  </si>
  <si>
    <t xml:space="preserve">      99 - Přesun hmot a manipulace se sutí</t>
  </si>
  <si>
    <t xml:space="preserve">        997 - Přesun sutě</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</si>
  <si>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</si>
  <si>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</si>
  <si>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</si>
  <si>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</si>
  <si>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</si>
  <si>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</si>
  <si>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</si>
  <si>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</si>
  <si>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</si>
  <si>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</si>
  <si>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</si>
  <si>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</si>
  <si>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</si>
  <si>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</si>
  <si>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</si>
  <si>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</si>
  <si>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</si>
  <si>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</si>
  <si>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</si>
  <si>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</si>
  <si>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</si>
  <si>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</si>
  <si>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113107162</t>
  </si>
  <si>
    <t>Odstranění podkladu z kameniva drceného tl 200 mm strojně pl přes 50 do 200 m2</t>
  </si>
  <si>
    <t>m2</t>
  </si>
  <si>
    <t>CS ÚRS 2018 01</t>
  </si>
  <si>
    <t>4</t>
  </si>
  <si>
    <t>238360307</t>
  </si>
  <si>
    <t>PP</t>
  </si>
  <si>
    <t>Odstranění podkladů nebo krytů strojně plochy jednotlivě přes 50 m2 do 200 m2 s přemístěním hmot na skládku na vzdálenost do 20 m nebo s naložením na dopravní prostředek z kameniva hrubého drceného, o tl. vrstvy přes 100 do 200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</si>
  <si>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</si>
  <si>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</si>
  <si>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</si>
  <si>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 xml:space="preserve">viz  příloha  C.2.1. – 2.</t>
  </si>
  <si>
    <t>2*150</t>
  </si>
  <si>
    <t>Součet</t>
  </si>
  <si>
    <t>113107182</t>
  </si>
  <si>
    <t>Odstranění podkladu živičného tl 100 mm strojně pl přes 50 do 200 m2</t>
  </si>
  <si>
    <t>-1233747395</t>
  </si>
  <si>
    <t>Odstranění podkladů nebo krytů strojně plochy jednotlivě přes 50 m2 do 200 m2 s přemístěním hmot na skládku na vzdálenost do 20 m nebo s naložením na dopravní prostředek živičných, o tl. vrstvy přes 50 do 100 mm</t>
  </si>
  <si>
    <t>150</t>
  </si>
  <si>
    <t>3</t>
  </si>
  <si>
    <t>113154114</t>
  </si>
  <si>
    <t>Frézování živičného krytu tl 100 mm pruh š 0,5 m pl do 500 m2 bez překážek v trase</t>
  </si>
  <si>
    <t>-2009758582</t>
  </si>
  <si>
    <t>Frézování živičného podkladu nebo krytu s naložením na dopravní prostředek plochy do 500 m2 bez překážek v trase pruhu šířky do 0,5 m, tloušťky vrstvy 100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</si>
  <si>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</si>
  <si>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 xml:space="preserve">viz  příloha  C.2.1. –  2.</t>
  </si>
  <si>
    <t>tl. 70 mm</t>
  </si>
  <si>
    <t>300</t>
  </si>
  <si>
    <t>132201101</t>
  </si>
  <si>
    <t>Hloubení rýh š do 600 mm v hornině tř. 3 objemu do 100 m3</t>
  </si>
  <si>
    <t>-218205180</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</si>
  <si>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</si>
  <si>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</si>
  <si>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výkop pro žulové krajníky</t>
  </si>
  <si>
    <t>220*0,45*0,25</t>
  </si>
  <si>
    <t>5</t>
  </si>
  <si>
    <t>132201109</t>
  </si>
  <si>
    <t>Příplatek za lepivost k hloubení rýh š do 600 mm v hornině tř. 3</t>
  </si>
  <si>
    <t>1977024998</t>
  </si>
  <si>
    <t>Hloubení zapažených i nezapažených rýh šířky do 600 mm s urovnáním dna do předepsaného profilu a spádu v hornině tř. 3 Příplatek k cenám za lepivost horniny tř. 3</t>
  </si>
  <si>
    <t>6</t>
  </si>
  <si>
    <t>132201202</t>
  </si>
  <si>
    <t>Hloubení rýh š do 2000 mm v hornině tř. 3 objemu do 1000 m3</t>
  </si>
  <si>
    <t>-1741604804</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</si>
  <si>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</si>
  <si>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</si>
  <si>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 xml:space="preserve">Výkop  pro  potrubí,  šachty  a  vpustě   v  horn.  3 - 4</t>
  </si>
  <si>
    <t>1,2*1,2*2*2</t>
  </si>
  <si>
    <t>1,2*8*2</t>
  </si>
  <si>
    <t>Mezisoučet</t>
  </si>
  <si>
    <t>24,96/2"50%</t>
  </si>
  <si>
    <t>7</t>
  </si>
  <si>
    <t>132201209</t>
  </si>
  <si>
    <t>Příplatek za lepivost k hloubení rýh š do 2000 mm v hornině tř. 3</t>
  </si>
  <si>
    <t>1013246442</t>
  </si>
  <si>
    <t>Hloubení zapažených i nezapažených rýh šířky přes 600 do 2 000 mm s urovnáním dna do předepsaného profilu a spádu v hornině tř. 3 Příplatek k cenám za lepivost horniny tř. 3</t>
  </si>
  <si>
    <t>8</t>
  </si>
  <si>
    <t>132301202</t>
  </si>
  <si>
    <t>Hloubení rýh š do 2000 mm v hornině tř. 4 objemu do 1000 m3</t>
  </si>
  <si>
    <t>-730824404</t>
  </si>
  <si>
    <t>Hloubení zapažených i nezapažených rýh šířky přes 600 do 2 000 mm s urovnáním dna do předepsaného profilu a spádu v hornině tř. 4 přes 100 do 1 000 m3</t>
  </si>
  <si>
    <t>9</t>
  </si>
  <si>
    <t>132301209</t>
  </si>
  <si>
    <t>Příplatek za lepivost k hloubení rýh š do 2000 mm v hornině tř. 4</t>
  </si>
  <si>
    <t>1883971969</t>
  </si>
  <si>
    <t>Hloubení zapažených i nezapažených rýh šířky přes 600 do 2 000 mm s urovnáním dna do předepsaného profilu a spádu v hornině tř. 4 Příplatek k cenám za lepivost horniny tř. 4</t>
  </si>
  <si>
    <t>10</t>
  </si>
  <si>
    <t>174101101</t>
  </si>
  <si>
    <t>Zásyp jam, šachet rýh nebo kolem objektů sypaninou se zhutněním</t>
  </si>
  <si>
    <t>-728417595</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</si>
  <si>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</si>
  <si>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</si>
  <si>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dešťové kanalizace</t>
  </si>
  <si>
    <t>24,96-4,32-1,44</t>
  </si>
  <si>
    <t>11</t>
  </si>
  <si>
    <t>175151101</t>
  </si>
  <si>
    <t>Obsypání potrubí strojně sypaninou bez prohození, uloženou do 3 m</t>
  </si>
  <si>
    <t>1969793182</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</si>
  <si>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</si>
  <si>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</si>
  <si>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 xml:space="preserve">obsyp potrubí </t>
  </si>
  <si>
    <t>1,2*8*0,6-0,15*1,2*8</t>
  </si>
  <si>
    <t>12</t>
  </si>
  <si>
    <t>M</t>
  </si>
  <si>
    <t>58331351</t>
  </si>
  <si>
    <t>kamenivo těžené drobné frakce 0-4</t>
  </si>
  <si>
    <t>t</t>
  </si>
  <si>
    <t>-379779137</t>
  </si>
  <si>
    <t>4,32*2 'Přepočtené koeficientem množství</t>
  </si>
  <si>
    <t>13</t>
  </si>
  <si>
    <t>181102302</t>
  </si>
  <si>
    <t>Úprava pláně v zářezech se zhutněním</t>
  </si>
  <si>
    <t>-1903094793</t>
  </si>
  <si>
    <t>Úprava pláně na stavbách dálnic strojně v zářezech mimo skalních se zhutněním</t>
  </si>
  <si>
    <t xml:space="preserve">Poznámka k souboru cen:_x000d_
1. Ceny se zhutněním jsou určeny pro všechny míry zhutnění._x000d_
2. Ceny 10-2301, 10-2302, 20-2301 a 20-2305 jsou určeny pro urovnání nově zřizovaných ploch vodorovných nebo ve sklonu do 1:5 pod zpevnění ploch jakéhokoliv druhu, pod humusování, drnování a dále předepíše-li projekt urovnání pláně z jiného důvodu._x000d_
3. Cena 10-2303 je určena pro vyplnění sypaninou prohlubní zářezů v horninách třídy II a III._x000d_
4. Ceny neplatí pro zhutnění podloží pod násypy; toto zhutnění se oceňuje cenou 215 90-1101 Zhutnění podloží pod násypy._x000d_
5. Ceny neplatí pro urovnání lavic (berem) šířky do 3 m přerušujících svahy, pro urovnání dna příkopů pro jakoukoliv jejich šířku; toto urovnání se oceňuje cenami souboru cen 182 . 0-11 Svahování trvalých svahů do projektovaných profilů A 01 tohoto katalogu._x000d_
6. Urovnání ploch ve sklonu přes 1:5 (svahování) se oceňuje cenou 182 20-1101 Svahování trvalých svahů do projektovaných profilů, části A 01 tohoto katalogu._x000d_
7. Vyplnění prohlubní v horninách třídy II a III betonem nebo stabilizací se oceňuje cenami části A 01 Zřízení konstrukcí katalogu 822-1 Komunikace pozemní a letiště._x000d_
</t>
  </si>
  <si>
    <t>240</t>
  </si>
  <si>
    <t>14</t>
  </si>
  <si>
    <t>181301102</t>
  </si>
  <si>
    <t>Rozprostření ornice tl vrstvy do 150 mm pl do 500 m2 v rovině nebo ve svahu do 1:5</t>
  </si>
  <si>
    <t>-881817249</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</si>
  <si>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</si>
  <si>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</si>
  <si>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200</t>
  </si>
  <si>
    <t>10364101R</t>
  </si>
  <si>
    <t xml:space="preserve">zemina pro terénní úpravy -  ornice</t>
  </si>
  <si>
    <t>vlastní položka</t>
  </si>
  <si>
    <t>1615481098</t>
  </si>
  <si>
    <t>0,15*200*1,5</t>
  </si>
  <si>
    <t>16</t>
  </si>
  <si>
    <t>181411131</t>
  </si>
  <si>
    <t>Založení parkového trávníku výsevem plochy do 1000 m2 v rovině a ve svahu do 1:5</t>
  </si>
  <si>
    <t>-1387858468</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</si>
  <si>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</si>
  <si>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</si>
  <si>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17</t>
  </si>
  <si>
    <t>00572410</t>
  </si>
  <si>
    <t>osivo směs travní parková</t>
  </si>
  <si>
    <t>kg</t>
  </si>
  <si>
    <t>-118822322</t>
  </si>
  <si>
    <t>200/50</t>
  </si>
  <si>
    <t>18</t>
  </si>
  <si>
    <t>151811131</t>
  </si>
  <si>
    <t>Osazení pažicího boxu hl výkopu do 4 m š do 1,2 m</t>
  </si>
  <si>
    <t>1420448589</t>
  </si>
  <si>
    <t>Zřízení pažicích boxů pro pažení a rozepření stěn rýh podzemního vedení hloubka výkopu do 4 m, šířka do 1,2 m</t>
  </si>
  <si>
    <t xml:space="preserve">Poznámka k souboru cen:_x000d_
1. Množství měrných jednotek pažicích boxů se určuje v m2 celkové zapažené plochy (započítávají se obě strany výkopu)._x000d_
</t>
  </si>
  <si>
    <t xml:space="preserve">Výkop  pro  potrubí,  šachty  a  vpustě   </t>
  </si>
  <si>
    <t>4*1,2*2*2</t>
  </si>
  <si>
    <t>2*8*2</t>
  </si>
  <si>
    <t>19</t>
  </si>
  <si>
    <t>151811231</t>
  </si>
  <si>
    <t>Odstranění pažicího boxu hl výkopu do 4 m š do 1,2 m</t>
  </si>
  <si>
    <t>273175462</t>
  </si>
  <si>
    <t>Odstranění pažicích boxů pro pažení a rozepření stěn rýh podzemního vedení hloubka výkopu do 4 m, šířka do 1,2 m</t>
  </si>
  <si>
    <t>20</t>
  </si>
  <si>
    <t>162701105</t>
  </si>
  <si>
    <t>Vodorovné přemístění do 10000 m výkopku/sypaniny z horniny tř. 1 až 4</t>
  </si>
  <si>
    <t>446409690</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</si>
  <si>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</si>
  <si>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</si>
  <si>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Odvoz  přebytečného  materiálu  na  skládku  </t>
  </si>
  <si>
    <t>24,75+12,48+12,48-19,2</t>
  </si>
  <si>
    <t>162701109</t>
  </si>
  <si>
    <t>Příplatek k vodorovnému přemístění výkopku/sypaniny z horniny tř. 1 až 4 ZKD 1000 m přes 10000 m</t>
  </si>
  <si>
    <t>1158873282</t>
  </si>
  <si>
    <t>Vodorovné přemístění výkopku nebo sypaniny po suchu na obvyklém dopravním prostředku, bez naložení výkopku, avšak se složením bez rozhrnutí z horniny tř. 1 až 4 na vzdálenost Příplatek k ceně za každých dalších i započatých 1 000 m</t>
  </si>
  <si>
    <t>30,51*15 'Přepočtené koeficientem množství</t>
  </si>
  <si>
    <t>22</t>
  </si>
  <si>
    <t>171201211</t>
  </si>
  <si>
    <t>Poplatek za uložení stavebního odpadu - zeminy a kameniva na skládce</t>
  </si>
  <si>
    <t>-1573317917</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</si>
  <si>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</si>
  <si>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</si>
  <si>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30,51*1,8 'Přepočtené koeficientem množství</t>
  </si>
  <si>
    <t>Svislé a kompletní konstrukce</t>
  </si>
  <si>
    <t>23</t>
  </si>
  <si>
    <t>358315114</t>
  </si>
  <si>
    <t>Bourání šachty, stoky kompletní nebo otvorů z prostého betonu plochy do 4 m2</t>
  </si>
  <si>
    <t>-463065417</t>
  </si>
  <si>
    <t>Bourání šachty, stoky kompletní nebo vybourání otvorů průřezové plochy do 4 m2 ve stokách ze zdiva z prostého betonu</t>
  </si>
  <si>
    <t>2*0,5</t>
  </si>
  <si>
    <t>Vodorovné konstrukce</t>
  </si>
  <si>
    <t>24</t>
  </si>
  <si>
    <t>451317777</t>
  </si>
  <si>
    <t>Podklad nebo lože pod dlažbu vodorovný nebo do sklonu 1:5 z betonu prostého tl do 100 mm</t>
  </si>
  <si>
    <t>-1472830212</t>
  </si>
  <si>
    <t>Podklad nebo lože pod dlažbu (přídlažbu) v ploše vodorovné nebo ve sklonu do 1:5, tloušťky od 50 do 100 mm z betonu prostého</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</si>
  <si>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</si>
  <si>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 xml:space="preserve">viz  příloha  C.2.1.  –  2.</t>
  </si>
  <si>
    <t>50</t>
  </si>
  <si>
    <t>25</t>
  </si>
  <si>
    <t>451572111</t>
  </si>
  <si>
    <t>Lože pod potrubí otevřený výkop z kameniva drobného těženého</t>
  </si>
  <si>
    <t>-313119795</t>
  </si>
  <si>
    <t>Lože pod potrubí, stoky a drobné objekty v otevřeném výkopu z kameniva drobného těženého 0 až 4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</si>
  <si>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</si>
  <si>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 xml:space="preserve">lože pod potrubí </t>
  </si>
  <si>
    <t>0,15*1,2*8</t>
  </si>
  <si>
    <t>Komunikace pozemní</t>
  </si>
  <si>
    <t>26</t>
  </si>
  <si>
    <t>564851111</t>
  </si>
  <si>
    <t>Podklad ze štěrkodrtě ŠD tl 150 mm</t>
  </si>
  <si>
    <t>-77615296</t>
  </si>
  <si>
    <t>Podklad ze štěrkodrti ŠD s rozprostřením a zhutněním, po zhutnění tl. 150 mm</t>
  </si>
  <si>
    <t>40</t>
  </si>
  <si>
    <t>27</t>
  </si>
  <si>
    <t>56485111R</t>
  </si>
  <si>
    <t>Podklad ze štěrkodrtě ŠD tl 150 mm fr. 0-8 mm</t>
  </si>
  <si>
    <t>-1408852634</t>
  </si>
  <si>
    <t>28</t>
  </si>
  <si>
    <t>564871111</t>
  </si>
  <si>
    <t>Podklad ze štěrkodrtě ŠD tl 250 mm</t>
  </si>
  <si>
    <t>-1832275862</t>
  </si>
  <si>
    <t>Podklad ze štěrkodrti ŠD s rozprostřením a zhutněním, po zhutnění tl. 250 mm</t>
  </si>
  <si>
    <t>29</t>
  </si>
  <si>
    <t>564952111</t>
  </si>
  <si>
    <t>Podklad z mechanicky zpevněného kameniva MZK tl 150 mm</t>
  </si>
  <si>
    <t>-2071072110</t>
  </si>
  <si>
    <t>Podklad z mechanicky zpevněného kameniva MZK (minerální beton) s rozprostřením a s hutněním, po zhutnění tl. 150 mm</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</si>
  <si>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</si>
  <si>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30</t>
  </si>
  <si>
    <t>565155111</t>
  </si>
  <si>
    <t>Asfaltový beton vrstva podkladní ACP 16 (obalované kamenivo OKS) tl 70 mm š do 3 m</t>
  </si>
  <si>
    <t>861290094</t>
  </si>
  <si>
    <t>Asfaltový beton vrstva podkladní ACP 16 (obalované kamenivo střednězrnné - OKS) s rozprostřením a zhutněním v pruhu šířky do 3 m, po zhutnění tl. 70 mm</t>
  </si>
  <si>
    <t xml:space="preserve">Poznámka k souboru cen:_x000d_
1. ČSN EN 13108-1 připouští pro ACP 16 pouze tl. 50 až 80 mm._x000d_
</t>
  </si>
  <si>
    <t>31</t>
  </si>
  <si>
    <t>572141111</t>
  </si>
  <si>
    <t>Vyrovnání povrchu dosavadních krytů asfaltovým betonem ACO (AB) tl do 40 mm</t>
  </si>
  <si>
    <t>-587046930</t>
  </si>
  <si>
    <t>Vyrovnání povrchu dosavadních krytů s rozprostřením hmot a zhutněním asfaltovým betonem ACO (AB) tl. od 20 do 40 mm</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</si>
  <si>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krytu._x000d_
2. Ceny nelze použít:_x000d_
a) pro samostatné prováděné vyspravení ojedinělých výtluků, které se oceňuje cenami souboru cen 572 2 .- 1 Vyspravení výtluků dosavadního krytu,_x000d_
b) pro ložné a obrusné vrstvy na novostavbách nebo prováděné jako každá další vrstva na vrstvě oceňované cenami tohoto souboru cen; tyto stavební práce se oceňují cenami souboru cen stavebního dílu 56 popř. 57 části A 01 tohoto katalogu._x000d_
3. V cenách jsou započteny i náklady na:_x000d_
a) příp. nutné očištění povrchu krytu nebo výtluků dosavadního krytu,_x000d_
b) spojovací postřik dosavadního krytu._x000d_
4. V cenách 572 13-12 a 572 15- jsou započteny i náklady na zdrsňovací posyp._x000d_
</t>
  </si>
  <si>
    <t>1100</t>
  </si>
  <si>
    <t>32</t>
  </si>
  <si>
    <t>572241122</t>
  </si>
  <si>
    <t>Vyspravení výtluků asfaltovým betonem ACO (AB) tl do 60 mm při vyspravované ploše přes 10% na 1 km</t>
  </si>
  <si>
    <t>253496643</t>
  </si>
  <si>
    <t>Vyspravení výtluků materiálem na bázi asfaltu s řezáním, vysekáním, očištěním, zaplněním směsí a zhutněním asfaltovým betonem ACO (AB) při vyspravované ploše na 1 km komunikace přes 10 % tl. přes 40 do 60 mm</t>
  </si>
  <si>
    <t xml:space="preserve">Poznámka k souboru cen:_x000d_
1. Ceny jsou určeny pouze pro jednotlivě prováděné vyspravení výtluků._x000d_
2. Ceny jsou určeny pro ocenění jedné vrstvy pokládané směsi. Oprava výtluků větších tlouštěk se provádí ve více vrstvách._x000d_
3. Ceny nelze použít pro vyspravení výtluků dosavadního krytu prováděné jako souvislá úprava krytu v rámci rekonstrukcí nebo obnov, které se oceňuje cenami souboru cen 572 1 . - Vyrovnání povrchu dosavadních krytů nebo podkladů._x000d_
4. V cenách jsou započteny i náklady na:_x000d_
a) řezání a vysekání konstrukce vozovky kolem výtluků,_x000d_
b) odstranění zbylého materiálu._x000d_
5. V cenách 575 24- je započteny i náklady na spojovací postřik styčných ploch výtluků a ošetření hran výtluků tmelící hmotou._x000d_
6. V cenách 572 25- jsou započteny i náklady na natření styčných ploch asfaltem, ošetření hran výtluků asfaltovými pásy a zdrsňovací posyp._x000d_
7. V cenách 572 26-2 nejsou započteny náklady na případný spojovací postřik._x000d_
</t>
  </si>
  <si>
    <t>100</t>
  </si>
  <si>
    <t>33</t>
  </si>
  <si>
    <t>573231108</t>
  </si>
  <si>
    <t>Postřik živičný spojovací ze silniční emulze v množství 0,50 kg/m2</t>
  </si>
  <si>
    <t>1581453076</t>
  </si>
  <si>
    <t>Postřik spojovací PS bez posypu kamenivem ze silniční emulze, v množství 0,50 kg/m2</t>
  </si>
  <si>
    <t>34</t>
  </si>
  <si>
    <t>573231111</t>
  </si>
  <si>
    <t>Postřik živičný spojovací ze silniční emulze v množství 0,70 kg/m2</t>
  </si>
  <si>
    <t>1665815642</t>
  </si>
  <si>
    <t>Postřik spojovací PS bez posypu kamenivem ze silniční emulze, v množství 0,70 kg/m2</t>
  </si>
  <si>
    <t>35</t>
  </si>
  <si>
    <t>577134111</t>
  </si>
  <si>
    <t>Asfaltový beton vrstva obrusná ACO 11 (ABS) tř. I tl 40 mm š do 3 m z nemodifikovaného asfaltu</t>
  </si>
  <si>
    <t>1044550547</t>
  </si>
  <si>
    <t>Asfaltový beton vrstva obrusná ACO 11 (ABS) s rozprostřením a se zhutněním z nemodifikovaného asfaltu v pruhu šířky do 3 m tř. I, po zhutnění tl. 40 mm</t>
  </si>
  <si>
    <t xml:space="preserve">Poznámka k souboru cen:_x000d_
1. ČSN EN 13108-1 připouští pro ACO 11 pouze tl. 35 až 50 mm._x000d_
</t>
  </si>
  <si>
    <t>750+350</t>
  </si>
  <si>
    <t>36</t>
  </si>
  <si>
    <t>591241111</t>
  </si>
  <si>
    <t>Kladení dlažby z kostek drobných z kamene na MC tl 50 mm</t>
  </si>
  <si>
    <t>1038432929</t>
  </si>
  <si>
    <t>Kladení dlažby z kostek s provedením lože do tl. 50 mm, s vyplněním spár, s dvojím beraněním a se smetením přebytečného materiálu na krajnici drobných z kamene, do lože z cementové malty</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</si>
  <si>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</si>
  <si>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37</t>
  </si>
  <si>
    <t>58380124</t>
  </si>
  <si>
    <t>kostka dlažební žula drobná 10/10</t>
  </si>
  <si>
    <t>-1341946488</t>
  </si>
  <si>
    <t>kostka dlažební žula drobná</t>
  </si>
  <si>
    <t>50/5,2*1,03</t>
  </si>
  <si>
    <t>38</t>
  </si>
  <si>
    <t>591411111</t>
  </si>
  <si>
    <t>Kladení dlažby z mozaiky jednobarevné komunikací pro pěší lože z kameniva</t>
  </si>
  <si>
    <t>30683232</t>
  </si>
  <si>
    <t>Kladení dlažby z mozaiky komunikací pro pěší s vyplněním spár, s dvojím beraněním a se smetením přebytečného materiálu na vzdálenost do 3 m jednobarevné, s ložem tl. do 40 mm z kameniva</t>
  </si>
  <si>
    <t xml:space="preserve">Poznámka k souboru cen:_x000d_
1. V cenách jsou započteny i náklady na dodání hmot pro lože a na dodání téhož materiálu pro výplň spár a zhotovení šablon, popř. rámů._x000d_
2. V cenách nejsou započteny náklady na dodání mozaiky, které se oceňuje ve specifikaci; ztratné lze dohodnout ve výši 2 %._x000d_
3. Část lože přesahující tloušťku 40 mm se oceňuje cenami souboru cen 451 ..-9 Příplatek za každých dalších 10 mm tloušťky podkladu nebo lože._x000d_
</t>
  </si>
  <si>
    <t>39</t>
  </si>
  <si>
    <t>58380010</t>
  </si>
  <si>
    <t>mozaika dlažební žula 4/6cm šedá</t>
  </si>
  <si>
    <t>-882672863</t>
  </si>
  <si>
    <t>40/8*1,03</t>
  </si>
  <si>
    <t>5,2</t>
  </si>
  <si>
    <t>Trubní vedení</t>
  </si>
  <si>
    <t>871313121</t>
  </si>
  <si>
    <t>Montáž kanalizačního potrubí z PVC těsněné gumovým kroužkem otevřený výkop sklon do 20 % DN 160</t>
  </si>
  <si>
    <t>m</t>
  </si>
  <si>
    <t>1791795769</t>
  </si>
  <si>
    <t>Montáž kanalizačního potrubí z plastů z tvrdého PVC těsněných gumovým kroužkem v otevřeném výkopu ve sklonu do 20 % DN 160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</si>
  <si>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</si>
  <si>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41</t>
  </si>
  <si>
    <t>28611131</t>
  </si>
  <si>
    <t>trubka kanalizační PVC DN 160x1000 mm SN4</t>
  </si>
  <si>
    <t>997117624</t>
  </si>
  <si>
    <t>8*1,07 'Přepočtené koeficientem množství</t>
  </si>
  <si>
    <t>42</t>
  </si>
  <si>
    <t>877315211</t>
  </si>
  <si>
    <t>Montáž tvarovek z tvrdého PVC-systém KG nebo z polypropylenu-systém KG 2000 jednoosé DN 150</t>
  </si>
  <si>
    <t>kus</t>
  </si>
  <si>
    <t>-148575869</t>
  </si>
  <si>
    <t>Montáž tvarovek na kanalizačním potrubí z trub z plastu z tvrdého PVC nebo z polypropylenu v otevřeném výkopu jednoosých DN 150</t>
  </si>
  <si>
    <t xml:space="preserve">Poznámka k souboru cen:_x000d_
1. V cenách nejsou započteny náklady na dodání tvarovek. Tvarovky se oceňují ve ve specifikaci._x000d_
</t>
  </si>
  <si>
    <t>předběžně 5 ks tvarovek na 1 vpust - bude upřesněno při realizaci</t>
  </si>
  <si>
    <t>2*5</t>
  </si>
  <si>
    <t>43</t>
  </si>
  <si>
    <t>28611361</t>
  </si>
  <si>
    <t>koleno kanalizační PVC KG 150x45°</t>
  </si>
  <si>
    <t>-1277203367</t>
  </si>
  <si>
    <t>44</t>
  </si>
  <si>
    <t>892351111</t>
  </si>
  <si>
    <t>Tlaková zkouška vodou potrubí DN 150 nebo 200</t>
  </si>
  <si>
    <t>-295662306</t>
  </si>
  <si>
    <t>Tlakové zkoušky vodou na potrubí DN 150 nebo 200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</si>
  <si>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</si>
  <si>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45</t>
  </si>
  <si>
    <t>892372111</t>
  </si>
  <si>
    <t>Zabezpečení konců potrubí DN do 300 při tlakových zkouškách vodou</t>
  </si>
  <si>
    <t>-1306975494</t>
  </si>
  <si>
    <t>Tlakové zkoušky vodou zabezpečení konců potrubí při tlakových zkouškách DN do 300</t>
  </si>
  <si>
    <t>46</t>
  </si>
  <si>
    <t>895941311</t>
  </si>
  <si>
    <t>Zřízení vpusti kanalizační uliční z betonových dílců typ UVB-50</t>
  </si>
  <si>
    <t>-506019908</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</si>
  <si>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</si>
  <si>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 xml:space="preserve">viz  příloha  C.2.1. - 2.</t>
  </si>
  <si>
    <t>47</t>
  </si>
  <si>
    <t>59223821</t>
  </si>
  <si>
    <t>vpusť betonová uliční prstenec 18x66x10 cm</t>
  </si>
  <si>
    <t>-1976290940</t>
  </si>
  <si>
    <t>48</t>
  </si>
  <si>
    <t>59223822</t>
  </si>
  <si>
    <t>vpusť betonová uliční dno s výtokem 62,6 x 49,5 x 5 cm</t>
  </si>
  <si>
    <t>607489369</t>
  </si>
  <si>
    <t>49</t>
  </si>
  <si>
    <t>59223826</t>
  </si>
  <si>
    <t>vpusť betonová uliční skruž 59x50x5 cm</t>
  </si>
  <si>
    <t>-1504745076</t>
  </si>
  <si>
    <t>899201211</t>
  </si>
  <si>
    <t>Demontáž mříží litinových včetně rámů hmotnosti do 50 kg</t>
  </si>
  <si>
    <t>-1710717018</t>
  </si>
  <si>
    <t>Demontáž mříží litinových včetně rámů, hmotnosti jednotlivě do 50 kg</t>
  </si>
  <si>
    <t xml:space="preserve">Vybourání  uliční  vpustě</t>
  </si>
  <si>
    <t xml:space="preserve">viz  příloha  C.2.1. – 2</t>
  </si>
  <si>
    <t>51</t>
  </si>
  <si>
    <t>899204112</t>
  </si>
  <si>
    <t>Osazení mříží litinových včetně rámů a košů na bahno pro třídu zatížení D400, E600</t>
  </si>
  <si>
    <t>2029304098</t>
  </si>
  <si>
    <t xml:space="preserve">Poznámka k souboru cen:_x000d_
1. V cenách nejsou započteny náklady na dodání mříží, rámů a košů na bahno; tyto náklady se oceňují ve specifikaci._x000d_
</t>
  </si>
  <si>
    <t>52</t>
  </si>
  <si>
    <t>5524232R</t>
  </si>
  <si>
    <t xml:space="preserve">mříž vtoková plastová pro uliční vpusť M500D  zat.  D 400  </t>
  </si>
  <si>
    <t>-1961719950</t>
  </si>
  <si>
    <t>53</t>
  </si>
  <si>
    <t>59223874</t>
  </si>
  <si>
    <t>koš vysoký pro uliční vpusti, žárově zinkovaný plech,pro rám 500/300</t>
  </si>
  <si>
    <t>1172868658</t>
  </si>
  <si>
    <t>54</t>
  </si>
  <si>
    <t>899331111</t>
  </si>
  <si>
    <t>Výšková úprava uličního vstupu nebo vpusti do 200 mm zvýšením poklopu</t>
  </si>
  <si>
    <t>-339190682</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</si>
  <si>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</si>
  <si>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 xml:space="preserve">kanalizace </t>
  </si>
  <si>
    <t>55</t>
  </si>
  <si>
    <t>899431111</t>
  </si>
  <si>
    <t>Výšková úprava uličního vstupu nebo vpusti do 200 mm zvýšením krycího hrnce, šoupěte nebo hydrantu</t>
  </si>
  <si>
    <t>-1555308382</t>
  </si>
  <si>
    <t>Výšková úprava uličního vstupu nebo vpusti do 200 mm zvýšením krycího hrnce, šoupěte nebo hydrantu bez úpravy armatur</t>
  </si>
  <si>
    <t>plyn</t>
  </si>
  <si>
    <t xml:space="preserve">voda </t>
  </si>
  <si>
    <t>56</t>
  </si>
  <si>
    <t>899722111</t>
  </si>
  <si>
    <t>Krytí potrubí z plastů výstražnou fólií z PVC 20 cm</t>
  </si>
  <si>
    <t>694260792</t>
  </si>
  <si>
    <t>Krytí potrubí z plastů výstražnou fólií z PVC šířky 20 cm</t>
  </si>
  <si>
    <t>Ostatní konstrukce a práce, bourání</t>
  </si>
  <si>
    <t>91</t>
  </si>
  <si>
    <t>Doplňující konstrukce a práce pozemních komunikací, letišť a ploch</t>
  </si>
  <si>
    <t>57</t>
  </si>
  <si>
    <t>913111111</t>
  </si>
  <si>
    <t>Montáž a demontáž plastového podstavce dočasné dopravní značky</t>
  </si>
  <si>
    <t>1030362096</t>
  </si>
  <si>
    <t>Montáž a demontáž dočasných dopravních značek zařízení pro upevnění samostatných značek podstavce plastového</t>
  </si>
  <si>
    <t xml:space="preserve">Poznámka k souboru cen:_x000d_
1. V cenách jsou započteny náklady na montáž i demontáž dočasné značky, nebo podstavce._x000d_
</t>
  </si>
  <si>
    <t xml:space="preserve">B 1 + E + Z 2 </t>
  </si>
  <si>
    <t>58</t>
  </si>
  <si>
    <t>913111112</t>
  </si>
  <si>
    <t>Montáž a demontáž sloupku délky do 2 m dočasné dopravní značky</t>
  </si>
  <si>
    <t>276731551</t>
  </si>
  <si>
    <t>Montáž a demontáž dočasných dopravních značek zařízení pro upevnění samostatných značek sloupku délky do 2 m</t>
  </si>
  <si>
    <t>59</t>
  </si>
  <si>
    <t>913111115</t>
  </si>
  <si>
    <t>Montáž a demontáž dočasné dopravní značky samostatné základní</t>
  </si>
  <si>
    <t>126113468</t>
  </si>
  <si>
    <t>Montáž a demontáž dočasných dopravních značek samostatných značek základních</t>
  </si>
  <si>
    <t xml:space="preserve">B 1 + E + Z 2  </t>
  </si>
  <si>
    <t>3*2</t>
  </si>
  <si>
    <t>60</t>
  </si>
  <si>
    <t>913111211</t>
  </si>
  <si>
    <t>Příplatek k dočasnému podstavci plastovému za první a ZKD den použití</t>
  </si>
  <si>
    <t>949657003</t>
  </si>
  <si>
    <t>Montáž a demontáž dočasných dopravních značek Příplatek za první a každý další den použití dočasných dopravních značek k ceně 11-1111</t>
  </si>
  <si>
    <t>2*40</t>
  </si>
  <si>
    <t>61</t>
  </si>
  <si>
    <t>913111212</t>
  </si>
  <si>
    <t>Příplatek k dočasnému sloupku délky do 2 m za první a ZKD den použití</t>
  </si>
  <si>
    <t>1581902272</t>
  </si>
  <si>
    <t>Montáž a demontáž dočasných dopravních značek Příplatek za první a každý další den použití dočasných dopravních značek k ceně 11-1112</t>
  </si>
  <si>
    <t>62</t>
  </si>
  <si>
    <t>913111215</t>
  </si>
  <si>
    <t>Příplatek k dočasné dopravní značce samostatné základní za první a ZKD den použití</t>
  </si>
  <si>
    <t>1324730143</t>
  </si>
  <si>
    <t>Montáž a demontáž dočasných dopravních značek Příplatek za první a každý další den použití dočasných dopravních značek k ceně 11-1115</t>
  </si>
  <si>
    <t>2*3*20</t>
  </si>
  <si>
    <t>63</t>
  </si>
  <si>
    <t>913321111</t>
  </si>
  <si>
    <t>Montáž a demontáž dočasné dopravní směrové desky základní</t>
  </si>
  <si>
    <t>-1664781423</t>
  </si>
  <si>
    <t>Montáž a demontáž dočasných dopravních vodících zařízení směrové desky základní</t>
  </si>
  <si>
    <t xml:space="preserve">Poznámka k souboru cen:_x000d_
1. V cenách jsou započteny náklady na montáž i demontáž dočasného vodícího zařízení._x000d_
</t>
  </si>
  <si>
    <t xml:space="preserve">Z 4  á  5  m</t>
  </si>
  <si>
    <t>64</t>
  </si>
  <si>
    <t>913321211</t>
  </si>
  <si>
    <t>Příplatek k dočasné směrové desce základní za první a ZKD den použití</t>
  </si>
  <si>
    <t>1565096466</t>
  </si>
  <si>
    <t>Montáž a demontáž dočasných dopravních vodících zařízení Příplatek za první a každý další den použití dočasných dopravních vodících zařízení k ceně 32-1111</t>
  </si>
  <si>
    <t>20*40</t>
  </si>
  <si>
    <t>65</t>
  </si>
  <si>
    <t>914111111</t>
  </si>
  <si>
    <t>Montáž svislé dopravní značky do velikosti 1 m2 objímkami na sloupek nebo konzolu</t>
  </si>
  <si>
    <t>1557122080</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</si>
  <si>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</si>
  <si>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</si>
  <si>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 xml:space="preserve">viz  příloha  C.2.1.  -  2.</t>
  </si>
  <si>
    <t xml:space="preserve">IP  12 </t>
  </si>
  <si>
    <t>66</t>
  </si>
  <si>
    <t>40444256</t>
  </si>
  <si>
    <t>značka dopravní svislá FeZn NK 500 x 700 mm</t>
  </si>
  <si>
    <t>-1479745752</t>
  </si>
  <si>
    <t xml:space="preserve">Dopravní značka IP12  500x700mm (FeZn)</t>
  </si>
  <si>
    <t>67</t>
  </si>
  <si>
    <t>914511112</t>
  </si>
  <si>
    <t>Montáž sloupku dopravních značek délky do 3,5 m s betonovým základem a patkou</t>
  </si>
  <si>
    <t>1387371690</t>
  </si>
  <si>
    <t>Montáž sloupku dopravních značek délky do 3,5 m do hliníkové patky</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</si>
  <si>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</si>
  <si>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68</t>
  </si>
  <si>
    <t>40445225</t>
  </si>
  <si>
    <t>sloupek Zn pro dopravní značku D 60mm v 350mm</t>
  </si>
  <si>
    <t>-1755648830</t>
  </si>
  <si>
    <t>69</t>
  </si>
  <si>
    <t>40445240</t>
  </si>
  <si>
    <t>patka hliníková pro sloupek D 60 mm</t>
  </si>
  <si>
    <t>52750662</t>
  </si>
  <si>
    <t>70</t>
  </si>
  <si>
    <t>40445256</t>
  </si>
  <si>
    <t>svorka upínací na sloupek dopravní značky D 60mm</t>
  </si>
  <si>
    <t>280690614</t>
  </si>
  <si>
    <t>71</t>
  </si>
  <si>
    <t>40445253</t>
  </si>
  <si>
    <t>víčko plastové na sloupek D 60mm</t>
  </si>
  <si>
    <t>-414970357</t>
  </si>
  <si>
    <t>72</t>
  </si>
  <si>
    <t>915121111</t>
  </si>
  <si>
    <t>Vodorovné dopravní značení vodící čáry souvislé š 250 mm základní bíllá barva</t>
  </si>
  <si>
    <t>656901623</t>
  </si>
  <si>
    <t>Vodorovné dopravní značení stříkané barvou vodící čára bílá šířky 250 mm souvislá základní</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</si>
  <si>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</si>
  <si>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 xml:space="preserve">Vodorovné  dopravní  značení  -  V 10  b  </t>
  </si>
  <si>
    <t>73</t>
  </si>
  <si>
    <t>915611111</t>
  </si>
  <si>
    <t>Předznačení vodorovného liniového značení</t>
  </si>
  <si>
    <t>-601359343</t>
  </si>
  <si>
    <t>Předznačení pro vodorovné značení stříkané barvou nebo prováděné z nátěrových hmot liniové dělicí čáry, vodicí proužky</t>
  </si>
  <si>
    <t xml:space="preserve">Poznámka k souboru cen:_x000d_
1. Množství měrných jednotek se určuje:_x000d_
a) pro cenu -1111 v m délky dělicí čáry nebo vodícího proužku (včetně mezer),_x000d_
b) pro cenu -1112 v m2 natírané nebo stříkané plochy._x000d_
</t>
  </si>
  <si>
    <t>74</t>
  </si>
  <si>
    <t>916131213</t>
  </si>
  <si>
    <t>Osazení silničního obrubníku betonového stojatého s boční opěrou do lože z betonu prostého</t>
  </si>
  <si>
    <t>-1525699883</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</si>
  <si>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</si>
  <si>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</si>
  <si>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 xml:space="preserve">Žulový  silniční  krajník  -  13 x 20 x 100 cm  </t>
  </si>
  <si>
    <t>220</t>
  </si>
  <si>
    <t>75</t>
  </si>
  <si>
    <t>58380001</t>
  </si>
  <si>
    <t>krajník silniční kamenný, žula 13x20</t>
  </si>
  <si>
    <t>-1272367975</t>
  </si>
  <si>
    <t>220*1,03 'Přepočtené koeficientem množství</t>
  </si>
  <si>
    <t>76</t>
  </si>
  <si>
    <t>916991121</t>
  </si>
  <si>
    <t>Lože pod obrubníky, krajníky nebo obruby z dlažebních kostek z betonu prostého</t>
  </si>
  <si>
    <t>-1503338763</t>
  </si>
  <si>
    <t>Lože pod obrubníky, krajníky nebo obruby z dlažebních kostek z betonu prostého tř. C 16/20</t>
  </si>
  <si>
    <t>220*0,08+220*0,04</t>
  </si>
  <si>
    <t>77</t>
  </si>
  <si>
    <t>915491211</t>
  </si>
  <si>
    <t>Osazení vodícího proužku z betonových desek do betonového lože tl do 100 mm š proužku 250 mm</t>
  </si>
  <si>
    <t>1316460288</t>
  </si>
  <si>
    <t>Osazení vodicího proužku z betonových prefabrikovaných desek tl. do 120 mm do lože z cementové malty tl. 20 mm, s vyplněním a zatřením spár cementovou maltou s podkladní vrstvou z betonu prostého tl. 50 až 100 mm šířka proužku 250 mm</t>
  </si>
  <si>
    <t xml:space="preserve">Poznámka k souboru cen:_x000d_
1. V cenách nejsou započteny náklady na:_x000d_
a) příp. nutné zemní práce, které se oceňují cenami katalogu 800-1 Zemní práce,_x000d_
b) příp. nutné bourání (rozebrání) vozovky, které se oceňuje cenami části B 01 tohoto katalogu,_x000d_
c) vyplnění spár mezi krytem vozovky a vodicím proužkem, které se oceňuje cenami souboru cen 599 . 4-11 Vyplnění spár mezi silničními dílci,_x000d_
d) dodání prefabrikovaných desek, které se oceňuje ve specifikaci._x000d_
</t>
  </si>
  <si>
    <t>78</t>
  </si>
  <si>
    <t>592452R</t>
  </si>
  <si>
    <t>přídlažba, vibrolisované dvouvrstvé betonové prvky 100/250/125 mm</t>
  </si>
  <si>
    <t>-1429518168</t>
  </si>
  <si>
    <t>79</t>
  </si>
  <si>
    <t>919732211</t>
  </si>
  <si>
    <t>Styčná spára napojení nového živičného povrchu na stávající za tepla š 15 mm hl 25 mm s prořezáním</t>
  </si>
  <si>
    <t>1971256284</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</si>
  <si>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</si>
  <si>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hmot._x000d_
</t>
  </si>
  <si>
    <t>80</t>
  </si>
  <si>
    <t>919735112</t>
  </si>
  <si>
    <t>Řezání stávajícího živičného krytu hl do 100 mm</t>
  </si>
  <si>
    <t>-1545635476</t>
  </si>
  <si>
    <t>Řezání stávajícího živičného krytu nebo podkladu hloubky přes 50 do 100 mm</t>
  </si>
  <si>
    <t xml:space="preserve">Poznámka k souboru cen:_x000d_
1. V cenách jsou započteny i náklady na spotřebu vody._x000d_
</t>
  </si>
  <si>
    <t>260</t>
  </si>
  <si>
    <t>93</t>
  </si>
  <si>
    <t>Různé dokončovací konstrukce a práce inženýrských staveb</t>
  </si>
  <si>
    <t>81</t>
  </si>
  <si>
    <t>938909311</t>
  </si>
  <si>
    <t>Čištění vozovek metením strojně podkladu nebo krytu betonového nebo živičného</t>
  </si>
  <si>
    <t>-158072051</t>
  </si>
  <si>
    <t>Čištění vozovek metením bláta, prachu nebo hlinitého nánosu s odklizením na hromady na vzdálenost do 20 m nebo naložením na dopravní prostředek strojně povrchu podkladu nebo krytu betonového nebo živičného</t>
  </si>
  <si>
    <t xml:space="preserve">Poznámka k souboru cen:_x000d_
1. Ceny jsou určeny pro očištění:_x000d_
a) povrchu stávající vozovky,_x000d_
b) povrchu rozestavěné trvalé vozovky, předepíše-li projekt užívat nově zřizovanou vozovku po dobu výstavby ještě před zřízením konečného závěrečného krytu._x000d_
2. V cenách nejsou započteny náklady na vodorovnou dopravu odstraněného materiálu, která se oceňuje cenami souboru cen 997 22-15 Vodorovná doprava suti._x000d_
</t>
  </si>
  <si>
    <t>750</t>
  </si>
  <si>
    <t>99</t>
  </si>
  <si>
    <t>Přesun hmot a manipulace se sutí</t>
  </si>
  <si>
    <t>997</t>
  </si>
  <si>
    <t>Přesun sutě</t>
  </si>
  <si>
    <t>82</t>
  </si>
  <si>
    <t>997221571</t>
  </si>
  <si>
    <t>Vodorovná doprava vybouraných hmot do 1 km</t>
  </si>
  <si>
    <t>-1840587139</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</si>
  <si>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</si>
  <si>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</si>
  <si>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83</t>
  </si>
  <si>
    <t>997221579</t>
  </si>
  <si>
    <t>Příplatek ZKD 1 km u vodorovné dopravy vybouraných hmot</t>
  </si>
  <si>
    <t>-1643950932</t>
  </si>
  <si>
    <t>Vodorovná doprava vybouraných hmot bez naložení, ale se složením a s hrubým urovnáním na vzdálenost Příplatek k ceně za každý další i započatý 1 km přes 1 km</t>
  </si>
  <si>
    <t>214,1*24 'Přepočtené koeficientem množství</t>
  </si>
  <si>
    <t>84</t>
  </si>
  <si>
    <t>997221815</t>
  </si>
  <si>
    <t>Poplatek za uložení na skládce (skládkovné) stavebního odpadu betonového kód odpadu 170 101</t>
  </si>
  <si>
    <t>1571482784</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</si>
  <si>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</si>
  <si>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</si>
  <si>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85</t>
  </si>
  <si>
    <t>997221845</t>
  </si>
  <si>
    <t>Poplatek za uložení na skládce (skládkovné) odpadu asfaltového bez dehtu kód odpadu 170 302</t>
  </si>
  <si>
    <t>-143276445</t>
  </si>
  <si>
    <t>Poplatek za uložení stavebního odpadu na skládce (skládkovné) asfaltového bez obsahu dehtu zatříděného do Katalogu odpadů pod kódem 170 302</t>
  </si>
  <si>
    <t>33+76,8</t>
  </si>
  <si>
    <t>86</t>
  </si>
  <si>
    <t>997221855</t>
  </si>
  <si>
    <t>Poplatek za uložení na skládce (skládkovné) zeminy a kameniva kód odpadu 170 504</t>
  </si>
  <si>
    <t>-1403264730</t>
  </si>
  <si>
    <t>87</t>
  </si>
  <si>
    <t>997013831</t>
  </si>
  <si>
    <t>Poplatek za uložení na skládce (skládkovné) stavebního odpadu směsného kód odpadu 170 904</t>
  </si>
  <si>
    <t>-1226413055</t>
  </si>
  <si>
    <t>Poplatek za uložení stavebního odpadu na skládce (skládkovné) směsného stavebního a demoličního zatříděného do Katalogu odpadů pod kódem 170 904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</si>
  <si>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</si>
  <si>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15+0,1</t>
  </si>
  <si>
    <t>998</t>
  </si>
  <si>
    <t>Přesun hmot</t>
  </si>
  <si>
    <t>88</t>
  </si>
  <si>
    <t>998225111</t>
  </si>
  <si>
    <t>Přesun hmot pro pozemní komunikace s krytem z kamene, monolitickým betonovým nebo živičným</t>
  </si>
  <si>
    <t>-1938537625</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</si>
  <si>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</si>
  <si>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</si>
  <si>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PSV</t>
  </si>
  <si>
    <t>Práce a dodávky PSV</t>
  </si>
  <si>
    <t>711</t>
  </si>
  <si>
    <t>Izolace proti vodě, vlhkosti a plynům</t>
  </si>
  <si>
    <t>89</t>
  </si>
  <si>
    <t>711161212</t>
  </si>
  <si>
    <t>Izolace proti zemní vlhkosti nopovou fólií svislá, nopek v 8,0 mm, tl do 0,6 mm</t>
  </si>
  <si>
    <t>106497037</t>
  </si>
  <si>
    <t>Izolace proti zemní vlhkosti a beztlakové vodě nopovými fóliemi na ploše svislé S vrstva ochranná, odvětrávací a drenážní výška nopku 8,0 mm, tl. fólie do 0,6 mm</t>
  </si>
  <si>
    <t>90</t>
  </si>
  <si>
    <t>998711101</t>
  </si>
  <si>
    <t>Přesun hmot tonážní pro izolace proti vodě, vlhkosti a plynům v objektech výšky do 6 m</t>
  </si>
  <si>
    <t>-1291366630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</si>
  <si>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</si>
  <si>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</si>
  <si>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VON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</si>
  <si>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</si>
  <si>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</si>
  <si>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</si>
  <si>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</si>
  <si>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</si>
  <si>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</si>
  <si>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</si>
  <si>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012103000</t>
  </si>
  <si>
    <t>Geodetické práce před výstavbou</t>
  </si>
  <si>
    <t>Kč</t>
  </si>
  <si>
    <t>1024</t>
  </si>
  <si>
    <t>-6468029</t>
  </si>
  <si>
    <t>Průzkumné, geodetické a projektové práce geodetické práce před výstavbou</t>
  </si>
  <si>
    <t>012303000</t>
  </si>
  <si>
    <t>Geodetické práce po výstavbě</t>
  </si>
  <si>
    <t>-262378075</t>
  </si>
  <si>
    <t>Průzkumné, geodetické a projektové práce geodetické práce po výstavbě</t>
  </si>
  <si>
    <t>013254000</t>
  </si>
  <si>
    <t>Dokumentace skutečného provedení stavby</t>
  </si>
  <si>
    <t>1824766199</t>
  </si>
  <si>
    <t>Průzkumné, geodetické a projektové práce projektové práce dokumentace stavby (výkresová a textová) skutečného provedení stavby</t>
  </si>
  <si>
    <t>VRN3</t>
  </si>
  <si>
    <t>Zařízení staveniště</t>
  </si>
  <si>
    <t>032103000</t>
  </si>
  <si>
    <t>Náklady na stavební buňky</t>
  </si>
  <si>
    <t>1467795589</t>
  </si>
  <si>
    <t>032103001</t>
  </si>
  <si>
    <t>Náklady na mobilní WC</t>
  </si>
  <si>
    <t>1638133865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</si>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</sst>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i/>
      <sz val="8"/>
      <color rgb="FF003366"/>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9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15" fillId="2" borderId="0" xfId="0" applyFont="1" applyFill="1" applyAlignment="1" applyProtection="1">
      <alignment vertical="center"/>
    </xf>
    <xf numFmtId="0" fontId="16" fillId="2" borderId="0" xfId="0" applyFont="1" applyFill="1" applyAlignment="1" applyProtection="1">
      <alignment horizontal="left" vertical="center"/>
    </xf>
    <xf numFmtId="0" fontId="17" fillId="2" borderId="0" xfId="1" applyFont="1" applyFill="1" applyAlignment="1" applyProtection="1">
      <alignment vertical="center"/>
    </xf>
    <xf numFmtId="0" fontId="49"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2"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2" fillId="0" borderId="0" xfId="0" applyFont="1" applyAlignment="1">
      <alignment horizontal="left" vertical="center"/>
    </xf>
    <xf numFmtId="0" fontId="21"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4" fontId="23"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2"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5"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1" fillId="0" borderId="0" xfId="0" applyFont="1" applyAlignment="1" applyProtection="1">
      <alignment horizontal="center" vertical="center"/>
    </xf>
    <xf numFmtId="0" fontId="4"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4"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15" fillId="2" borderId="0" xfId="0" applyFont="1" applyFill="1" applyAlignment="1">
      <alignment vertical="center"/>
    </xf>
    <xf numFmtId="0" fontId="16" fillId="2" borderId="0" xfId="0" applyFont="1" applyFill="1" applyAlignment="1">
      <alignment horizontal="left" vertical="center"/>
    </xf>
    <xf numFmtId="0" fontId="33" fillId="2" borderId="0" xfId="1" applyFont="1" applyFill="1" applyAlignment="1">
      <alignment vertical="center"/>
    </xf>
    <xf numFmtId="0" fontId="15" fillId="2" borderId="0" xfId="0" applyFont="1" applyFill="1" applyAlignment="1" applyProtection="1">
      <alignment vertical="center"/>
      <protection locked="0"/>
    </xf>
    <xf numFmtId="0" fontId="34"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1"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1" fillId="0" borderId="0" xfId="0" applyFont="1" applyAlignment="1" applyProtection="1">
      <alignment horizontal="left" vertical="center" wrapText="1"/>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18" xfId="0" applyFont="1" applyBorder="1" applyAlignment="1" applyProtection="1">
      <alignment vertical="center"/>
    </xf>
    <xf numFmtId="0" fontId="40"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0" fillId="0" borderId="0" xfId="0" applyFont="1" applyAlignment="1" applyProtection="1">
      <alignment vertical="top" wrapText="1"/>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3"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3"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5" xfId="0" applyFont="1" applyBorder="1" applyAlignment="1" applyProtection="1"/>
    <xf numFmtId="0" fontId="12" fillId="0" borderId="0" xfId="0" applyFont="1" applyAlignment="1" applyProtection="1"/>
    <xf numFmtId="0" fontId="12" fillId="0" borderId="0" xfId="0" applyFont="1" applyAlignment="1" applyProtection="1">
      <alignment horizontal="left"/>
    </xf>
    <xf numFmtId="0" fontId="12" fillId="0" borderId="0" xfId="0" applyFont="1" applyAlignment="1" applyProtection="1">
      <protection locked="0"/>
    </xf>
    <xf numFmtId="4" fontId="12" fillId="0" borderId="0" xfId="0" applyNumberFormat="1" applyFont="1" applyAlignment="1" applyProtection="1"/>
    <xf numFmtId="0" fontId="12" fillId="0" borderId="5" xfId="0" applyFont="1" applyBorder="1" applyAlignment="1"/>
    <xf numFmtId="0" fontId="12" fillId="0" borderId="18" xfId="0" applyFont="1" applyBorder="1" applyAlignment="1" applyProtection="1"/>
    <xf numFmtId="0" fontId="12" fillId="0" borderId="0" xfId="0" applyFont="1" applyBorder="1" applyAlignment="1" applyProtection="1"/>
    <xf numFmtId="166" fontId="12" fillId="0" borderId="0" xfId="0" applyNumberFormat="1" applyFont="1" applyBorder="1" applyAlignment="1" applyProtection="1"/>
    <xf numFmtId="166" fontId="12" fillId="0" borderId="19" xfId="0" applyNumberFormat="1" applyFont="1" applyBorder="1" applyAlignment="1" applyProtection="1"/>
    <xf numFmtId="0" fontId="12" fillId="0" borderId="0" xfId="0" applyFont="1" applyAlignment="1">
      <alignment horizontal="left"/>
    </xf>
    <xf numFmtId="0" fontId="12" fillId="0" borderId="0" xfId="0" applyFont="1" applyAlignment="1">
      <alignment horizontal="center"/>
    </xf>
    <xf numFmtId="4" fontId="12" fillId="0" borderId="0" xfId="0" applyNumberFormat="1" applyFont="1" applyAlignment="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42" fillId="0" borderId="29" xfId="0" applyFont="1" applyBorder="1" applyAlignment="1">
      <alignment vertical="center" wrapText="1"/>
      <protection locked="0"/>
    </xf>
    <xf numFmtId="0" fontId="42" fillId="0" borderId="30" xfId="0" applyFont="1" applyBorder="1" applyAlignment="1">
      <alignment vertical="center" wrapText="1"/>
      <protection locked="0"/>
    </xf>
    <xf numFmtId="0" fontId="42" fillId="0" borderId="31" xfId="0" applyFont="1" applyBorder="1" applyAlignment="1">
      <alignment vertical="center" wrapText="1"/>
      <protection locked="0"/>
    </xf>
    <xf numFmtId="0" fontId="42" fillId="0" borderId="32" xfId="0" applyFont="1" applyBorder="1" applyAlignment="1">
      <alignment horizontal="center" vertical="center" wrapText="1"/>
      <protection locked="0"/>
    </xf>
    <xf numFmtId="0" fontId="43" fillId="0" borderId="1" xfId="0" applyFont="1" applyBorder="1" applyAlignment="1">
      <alignment horizontal="center" vertical="center" wrapText="1"/>
      <protection locked="0"/>
    </xf>
    <xf numFmtId="0" fontId="42" fillId="0" borderId="33" xfId="0" applyFont="1" applyBorder="1" applyAlignment="1">
      <alignment horizontal="center" vertical="center" wrapText="1"/>
      <protection locked="0"/>
    </xf>
    <xf numFmtId="0" fontId="42" fillId="0" borderId="32" xfId="0" applyFont="1" applyBorder="1" applyAlignment="1">
      <alignment vertical="center" wrapText="1"/>
      <protection locked="0"/>
    </xf>
    <xf numFmtId="0" fontId="44" fillId="0" borderId="34" xfId="0" applyFont="1" applyBorder="1" applyAlignment="1">
      <alignment horizontal="left" wrapText="1"/>
      <protection locked="0"/>
    </xf>
    <xf numFmtId="0" fontId="42" fillId="0" borderId="33" xfId="0" applyFont="1" applyBorder="1" applyAlignment="1">
      <alignment vertical="center" wrapText="1"/>
      <protection locked="0"/>
    </xf>
    <xf numFmtId="0" fontId="44" fillId="0" borderId="1" xfId="0" applyFont="1" applyBorder="1" applyAlignment="1">
      <alignment horizontal="left" vertical="center" wrapText="1"/>
      <protection locked="0"/>
    </xf>
    <xf numFmtId="0" fontId="45" fillId="0" borderId="1" xfId="0" applyFont="1" applyBorder="1" applyAlignment="1">
      <alignment horizontal="left" vertical="center" wrapText="1"/>
      <protection locked="0"/>
    </xf>
    <xf numFmtId="0" fontId="45" fillId="0" borderId="32" xfId="0" applyFont="1" applyBorder="1" applyAlignment="1">
      <alignment vertical="center" wrapText="1"/>
      <protection locked="0"/>
    </xf>
    <xf numFmtId="0" fontId="45" fillId="0" borderId="1" xfId="0" applyFont="1" applyBorder="1" applyAlignment="1">
      <alignment vertical="center" wrapText="1"/>
      <protection locked="0"/>
    </xf>
    <xf numFmtId="0" fontId="45" fillId="0" borderId="1" xfId="0" applyFont="1" applyBorder="1" applyAlignment="1">
      <alignment vertical="center"/>
      <protection locked="0"/>
    </xf>
    <xf numFmtId="0" fontId="45" fillId="0" borderId="1" xfId="0" applyFont="1" applyBorder="1" applyAlignment="1">
      <alignment horizontal="left" vertical="center"/>
      <protection locked="0"/>
    </xf>
    <xf numFmtId="49" fontId="45" fillId="0" borderId="1" xfId="0" applyNumberFormat="1" applyFont="1" applyBorder="1" applyAlignment="1">
      <alignment horizontal="left" vertical="center" wrapText="1"/>
      <protection locked="0"/>
    </xf>
    <xf numFmtId="49" fontId="45" fillId="0" borderId="1" xfId="0" applyNumberFormat="1" applyFont="1" applyBorder="1" applyAlignment="1">
      <alignment vertical="center" wrapText="1"/>
      <protection locked="0"/>
    </xf>
    <xf numFmtId="0" fontId="42" fillId="0" borderId="35" xfId="0" applyFont="1" applyBorder="1" applyAlignment="1">
      <alignment vertical="center" wrapText="1"/>
      <protection locked="0"/>
    </xf>
    <xf numFmtId="0" fontId="46" fillId="0" borderId="34" xfId="0" applyFont="1" applyBorder="1" applyAlignment="1">
      <alignment vertical="center" wrapText="1"/>
      <protection locked="0"/>
    </xf>
    <xf numFmtId="0" fontId="42" fillId="0" borderId="36" xfId="0" applyFont="1" applyBorder="1" applyAlignment="1">
      <alignment vertical="center" wrapText="1"/>
      <protection locked="0"/>
    </xf>
    <xf numFmtId="0" fontId="42" fillId="0" borderId="1" xfId="0" applyFont="1" applyBorder="1" applyAlignment="1">
      <alignment vertical="top"/>
      <protection locked="0"/>
    </xf>
    <xf numFmtId="0" fontId="42" fillId="0" borderId="0" xfId="0" applyFont="1" applyAlignment="1">
      <alignment vertical="top"/>
      <protection locked="0"/>
    </xf>
    <xf numFmtId="0" fontId="42" fillId="0" borderId="29" xfId="0" applyFont="1" applyBorder="1" applyAlignment="1">
      <alignment horizontal="left" vertical="center"/>
      <protection locked="0"/>
    </xf>
    <xf numFmtId="0" fontId="42" fillId="0" borderId="30" xfId="0" applyFont="1" applyBorder="1" applyAlignment="1">
      <alignment horizontal="left" vertical="center"/>
      <protection locked="0"/>
    </xf>
    <xf numFmtId="0" fontId="42" fillId="0" borderId="31" xfId="0" applyFont="1" applyBorder="1" applyAlignment="1">
      <alignment horizontal="left" vertical="center"/>
      <protection locked="0"/>
    </xf>
    <xf numFmtId="0" fontId="42" fillId="0" borderId="32" xfId="0" applyFont="1" applyBorder="1" applyAlignment="1">
      <alignment horizontal="left" vertical="center"/>
      <protection locked="0"/>
    </xf>
    <xf numFmtId="0" fontId="43" fillId="0" borderId="1" xfId="0" applyFont="1" applyBorder="1" applyAlignment="1">
      <alignment horizontal="center" vertical="center"/>
      <protection locked="0"/>
    </xf>
    <xf numFmtId="0" fontId="42" fillId="0" borderId="33" xfId="0" applyFont="1" applyBorder="1" applyAlignment="1">
      <alignment horizontal="left" vertical="center"/>
      <protection locked="0"/>
    </xf>
    <xf numFmtId="0" fontId="44"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4" fillId="0" borderId="34" xfId="0" applyFont="1" applyBorder="1" applyAlignment="1">
      <alignment horizontal="left" vertical="center"/>
      <protection locked="0"/>
    </xf>
    <xf numFmtId="0" fontId="44" fillId="0" borderId="34" xfId="0" applyFont="1" applyBorder="1" applyAlignment="1">
      <alignment horizontal="center" vertical="center"/>
      <protection locked="0"/>
    </xf>
    <xf numFmtId="0" fontId="47" fillId="0" borderId="34" xfId="0" applyFont="1" applyBorder="1" applyAlignment="1">
      <alignment horizontal="left" vertical="center"/>
      <protection locked="0"/>
    </xf>
    <xf numFmtId="0" fontId="48"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5" fillId="0" borderId="1" xfId="0" applyFont="1" applyBorder="1" applyAlignment="1">
      <alignment horizontal="center" vertical="center"/>
      <protection locked="0"/>
    </xf>
    <xf numFmtId="0" fontId="45" fillId="0" borderId="32" xfId="0" applyFont="1" applyBorder="1" applyAlignment="1">
      <alignment horizontal="left" vertical="center"/>
      <protection locked="0"/>
    </xf>
    <xf numFmtId="0" fontId="45" fillId="0" borderId="1" xfId="0" applyFont="1" applyFill="1" applyBorder="1" applyAlignment="1">
      <alignment horizontal="left" vertical="center"/>
      <protection locked="0"/>
    </xf>
    <xf numFmtId="0" fontId="45" fillId="0" borderId="1" xfId="0" applyFont="1" applyFill="1" applyBorder="1" applyAlignment="1">
      <alignment horizontal="center" vertical="center"/>
      <protection locked="0"/>
    </xf>
    <xf numFmtId="0" fontId="42" fillId="0" borderId="35" xfId="0" applyFont="1" applyBorder="1" applyAlignment="1">
      <alignment horizontal="left" vertical="center"/>
      <protection locked="0"/>
    </xf>
    <xf numFmtId="0" fontId="46" fillId="0" borderId="34" xfId="0" applyFont="1" applyBorder="1" applyAlignment="1">
      <alignment horizontal="left" vertical="center"/>
      <protection locked="0"/>
    </xf>
    <xf numFmtId="0" fontId="42" fillId="0" borderId="36" xfId="0" applyFont="1" applyBorder="1" applyAlignment="1">
      <alignment horizontal="left" vertical="center"/>
      <protection locked="0"/>
    </xf>
    <xf numFmtId="0" fontId="42"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7" fillId="0" borderId="1" xfId="0" applyFont="1" applyBorder="1" applyAlignment="1">
      <alignment horizontal="left" vertical="center"/>
      <protection locked="0"/>
    </xf>
    <xf numFmtId="0" fontId="45" fillId="0" borderId="34" xfId="0" applyFont="1" applyBorder="1" applyAlignment="1">
      <alignment horizontal="left" vertical="center"/>
      <protection locked="0"/>
    </xf>
    <xf numFmtId="0" fontId="42" fillId="0" borderId="1" xfId="0" applyFont="1" applyBorder="1" applyAlignment="1">
      <alignment horizontal="left" vertical="center" wrapText="1"/>
      <protection locked="0"/>
    </xf>
    <xf numFmtId="0" fontId="45" fillId="0" borderId="1" xfId="0" applyFont="1" applyBorder="1" applyAlignment="1">
      <alignment horizontal="center" vertical="center" wrapText="1"/>
      <protection locked="0"/>
    </xf>
    <xf numFmtId="0" fontId="42" fillId="0" borderId="29" xfId="0" applyFont="1" applyBorder="1" applyAlignment="1">
      <alignment horizontal="left" vertical="center" wrapText="1"/>
      <protection locked="0"/>
    </xf>
    <xf numFmtId="0" fontId="42" fillId="0" borderId="30" xfId="0" applyFont="1" applyBorder="1" applyAlignment="1">
      <alignment horizontal="left" vertical="center" wrapText="1"/>
      <protection locked="0"/>
    </xf>
    <xf numFmtId="0" fontId="42" fillId="0" borderId="31"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5" fillId="0" borderId="33" xfId="0" applyFont="1" applyBorder="1" applyAlignment="1">
      <alignment horizontal="left" vertical="center"/>
      <protection locked="0"/>
    </xf>
    <xf numFmtId="0" fontId="45" fillId="0" borderId="35" xfId="0" applyFont="1" applyBorder="1" applyAlignment="1">
      <alignment horizontal="left" vertical="center" wrapText="1"/>
      <protection locked="0"/>
    </xf>
    <xf numFmtId="0" fontId="45" fillId="0" borderId="34" xfId="0" applyFont="1" applyBorder="1" applyAlignment="1">
      <alignment horizontal="left" vertical="center" wrapText="1"/>
      <protection locked="0"/>
    </xf>
    <xf numFmtId="0" fontId="45" fillId="0" borderId="36" xfId="0" applyFont="1" applyBorder="1" applyAlignment="1">
      <alignment horizontal="left" vertical="center" wrapText="1"/>
      <protection locked="0"/>
    </xf>
    <xf numFmtId="0" fontId="45" fillId="0" borderId="1" xfId="0" applyFont="1" applyBorder="1" applyAlignment="1">
      <alignment horizontal="left" vertical="top"/>
      <protection locked="0"/>
    </xf>
    <xf numFmtId="0" fontId="45" fillId="0" borderId="1" xfId="0" applyFont="1" applyBorder="1" applyAlignment="1">
      <alignment horizontal="center" vertical="top"/>
      <protection locked="0"/>
    </xf>
    <xf numFmtId="0" fontId="45" fillId="0" borderId="35" xfId="0" applyFont="1" applyBorder="1" applyAlignment="1">
      <alignment horizontal="left" vertical="center"/>
      <protection locked="0"/>
    </xf>
    <xf numFmtId="0" fontId="45" fillId="0" borderId="36" xfId="0" applyFont="1" applyBorder="1" applyAlignment="1">
      <alignment horizontal="left" vertical="center"/>
      <protection locked="0"/>
    </xf>
    <xf numFmtId="0" fontId="47" fillId="0" borderId="0" xfId="0" applyFont="1" applyAlignment="1">
      <alignment vertical="center"/>
      <protection locked="0"/>
    </xf>
    <xf numFmtId="0" fontId="44" fillId="0" borderId="1" xfId="0" applyFont="1" applyBorder="1" applyAlignment="1">
      <alignment vertical="center"/>
      <protection locked="0"/>
    </xf>
    <xf numFmtId="0" fontId="47" fillId="0" borderId="34" xfId="0" applyFont="1" applyBorder="1" applyAlignment="1">
      <alignment vertical="center"/>
      <protection locked="0"/>
    </xf>
    <xf numFmtId="0" fontId="44" fillId="0" borderId="34" xfId="0" applyFont="1" applyBorder="1" applyAlignment="1">
      <alignment vertical="center"/>
      <protection locked="0"/>
    </xf>
    <xf numFmtId="0" fontId="0" fillId="0" borderId="1" xfId="0" applyBorder="1" applyAlignment="1">
      <alignment vertical="top"/>
      <protection locked="0"/>
    </xf>
    <xf numFmtId="49" fontId="45"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4" fillId="0" borderId="34" xfId="0" applyFont="1" applyBorder="1" applyAlignment="1">
      <alignment horizontal="left"/>
      <protection locked="0"/>
    </xf>
    <xf numFmtId="0" fontId="47" fillId="0" borderId="34" xfId="0" applyFont="1" applyBorder="1" applyAlignment="1">
      <protection locked="0"/>
    </xf>
    <xf numFmtId="0" fontId="42" fillId="0" borderId="32" xfId="0" applyFont="1" applyBorder="1" applyAlignment="1">
      <alignment vertical="top"/>
      <protection locked="0"/>
    </xf>
    <xf numFmtId="0" fontId="42" fillId="0" borderId="33" xfId="0" applyFont="1" applyBorder="1" applyAlignment="1">
      <alignment vertical="top"/>
      <protection locked="0"/>
    </xf>
    <xf numFmtId="0" fontId="42" fillId="0" borderId="1" xfId="0" applyFont="1" applyBorder="1" applyAlignment="1">
      <alignment horizontal="center" vertical="center"/>
      <protection locked="0"/>
    </xf>
    <xf numFmtId="0" fontId="42" fillId="0" borderId="1" xfId="0" applyFont="1" applyBorder="1" applyAlignment="1">
      <alignment horizontal="left" vertical="top"/>
      <protection locked="0"/>
    </xf>
    <xf numFmtId="0" fontId="42" fillId="0" borderId="35" xfId="0" applyFont="1" applyBorder="1" applyAlignment="1">
      <alignment vertical="top"/>
      <protection locked="0"/>
    </xf>
    <xf numFmtId="0" fontId="42" fillId="0" borderId="34" xfId="0" applyFont="1" applyBorder="1" applyAlignment="1">
      <alignment vertical="top"/>
      <protection locked="0"/>
    </xf>
    <xf numFmtId="0" fontId="42"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21</v>
      </c>
      <c r="AO10" s="30"/>
      <c r="AP10" s="30"/>
      <c r="AQ10" s="32"/>
      <c r="BE10" s="40"/>
      <c r="BS10" s="25" t="s">
        <v>8</v>
      </c>
    </row>
    <row r="11" ht="18.48"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30</v>
      </c>
      <c r="AL11" s="30"/>
      <c r="AM11" s="30"/>
      <c r="AN11" s="36" t="s">
        <v>21</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32</v>
      </c>
      <c r="AO13" s="30"/>
      <c r="AP13" s="30"/>
      <c r="AQ13" s="32"/>
      <c r="BE13" s="40"/>
      <c r="BS13" s="25" t="s">
        <v>8</v>
      </c>
    </row>
    <row r="14">
      <c r="B14" s="29"/>
      <c r="C14" s="30"/>
      <c r="D14" s="30"/>
      <c r="E14" s="43" t="s">
        <v>32</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30</v>
      </c>
      <c r="AL14" s="30"/>
      <c r="AM14" s="30"/>
      <c r="AN14" s="43" t="s">
        <v>32</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21</v>
      </c>
      <c r="AO16" s="30"/>
      <c r="AP16" s="30"/>
      <c r="AQ16" s="32"/>
      <c r="BE16" s="40"/>
      <c r="BS16" s="25" t="s">
        <v>6</v>
      </c>
    </row>
    <row r="17" ht="18.48" customHeight="1">
      <c r="B17" s="29"/>
      <c r="C17" s="30"/>
      <c r="D17" s="30"/>
      <c r="E17" s="36" t="s">
        <v>34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30</v>
      </c>
      <c r="AL17" s="30"/>
      <c r="AM17" s="30"/>
      <c r="AN17" s="36" t="s">
        <v>21</v>
      </c>
      <c r="AO17" s="30"/>
      <c r="AP17" s="30"/>
      <c r="AQ17" s="32"/>
      <c r="BE17" s="40"/>
      <c r="BS17" s="25" t="s">
        <v>35</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57" customHeight="1">
      <c r="B20" s="29"/>
      <c r="C20" s="30"/>
      <c r="D20" s="30"/>
      <c r="E20" s="45" t="s">
        <v>37</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38</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39</v>
      </c>
      <c r="M25" s="53"/>
      <c r="N25" s="53"/>
      <c r="O25" s="53"/>
      <c r="P25" s="48"/>
      <c r="Q25" s="48"/>
      <c r="R25" s="48"/>
      <c r="S25" s="48"/>
      <c r="T25" s="48"/>
      <c r="U25" s="48"/>
      <c r="V25" s="48"/>
      <c r="W25" s="53" t="s">
        <v>40</v>
      </c>
      <c r="X25" s="53"/>
      <c r="Y25" s="53"/>
      <c r="Z25" s="53"/>
      <c r="AA25" s="53"/>
      <c r="AB25" s="53"/>
      <c r="AC25" s="53"/>
      <c r="AD25" s="53"/>
      <c r="AE25" s="53"/>
      <c r="AF25" s="48"/>
      <c r="AG25" s="48"/>
      <c r="AH25" s="48"/>
      <c r="AI25" s="48"/>
      <c r="AJ25" s="48"/>
      <c r="AK25" s="53" t="s">
        <v>41</v>
      </c>
      <c r="AL25" s="53"/>
      <c r="AM25" s="53"/>
      <c r="AN25" s="53"/>
      <c r="AO25" s="53"/>
      <c r="AP25" s="48"/>
      <c r="AQ25" s="52"/>
      <c r="BE25" s="40"/>
    </row>
    <row r="26" s="2" customFormat="1" ht="14.4" customHeight="1">
      <c r="B26" s="54"/>
      <c r="C26" s="55"/>
      <c r="D26" s="56" t="s">
        <v>42</v>
      </c>
      <c r="E26" s="55"/>
      <c r="F26" s="56" t="s">
        <v>43</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44</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45</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46</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47</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48</v>
      </c>
      <c r="E32" s="62"/>
      <c r="F32" s="62"/>
      <c r="G32" s="62"/>
      <c r="H32" s="62"/>
      <c r="I32" s="62"/>
      <c r="J32" s="62"/>
      <c r="K32" s="62"/>
      <c r="L32" s="62"/>
      <c r="M32" s="62"/>
      <c r="N32" s="62"/>
      <c r="O32" s="62"/>
      <c r="P32" s="62"/>
      <c r="Q32" s="62"/>
      <c r="R32" s="62"/>
      <c r="S32" s="62"/>
      <c r="T32" s="63" t="s">
        <v>49</v>
      </c>
      <c r="U32" s="62"/>
      <c r="V32" s="62"/>
      <c r="W32" s="62"/>
      <c r="X32" s="64" t="s">
        <v>50</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51</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201906</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Oprava místní komunikace a prostranství u ZS - Mladý Smolivec</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Mladý Smolivec</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7. 2. 2019</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 xml:space="preserve"> </v>
      </c>
      <c r="M46" s="75"/>
      <c r="N46" s="75"/>
      <c r="O46" s="75"/>
      <c r="P46" s="75"/>
      <c r="Q46" s="75"/>
      <c r="R46" s="75"/>
      <c r="S46" s="75"/>
      <c r="T46" s="75"/>
      <c r="U46" s="75"/>
      <c r="V46" s="75"/>
      <c r="W46" s="75"/>
      <c r="X46" s="75"/>
      <c r="Y46" s="75"/>
      <c r="Z46" s="75"/>
      <c r="AA46" s="75"/>
      <c r="AB46" s="75"/>
      <c r="AC46" s="75"/>
      <c r="AD46" s="75"/>
      <c r="AE46" s="75"/>
      <c r="AF46" s="75"/>
      <c r="AG46" s="75"/>
      <c r="AH46" s="75"/>
      <c r="AI46" s="77" t="s">
        <v>33</v>
      </c>
      <c r="AJ46" s="75"/>
      <c r="AK46" s="75"/>
      <c r="AL46" s="75"/>
      <c r="AM46" s="78" t="str">
        <f>IF(E17="","",E17)</f>
        <v>Ing. Petr Hulinský</v>
      </c>
      <c r="AN46" s="78"/>
      <c r="AO46" s="78"/>
      <c r="AP46" s="78"/>
      <c r="AQ46" s="75"/>
      <c r="AR46" s="73"/>
      <c r="AS46" s="87" t="s">
        <v>52</v>
      </c>
      <c r="AT46" s="88"/>
      <c r="AU46" s="89"/>
      <c r="AV46" s="89"/>
      <c r="AW46" s="89"/>
      <c r="AX46" s="89"/>
      <c r="AY46" s="89"/>
      <c r="AZ46" s="89"/>
      <c r="BA46" s="89"/>
      <c r="BB46" s="89"/>
      <c r="BC46" s="89"/>
      <c r="BD46" s="90"/>
    </row>
    <row r="47" s="1" customFormat="1">
      <c r="B47" s="47"/>
      <c r="C47" s="77" t="s">
        <v>31</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53</v>
      </c>
      <c r="D49" s="98"/>
      <c r="E49" s="98"/>
      <c r="F49" s="98"/>
      <c r="G49" s="98"/>
      <c r="H49" s="99"/>
      <c r="I49" s="100" t="s">
        <v>54</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55</v>
      </c>
      <c r="AH49" s="98"/>
      <c r="AI49" s="98"/>
      <c r="AJ49" s="98"/>
      <c r="AK49" s="98"/>
      <c r="AL49" s="98"/>
      <c r="AM49" s="98"/>
      <c r="AN49" s="100" t="s">
        <v>56</v>
      </c>
      <c r="AO49" s="98"/>
      <c r="AP49" s="98"/>
      <c r="AQ49" s="102" t="s">
        <v>57</v>
      </c>
      <c r="AR49" s="73"/>
      <c r="AS49" s="103" t="s">
        <v>58</v>
      </c>
      <c r="AT49" s="104" t="s">
        <v>59</v>
      </c>
      <c r="AU49" s="104" t="s">
        <v>60</v>
      </c>
      <c r="AV49" s="104" t="s">
        <v>61</v>
      </c>
      <c r="AW49" s="104" t="s">
        <v>62</v>
      </c>
      <c r="AX49" s="104" t="s">
        <v>63</v>
      </c>
      <c r="AY49" s="104" t="s">
        <v>64</v>
      </c>
      <c r="AZ49" s="104" t="s">
        <v>65</v>
      </c>
      <c r="BA49" s="104" t="s">
        <v>66</v>
      </c>
      <c r="BB49" s="104" t="s">
        <v>67</v>
      </c>
      <c r="BC49" s="104" t="s">
        <v>68</v>
      </c>
      <c r="BD49" s="105" t="s">
        <v>69</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ROUND(SUM(AG52:AG53),2)</f>
        <v>0</v>
      </c>
      <c r="AH51" s="111"/>
      <c r="AI51" s="111"/>
      <c r="AJ51" s="111"/>
      <c r="AK51" s="111"/>
      <c r="AL51" s="111"/>
      <c r="AM51" s="111"/>
      <c r="AN51" s="112">
        <f>SUM(AG51,AT51)</f>
        <v>0</v>
      </c>
      <c r="AO51" s="112"/>
      <c r="AP51" s="112"/>
      <c r="AQ51" s="113" t="s">
        <v>21</v>
      </c>
      <c r="AR51" s="84"/>
      <c r="AS51" s="114">
        <f>ROUND(SUM(AS52:AS53),2)</f>
        <v>0</v>
      </c>
      <c r="AT51" s="115">
        <f>ROUND(SUM(AV51:AW51),2)</f>
        <v>0</v>
      </c>
      <c r="AU51" s="116">
        <f>ROUND(SUM(AU52:AU53),5)</f>
        <v>0</v>
      </c>
      <c r="AV51" s="115">
        <f>ROUND(AZ51*L26,2)</f>
        <v>0</v>
      </c>
      <c r="AW51" s="115">
        <f>ROUND(BA51*L27,2)</f>
        <v>0</v>
      </c>
      <c r="AX51" s="115">
        <f>ROUND(BB51*L26,2)</f>
        <v>0</v>
      </c>
      <c r="AY51" s="115">
        <f>ROUND(BC51*L27,2)</f>
        <v>0</v>
      </c>
      <c r="AZ51" s="115">
        <f>ROUND(SUM(AZ52:AZ53),2)</f>
        <v>0</v>
      </c>
      <c r="BA51" s="115">
        <f>ROUND(SUM(BA52:BA53),2)</f>
        <v>0</v>
      </c>
      <c r="BB51" s="115">
        <f>ROUND(SUM(BB52:BB53),2)</f>
        <v>0</v>
      </c>
      <c r="BC51" s="115">
        <f>ROUND(SUM(BC52:BC53),2)</f>
        <v>0</v>
      </c>
      <c r="BD51" s="117">
        <f>ROUND(SUM(BD52:BD53),2)</f>
        <v>0</v>
      </c>
      <c r="BS51" s="118" t="s">
        <v>71</v>
      </c>
      <c r="BT51" s="118" t="s">
        <v>72</v>
      </c>
      <c r="BU51" s="119" t="s">
        <v>73</v>
      </c>
      <c r="BV51" s="118" t="s">
        <v>74</v>
      </c>
      <c r="BW51" s="118" t="s">
        <v>7</v>
      </c>
      <c r="BX51" s="118" t="s">
        <v>75</v>
      </c>
      <c r="CL51" s="118" t="s">
        <v>21</v>
      </c>
    </row>
    <row r="52" s="5" customFormat="1" ht="16.5" customHeight="1">
      <c r="A52" s="120" t="s">
        <v>76</v>
      </c>
      <c r="B52" s="121"/>
      <c r="C52" s="122"/>
      <c r="D52" s="123" t="s">
        <v>77</v>
      </c>
      <c r="E52" s="123"/>
      <c r="F52" s="123"/>
      <c r="G52" s="123"/>
      <c r="H52" s="123"/>
      <c r="I52" s="124"/>
      <c r="J52" s="123" t="s">
        <v>78</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'1. - Stavební část'!J27</f>
        <v>0</v>
      </c>
      <c r="AH52" s="124"/>
      <c r="AI52" s="124"/>
      <c r="AJ52" s="124"/>
      <c r="AK52" s="124"/>
      <c r="AL52" s="124"/>
      <c r="AM52" s="124"/>
      <c r="AN52" s="125">
        <f>SUM(AG52,AT52)</f>
        <v>0</v>
      </c>
      <c r="AO52" s="124"/>
      <c r="AP52" s="124"/>
      <c r="AQ52" s="126" t="s">
        <v>79</v>
      </c>
      <c r="AR52" s="127"/>
      <c r="AS52" s="128">
        <v>0</v>
      </c>
      <c r="AT52" s="129">
        <f>ROUND(SUM(AV52:AW52),2)</f>
        <v>0</v>
      </c>
      <c r="AU52" s="130">
        <f>'1. - Stavební část'!P90</f>
        <v>0</v>
      </c>
      <c r="AV52" s="129">
        <f>'1. - Stavební část'!J30</f>
        <v>0</v>
      </c>
      <c r="AW52" s="129">
        <f>'1. - Stavební část'!J31</f>
        <v>0</v>
      </c>
      <c r="AX52" s="129">
        <f>'1. - Stavební část'!J32</f>
        <v>0</v>
      </c>
      <c r="AY52" s="129">
        <f>'1. - Stavební část'!J33</f>
        <v>0</v>
      </c>
      <c r="AZ52" s="129">
        <f>'1. - Stavební část'!F30</f>
        <v>0</v>
      </c>
      <c r="BA52" s="129">
        <f>'1. - Stavební část'!F31</f>
        <v>0</v>
      </c>
      <c r="BB52" s="129">
        <f>'1. - Stavební část'!F32</f>
        <v>0</v>
      </c>
      <c r="BC52" s="129">
        <f>'1. - Stavební část'!F33</f>
        <v>0</v>
      </c>
      <c r="BD52" s="131">
        <f>'1. - Stavební část'!F34</f>
        <v>0</v>
      </c>
      <c r="BT52" s="132" t="s">
        <v>80</v>
      </c>
      <c r="BV52" s="132" t="s">
        <v>74</v>
      </c>
      <c r="BW52" s="132" t="s">
        <v>81</v>
      </c>
      <c r="BX52" s="132" t="s">
        <v>7</v>
      </c>
      <c r="CL52" s="132" t="s">
        <v>21</v>
      </c>
      <c r="CM52" s="132" t="s">
        <v>82</v>
      </c>
    </row>
    <row r="53" s="5" customFormat="1" ht="16.5" customHeight="1">
      <c r="A53" s="120" t="s">
        <v>76</v>
      </c>
      <c r="B53" s="121"/>
      <c r="C53" s="122"/>
      <c r="D53" s="123" t="s">
        <v>83</v>
      </c>
      <c r="E53" s="123"/>
      <c r="F53" s="123"/>
      <c r="G53" s="123"/>
      <c r="H53" s="123"/>
      <c r="I53" s="124"/>
      <c r="J53" s="123" t="s">
        <v>84</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5">
        <f>'VON - Vedlejší a ostatní ...'!J27</f>
        <v>0</v>
      </c>
      <c r="AH53" s="124"/>
      <c r="AI53" s="124"/>
      <c r="AJ53" s="124"/>
      <c r="AK53" s="124"/>
      <c r="AL53" s="124"/>
      <c r="AM53" s="124"/>
      <c r="AN53" s="125">
        <f>SUM(AG53,AT53)</f>
        <v>0</v>
      </c>
      <c r="AO53" s="124"/>
      <c r="AP53" s="124"/>
      <c r="AQ53" s="126" t="s">
        <v>83</v>
      </c>
      <c r="AR53" s="127"/>
      <c r="AS53" s="133">
        <v>0</v>
      </c>
      <c r="AT53" s="134">
        <f>ROUND(SUM(AV53:AW53),2)</f>
        <v>0</v>
      </c>
      <c r="AU53" s="135">
        <f>'VON - Vedlejší a ostatní ...'!P79</f>
        <v>0</v>
      </c>
      <c r="AV53" s="134">
        <f>'VON - Vedlejší a ostatní ...'!J30</f>
        <v>0</v>
      </c>
      <c r="AW53" s="134">
        <f>'VON - Vedlejší a ostatní ...'!J31</f>
        <v>0</v>
      </c>
      <c r="AX53" s="134">
        <f>'VON - Vedlejší a ostatní ...'!J32</f>
        <v>0</v>
      </c>
      <c r="AY53" s="134">
        <f>'VON - Vedlejší a ostatní ...'!J33</f>
        <v>0</v>
      </c>
      <c r="AZ53" s="134">
        <f>'VON - Vedlejší a ostatní ...'!F30</f>
        <v>0</v>
      </c>
      <c r="BA53" s="134">
        <f>'VON - Vedlejší a ostatní ...'!F31</f>
        <v>0</v>
      </c>
      <c r="BB53" s="134">
        <f>'VON - Vedlejší a ostatní ...'!F32</f>
        <v>0</v>
      </c>
      <c r="BC53" s="134">
        <f>'VON - Vedlejší a ostatní ...'!F33</f>
        <v>0</v>
      </c>
      <c r="BD53" s="136">
        <f>'VON - Vedlejší a ostatní ...'!F34</f>
        <v>0</v>
      </c>
      <c r="BT53" s="132" t="s">
        <v>80</v>
      </c>
      <c r="BV53" s="132" t="s">
        <v>74</v>
      </c>
      <c r="BW53" s="132" t="s">
        <v>85</v>
      </c>
      <c r="BX53" s="132" t="s">
        <v>7</v>
      </c>
      <c r="CL53" s="132" t="s">
        <v>21</v>
      </c>
      <c r="CM53" s="132" t="s">
        <v>82</v>
      </c>
    </row>
    <row r="54" s="1" customFormat="1" ht="30" customHeight="1">
      <c r="B54" s="47"/>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3"/>
    </row>
    <row r="55" s="1" customFormat="1" ht="6.96" customHeigh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73"/>
    </row>
  </sheetData>
  <sheetProtection sheet="1" formatColumns="0" formatRows="0" objects="1" scenarios="1" spinCount="100000" saltValue="UdjlOtGOhHWTg1ky/Ov7H5flmsm6gpmJBrvokNZFiPgnBwWeicHNUWTYi/67M8ZPuD4eIGRAm7kU/ylSW/n34A==" hashValue="5etcPqwjMOpzerR38fP4yiBAOQMu/NMJjHMPN94DbpE8MQBKCl8nBkZFgbCigKPjBU/hToGlO70quaPHehosrA==" algorithmName="SHA-512" password="CC35"/>
  <mergeCells count="45">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s>
  <hyperlinks>
    <hyperlink ref="K1:S1" location="C2" display="1) Rekapitulace stavby"/>
    <hyperlink ref="W1:AI1" location="C51" display="2) Rekapitulace objektů stavby a soupisů prací"/>
    <hyperlink ref="A52" location="'1. - Stavební část'!C2" display="/"/>
    <hyperlink ref="A53"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8"/>
      <c r="C1" s="138"/>
      <c r="D1" s="139" t="s">
        <v>1</v>
      </c>
      <c r="E1" s="138"/>
      <c r="F1" s="140" t="s">
        <v>86</v>
      </c>
      <c r="G1" s="140" t="s">
        <v>87</v>
      </c>
      <c r="H1" s="140"/>
      <c r="I1" s="141"/>
      <c r="J1" s="140" t="s">
        <v>88</v>
      </c>
      <c r="K1" s="139" t="s">
        <v>89</v>
      </c>
      <c r="L1" s="140" t="s">
        <v>90</v>
      </c>
      <c r="M1" s="140"/>
      <c r="N1" s="140"/>
      <c r="O1" s="140"/>
      <c r="P1" s="140"/>
      <c r="Q1" s="140"/>
      <c r="R1" s="140"/>
      <c r="S1" s="140"/>
      <c r="T1" s="14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81</v>
      </c>
      <c r="AZ2" s="142" t="s">
        <v>91</v>
      </c>
      <c r="BA2" s="142" t="s">
        <v>21</v>
      </c>
      <c r="BB2" s="142" t="s">
        <v>92</v>
      </c>
      <c r="BC2" s="142" t="s">
        <v>93</v>
      </c>
      <c r="BD2" s="142" t="s">
        <v>82</v>
      </c>
    </row>
    <row r="3" ht="6.96" customHeight="1">
      <c r="B3" s="26"/>
      <c r="C3" s="27"/>
      <c r="D3" s="27"/>
      <c r="E3" s="27"/>
      <c r="F3" s="27"/>
      <c r="G3" s="27"/>
      <c r="H3" s="27"/>
      <c r="I3" s="143"/>
      <c r="J3" s="27"/>
      <c r="K3" s="28"/>
      <c r="AT3" s="25" t="s">
        <v>82</v>
      </c>
    </row>
    <row r="4" ht="36.96" customHeight="1">
      <c r="B4" s="29"/>
      <c r="C4" s="30"/>
      <c r="D4" s="31" t="s">
        <v>94</v>
      </c>
      <c r="E4" s="30"/>
      <c r="F4" s="30"/>
      <c r="G4" s="30"/>
      <c r="H4" s="30"/>
      <c r="I4" s="144"/>
      <c r="J4" s="30"/>
      <c r="K4" s="32"/>
      <c r="M4" s="33" t="s">
        <v>12</v>
      </c>
      <c r="AT4" s="25" t="s">
        <v>6</v>
      </c>
    </row>
    <row r="5" ht="6.96" customHeight="1">
      <c r="B5" s="29"/>
      <c r="C5" s="30"/>
      <c r="D5" s="30"/>
      <c r="E5" s="30"/>
      <c r="F5" s="30"/>
      <c r="G5" s="30"/>
      <c r="H5" s="30"/>
      <c r="I5" s="144"/>
      <c r="J5" s="30"/>
      <c r="K5" s="32"/>
    </row>
    <row r="6">
      <c r="B6" s="29"/>
      <c r="C6" s="30"/>
      <c r="D6" s="41" t="s">
        <v>18</v>
      </c>
      <c r="E6" s="30"/>
      <c r="F6" s="30"/>
      <c r="G6" s="30"/>
      <c r="H6" s="30"/>
      <c r="I6" s="144"/>
      <c r="J6" s="30"/>
      <c r="K6" s="32"/>
    </row>
    <row r="7" ht="16.5" customHeight="1">
      <c r="B7" s="29"/>
      <c r="C7" s="30"/>
      <c r="D7" s="30"/>
      <c r="E7" s="145" t="str">
        <f>'Rekapitulace stavby'!K6</f>
        <v>Oprava místní komunikace a prostranství u ZS - Mladý Smolivec</v>
      </c>
      <c r="F7" s="41"/>
      <c r="G7" s="41"/>
      <c r="H7" s="41"/>
      <c r="I7" s="144"/>
      <c r="J7" s="30"/>
      <c r="K7" s="32"/>
    </row>
    <row r="8" s="1" customFormat="1">
      <c r="B8" s="47"/>
      <c r="C8" s="48"/>
      <c r="D8" s="41" t="s">
        <v>95</v>
      </c>
      <c r="E8" s="48"/>
      <c r="F8" s="48"/>
      <c r="G8" s="48"/>
      <c r="H8" s="48"/>
      <c r="I8" s="146"/>
      <c r="J8" s="48"/>
      <c r="K8" s="52"/>
    </row>
    <row r="9" s="1" customFormat="1" ht="36.96" customHeight="1">
      <c r="B9" s="47"/>
      <c r="C9" s="48"/>
      <c r="D9" s="48"/>
      <c r="E9" s="147" t="s">
        <v>96</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1" t="s">
        <v>20</v>
      </c>
      <c r="E11" s="48"/>
      <c r="F11" s="36" t="s">
        <v>21</v>
      </c>
      <c r="G11" s="48"/>
      <c r="H11" s="48"/>
      <c r="I11" s="148" t="s">
        <v>22</v>
      </c>
      <c r="J11" s="36" t="s">
        <v>21</v>
      </c>
      <c r="K11" s="52"/>
    </row>
    <row r="12" s="1" customFormat="1" ht="14.4" customHeight="1">
      <c r="B12" s="47"/>
      <c r="C12" s="48"/>
      <c r="D12" s="41" t="s">
        <v>23</v>
      </c>
      <c r="E12" s="48"/>
      <c r="F12" s="36" t="s">
        <v>24</v>
      </c>
      <c r="G12" s="48"/>
      <c r="H12" s="48"/>
      <c r="I12" s="148" t="s">
        <v>25</v>
      </c>
      <c r="J12" s="149" t="str">
        <f>'Rekapitulace stavby'!AN8</f>
        <v>7. 2. 2019</v>
      </c>
      <c r="K12" s="52"/>
    </row>
    <row r="13" s="1" customFormat="1" ht="10.8" customHeight="1">
      <c r="B13" s="47"/>
      <c r="C13" s="48"/>
      <c r="D13" s="48"/>
      <c r="E13" s="48"/>
      <c r="F13" s="48"/>
      <c r="G13" s="48"/>
      <c r="H13" s="48"/>
      <c r="I13" s="146"/>
      <c r="J13" s="48"/>
      <c r="K13" s="52"/>
    </row>
    <row r="14" s="1" customFormat="1" ht="14.4" customHeight="1">
      <c r="B14" s="47"/>
      <c r="C14" s="48"/>
      <c r="D14" s="41" t="s">
        <v>27</v>
      </c>
      <c r="E14" s="48"/>
      <c r="F14" s="48"/>
      <c r="G14" s="48"/>
      <c r="H14" s="48"/>
      <c r="I14" s="148" t="s">
        <v>28</v>
      </c>
      <c r="J14" s="36" t="str">
        <f>IF('Rekapitulace stavby'!AN10="","",'Rekapitulace stavby'!AN10)</f>
        <v/>
      </c>
      <c r="K14" s="52"/>
    </row>
    <row r="15" s="1" customFormat="1" ht="18" customHeight="1">
      <c r="B15" s="47"/>
      <c r="C15" s="48"/>
      <c r="D15" s="48"/>
      <c r="E15" s="36" t="str">
        <f>IF('Rekapitulace stavby'!E11="","",'Rekapitulace stavby'!E11)</f>
        <v xml:space="preserve"> </v>
      </c>
      <c r="F15" s="48"/>
      <c r="G15" s="48"/>
      <c r="H15" s="48"/>
      <c r="I15" s="148" t="s">
        <v>30</v>
      </c>
      <c r="J15" s="36" t="str">
        <f>IF('Rekapitulace stavby'!AN11="","",'Rekapitulace stavby'!AN11)</f>
        <v/>
      </c>
      <c r="K15" s="52"/>
    </row>
    <row r="16" s="1" customFormat="1" ht="6.96" customHeight="1">
      <c r="B16" s="47"/>
      <c r="C16" s="48"/>
      <c r="D16" s="48"/>
      <c r="E16" s="48"/>
      <c r="F16" s="48"/>
      <c r="G16" s="48"/>
      <c r="H16" s="48"/>
      <c r="I16" s="146"/>
      <c r="J16" s="48"/>
      <c r="K16" s="52"/>
    </row>
    <row r="17" s="1" customFormat="1" ht="14.4" customHeight="1">
      <c r="B17" s="47"/>
      <c r="C17" s="48"/>
      <c r="D17" s="41" t="s">
        <v>31</v>
      </c>
      <c r="E17" s="48"/>
      <c r="F17" s="48"/>
      <c r="G17" s="48"/>
      <c r="H17" s="48"/>
      <c r="I17" s="148"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48" t="s">
        <v>30</v>
      </c>
      <c r="J18" s="36"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1" t="s">
        <v>33</v>
      </c>
      <c r="E20" s="48"/>
      <c r="F20" s="48"/>
      <c r="G20" s="48"/>
      <c r="H20" s="48"/>
      <c r="I20" s="148" t="s">
        <v>28</v>
      </c>
      <c r="J20" s="36" t="s">
        <v>21</v>
      </c>
      <c r="K20" s="52"/>
    </row>
    <row r="21" s="1" customFormat="1" ht="18" customHeight="1">
      <c r="B21" s="47"/>
      <c r="C21" s="48"/>
      <c r="D21" s="48"/>
      <c r="E21" s="36" t="s">
        <v>34</v>
      </c>
      <c r="F21" s="48"/>
      <c r="G21" s="48"/>
      <c r="H21" s="48"/>
      <c r="I21" s="148" t="s">
        <v>30</v>
      </c>
      <c r="J21" s="36" t="s">
        <v>21</v>
      </c>
      <c r="K21" s="52"/>
    </row>
    <row r="22" s="1" customFormat="1" ht="6.96" customHeight="1">
      <c r="B22" s="47"/>
      <c r="C22" s="48"/>
      <c r="D22" s="48"/>
      <c r="E22" s="48"/>
      <c r="F22" s="48"/>
      <c r="G22" s="48"/>
      <c r="H22" s="48"/>
      <c r="I22" s="146"/>
      <c r="J22" s="48"/>
      <c r="K22" s="52"/>
    </row>
    <row r="23" s="1" customFormat="1" ht="14.4" customHeight="1">
      <c r="B23" s="47"/>
      <c r="C23" s="48"/>
      <c r="D23" s="41" t="s">
        <v>36</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4"/>
      <c r="J26" s="107"/>
      <c r="K26" s="155"/>
    </row>
    <row r="27" s="1" customFormat="1" ht="25.44" customHeight="1">
      <c r="B27" s="47"/>
      <c r="C27" s="48"/>
      <c r="D27" s="156" t="s">
        <v>38</v>
      </c>
      <c r="E27" s="48"/>
      <c r="F27" s="48"/>
      <c r="G27" s="48"/>
      <c r="H27" s="48"/>
      <c r="I27" s="146"/>
      <c r="J27" s="157">
        <f>ROUND(J90,2)</f>
        <v>0</v>
      </c>
      <c r="K27" s="52"/>
    </row>
    <row r="28" s="1" customFormat="1" ht="6.96" customHeight="1">
      <c r="B28" s="47"/>
      <c r="C28" s="48"/>
      <c r="D28" s="107"/>
      <c r="E28" s="107"/>
      <c r="F28" s="107"/>
      <c r="G28" s="107"/>
      <c r="H28" s="107"/>
      <c r="I28" s="154"/>
      <c r="J28" s="107"/>
      <c r="K28" s="155"/>
    </row>
    <row r="29" s="1" customFormat="1" ht="14.4" customHeight="1">
      <c r="B29" s="47"/>
      <c r="C29" s="48"/>
      <c r="D29" s="48"/>
      <c r="E29" s="48"/>
      <c r="F29" s="53" t="s">
        <v>40</v>
      </c>
      <c r="G29" s="48"/>
      <c r="H29" s="48"/>
      <c r="I29" s="158" t="s">
        <v>39</v>
      </c>
      <c r="J29" s="53" t="s">
        <v>41</v>
      </c>
      <c r="K29" s="52"/>
    </row>
    <row r="30" s="1" customFormat="1" ht="14.4" customHeight="1">
      <c r="B30" s="47"/>
      <c r="C30" s="48"/>
      <c r="D30" s="56" t="s">
        <v>42</v>
      </c>
      <c r="E30" s="56" t="s">
        <v>43</v>
      </c>
      <c r="F30" s="159">
        <f>ROUND(SUM(BE90:BE530), 2)</f>
        <v>0</v>
      </c>
      <c r="G30" s="48"/>
      <c r="H30" s="48"/>
      <c r="I30" s="160">
        <v>0.20999999999999999</v>
      </c>
      <c r="J30" s="159">
        <f>ROUND(ROUND((SUM(BE90:BE530)), 2)*I30, 2)</f>
        <v>0</v>
      </c>
      <c r="K30" s="52"/>
    </row>
    <row r="31" s="1" customFormat="1" ht="14.4" customHeight="1">
      <c r="B31" s="47"/>
      <c r="C31" s="48"/>
      <c r="D31" s="48"/>
      <c r="E31" s="56" t="s">
        <v>44</v>
      </c>
      <c r="F31" s="159">
        <f>ROUND(SUM(BF90:BF530), 2)</f>
        <v>0</v>
      </c>
      <c r="G31" s="48"/>
      <c r="H31" s="48"/>
      <c r="I31" s="160">
        <v>0.14999999999999999</v>
      </c>
      <c r="J31" s="159">
        <f>ROUND(ROUND((SUM(BF90:BF530)), 2)*I31, 2)</f>
        <v>0</v>
      </c>
      <c r="K31" s="52"/>
    </row>
    <row r="32" hidden="1" s="1" customFormat="1" ht="14.4" customHeight="1">
      <c r="B32" s="47"/>
      <c r="C32" s="48"/>
      <c r="D32" s="48"/>
      <c r="E32" s="56" t="s">
        <v>45</v>
      </c>
      <c r="F32" s="159">
        <f>ROUND(SUM(BG90:BG530), 2)</f>
        <v>0</v>
      </c>
      <c r="G32" s="48"/>
      <c r="H32" s="48"/>
      <c r="I32" s="160">
        <v>0.20999999999999999</v>
      </c>
      <c r="J32" s="159">
        <v>0</v>
      </c>
      <c r="K32" s="52"/>
    </row>
    <row r="33" hidden="1" s="1" customFormat="1" ht="14.4" customHeight="1">
      <c r="B33" s="47"/>
      <c r="C33" s="48"/>
      <c r="D33" s="48"/>
      <c r="E33" s="56" t="s">
        <v>46</v>
      </c>
      <c r="F33" s="159">
        <f>ROUND(SUM(BH90:BH530), 2)</f>
        <v>0</v>
      </c>
      <c r="G33" s="48"/>
      <c r="H33" s="48"/>
      <c r="I33" s="160">
        <v>0.14999999999999999</v>
      </c>
      <c r="J33" s="159">
        <v>0</v>
      </c>
      <c r="K33" s="52"/>
    </row>
    <row r="34" hidden="1" s="1" customFormat="1" ht="14.4" customHeight="1">
      <c r="B34" s="47"/>
      <c r="C34" s="48"/>
      <c r="D34" s="48"/>
      <c r="E34" s="56" t="s">
        <v>47</v>
      </c>
      <c r="F34" s="159">
        <f>ROUND(SUM(BI90:BI530), 2)</f>
        <v>0</v>
      </c>
      <c r="G34" s="48"/>
      <c r="H34" s="48"/>
      <c r="I34" s="160">
        <v>0</v>
      </c>
      <c r="J34" s="159">
        <v>0</v>
      </c>
      <c r="K34" s="52"/>
    </row>
    <row r="35" s="1" customFormat="1" ht="6.96" customHeight="1">
      <c r="B35" s="47"/>
      <c r="C35" s="48"/>
      <c r="D35" s="48"/>
      <c r="E35" s="48"/>
      <c r="F35" s="48"/>
      <c r="G35" s="48"/>
      <c r="H35" s="48"/>
      <c r="I35" s="146"/>
      <c r="J35" s="48"/>
      <c r="K35" s="52"/>
    </row>
    <row r="36" s="1" customFormat="1" ht="25.44" customHeight="1">
      <c r="B36" s="47"/>
      <c r="C36" s="161"/>
      <c r="D36" s="162" t="s">
        <v>48</v>
      </c>
      <c r="E36" s="99"/>
      <c r="F36" s="99"/>
      <c r="G36" s="163" t="s">
        <v>49</v>
      </c>
      <c r="H36" s="164" t="s">
        <v>50</v>
      </c>
      <c r="I36" s="165"/>
      <c r="J36" s="166">
        <f>SUM(J27:J34)</f>
        <v>0</v>
      </c>
      <c r="K36" s="167"/>
    </row>
    <row r="37" s="1" customFormat="1" ht="14.4" customHeight="1">
      <c r="B37" s="68"/>
      <c r="C37" s="69"/>
      <c r="D37" s="69"/>
      <c r="E37" s="69"/>
      <c r="F37" s="69"/>
      <c r="G37" s="69"/>
      <c r="H37" s="69"/>
      <c r="I37" s="168"/>
      <c r="J37" s="69"/>
      <c r="K37" s="70"/>
    </row>
    <row r="41" s="1" customFormat="1" ht="6.96" customHeight="1">
      <c r="B41" s="169"/>
      <c r="C41" s="170"/>
      <c r="D41" s="170"/>
      <c r="E41" s="170"/>
      <c r="F41" s="170"/>
      <c r="G41" s="170"/>
      <c r="H41" s="170"/>
      <c r="I41" s="171"/>
      <c r="J41" s="170"/>
      <c r="K41" s="172"/>
    </row>
    <row r="42" s="1" customFormat="1" ht="36.96" customHeight="1">
      <c r="B42" s="47"/>
      <c r="C42" s="31" t="s">
        <v>97</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1" t="s">
        <v>18</v>
      </c>
      <c r="D44" s="48"/>
      <c r="E44" s="48"/>
      <c r="F44" s="48"/>
      <c r="G44" s="48"/>
      <c r="H44" s="48"/>
      <c r="I44" s="146"/>
      <c r="J44" s="48"/>
      <c r="K44" s="52"/>
    </row>
    <row r="45" s="1" customFormat="1" ht="16.5" customHeight="1">
      <c r="B45" s="47"/>
      <c r="C45" s="48"/>
      <c r="D45" s="48"/>
      <c r="E45" s="145" t="str">
        <f>E7</f>
        <v>Oprava místní komunikace a prostranství u ZS - Mladý Smolivec</v>
      </c>
      <c r="F45" s="41"/>
      <c r="G45" s="41"/>
      <c r="H45" s="41"/>
      <c r="I45" s="146"/>
      <c r="J45" s="48"/>
      <c r="K45" s="52"/>
    </row>
    <row r="46" s="1" customFormat="1" ht="14.4" customHeight="1">
      <c r="B46" s="47"/>
      <c r="C46" s="41" t="s">
        <v>95</v>
      </c>
      <c r="D46" s="48"/>
      <c r="E46" s="48"/>
      <c r="F46" s="48"/>
      <c r="G46" s="48"/>
      <c r="H46" s="48"/>
      <c r="I46" s="146"/>
      <c r="J46" s="48"/>
      <c r="K46" s="52"/>
    </row>
    <row r="47" s="1" customFormat="1" ht="17.25" customHeight="1">
      <c r="B47" s="47"/>
      <c r="C47" s="48"/>
      <c r="D47" s="48"/>
      <c r="E47" s="147" t="str">
        <f>E9</f>
        <v>1. - Stavební část</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1" t="s">
        <v>23</v>
      </c>
      <c r="D49" s="48"/>
      <c r="E49" s="48"/>
      <c r="F49" s="36" t="str">
        <f>F12</f>
        <v>Mladý Smolivec</v>
      </c>
      <c r="G49" s="48"/>
      <c r="H49" s="48"/>
      <c r="I49" s="148" t="s">
        <v>25</v>
      </c>
      <c r="J49" s="149" t="str">
        <f>IF(J12="","",J12)</f>
        <v>7. 2. 2019</v>
      </c>
      <c r="K49" s="52"/>
    </row>
    <row r="50" s="1" customFormat="1" ht="6.96" customHeight="1">
      <c r="B50" s="47"/>
      <c r="C50" s="48"/>
      <c r="D50" s="48"/>
      <c r="E50" s="48"/>
      <c r="F50" s="48"/>
      <c r="G50" s="48"/>
      <c r="H50" s="48"/>
      <c r="I50" s="146"/>
      <c r="J50" s="48"/>
      <c r="K50" s="52"/>
    </row>
    <row r="51" s="1" customFormat="1">
      <c r="B51" s="47"/>
      <c r="C51" s="41" t="s">
        <v>27</v>
      </c>
      <c r="D51" s="48"/>
      <c r="E51" s="48"/>
      <c r="F51" s="36" t="str">
        <f>E15</f>
        <v xml:space="preserve"> </v>
      </c>
      <c r="G51" s="48"/>
      <c r="H51" s="48"/>
      <c r="I51" s="148" t="s">
        <v>33</v>
      </c>
      <c r="J51" s="45" t="str">
        <f>E21</f>
        <v>Ing. Petr Hulinský</v>
      </c>
      <c r="K51" s="52"/>
    </row>
    <row r="52" s="1" customFormat="1" ht="14.4" customHeight="1">
      <c r="B52" s="47"/>
      <c r="C52" s="41" t="s">
        <v>31</v>
      </c>
      <c r="D52" s="48"/>
      <c r="E52" s="48"/>
      <c r="F52" s="36" t="str">
        <f>IF(E18="","",E18)</f>
        <v/>
      </c>
      <c r="G52" s="48"/>
      <c r="H52" s="48"/>
      <c r="I52" s="146"/>
      <c r="J52" s="173"/>
      <c r="K52" s="52"/>
    </row>
    <row r="53" s="1" customFormat="1" ht="10.32" customHeight="1">
      <c r="B53" s="47"/>
      <c r="C53" s="48"/>
      <c r="D53" s="48"/>
      <c r="E53" s="48"/>
      <c r="F53" s="48"/>
      <c r="G53" s="48"/>
      <c r="H53" s="48"/>
      <c r="I53" s="146"/>
      <c r="J53" s="48"/>
      <c r="K53" s="52"/>
    </row>
    <row r="54" s="1" customFormat="1" ht="29.28" customHeight="1">
      <c r="B54" s="47"/>
      <c r="C54" s="174" t="s">
        <v>98</v>
      </c>
      <c r="D54" s="161"/>
      <c r="E54" s="161"/>
      <c r="F54" s="161"/>
      <c r="G54" s="161"/>
      <c r="H54" s="161"/>
      <c r="I54" s="175"/>
      <c r="J54" s="176" t="s">
        <v>99</v>
      </c>
      <c r="K54" s="177"/>
    </row>
    <row r="55" s="1" customFormat="1" ht="10.32" customHeight="1">
      <c r="B55" s="47"/>
      <c r="C55" s="48"/>
      <c r="D55" s="48"/>
      <c r="E55" s="48"/>
      <c r="F55" s="48"/>
      <c r="G55" s="48"/>
      <c r="H55" s="48"/>
      <c r="I55" s="146"/>
      <c r="J55" s="48"/>
      <c r="K55" s="52"/>
    </row>
    <row r="56" s="1" customFormat="1" ht="29.28" customHeight="1">
      <c r="B56" s="47"/>
      <c r="C56" s="178" t="s">
        <v>100</v>
      </c>
      <c r="D56" s="48"/>
      <c r="E56" s="48"/>
      <c r="F56" s="48"/>
      <c r="G56" s="48"/>
      <c r="H56" s="48"/>
      <c r="I56" s="146"/>
      <c r="J56" s="157">
        <f>J90</f>
        <v>0</v>
      </c>
      <c r="K56" s="52"/>
      <c r="AU56" s="25" t="s">
        <v>101</v>
      </c>
    </row>
    <row r="57" s="7" customFormat="1" ht="24.96" customHeight="1">
      <c r="B57" s="179"/>
      <c r="C57" s="180"/>
      <c r="D57" s="181" t="s">
        <v>102</v>
      </c>
      <c r="E57" s="182"/>
      <c r="F57" s="182"/>
      <c r="G57" s="182"/>
      <c r="H57" s="182"/>
      <c r="I57" s="183"/>
      <c r="J57" s="184">
        <f>J91</f>
        <v>0</v>
      </c>
      <c r="K57" s="185"/>
    </row>
    <row r="58" s="8" customFormat="1" ht="19.92" customHeight="1">
      <c r="B58" s="186"/>
      <c r="C58" s="187"/>
      <c r="D58" s="188" t="s">
        <v>103</v>
      </c>
      <c r="E58" s="189"/>
      <c r="F58" s="189"/>
      <c r="G58" s="189"/>
      <c r="H58" s="189"/>
      <c r="I58" s="190"/>
      <c r="J58" s="191">
        <f>J92</f>
        <v>0</v>
      </c>
      <c r="K58" s="192"/>
    </row>
    <row r="59" s="8" customFormat="1" ht="19.92" customHeight="1">
      <c r="B59" s="186"/>
      <c r="C59" s="187"/>
      <c r="D59" s="188" t="s">
        <v>104</v>
      </c>
      <c r="E59" s="189"/>
      <c r="F59" s="189"/>
      <c r="G59" s="189"/>
      <c r="H59" s="189"/>
      <c r="I59" s="190"/>
      <c r="J59" s="191">
        <f>J208</f>
        <v>0</v>
      </c>
      <c r="K59" s="192"/>
    </row>
    <row r="60" s="8" customFormat="1" ht="19.92" customHeight="1">
      <c r="B60" s="186"/>
      <c r="C60" s="187"/>
      <c r="D60" s="188" t="s">
        <v>105</v>
      </c>
      <c r="E60" s="189"/>
      <c r="F60" s="189"/>
      <c r="G60" s="189"/>
      <c r="H60" s="189"/>
      <c r="I60" s="190"/>
      <c r="J60" s="191">
        <f>J214</f>
        <v>0</v>
      </c>
      <c r="K60" s="192"/>
    </row>
    <row r="61" s="8" customFormat="1" ht="19.92" customHeight="1">
      <c r="B61" s="186"/>
      <c r="C61" s="187"/>
      <c r="D61" s="188" t="s">
        <v>106</v>
      </c>
      <c r="E61" s="189"/>
      <c r="F61" s="189"/>
      <c r="G61" s="189"/>
      <c r="H61" s="189"/>
      <c r="I61" s="190"/>
      <c r="J61" s="191">
        <f>J227</f>
        <v>0</v>
      </c>
      <c r="K61" s="192"/>
    </row>
    <row r="62" s="8" customFormat="1" ht="19.92" customHeight="1">
      <c r="B62" s="186"/>
      <c r="C62" s="187"/>
      <c r="D62" s="188" t="s">
        <v>107</v>
      </c>
      <c r="E62" s="189"/>
      <c r="F62" s="189"/>
      <c r="G62" s="189"/>
      <c r="H62" s="189"/>
      <c r="I62" s="190"/>
      <c r="J62" s="191">
        <f>J305</f>
        <v>0</v>
      </c>
      <c r="K62" s="192"/>
    </row>
    <row r="63" s="8" customFormat="1" ht="19.92" customHeight="1">
      <c r="B63" s="186"/>
      <c r="C63" s="187"/>
      <c r="D63" s="188" t="s">
        <v>108</v>
      </c>
      <c r="E63" s="189"/>
      <c r="F63" s="189"/>
      <c r="G63" s="189"/>
      <c r="H63" s="189"/>
      <c r="I63" s="190"/>
      <c r="J63" s="191">
        <f>J372</f>
        <v>0</v>
      </c>
      <c r="K63" s="192"/>
    </row>
    <row r="64" s="8" customFormat="1" ht="14.88" customHeight="1">
      <c r="B64" s="186"/>
      <c r="C64" s="187"/>
      <c r="D64" s="188" t="s">
        <v>109</v>
      </c>
      <c r="E64" s="189"/>
      <c r="F64" s="189"/>
      <c r="G64" s="189"/>
      <c r="H64" s="189"/>
      <c r="I64" s="190"/>
      <c r="J64" s="191">
        <f>J373</f>
        <v>0</v>
      </c>
      <c r="K64" s="192"/>
    </row>
    <row r="65" s="8" customFormat="1" ht="14.88" customHeight="1">
      <c r="B65" s="186"/>
      <c r="C65" s="187"/>
      <c r="D65" s="188" t="s">
        <v>110</v>
      </c>
      <c r="E65" s="189"/>
      <c r="F65" s="189"/>
      <c r="G65" s="189"/>
      <c r="H65" s="189"/>
      <c r="I65" s="190"/>
      <c r="J65" s="191">
        <f>J487</f>
        <v>0</v>
      </c>
      <c r="K65" s="192"/>
    </row>
    <row r="66" s="8" customFormat="1" ht="14.88" customHeight="1">
      <c r="B66" s="186"/>
      <c r="C66" s="187"/>
      <c r="D66" s="188" t="s">
        <v>111</v>
      </c>
      <c r="E66" s="189"/>
      <c r="F66" s="189"/>
      <c r="G66" s="189"/>
      <c r="H66" s="189"/>
      <c r="I66" s="190"/>
      <c r="J66" s="191">
        <f>J494</f>
        <v>0</v>
      </c>
      <c r="K66" s="192"/>
    </row>
    <row r="67" s="8" customFormat="1" ht="21.84" customHeight="1">
      <c r="B67" s="186"/>
      <c r="C67" s="187"/>
      <c r="D67" s="188" t="s">
        <v>112</v>
      </c>
      <c r="E67" s="189"/>
      <c r="F67" s="189"/>
      <c r="G67" s="189"/>
      <c r="H67" s="189"/>
      <c r="I67" s="190"/>
      <c r="J67" s="191">
        <f>J495</f>
        <v>0</v>
      </c>
      <c r="K67" s="192"/>
    </row>
    <row r="68" s="8" customFormat="1" ht="21.84" customHeight="1">
      <c r="B68" s="186"/>
      <c r="C68" s="187"/>
      <c r="D68" s="188" t="s">
        <v>113</v>
      </c>
      <c r="E68" s="189"/>
      <c r="F68" s="189"/>
      <c r="G68" s="189"/>
      <c r="H68" s="189"/>
      <c r="I68" s="190"/>
      <c r="J68" s="191">
        <f>J517</f>
        <v>0</v>
      </c>
      <c r="K68" s="192"/>
    </row>
    <row r="69" s="7" customFormat="1" ht="24.96" customHeight="1">
      <c r="B69" s="179"/>
      <c r="C69" s="180"/>
      <c r="D69" s="181" t="s">
        <v>114</v>
      </c>
      <c r="E69" s="182"/>
      <c r="F69" s="182"/>
      <c r="G69" s="182"/>
      <c r="H69" s="182"/>
      <c r="I69" s="183"/>
      <c r="J69" s="184">
        <f>J521</f>
        <v>0</v>
      </c>
      <c r="K69" s="185"/>
    </row>
    <row r="70" s="8" customFormat="1" ht="19.92" customHeight="1">
      <c r="B70" s="186"/>
      <c r="C70" s="187"/>
      <c r="D70" s="188" t="s">
        <v>115</v>
      </c>
      <c r="E70" s="189"/>
      <c r="F70" s="189"/>
      <c r="G70" s="189"/>
      <c r="H70" s="189"/>
      <c r="I70" s="190"/>
      <c r="J70" s="191">
        <f>J522</f>
        <v>0</v>
      </c>
      <c r="K70" s="192"/>
    </row>
    <row r="71" s="1" customFormat="1" ht="21.84" customHeight="1">
      <c r="B71" s="47"/>
      <c r="C71" s="48"/>
      <c r="D71" s="48"/>
      <c r="E71" s="48"/>
      <c r="F71" s="48"/>
      <c r="G71" s="48"/>
      <c r="H71" s="48"/>
      <c r="I71" s="146"/>
      <c r="J71" s="48"/>
      <c r="K71" s="52"/>
    </row>
    <row r="72" s="1" customFormat="1" ht="6.96" customHeight="1">
      <c r="B72" s="68"/>
      <c r="C72" s="69"/>
      <c r="D72" s="69"/>
      <c r="E72" s="69"/>
      <c r="F72" s="69"/>
      <c r="G72" s="69"/>
      <c r="H72" s="69"/>
      <c r="I72" s="168"/>
      <c r="J72" s="69"/>
      <c r="K72" s="70"/>
    </row>
    <row r="76" s="1" customFormat="1" ht="6.96" customHeight="1">
      <c r="B76" s="71"/>
      <c r="C76" s="72"/>
      <c r="D76" s="72"/>
      <c r="E76" s="72"/>
      <c r="F76" s="72"/>
      <c r="G76" s="72"/>
      <c r="H76" s="72"/>
      <c r="I76" s="171"/>
      <c r="J76" s="72"/>
      <c r="K76" s="72"/>
      <c r="L76" s="73"/>
    </row>
    <row r="77" s="1" customFormat="1" ht="36.96" customHeight="1">
      <c r="B77" s="47"/>
      <c r="C77" s="74" t="s">
        <v>116</v>
      </c>
      <c r="D77" s="75"/>
      <c r="E77" s="75"/>
      <c r="F77" s="75"/>
      <c r="G77" s="75"/>
      <c r="H77" s="75"/>
      <c r="I77" s="193"/>
      <c r="J77" s="75"/>
      <c r="K77" s="75"/>
      <c r="L77" s="73"/>
    </row>
    <row r="78" s="1" customFormat="1" ht="6.96" customHeight="1">
      <c r="B78" s="47"/>
      <c r="C78" s="75"/>
      <c r="D78" s="75"/>
      <c r="E78" s="75"/>
      <c r="F78" s="75"/>
      <c r="G78" s="75"/>
      <c r="H78" s="75"/>
      <c r="I78" s="193"/>
      <c r="J78" s="75"/>
      <c r="K78" s="75"/>
      <c r="L78" s="73"/>
    </row>
    <row r="79" s="1" customFormat="1" ht="14.4" customHeight="1">
      <c r="B79" s="47"/>
      <c r="C79" s="77" t="s">
        <v>18</v>
      </c>
      <c r="D79" s="75"/>
      <c r="E79" s="75"/>
      <c r="F79" s="75"/>
      <c r="G79" s="75"/>
      <c r="H79" s="75"/>
      <c r="I79" s="193"/>
      <c r="J79" s="75"/>
      <c r="K79" s="75"/>
      <c r="L79" s="73"/>
    </row>
    <row r="80" s="1" customFormat="1" ht="16.5" customHeight="1">
      <c r="B80" s="47"/>
      <c r="C80" s="75"/>
      <c r="D80" s="75"/>
      <c r="E80" s="194" t="str">
        <f>E7</f>
        <v>Oprava místní komunikace a prostranství u ZS - Mladý Smolivec</v>
      </c>
      <c r="F80" s="77"/>
      <c r="G80" s="77"/>
      <c r="H80" s="77"/>
      <c r="I80" s="193"/>
      <c r="J80" s="75"/>
      <c r="K80" s="75"/>
      <c r="L80" s="73"/>
    </row>
    <row r="81" s="1" customFormat="1" ht="14.4" customHeight="1">
      <c r="B81" s="47"/>
      <c r="C81" s="77" t="s">
        <v>95</v>
      </c>
      <c r="D81" s="75"/>
      <c r="E81" s="75"/>
      <c r="F81" s="75"/>
      <c r="G81" s="75"/>
      <c r="H81" s="75"/>
      <c r="I81" s="193"/>
      <c r="J81" s="75"/>
      <c r="K81" s="75"/>
      <c r="L81" s="73"/>
    </row>
    <row r="82" s="1" customFormat="1" ht="17.25" customHeight="1">
      <c r="B82" s="47"/>
      <c r="C82" s="75"/>
      <c r="D82" s="75"/>
      <c r="E82" s="83" t="str">
        <f>E9</f>
        <v>1. - Stavební část</v>
      </c>
      <c r="F82" s="75"/>
      <c r="G82" s="75"/>
      <c r="H82" s="75"/>
      <c r="I82" s="193"/>
      <c r="J82" s="75"/>
      <c r="K82" s="75"/>
      <c r="L82" s="73"/>
    </row>
    <row r="83" s="1" customFormat="1" ht="6.96" customHeight="1">
      <c r="B83" s="47"/>
      <c r="C83" s="75"/>
      <c r="D83" s="75"/>
      <c r="E83" s="75"/>
      <c r="F83" s="75"/>
      <c r="G83" s="75"/>
      <c r="H83" s="75"/>
      <c r="I83" s="193"/>
      <c r="J83" s="75"/>
      <c r="K83" s="75"/>
      <c r="L83" s="73"/>
    </row>
    <row r="84" s="1" customFormat="1" ht="18" customHeight="1">
      <c r="B84" s="47"/>
      <c r="C84" s="77" t="s">
        <v>23</v>
      </c>
      <c r="D84" s="75"/>
      <c r="E84" s="75"/>
      <c r="F84" s="195" t="str">
        <f>F12</f>
        <v>Mladý Smolivec</v>
      </c>
      <c r="G84" s="75"/>
      <c r="H84" s="75"/>
      <c r="I84" s="196" t="s">
        <v>25</v>
      </c>
      <c r="J84" s="86" t="str">
        <f>IF(J12="","",J12)</f>
        <v>7. 2. 2019</v>
      </c>
      <c r="K84" s="75"/>
      <c r="L84" s="73"/>
    </row>
    <row r="85" s="1" customFormat="1" ht="6.96" customHeight="1">
      <c r="B85" s="47"/>
      <c r="C85" s="75"/>
      <c r="D85" s="75"/>
      <c r="E85" s="75"/>
      <c r="F85" s="75"/>
      <c r="G85" s="75"/>
      <c r="H85" s="75"/>
      <c r="I85" s="193"/>
      <c r="J85" s="75"/>
      <c r="K85" s="75"/>
      <c r="L85" s="73"/>
    </row>
    <row r="86" s="1" customFormat="1">
      <c r="B86" s="47"/>
      <c r="C86" s="77" t="s">
        <v>27</v>
      </c>
      <c r="D86" s="75"/>
      <c r="E86" s="75"/>
      <c r="F86" s="195" t="str">
        <f>E15</f>
        <v xml:space="preserve"> </v>
      </c>
      <c r="G86" s="75"/>
      <c r="H86" s="75"/>
      <c r="I86" s="196" t="s">
        <v>33</v>
      </c>
      <c r="J86" s="195" t="str">
        <f>E21</f>
        <v>Ing. Petr Hulinský</v>
      </c>
      <c r="K86" s="75"/>
      <c r="L86" s="73"/>
    </row>
    <row r="87" s="1" customFormat="1" ht="14.4" customHeight="1">
      <c r="B87" s="47"/>
      <c r="C87" s="77" t="s">
        <v>31</v>
      </c>
      <c r="D87" s="75"/>
      <c r="E87" s="75"/>
      <c r="F87" s="195" t="str">
        <f>IF(E18="","",E18)</f>
        <v/>
      </c>
      <c r="G87" s="75"/>
      <c r="H87" s="75"/>
      <c r="I87" s="193"/>
      <c r="J87" s="75"/>
      <c r="K87" s="75"/>
      <c r="L87" s="73"/>
    </row>
    <row r="88" s="1" customFormat="1" ht="10.32" customHeight="1">
      <c r="B88" s="47"/>
      <c r="C88" s="75"/>
      <c r="D88" s="75"/>
      <c r="E88" s="75"/>
      <c r="F88" s="75"/>
      <c r="G88" s="75"/>
      <c r="H88" s="75"/>
      <c r="I88" s="193"/>
      <c r="J88" s="75"/>
      <c r="K88" s="75"/>
      <c r="L88" s="73"/>
    </row>
    <row r="89" s="9" customFormat="1" ht="29.28" customHeight="1">
      <c r="B89" s="197"/>
      <c r="C89" s="198" t="s">
        <v>117</v>
      </c>
      <c r="D89" s="199" t="s">
        <v>57</v>
      </c>
      <c r="E89" s="199" t="s">
        <v>53</v>
      </c>
      <c r="F89" s="199" t="s">
        <v>118</v>
      </c>
      <c r="G89" s="199" t="s">
        <v>119</v>
      </c>
      <c r="H89" s="199" t="s">
        <v>120</v>
      </c>
      <c r="I89" s="200" t="s">
        <v>121</v>
      </c>
      <c r="J89" s="199" t="s">
        <v>99</v>
      </c>
      <c r="K89" s="201" t="s">
        <v>122</v>
      </c>
      <c r="L89" s="202"/>
      <c r="M89" s="103" t="s">
        <v>123</v>
      </c>
      <c r="N89" s="104" t="s">
        <v>42</v>
      </c>
      <c r="O89" s="104" t="s">
        <v>124</v>
      </c>
      <c r="P89" s="104" t="s">
        <v>125</v>
      </c>
      <c r="Q89" s="104" t="s">
        <v>126</v>
      </c>
      <c r="R89" s="104" t="s">
        <v>127</v>
      </c>
      <c r="S89" s="104" t="s">
        <v>128</v>
      </c>
      <c r="T89" s="105" t="s">
        <v>129</v>
      </c>
    </row>
    <row r="90" s="1" customFormat="1" ht="29.28" customHeight="1">
      <c r="B90" s="47"/>
      <c r="C90" s="109" t="s">
        <v>100</v>
      </c>
      <c r="D90" s="75"/>
      <c r="E90" s="75"/>
      <c r="F90" s="75"/>
      <c r="G90" s="75"/>
      <c r="H90" s="75"/>
      <c r="I90" s="193"/>
      <c r="J90" s="203">
        <f>BK90</f>
        <v>0</v>
      </c>
      <c r="K90" s="75"/>
      <c r="L90" s="73"/>
      <c r="M90" s="106"/>
      <c r="N90" s="107"/>
      <c r="O90" s="107"/>
      <c r="P90" s="204">
        <f>P91+P521</f>
        <v>0</v>
      </c>
      <c r="Q90" s="107"/>
      <c r="R90" s="204">
        <f>R91+R521</f>
        <v>206.14305719999996</v>
      </c>
      <c r="S90" s="107"/>
      <c r="T90" s="205">
        <f>T91+T521</f>
        <v>214.09999999999999</v>
      </c>
      <c r="AT90" s="25" t="s">
        <v>71</v>
      </c>
      <c r="AU90" s="25" t="s">
        <v>101</v>
      </c>
      <c r="BK90" s="206">
        <f>BK91+BK521</f>
        <v>0</v>
      </c>
    </row>
    <row r="91" s="10" customFormat="1" ht="37.44001" customHeight="1">
      <c r="B91" s="207"/>
      <c r="C91" s="208"/>
      <c r="D91" s="209" t="s">
        <v>71</v>
      </c>
      <c r="E91" s="210" t="s">
        <v>130</v>
      </c>
      <c r="F91" s="210" t="s">
        <v>131</v>
      </c>
      <c r="G91" s="208"/>
      <c r="H91" s="208"/>
      <c r="I91" s="211"/>
      <c r="J91" s="212">
        <f>BK91</f>
        <v>0</v>
      </c>
      <c r="K91" s="208"/>
      <c r="L91" s="213"/>
      <c r="M91" s="214"/>
      <c r="N91" s="215"/>
      <c r="O91" s="215"/>
      <c r="P91" s="216">
        <f>P92+P208+P214+P227+P305+P372</f>
        <v>0</v>
      </c>
      <c r="Q91" s="215"/>
      <c r="R91" s="216">
        <f>R92+R208+R214+R227+R305+R372</f>
        <v>206.10225719999997</v>
      </c>
      <c r="S91" s="215"/>
      <c r="T91" s="217">
        <f>T92+T208+T214+T227+T305+T372</f>
        <v>214.09999999999999</v>
      </c>
      <c r="AR91" s="218" t="s">
        <v>80</v>
      </c>
      <c r="AT91" s="219" t="s">
        <v>71</v>
      </c>
      <c r="AU91" s="219" t="s">
        <v>72</v>
      </c>
      <c r="AY91" s="218" t="s">
        <v>132</v>
      </c>
      <c r="BK91" s="220">
        <f>BK92+BK208+BK214+BK227+BK305+BK372</f>
        <v>0</v>
      </c>
    </row>
    <row r="92" s="10" customFormat="1" ht="19.92" customHeight="1">
      <c r="B92" s="207"/>
      <c r="C92" s="208"/>
      <c r="D92" s="209" t="s">
        <v>71</v>
      </c>
      <c r="E92" s="221" t="s">
        <v>80</v>
      </c>
      <c r="F92" s="221" t="s">
        <v>133</v>
      </c>
      <c r="G92" s="208"/>
      <c r="H92" s="208"/>
      <c r="I92" s="211"/>
      <c r="J92" s="222">
        <f>BK92</f>
        <v>0</v>
      </c>
      <c r="K92" s="208"/>
      <c r="L92" s="213"/>
      <c r="M92" s="214"/>
      <c r="N92" s="215"/>
      <c r="O92" s="215"/>
      <c r="P92" s="216">
        <f>SUM(P93:P207)</f>
        <v>0</v>
      </c>
      <c r="Q92" s="215"/>
      <c r="R92" s="216">
        <f>SUM(R93:R207)</f>
        <v>8.6976959999999988</v>
      </c>
      <c r="S92" s="215"/>
      <c r="T92" s="217">
        <f>SUM(T93:T207)</f>
        <v>196.80000000000001</v>
      </c>
      <c r="AR92" s="218" t="s">
        <v>80</v>
      </c>
      <c r="AT92" s="219" t="s">
        <v>71</v>
      </c>
      <c r="AU92" s="219" t="s">
        <v>80</v>
      </c>
      <c r="AY92" s="218" t="s">
        <v>132</v>
      </c>
      <c r="BK92" s="220">
        <f>SUM(BK93:BK207)</f>
        <v>0</v>
      </c>
    </row>
    <row r="93" s="1" customFormat="1" ht="25.5" customHeight="1">
      <c r="B93" s="47"/>
      <c r="C93" s="223" t="s">
        <v>80</v>
      </c>
      <c r="D93" s="223" t="s">
        <v>134</v>
      </c>
      <c r="E93" s="224" t="s">
        <v>135</v>
      </c>
      <c r="F93" s="225" t="s">
        <v>136</v>
      </c>
      <c r="G93" s="226" t="s">
        <v>137</v>
      </c>
      <c r="H93" s="227">
        <v>300</v>
      </c>
      <c r="I93" s="228"/>
      <c r="J93" s="229">
        <f>ROUND(I93*H93,2)</f>
        <v>0</v>
      </c>
      <c r="K93" s="225" t="s">
        <v>138</v>
      </c>
      <c r="L93" s="73"/>
      <c r="M93" s="230" t="s">
        <v>21</v>
      </c>
      <c r="N93" s="231" t="s">
        <v>43</v>
      </c>
      <c r="O93" s="48"/>
      <c r="P93" s="232">
        <f>O93*H93</f>
        <v>0</v>
      </c>
      <c r="Q93" s="232">
        <v>0</v>
      </c>
      <c r="R93" s="232">
        <f>Q93*H93</f>
        <v>0</v>
      </c>
      <c r="S93" s="232">
        <v>0.28999999999999998</v>
      </c>
      <c r="T93" s="233">
        <f>S93*H93</f>
        <v>87</v>
      </c>
      <c r="AR93" s="25" t="s">
        <v>139</v>
      </c>
      <c r="AT93" s="25" t="s">
        <v>134</v>
      </c>
      <c r="AU93" s="25" t="s">
        <v>82</v>
      </c>
      <c r="AY93" s="25" t="s">
        <v>132</v>
      </c>
      <c r="BE93" s="234">
        <f>IF(N93="základní",J93,0)</f>
        <v>0</v>
      </c>
      <c r="BF93" s="234">
        <f>IF(N93="snížená",J93,0)</f>
        <v>0</v>
      </c>
      <c r="BG93" s="234">
        <f>IF(N93="zákl. přenesená",J93,0)</f>
        <v>0</v>
      </c>
      <c r="BH93" s="234">
        <f>IF(N93="sníž. přenesená",J93,0)</f>
        <v>0</v>
      </c>
      <c r="BI93" s="234">
        <f>IF(N93="nulová",J93,0)</f>
        <v>0</v>
      </c>
      <c r="BJ93" s="25" t="s">
        <v>80</v>
      </c>
      <c r="BK93" s="234">
        <f>ROUND(I93*H93,2)</f>
        <v>0</v>
      </c>
      <c r="BL93" s="25" t="s">
        <v>139</v>
      </c>
      <c r="BM93" s="25" t="s">
        <v>140</v>
      </c>
    </row>
    <row r="94" s="1" customFormat="1">
      <c r="B94" s="47"/>
      <c r="C94" s="75"/>
      <c r="D94" s="235" t="s">
        <v>141</v>
      </c>
      <c r="E94" s="75"/>
      <c r="F94" s="236" t="s">
        <v>142</v>
      </c>
      <c r="G94" s="75"/>
      <c r="H94" s="75"/>
      <c r="I94" s="193"/>
      <c r="J94" s="75"/>
      <c r="K94" s="75"/>
      <c r="L94" s="73"/>
      <c r="M94" s="237"/>
      <c r="N94" s="48"/>
      <c r="O94" s="48"/>
      <c r="P94" s="48"/>
      <c r="Q94" s="48"/>
      <c r="R94" s="48"/>
      <c r="S94" s="48"/>
      <c r="T94" s="96"/>
      <c r="AT94" s="25" t="s">
        <v>141</v>
      </c>
      <c r="AU94" s="25" t="s">
        <v>82</v>
      </c>
    </row>
    <row r="95" s="1" customFormat="1">
      <c r="B95" s="47"/>
      <c r="C95" s="75"/>
      <c r="D95" s="235" t="s">
        <v>143</v>
      </c>
      <c r="E95" s="75"/>
      <c r="F95" s="238" t="s">
        <v>144</v>
      </c>
      <c r="G95" s="75"/>
      <c r="H95" s="75"/>
      <c r="I95" s="193"/>
      <c r="J95" s="75"/>
      <c r="K95" s="75"/>
      <c r="L95" s="73"/>
      <c r="M95" s="237"/>
      <c r="N95" s="48"/>
      <c r="O95" s="48"/>
      <c r="P95" s="48"/>
      <c r="Q95" s="48"/>
      <c r="R95" s="48"/>
      <c r="S95" s="48"/>
      <c r="T95" s="96"/>
      <c r="AT95" s="25" t="s">
        <v>143</v>
      </c>
      <c r="AU95" s="25" t="s">
        <v>82</v>
      </c>
    </row>
    <row r="96" s="11" customFormat="1">
      <c r="B96" s="239"/>
      <c r="C96" s="240"/>
      <c r="D96" s="235" t="s">
        <v>145</v>
      </c>
      <c r="E96" s="241" t="s">
        <v>21</v>
      </c>
      <c r="F96" s="242" t="s">
        <v>146</v>
      </c>
      <c r="G96" s="240"/>
      <c r="H96" s="241" t="s">
        <v>21</v>
      </c>
      <c r="I96" s="243"/>
      <c r="J96" s="240"/>
      <c r="K96" s="240"/>
      <c r="L96" s="244"/>
      <c r="M96" s="245"/>
      <c r="N96" s="246"/>
      <c r="O96" s="246"/>
      <c r="P96" s="246"/>
      <c r="Q96" s="246"/>
      <c r="R96" s="246"/>
      <c r="S96" s="246"/>
      <c r="T96" s="247"/>
      <c r="AT96" s="248" t="s">
        <v>145</v>
      </c>
      <c r="AU96" s="248" t="s">
        <v>82</v>
      </c>
      <c r="AV96" s="11" t="s">
        <v>80</v>
      </c>
      <c r="AW96" s="11" t="s">
        <v>35</v>
      </c>
      <c r="AX96" s="11" t="s">
        <v>72</v>
      </c>
      <c r="AY96" s="248" t="s">
        <v>132</v>
      </c>
    </row>
    <row r="97" s="12" customFormat="1">
      <c r="B97" s="249"/>
      <c r="C97" s="250"/>
      <c r="D97" s="235" t="s">
        <v>145</v>
      </c>
      <c r="E97" s="251" t="s">
        <v>21</v>
      </c>
      <c r="F97" s="252" t="s">
        <v>147</v>
      </c>
      <c r="G97" s="250"/>
      <c r="H97" s="253">
        <v>300</v>
      </c>
      <c r="I97" s="254"/>
      <c r="J97" s="250"/>
      <c r="K97" s="250"/>
      <c r="L97" s="255"/>
      <c r="M97" s="256"/>
      <c r="N97" s="257"/>
      <c r="O97" s="257"/>
      <c r="P97" s="257"/>
      <c r="Q97" s="257"/>
      <c r="R97" s="257"/>
      <c r="S97" s="257"/>
      <c r="T97" s="258"/>
      <c r="AT97" s="259" t="s">
        <v>145</v>
      </c>
      <c r="AU97" s="259" t="s">
        <v>82</v>
      </c>
      <c r="AV97" s="12" t="s">
        <v>82</v>
      </c>
      <c r="AW97" s="12" t="s">
        <v>35</v>
      </c>
      <c r="AX97" s="12" t="s">
        <v>72</v>
      </c>
      <c r="AY97" s="259" t="s">
        <v>132</v>
      </c>
    </row>
    <row r="98" s="13" customFormat="1">
      <c r="B98" s="260"/>
      <c r="C98" s="261"/>
      <c r="D98" s="235" t="s">
        <v>145</v>
      </c>
      <c r="E98" s="262" t="s">
        <v>21</v>
      </c>
      <c r="F98" s="263" t="s">
        <v>148</v>
      </c>
      <c r="G98" s="261"/>
      <c r="H98" s="264">
        <v>300</v>
      </c>
      <c r="I98" s="265"/>
      <c r="J98" s="261"/>
      <c r="K98" s="261"/>
      <c r="L98" s="266"/>
      <c r="M98" s="267"/>
      <c r="N98" s="268"/>
      <c r="O98" s="268"/>
      <c r="P98" s="268"/>
      <c r="Q98" s="268"/>
      <c r="R98" s="268"/>
      <c r="S98" s="268"/>
      <c r="T98" s="269"/>
      <c r="AT98" s="270" t="s">
        <v>145</v>
      </c>
      <c r="AU98" s="270" t="s">
        <v>82</v>
      </c>
      <c r="AV98" s="13" t="s">
        <v>139</v>
      </c>
      <c r="AW98" s="13" t="s">
        <v>35</v>
      </c>
      <c r="AX98" s="13" t="s">
        <v>80</v>
      </c>
      <c r="AY98" s="270" t="s">
        <v>132</v>
      </c>
    </row>
    <row r="99" s="1" customFormat="1" ht="16.5" customHeight="1">
      <c r="B99" s="47"/>
      <c r="C99" s="223" t="s">
        <v>82</v>
      </c>
      <c r="D99" s="223" t="s">
        <v>134</v>
      </c>
      <c r="E99" s="224" t="s">
        <v>149</v>
      </c>
      <c r="F99" s="225" t="s">
        <v>150</v>
      </c>
      <c r="G99" s="226" t="s">
        <v>137</v>
      </c>
      <c r="H99" s="227">
        <v>150</v>
      </c>
      <c r="I99" s="228"/>
      <c r="J99" s="229">
        <f>ROUND(I99*H99,2)</f>
        <v>0</v>
      </c>
      <c r="K99" s="225" t="s">
        <v>138</v>
      </c>
      <c r="L99" s="73"/>
      <c r="M99" s="230" t="s">
        <v>21</v>
      </c>
      <c r="N99" s="231" t="s">
        <v>43</v>
      </c>
      <c r="O99" s="48"/>
      <c r="P99" s="232">
        <f>O99*H99</f>
        <v>0</v>
      </c>
      <c r="Q99" s="232">
        <v>0</v>
      </c>
      <c r="R99" s="232">
        <f>Q99*H99</f>
        <v>0</v>
      </c>
      <c r="S99" s="232">
        <v>0.22</v>
      </c>
      <c r="T99" s="233">
        <f>S99*H99</f>
        <v>33</v>
      </c>
      <c r="AR99" s="25" t="s">
        <v>139</v>
      </c>
      <c r="AT99" s="25" t="s">
        <v>134</v>
      </c>
      <c r="AU99" s="25" t="s">
        <v>82</v>
      </c>
      <c r="AY99" s="25" t="s">
        <v>132</v>
      </c>
      <c r="BE99" s="234">
        <f>IF(N99="základní",J99,0)</f>
        <v>0</v>
      </c>
      <c r="BF99" s="234">
        <f>IF(N99="snížená",J99,0)</f>
        <v>0</v>
      </c>
      <c r="BG99" s="234">
        <f>IF(N99="zákl. přenesená",J99,0)</f>
        <v>0</v>
      </c>
      <c r="BH99" s="234">
        <f>IF(N99="sníž. přenesená",J99,0)</f>
        <v>0</v>
      </c>
      <c r="BI99" s="234">
        <f>IF(N99="nulová",J99,0)</f>
        <v>0</v>
      </c>
      <c r="BJ99" s="25" t="s">
        <v>80</v>
      </c>
      <c r="BK99" s="234">
        <f>ROUND(I99*H99,2)</f>
        <v>0</v>
      </c>
      <c r="BL99" s="25" t="s">
        <v>139</v>
      </c>
      <c r="BM99" s="25" t="s">
        <v>151</v>
      </c>
    </row>
    <row r="100" s="1" customFormat="1">
      <c r="B100" s="47"/>
      <c r="C100" s="75"/>
      <c r="D100" s="235" t="s">
        <v>141</v>
      </c>
      <c r="E100" s="75"/>
      <c r="F100" s="236" t="s">
        <v>152</v>
      </c>
      <c r="G100" s="75"/>
      <c r="H100" s="75"/>
      <c r="I100" s="193"/>
      <c r="J100" s="75"/>
      <c r="K100" s="75"/>
      <c r="L100" s="73"/>
      <c r="M100" s="237"/>
      <c r="N100" s="48"/>
      <c r="O100" s="48"/>
      <c r="P100" s="48"/>
      <c r="Q100" s="48"/>
      <c r="R100" s="48"/>
      <c r="S100" s="48"/>
      <c r="T100" s="96"/>
      <c r="AT100" s="25" t="s">
        <v>141</v>
      </c>
      <c r="AU100" s="25" t="s">
        <v>82</v>
      </c>
    </row>
    <row r="101" s="1" customFormat="1">
      <c r="B101" s="47"/>
      <c r="C101" s="75"/>
      <c r="D101" s="235" t="s">
        <v>143</v>
      </c>
      <c r="E101" s="75"/>
      <c r="F101" s="238" t="s">
        <v>144</v>
      </c>
      <c r="G101" s="75"/>
      <c r="H101" s="75"/>
      <c r="I101" s="193"/>
      <c r="J101" s="75"/>
      <c r="K101" s="75"/>
      <c r="L101" s="73"/>
      <c r="M101" s="237"/>
      <c r="N101" s="48"/>
      <c r="O101" s="48"/>
      <c r="P101" s="48"/>
      <c r="Q101" s="48"/>
      <c r="R101" s="48"/>
      <c r="S101" s="48"/>
      <c r="T101" s="96"/>
      <c r="AT101" s="25" t="s">
        <v>143</v>
      </c>
      <c r="AU101" s="25" t="s">
        <v>82</v>
      </c>
    </row>
    <row r="102" s="11" customFormat="1">
      <c r="B102" s="239"/>
      <c r="C102" s="240"/>
      <c r="D102" s="235" t="s">
        <v>145</v>
      </c>
      <c r="E102" s="241" t="s">
        <v>21</v>
      </c>
      <c r="F102" s="242" t="s">
        <v>146</v>
      </c>
      <c r="G102" s="240"/>
      <c r="H102" s="241" t="s">
        <v>21</v>
      </c>
      <c r="I102" s="243"/>
      <c r="J102" s="240"/>
      <c r="K102" s="240"/>
      <c r="L102" s="244"/>
      <c r="M102" s="245"/>
      <c r="N102" s="246"/>
      <c r="O102" s="246"/>
      <c r="P102" s="246"/>
      <c r="Q102" s="246"/>
      <c r="R102" s="246"/>
      <c r="S102" s="246"/>
      <c r="T102" s="247"/>
      <c r="AT102" s="248" t="s">
        <v>145</v>
      </c>
      <c r="AU102" s="248" t="s">
        <v>82</v>
      </c>
      <c r="AV102" s="11" t="s">
        <v>80</v>
      </c>
      <c r="AW102" s="11" t="s">
        <v>35</v>
      </c>
      <c r="AX102" s="11" t="s">
        <v>72</v>
      </c>
      <c r="AY102" s="248" t="s">
        <v>132</v>
      </c>
    </row>
    <row r="103" s="12" customFormat="1">
      <c r="B103" s="249"/>
      <c r="C103" s="250"/>
      <c r="D103" s="235" t="s">
        <v>145</v>
      </c>
      <c r="E103" s="251" t="s">
        <v>21</v>
      </c>
      <c r="F103" s="252" t="s">
        <v>153</v>
      </c>
      <c r="G103" s="250"/>
      <c r="H103" s="253">
        <v>150</v>
      </c>
      <c r="I103" s="254"/>
      <c r="J103" s="250"/>
      <c r="K103" s="250"/>
      <c r="L103" s="255"/>
      <c r="M103" s="256"/>
      <c r="N103" s="257"/>
      <c r="O103" s="257"/>
      <c r="P103" s="257"/>
      <c r="Q103" s="257"/>
      <c r="R103" s="257"/>
      <c r="S103" s="257"/>
      <c r="T103" s="258"/>
      <c r="AT103" s="259" t="s">
        <v>145</v>
      </c>
      <c r="AU103" s="259" t="s">
        <v>82</v>
      </c>
      <c r="AV103" s="12" t="s">
        <v>82</v>
      </c>
      <c r="AW103" s="12" t="s">
        <v>35</v>
      </c>
      <c r="AX103" s="12" t="s">
        <v>72</v>
      </c>
      <c r="AY103" s="259" t="s">
        <v>132</v>
      </c>
    </row>
    <row r="104" s="13" customFormat="1">
      <c r="B104" s="260"/>
      <c r="C104" s="261"/>
      <c r="D104" s="235" t="s">
        <v>145</v>
      </c>
      <c r="E104" s="262" t="s">
        <v>21</v>
      </c>
      <c r="F104" s="263" t="s">
        <v>148</v>
      </c>
      <c r="G104" s="261"/>
      <c r="H104" s="264">
        <v>150</v>
      </c>
      <c r="I104" s="265"/>
      <c r="J104" s="261"/>
      <c r="K104" s="261"/>
      <c r="L104" s="266"/>
      <c r="M104" s="267"/>
      <c r="N104" s="268"/>
      <c r="O104" s="268"/>
      <c r="P104" s="268"/>
      <c r="Q104" s="268"/>
      <c r="R104" s="268"/>
      <c r="S104" s="268"/>
      <c r="T104" s="269"/>
      <c r="AT104" s="270" t="s">
        <v>145</v>
      </c>
      <c r="AU104" s="270" t="s">
        <v>82</v>
      </c>
      <c r="AV104" s="13" t="s">
        <v>139</v>
      </c>
      <c r="AW104" s="13" t="s">
        <v>35</v>
      </c>
      <c r="AX104" s="13" t="s">
        <v>80</v>
      </c>
      <c r="AY104" s="270" t="s">
        <v>132</v>
      </c>
    </row>
    <row r="105" s="1" customFormat="1" ht="25.5" customHeight="1">
      <c r="B105" s="47"/>
      <c r="C105" s="223" t="s">
        <v>154</v>
      </c>
      <c r="D105" s="223" t="s">
        <v>134</v>
      </c>
      <c r="E105" s="224" t="s">
        <v>155</v>
      </c>
      <c r="F105" s="225" t="s">
        <v>156</v>
      </c>
      <c r="G105" s="226" t="s">
        <v>137</v>
      </c>
      <c r="H105" s="227">
        <v>300</v>
      </c>
      <c r="I105" s="228"/>
      <c r="J105" s="229">
        <f>ROUND(I105*H105,2)</f>
        <v>0</v>
      </c>
      <c r="K105" s="225" t="s">
        <v>138</v>
      </c>
      <c r="L105" s="73"/>
      <c r="M105" s="230" t="s">
        <v>21</v>
      </c>
      <c r="N105" s="231" t="s">
        <v>43</v>
      </c>
      <c r="O105" s="48"/>
      <c r="P105" s="232">
        <f>O105*H105</f>
        <v>0</v>
      </c>
      <c r="Q105" s="232">
        <v>8.0000000000000007E-05</v>
      </c>
      <c r="R105" s="232">
        <f>Q105*H105</f>
        <v>0.024</v>
      </c>
      <c r="S105" s="232">
        <v>0.25600000000000001</v>
      </c>
      <c r="T105" s="233">
        <f>S105*H105</f>
        <v>76.799999999999997</v>
      </c>
      <c r="AR105" s="25" t="s">
        <v>139</v>
      </c>
      <c r="AT105" s="25" t="s">
        <v>134</v>
      </c>
      <c r="AU105" s="25" t="s">
        <v>82</v>
      </c>
      <c r="AY105" s="25" t="s">
        <v>132</v>
      </c>
      <c r="BE105" s="234">
        <f>IF(N105="základní",J105,0)</f>
        <v>0</v>
      </c>
      <c r="BF105" s="234">
        <f>IF(N105="snížená",J105,0)</f>
        <v>0</v>
      </c>
      <c r="BG105" s="234">
        <f>IF(N105="zákl. přenesená",J105,0)</f>
        <v>0</v>
      </c>
      <c r="BH105" s="234">
        <f>IF(N105="sníž. přenesená",J105,0)</f>
        <v>0</v>
      </c>
      <c r="BI105" s="234">
        <f>IF(N105="nulová",J105,0)</f>
        <v>0</v>
      </c>
      <c r="BJ105" s="25" t="s">
        <v>80</v>
      </c>
      <c r="BK105" s="234">
        <f>ROUND(I105*H105,2)</f>
        <v>0</v>
      </c>
      <c r="BL105" s="25" t="s">
        <v>139</v>
      </c>
      <c r="BM105" s="25" t="s">
        <v>157</v>
      </c>
    </row>
    <row r="106" s="1" customFormat="1">
      <c r="B106" s="47"/>
      <c r="C106" s="75"/>
      <c r="D106" s="235" t="s">
        <v>141</v>
      </c>
      <c r="E106" s="75"/>
      <c r="F106" s="236" t="s">
        <v>158</v>
      </c>
      <c r="G106" s="75"/>
      <c r="H106" s="75"/>
      <c r="I106" s="193"/>
      <c r="J106" s="75"/>
      <c r="K106" s="75"/>
      <c r="L106" s="73"/>
      <c r="M106" s="237"/>
      <c r="N106" s="48"/>
      <c r="O106" s="48"/>
      <c r="P106" s="48"/>
      <c r="Q106" s="48"/>
      <c r="R106" s="48"/>
      <c r="S106" s="48"/>
      <c r="T106" s="96"/>
      <c r="AT106" s="25" t="s">
        <v>141</v>
      </c>
      <c r="AU106" s="25" t="s">
        <v>82</v>
      </c>
    </row>
    <row r="107" s="1" customFormat="1">
      <c r="B107" s="47"/>
      <c r="C107" s="75"/>
      <c r="D107" s="235" t="s">
        <v>143</v>
      </c>
      <c r="E107" s="75"/>
      <c r="F107" s="238" t="s">
        <v>159</v>
      </c>
      <c r="G107" s="75"/>
      <c r="H107" s="75"/>
      <c r="I107" s="193"/>
      <c r="J107" s="75"/>
      <c r="K107" s="75"/>
      <c r="L107" s="73"/>
      <c r="M107" s="237"/>
      <c r="N107" s="48"/>
      <c r="O107" s="48"/>
      <c r="P107" s="48"/>
      <c r="Q107" s="48"/>
      <c r="R107" s="48"/>
      <c r="S107" s="48"/>
      <c r="T107" s="96"/>
      <c r="AT107" s="25" t="s">
        <v>143</v>
      </c>
      <c r="AU107" s="25" t="s">
        <v>82</v>
      </c>
    </row>
    <row r="108" s="11" customFormat="1">
      <c r="B108" s="239"/>
      <c r="C108" s="240"/>
      <c r="D108" s="235" t="s">
        <v>145</v>
      </c>
      <c r="E108" s="241" t="s">
        <v>21</v>
      </c>
      <c r="F108" s="242" t="s">
        <v>160</v>
      </c>
      <c r="G108" s="240"/>
      <c r="H108" s="241" t="s">
        <v>21</v>
      </c>
      <c r="I108" s="243"/>
      <c r="J108" s="240"/>
      <c r="K108" s="240"/>
      <c r="L108" s="244"/>
      <c r="M108" s="245"/>
      <c r="N108" s="246"/>
      <c r="O108" s="246"/>
      <c r="P108" s="246"/>
      <c r="Q108" s="246"/>
      <c r="R108" s="246"/>
      <c r="S108" s="246"/>
      <c r="T108" s="247"/>
      <c r="AT108" s="248" t="s">
        <v>145</v>
      </c>
      <c r="AU108" s="248" t="s">
        <v>82</v>
      </c>
      <c r="AV108" s="11" t="s">
        <v>80</v>
      </c>
      <c r="AW108" s="11" t="s">
        <v>35</v>
      </c>
      <c r="AX108" s="11" t="s">
        <v>72</v>
      </c>
      <c r="AY108" s="248" t="s">
        <v>132</v>
      </c>
    </row>
    <row r="109" s="11" customFormat="1">
      <c r="B109" s="239"/>
      <c r="C109" s="240"/>
      <c r="D109" s="235" t="s">
        <v>145</v>
      </c>
      <c r="E109" s="241" t="s">
        <v>21</v>
      </c>
      <c r="F109" s="242" t="s">
        <v>161</v>
      </c>
      <c r="G109" s="240"/>
      <c r="H109" s="241" t="s">
        <v>21</v>
      </c>
      <c r="I109" s="243"/>
      <c r="J109" s="240"/>
      <c r="K109" s="240"/>
      <c r="L109" s="244"/>
      <c r="M109" s="245"/>
      <c r="N109" s="246"/>
      <c r="O109" s="246"/>
      <c r="P109" s="246"/>
      <c r="Q109" s="246"/>
      <c r="R109" s="246"/>
      <c r="S109" s="246"/>
      <c r="T109" s="247"/>
      <c r="AT109" s="248" t="s">
        <v>145</v>
      </c>
      <c r="AU109" s="248" t="s">
        <v>82</v>
      </c>
      <c r="AV109" s="11" t="s">
        <v>80</v>
      </c>
      <c r="AW109" s="11" t="s">
        <v>35</v>
      </c>
      <c r="AX109" s="11" t="s">
        <v>72</v>
      </c>
      <c r="AY109" s="248" t="s">
        <v>132</v>
      </c>
    </row>
    <row r="110" s="12" customFormat="1">
      <c r="B110" s="249"/>
      <c r="C110" s="250"/>
      <c r="D110" s="235" t="s">
        <v>145</v>
      </c>
      <c r="E110" s="251" t="s">
        <v>21</v>
      </c>
      <c r="F110" s="252" t="s">
        <v>162</v>
      </c>
      <c r="G110" s="250"/>
      <c r="H110" s="253">
        <v>300</v>
      </c>
      <c r="I110" s="254"/>
      <c r="J110" s="250"/>
      <c r="K110" s="250"/>
      <c r="L110" s="255"/>
      <c r="M110" s="256"/>
      <c r="N110" s="257"/>
      <c r="O110" s="257"/>
      <c r="P110" s="257"/>
      <c r="Q110" s="257"/>
      <c r="R110" s="257"/>
      <c r="S110" s="257"/>
      <c r="T110" s="258"/>
      <c r="AT110" s="259" t="s">
        <v>145</v>
      </c>
      <c r="AU110" s="259" t="s">
        <v>82</v>
      </c>
      <c r="AV110" s="12" t="s">
        <v>82</v>
      </c>
      <c r="AW110" s="12" t="s">
        <v>35</v>
      </c>
      <c r="AX110" s="12" t="s">
        <v>72</v>
      </c>
      <c r="AY110" s="259" t="s">
        <v>132</v>
      </c>
    </row>
    <row r="111" s="13" customFormat="1">
      <c r="B111" s="260"/>
      <c r="C111" s="261"/>
      <c r="D111" s="235" t="s">
        <v>145</v>
      </c>
      <c r="E111" s="262" t="s">
        <v>21</v>
      </c>
      <c r="F111" s="263" t="s">
        <v>148</v>
      </c>
      <c r="G111" s="261"/>
      <c r="H111" s="264">
        <v>300</v>
      </c>
      <c r="I111" s="265"/>
      <c r="J111" s="261"/>
      <c r="K111" s="261"/>
      <c r="L111" s="266"/>
      <c r="M111" s="267"/>
      <c r="N111" s="268"/>
      <c r="O111" s="268"/>
      <c r="P111" s="268"/>
      <c r="Q111" s="268"/>
      <c r="R111" s="268"/>
      <c r="S111" s="268"/>
      <c r="T111" s="269"/>
      <c r="AT111" s="270" t="s">
        <v>145</v>
      </c>
      <c r="AU111" s="270" t="s">
        <v>82</v>
      </c>
      <c r="AV111" s="13" t="s">
        <v>139</v>
      </c>
      <c r="AW111" s="13" t="s">
        <v>35</v>
      </c>
      <c r="AX111" s="13" t="s">
        <v>80</v>
      </c>
      <c r="AY111" s="270" t="s">
        <v>132</v>
      </c>
    </row>
    <row r="112" s="1" customFormat="1" ht="16.5" customHeight="1">
      <c r="B112" s="47"/>
      <c r="C112" s="223" t="s">
        <v>139</v>
      </c>
      <c r="D112" s="223" t="s">
        <v>134</v>
      </c>
      <c r="E112" s="224" t="s">
        <v>163</v>
      </c>
      <c r="F112" s="225" t="s">
        <v>164</v>
      </c>
      <c r="G112" s="226" t="s">
        <v>92</v>
      </c>
      <c r="H112" s="227">
        <v>24.75</v>
      </c>
      <c r="I112" s="228"/>
      <c r="J112" s="229">
        <f>ROUND(I112*H112,2)</f>
        <v>0</v>
      </c>
      <c r="K112" s="225" t="s">
        <v>138</v>
      </c>
      <c r="L112" s="73"/>
      <c r="M112" s="230" t="s">
        <v>21</v>
      </c>
      <c r="N112" s="231" t="s">
        <v>43</v>
      </c>
      <c r="O112" s="48"/>
      <c r="P112" s="232">
        <f>O112*H112</f>
        <v>0</v>
      </c>
      <c r="Q112" s="232">
        <v>0</v>
      </c>
      <c r="R112" s="232">
        <f>Q112*H112</f>
        <v>0</v>
      </c>
      <c r="S112" s="232">
        <v>0</v>
      </c>
      <c r="T112" s="233">
        <f>S112*H112</f>
        <v>0</v>
      </c>
      <c r="AR112" s="25" t="s">
        <v>139</v>
      </c>
      <c r="AT112" s="25" t="s">
        <v>134</v>
      </c>
      <c r="AU112" s="25" t="s">
        <v>82</v>
      </c>
      <c r="AY112" s="25" t="s">
        <v>132</v>
      </c>
      <c r="BE112" s="234">
        <f>IF(N112="základní",J112,0)</f>
        <v>0</v>
      </c>
      <c r="BF112" s="234">
        <f>IF(N112="snížená",J112,0)</f>
        <v>0</v>
      </c>
      <c r="BG112" s="234">
        <f>IF(N112="zákl. přenesená",J112,0)</f>
        <v>0</v>
      </c>
      <c r="BH112" s="234">
        <f>IF(N112="sníž. přenesená",J112,0)</f>
        <v>0</v>
      </c>
      <c r="BI112" s="234">
        <f>IF(N112="nulová",J112,0)</f>
        <v>0</v>
      </c>
      <c r="BJ112" s="25" t="s">
        <v>80</v>
      </c>
      <c r="BK112" s="234">
        <f>ROUND(I112*H112,2)</f>
        <v>0</v>
      </c>
      <c r="BL112" s="25" t="s">
        <v>139</v>
      </c>
      <c r="BM112" s="25" t="s">
        <v>165</v>
      </c>
    </row>
    <row r="113" s="1" customFormat="1">
      <c r="B113" s="47"/>
      <c r="C113" s="75"/>
      <c r="D113" s="235" t="s">
        <v>141</v>
      </c>
      <c r="E113" s="75"/>
      <c r="F113" s="236" t="s">
        <v>166</v>
      </c>
      <c r="G113" s="75"/>
      <c r="H113" s="75"/>
      <c r="I113" s="193"/>
      <c r="J113" s="75"/>
      <c r="K113" s="75"/>
      <c r="L113" s="73"/>
      <c r="M113" s="237"/>
      <c r="N113" s="48"/>
      <c r="O113" s="48"/>
      <c r="P113" s="48"/>
      <c r="Q113" s="48"/>
      <c r="R113" s="48"/>
      <c r="S113" s="48"/>
      <c r="T113" s="96"/>
      <c r="AT113" s="25" t="s">
        <v>141</v>
      </c>
      <c r="AU113" s="25" t="s">
        <v>82</v>
      </c>
    </row>
    <row r="114" s="1" customFormat="1">
      <c r="B114" s="47"/>
      <c r="C114" s="75"/>
      <c r="D114" s="235" t="s">
        <v>143</v>
      </c>
      <c r="E114" s="75"/>
      <c r="F114" s="238" t="s">
        <v>167</v>
      </c>
      <c r="G114" s="75"/>
      <c r="H114" s="75"/>
      <c r="I114" s="193"/>
      <c r="J114" s="75"/>
      <c r="K114" s="75"/>
      <c r="L114" s="73"/>
      <c r="M114" s="237"/>
      <c r="N114" s="48"/>
      <c r="O114" s="48"/>
      <c r="P114" s="48"/>
      <c r="Q114" s="48"/>
      <c r="R114" s="48"/>
      <c r="S114" s="48"/>
      <c r="T114" s="96"/>
      <c r="AT114" s="25" t="s">
        <v>143</v>
      </c>
      <c r="AU114" s="25" t="s">
        <v>82</v>
      </c>
    </row>
    <row r="115" s="11" customFormat="1">
      <c r="B115" s="239"/>
      <c r="C115" s="240"/>
      <c r="D115" s="235" t="s">
        <v>145</v>
      </c>
      <c r="E115" s="241" t="s">
        <v>21</v>
      </c>
      <c r="F115" s="242" t="s">
        <v>168</v>
      </c>
      <c r="G115" s="240"/>
      <c r="H115" s="241" t="s">
        <v>21</v>
      </c>
      <c r="I115" s="243"/>
      <c r="J115" s="240"/>
      <c r="K115" s="240"/>
      <c r="L115" s="244"/>
      <c r="M115" s="245"/>
      <c r="N115" s="246"/>
      <c r="O115" s="246"/>
      <c r="P115" s="246"/>
      <c r="Q115" s="246"/>
      <c r="R115" s="246"/>
      <c r="S115" s="246"/>
      <c r="T115" s="247"/>
      <c r="AT115" s="248" t="s">
        <v>145</v>
      </c>
      <c r="AU115" s="248" t="s">
        <v>82</v>
      </c>
      <c r="AV115" s="11" t="s">
        <v>80</v>
      </c>
      <c r="AW115" s="11" t="s">
        <v>35</v>
      </c>
      <c r="AX115" s="11" t="s">
        <v>72</v>
      </c>
      <c r="AY115" s="248" t="s">
        <v>132</v>
      </c>
    </row>
    <row r="116" s="11" customFormat="1">
      <c r="B116" s="239"/>
      <c r="C116" s="240"/>
      <c r="D116" s="235" t="s">
        <v>145</v>
      </c>
      <c r="E116" s="241" t="s">
        <v>21</v>
      </c>
      <c r="F116" s="242" t="s">
        <v>160</v>
      </c>
      <c r="G116" s="240"/>
      <c r="H116" s="241" t="s">
        <v>21</v>
      </c>
      <c r="I116" s="243"/>
      <c r="J116" s="240"/>
      <c r="K116" s="240"/>
      <c r="L116" s="244"/>
      <c r="M116" s="245"/>
      <c r="N116" s="246"/>
      <c r="O116" s="246"/>
      <c r="P116" s="246"/>
      <c r="Q116" s="246"/>
      <c r="R116" s="246"/>
      <c r="S116" s="246"/>
      <c r="T116" s="247"/>
      <c r="AT116" s="248" t="s">
        <v>145</v>
      </c>
      <c r="AU116" s="248" t="s">
        <v>82</v>
      </c>
      <c r="AV116" s="11" t="s">
        <v>80</v>
      </c>
      <c r="AW116" s="11" t="s">
        <v>35</v>
      </c>
      <c r="AX116" s="11" t="s">
        <v>72</v>
      </c>
      <c r="AY116" s="248" t="s">
        <v>132</v>
      </c>
    </row>
    <row r="117" s="12" customFormat="1">
      <c r="B117" s="249"/>
      <c r="C117" s="250"/>
      <c r="D117" s="235" t="s">
        <v>145</v>
      </c>
      <c r="E117" s="251" t="s">
        <v>21</v>
      </c>
      <c r="F117" s="252" t="s">
        <v>169</v>
      </c>
      <c r="G117" s="250"/>
      <c r="H117" s="253">
        <v>24.75</v>
      </c>
      <c r="I117" s="254"/>
      <c r="J117" s="250"/>
      <c r="K117" s="250"/>
      <c r="L117" s="255"/>
      <c r="M117" s="256"/>
      <c r="N117" s="257"/>
      <c r="O117" s="257"/>
      <c r="P117" s="257"/>
      <c r="Q117" s="257"/>
      <c r="R117" s="257"/>
      <c r="S117" s="257"/>
      <c r="T117" s="258"/>
      <c r="AT117" s="259" t="s">
        <v>145</v>
      </c>
      <c r="AU117" s="259" t="s">
        <v>82</v>
      </c>
      <c r="AV117" s="12" t="s">
        <v>82</v>
      </c>
      <c r="AW117" s="12" t="s">
        <v>35</v>
      </c>
      <c r="AX117" s="12" t="s">
        <v>72</v>
      </c>
      <c r="AY117" s="259" t="s">
        <v>132</v>
      </c>
    </row>
    <row r="118" s="13" customFormat="1">
      <c r="B118" s="260"/>
      <c r="C118" s="261"/>
      <c r="D118" s="235" t="s">
        <v>145</v>
      </c>
      <c r="E118" s="262" t="s">
        <v>21</v>
      </c>
      <c r="F118" s="263" t="s">
        <v>148</v>
      </c>
      <c r="G118" s="261"/>
      <c r="H118" s="264">
        <v>24.75</v>
      </c>
      <c r="I118" s="265"/>
      <c r="J118" s="261"/>
      <c r="K118" s="261"/>
      <c r="L118" s="266"/>
      <c r="M118" s="267"/>
      <c r="N118" s="268"/>
      <c r="O118" s="268"/>
      <c r="P118" s="268"/>
      <c r="Q118" s="268"/>
      <c r="R118" s="268"/>
      <c r="S118" s="268"/>
      <c r="T118" s="269"/>
      <c r="AT118" s="270" t="s">
        <v>145</v>
      </c>
      <c r="AU118" s="270" t="s">
        <v>82</v>
      </c>
      <c r="AV118" s="13" t="s">
        <v>139</v>
      </c>
      <c r="AW118" s="13" t="s">
        <v>35</v>
      </c>
      <c r="AX118" s="13" t="s">
        <v>80</v>
      </c>
      <c r="AY118" s="270" t="s">
        <v>132</v>
      </c>
    </row>
    <row r="119" s="1" customFormat="1" ht="16.5" customHeight="1">
      <c r="B119" s="47"/>
      <c r="C119" s="223" t="s">
        <v>170</v>
      </c>
      <c r="D119" s="223" t="s">
        <v>134</v>
      </c>
      <c r="E119" s="224" t="s">
        <v>171</v>
      </c>
      <c r="F119" s="225" t="s">
        <v>172</v>
      </c>
      <c r="G119" s="226" t="s">
        <v>92</v>
      </c>
      <c r="H119" s="227">
        <v>24.75</v>
      </c>
      <c r="I119" s="228"/>
      <c r="J119" s="229">
        <f>ROUND(I119*H119,2)</f>
        <v>0</v>
      </c>
      <c r="K119" s="225" t="s">
        <v>138</v>
      </c>
      <c r="L119" s="73"/>
      <c r="M119" s="230" t="s">
        <v>21</v>
      </c>
      <c r="N119" s="231" t="s">
        <v>43</v>
      </c>
      <c r="O119" s="48"/>
      <c r="P119" s="232">
        <f>O119*H119</f>
        <v>0</v>
      </c>
      <c r="Q119" s="232">
        <v>0</v>
      </c>
      <c r="R119" s="232">
        <f>Q119*H119</f>
        <v>0</v>
      </c>
      <c r="S119" s="232">
        <v>0</v>
      </c>
      <c r="T119" s="233">
        <f>S119*H119</f>
        <v>0</v>
      </c>
      <c r="AR119" s="25" t="s">
        <v>139</v>
      </c>
      <c r="AT119" s="25" t="s">
        <v>134</v>
      </c>
      <c r="AU119" s="25" t="s">
        <v>82</v>
      </c>
      <c r="AY119" s="25" t="s">
        <v>132</v>
      </c>
      <c r="BE119" s="234">
        <f>IF(N119="základní",J119,0)</f>
        <v>0</v>
      </c>
      <c r="BF119" s="234">
        <f>IF(N119="snížená",J119,0)</f>
        <v>0</v>
      </c>
      <c r="BG119" s="234">
        <f>IF(N119="zákl. přenesená",J119,0)</f>
        <v>0</v>
      </c>
      <c r="BH119" s="234">
        <f>IF(N119="sníž. přenesená",J119,0)</f>
        <v>0</v>
      </c>
      <c r="BI119" s="234">
        <f>IF(N119="nulová",J119,0)</f>
        <v>0</v>
      </c>
      <c r="BJ119" s="25" t="s">
        <v>80</v>
      </c>
      <c r="BK119" s="234">
        <f>ROUND(I119*H119,2)</f>
        <v>0</v>
      </c>
      <c r="BL119" s="25" t="s">
        <v>139</v>
      </c>
      <c r="BM119" s="25" t="s">
        <v>173</v>
      </c>
    </row>
    <row r="120" s="1" customFormat="1">
      <c r="B120" s="47"/>
      <c r="C120" s="75"/>
      <c r="D120" s="235" t="s">
        <v>141</v>
      </c>
      <c r="E120" s="75"/>
      <c r="F120" s="236" t="s">
        <v>174</v>
      </c>
      <c r="G120" s="75"/>
      <c r="H120" s="75"/>
      <c r="I120" s="193"/>
      <c r="J120" s="75"/>
      <c r="K120" s="75"/>
      <c r="L120" s="73"/>
      <c r="M120" s="237"/>
      <c r="N120" s="48"/>
      <c r="O120" s="48"/>
      <c r="P120" s="48"/>
      <c r="Q120" s="48"/>
      <c r="R120" s="48"/>
      <c r="S120" s="48"/>
      <c r="T120" s="96"/>
      <c r="AT120" s="25" t="s">
        <v>141</v>
      </c>
      <c r="AU120" s="25" t="s">
        <v>82</v>
      </c>
    </row>
    <row r="121" s="1" customFormat="1">
      <c r="B121" s="47"/>
      <c r="C121" s="75"/>
      <c r="D121" s="235" t="s">
        <v>143</v>
      </c>
      <c r="E121" s="75"/>
      <c r="F121" s="238" t="s">
        <v>167</v>
      </c>
      <c r="G121" s="75"/>
      <c r="H121" s="75"/>
      <c r="I121" s="193"/>
      <c r="J121" s="75"/>
      <c r="K121" s="75"/>
      <c r="L121" s="73"/>
      <c r="M121" s="237"/>
      <c r="N121" s="48"/>
      <c r="O121" s="48"/>
      <c r="P121" s="48"/>
      <c r="Q121" s="48"/>
      <c r="R121" s="48"/>
      <c r="S121" s="48"/>
      <c r="T121" s="96"/>
      <c r="AT121" s="25" t="s">
        <v>143</v>
      </c>
      <c r="AU121" s="25" t="s">
        <v>82</v>
      </c>
    </row>
    <row r="122" s="1" customFormat="1" ht="16.5" customHeight="1">
      <c r="B122" s="47"/>
      <c r="C122" s="223" t="s">
        <v>175</v>
      </c>
      <c r="D122" s="223" t="s">
        <v>134</v>
      </c>
      <c r="E122" s="224" t="s">
        <v>176</v>
      </c>
      <c r="F122" s="225" t="s">
        <v>177</v>
      </c>
      <c r="G122" s="226" t="s">
        <v>92</v>
      </c>
      <c r="H122" s="227">
        <v>12.48</v>
      </c>
      <c r="I122" s="228"/>
      <c r="J122" s="229">
        <f>ROUND(I122*H122,2)</f>
        <v>0</v>
      </c>
      <c r="K122" s="225" t="s">
        <v>138</v>
      </c>
      <c r="L122" s="73"/>
      <c r="M122" s="230" t="s">
        <v>21</v>
      </c>
      <c r="N122" s="231" t="s">
        <v>43</v>
      </c>
      <c r="O122" s="48"/>
      <c r="P122" s="232">
        <f>O122*H122</f>
        <v>0</v>
      </c>
      <c r="Q122" s="232">
        <v>0</v>
      </c>
      <c r="R122" s="232">
        <f>Q122*H122</f>
        <v>0</v>
      </c>
      <c r="S122" s="232">
        <v>0</v>
      </c>
      <c r="T122" s="233">
        <f>S122*H122</f>
        <v>0</v>
      </c>
      <c r="AR122" s="25" t="s">
        <v>139</v>
      </c>
      <c r="AT122" s="25" t="s">
        <v>134</v>
      </c>
      <c r="AU122" s="25" t="s">
        <v>82</v>
      </c>
      <c r="AY122" s="25" t="s">
        <v>132</v>
      </c>
      <c r="BE122" s="234">
        <f>IF(N122="základní",J122,0)</f>
        <v>0</v>
      </c>
      <c r="BF122" s="234">
        <f>IF(N122="snížená",J122,0)</f>
        <v>0</v>
      </c>
      <c r="BG122" s="234">
        <f>IF(N122="zákl. přenesená",J122,0)</f>
        <v>0</v>
      </c>
      <c r="BH122" s="234">
        <f>IF(N122="sníž. přenesená",J122,0)</f>
        <v>0</v>
      </c>
      <c r="BI122" s="234">
        <f>IF(N122="nulová",J122,0)</f>
        <v>0</v>
      </c>
      <c r="BJ122" s="25" t="s">
        <v>80</v>
      </c>
      <c r="BK122" s="234">
        <f>ROUND(I122*H122,2)</f>
        <v>0</v>
      </c>
      <c r="BL122" s="25" t="s">
        <v>139</v>
      </c>
      <c r="BM122" s="25" t="s">
        <v>178</v>
      </c>
    </row>
    <row r="123" s="1" customFormat="1">
      <c r="B123" s="47"/>
      <c r="C123" s="75"/>
      <c r="D123" s="235" t="s">
        <v>141</v>
      </c>
      <c r="E123" s="75"/>
      <c r="F123" s="236" t="s">
        <v>179</v>
      </c>
      <c r="G123" s="75"/>
      <c r="H123" s="75"/>
      <c r="I123" s="193"/>
      <c r="J123" s="75"/>
      <c r="K123" s="75"/>
      <c r="L123" s="73"/>
      <c r="M123" s="237"/>
      <c r="N123" s="48"/>
      <c r="O123" s="48"/>
      <c r="P123" s="48"/>
      <c r="Q123" s="48"/>
      <c r="R123" s="48"/>
      <c r="S123" s="48"/>
      <c r="T123" s="96"/>
      <c r="AT123" s="25" t="s">
        <v>141</v>
      </c>
      <c r="AU123" s="25" t="s">
        <v>82</v>
      </c>
    </row>
    <row r="124" s="1" customFormat="1">
      <c r="B124" s="47"/>
      <c r="C124" s="75"/>
      <c r="D124" s="235" t="s">
        <v>143</v>
      </c>
      <c r="E124" s="75"/>
      <c r="F124" s="238" t="s">
        <v>180</v>
      </c>
      <c r="G124" s="75"/>
      <c r="H124" s="75"/>
      <c r="I124" s="193"/>
      <c r="J124" s="75"/>
      <c r="K124" s="75"/>
      <c r="L124" s="73"/>
      <c r="M124" s="237"/>
      <c r="N124" s="48"/>
      <c r="O124" s="48"/>
      <c r="P124" s="48"/>
      <c r="Q124" s="48"/>
      <c r="R124" s="48"/>
      <c r="S124" s="48"/>
      <c r="T124" s="96"/>
      <c r="AT124" s="25" t="s">
        <v>143</v>
      </c>
      <c r="AU124" s="25" t="s">
        <v>82</v>
      </c>
    </row>
    <row r="125" s="11" customFormat="1">
      <c r="B125" s="239"/>
      <c r="C125" s="240"/>
      <c r="D125" s="235" t="s">
        <v>145</v>
      </c>
      <c r="E125" s="241" t="s">
        <v>21</v>
      </c>
      <c r="F125" s="242" t="s">
        <v>181</v>
      </c>
      <c r="G125" s="240"/>
      <c r="H125" s="241" t="s">
        <v>21</v>
      </c>
      <c r="I125" s="243"/>
      <c r="J125" s="240"/>
      <c r="K125" s="240"/>
      <c r="L125" s="244"/>
      <c r="M125" s="245"/>
      <c r="N125" s="246"/>
      <c r="O125" s="246"/>
      <c r="P125" s="246"/>
      <c r="Q125" s="246"/>
      <c r="R125" s="246"/>
      <c r="S125" s="246"/>
      <c r="T125" s="247"/>
      <c r="AT125" s="248" t="s">
        <v>145</v>
      </c>
      <c r="AU125" s="248" t="s">
        <v>82</v>
      </c>
      <c r="AV125" s="11" t="s">
        <v>80</v>
      </c>
      <c r="AW125" s="11" t="s">
        <v>35</v>
      </c>
      <c r="AX125" s="11" t="s">
        <v>72</v>
      </c>
      <c r="AY125" s="248" t="s">
        <v>132</v>
      </c>
    </row>
    <row r="126" s="12" customFormat="1">
      <c r="B126" s="249"/>
      <c r="C126" s="250"/>
      <c r="D126" s="235" t="s">
        <v>145</v>
      </c>
      <c r="E126" s="251" t="s">
        <v>21</v>
      </c>
      <c r="F126" s="252" t="s">
        <v>182</v>
      </c>
      <c r="G126" s="250"/>
      <c r="H126" s="253">
        <v>5.7599999999999998</v>
      </c>
      <c r="I126" s="254"/>
      <c r="J126" s="250"/>
      <c r="K126" s="250"/>
      <c r="L126" s="255"/>
      <c r="M126" s="256"/>
      <c r="N126" s="257"/>
      <c r="O126" s="257"/>
      <c r="P126" s="257"/>
      <c r="Q126" s="257"/>
      <c r="R126" s="257"/>
      <c r="S126" s="257"/>
      <c r="T126" s="258"/>
      <c r="AT126" s="259" t="s">
        <v>145</v>
      </c>
      <c r="AU126" s="259" t="s">
        <v>82</v>
      </c>
      <c r="AV126" s="12" t="s">
        <v>82</v>
      </c>
      <c r="AW126" s="12" t="s">
        <v>35</v>
      </c>
      <c r="AX126" s="12" t="s">
        <v>72</v>
      </c>
      <c r="AY126" s="259" t="s">
        <v>132</v>
      </c>
    </row>
    <row r="127" s="12" customFormat="1">
      <c r="B127" s="249"/>
      <c r="C127" s="250"/>
      <c r="D127" s="235" t="s">
        <v>145</v>
      </c>
      <c r="E127" s="251" t="s">
        <v>21</v>
      </c>
      <c r="F127" s="252" t="s">
        <v>183</v>
      </c>
      <c r="G127" s="250"/>
      <c r="H127" s="253">
        <v>19.199999999999999</v>
      </c>
      <c r="I127" s="254"/>
      <c r="J127" s="250"/>
      <c r="K127" s="250"/>
      <c r="L127" s="255"/>
      <c r="M127" s="256"/>
      <c r="N127" s="257"/>
      <c r="O127" s="257"/>
      <c r="P127" s="257"/>
      <c r="Q127" s="257"/>
      <c r="R127" s="257"/>
      <c r="S127" s="257"/>
      <c r="T127" s="258"/>
      <c r="AT127" s="259" t="s">
        <v>145</v>
      </c>
      <c r="AU127" s="259" t="s">
        <v>82</v>
      </c>
      <c r="AV127" s="12" t="s">
        <v>82</v>
      </c>
      <c r="AW127" s="12" t="s">
        <v>35</v>
      </c>
      <c r="AX127" s="12" t="s">
        <v>72</v>
      </c>
      <c r="AY127" s="259" t="s">
        <v>132</v>
      </c>
    </row>
    <row r="128" s="14" customFormat="1">
      <c r="B128" s="271"/>
      <c r="C128" s="272"/>
      <c r="D128" s="235" t="s">
        <v>145</v>
      </c>
      <c r="E128" s="273" t="s">
        <v>21</v>
      </c>
      <c r="F128" s="274" t="s">
        <v>184</v>
      </c>
      <c r="G128" s="272"/>
      <c r="H128" s="275">
        <v>24.960000000000001</v>
      </c>
      <c r="I128" s="276"/>
      <c r="J128" s="272"/>
      <c r="K128" s="272"/>
      <c r="L128" s="277"/>
      <c r="M128" s="278"/>
      <c r="N128" s="279"/>
      <c r="O128" s="279"/>
      <c r="P128" s="279"/>
      <c r="Q128" s="279"/>
      <c r="R128" s="279"/>
      <c r="S128" s="279"/>
      <c r="T128" s="280"/>
      <c r="AT128" s="281" t="s">
        <v>145</v>
      </c>
      <c r="AU128" s="281" t="s">
        <v>82</v>
      </c>
      <c r="AV128" s="14" t="s">
        <v>154</v>
      </c>
      <c r="AW128" s="14" t="s">
        <v>35</v>
      </c>
      <c r="AX128" s="14" t="s">
        <v>72</v>
      </c>
      <c r="AY128" s="281" t="s">
        <v>132</v>
      </c>
    </row>
    <row r="129" s="12" customFormat="1">
      <c r="B129" s="249"/>
      <c r="C129" s="250"/>
      <c r="D129" s="235" t="s">
        <v>145</v>
      </c>
      <c r="E129" s="251" t="s">
        <v>21</v>
      </c>
      <c r="F129" s="252" t="s">
        <v>185</v>
      </c>
      <c r="G129" s="250"/>
      <c r="H129" s="253">
        <v>12.48</v>
      </c>
      <c r="I129" s="254"/>
      <c r="J129" s="250"/>
      <c r="K129" s="250"/>
      <c r="L129" s="255"/>
      <c r="M129" s="256"/>
      <c r="N129" s="257"/>
      <c r="O129" s="257"/>
      <c r="P129" s="257"/>
      <c r="Q129" s="257"/>
      <c r="R129" s="257"/>
      <c r="S129" s="257"/>
      <c r="T129" s="258"/>
      <c r="AT129" s="259" t="s">
        <v>145</v>
      </c>
      <c r="AU129" s="259" t="s">
        <v>82</v>
      </c>
      <c r="AV129" s="12" t="s">
        <v>82</v>
      </c>
      <c r="AW129" s="12" t="s">
        <v>35</v>
      </c>
      <c r="AX129" s="12" t="s">
        <v>80</v>
      </c>
      <c r="AY129" s="259" t="s">
        <v>132</v>
      </c>
    </row>
    <row r="130" s="1" customFormat="1" ht="16.5" customHeight="1">
      <c r="B130" s="47"/>
      <c r="C130" s="223" t="s">
        <v>186</v>
      </c>
      <c r="D130" s="223" t="s">
        <v>134</v>
      </c>
      <c r="E130" s="224" t="s">
        <v>187</v>
      </c>
      <c r="F130" s="225" t="s">
        <v>188</v>
      </c>
      <c r="G130" s="226" t="s">
        <v>92</v>
      </c>
      <c r="H130" s="227">
        <v>12.48</v>
      </c>
      <c r="I130" s="228"/>
      <c r="J130" s="229">
        <f>ROUND(I130*H130,2)</f>
        <v>0</v>
      </c>
      <c r="K130" s="225" t="s">
        <v>138</v>
      </c>
      <c r="L130" s="73"/>
      <c r="M130" s="230" t="s">
        <v>21</v>
      </c>
      <c r="N130" s="231" t="s">
        <v>43</v>
      </c>
      <c r="O130" s="48"/>
      <c r="P130" s="232">
        <f>O130*H130</f>
        <v>0</v>
      </c>
      <c r="Q130" s="232">
        <v>0</v>
      </c>
      <c r="R130" s="232">
        <f>Q130*H130</f>
        <v>0</v>
      </c>
      <c r="S130" s="232">
        <v>0</v>
      </c>
      <c r="T130" s="233">
        <f>S130*H130</f>
        <v>0</v>
      </c>
      <c r="AR130" s="25" t="s">
        <v>139</v>
      </c>
      <c r="AT130" s="25" t="s">
        <v>134</v>
      </c>
      <c r="AU130" s="25" t="s">
        <v>82</v>
      </c>
      <c r="AY130" s="25" t="s">
        <v>132</v>
      </c>
      <c r="BE130" s="234">
        <f>IF(N130="základní",J130,0)</f>
        <v>0</v>
      </c>
      <c r="BF130" s="234">
        <f>IF(N130="snížená",J130,0)</f>
        <v>0</v>
      </c>
      <c r="BG130" s="234">
        <f>IF(N130="zákl. přenesená",J130,0)</f>
        <v>0</v>
      </c>
      <c r="BH130" s="234">
        <f>IF(N130="sníž. přenesená",J130,0)</f>
        <v>0</v>
      </c>
      <c r="BI130" s="234">
        <f>IF(N130="nulová",J130,0)</f>
        <v>0</v>
      </c>
      <c r="BJ130" s="25" t="s">
        <v>80</v>
      </c>
      <c r="BK130" s="234">
        <f>ROUND(I130*H130,2)</f>
        <v>0</v>
      </c>
      <c r="BL130" s="25" t="s">
        <v>139</v>
      </c>
      <c r="BM130" s="25" t="s">
        <v>189</v>
      </c>
    </row>
    <row r="131" s="1" customFormat="1">
      <c r="B131" s="47"/>
      <c r="C131" s="75"/>
      <c r="D131" s="235" t="s">
        <v>141</v>
      </c>
      <c r="E131" s="75"/>
      <c r="F131" s="236" t="s">
        <v>190</v>
      </c>
      <c r="G131" s="75"/>
      <c r="H131" s="75"/>
      <c r="I131" s="193"/>
      <c r="J131" s="75"/>
      <c r="K131" s="75"/>
      <c r="L131" s="73"/>
      <c r="M131" s="237"/>
      <c r="N131" s="48"/>
      <c r="O131" s="48"/>
      <c r="P131" s="48"/>
      <c r="Q131" s="48"/>
      <c r="R131" s="48"/>
      <c r="S131" s="48"/>
      <c r="T131" s="96"/>
      <c r="AT131" s="25" t="s">
        <v>141</v>
      </c>
      <c r="AU131" s="25" t="s">
        <v>82</v>
      </c>
    </row>
    <row r="132" s="1" customFormat="1">
      <c r="B132" s="47"/>
      <c r="C132" s="75"/>
      <c r="D132" s="235" t="s">
        <v>143</v>
      </c>
      <c r="E132" s="75"/>
      <c r="F132" s="238" t="s">
        <v>180</v>
      </c>
      <c r="G132" s="75"/>
      <c r="H132" s="75"/>
      <c r="I132" s="193"/>
      <c r="J132" s="75"/>
      <c r="K132" s="75"/>
      <c r="L132" s="73"/>
      <c r="M132" s="237"/>
      <c r="N132" s="48"/>
      <c r="O132" s="48"/>
      <c r="P132" s="48"/>
      <c r="Q132" s="48"/>
      <c r="R132" s="48"/>
      <c r="S132" s="48"/>
      <c r="T132" s="96"/>
      <c r="AT132" s="25" t="s">
        <v>143</v>
      </c>
      <c r="AU132" s="25" t="s">
        <v>82</v>
      </c>
    </row>
    <row r="133" s="1" customFormat="1" ht="16.5" customHeight="1">
      <c r="B133" s="47"/>
      <c r="C133" s="223" t="s">
        <v>191</v>
      </c>
      <c r="D133" s="223" t="s">
        <v>134</v>
      </c>
      <c r="E133" s="224" t="s">
        <v>192</v>
      </c>
      <c r="F133" s="225" t="s">
        <v>193</v>
      </c>
      <c r="G133" s="226" t="s">
        <v>92</v>
      </c>
      <c r="H133" s="227">
        <v>12.48</v>
      </c>
      <c r="I133" s="228"/>
      <c r="J133" s="229">
        <f>ROUND(I133*H133,2)</f>
        <v>0</v>
      </c>
      <c r="K133" s="225" t="s">
        <v>138</v>
      </c>
      <c r="L133" s="73"/>
      <c r="M133" s="230" t="s">
        <v>21</v>
      </c>
      <c r="N133" s="231" t="s">
        <v>43</v>
      </c>
      <c r="O133" s="48"/>
      <c r="P133" s="232">
        <f>O133*H133</f>
        <v>0</v>
      </c>
      <c r="Q133" s="232">
        <v>0</v>
      </c>
      <c r="R133" s="232">
        <f>Q133*H133</f>
        <v>0</v>
      </c>
      <c r="S133" s="232">
        <v>0</v>
      </c>
      <c r="T133" s="233">
        <f>S133*H133</f>
        <v>0</v>
      </c>
      <c r="AR133" s="25" t="s">
        <v>139</v>
      </c>
      <c r="AT133" s="25" t="s">
        <v>134</v>
      </c>
      <c r="AU133" s="25" t="s">
        <v>82</v>
      </c>
      <c r="AY133" s="25" t="s">
        <v>132</v>
      </c>
      <c r="BE133" s="234">
        <f>IF(N133="základní",J133,0)</f>
        <v>0</v>
      </c>
      <c r="BF133" s="234">
        <f>IF(N133="snížená",J133,0)</f>
        <v>0</v>
      </c>
      <c r="BG133" s="234">
        <f>IF(N133="zákl. přenesená",J133,0)</f>
        <v>0</v>
      </c>
      <c r="BH133" s="234">
        <f>IF(N133="sníž. přenesená",J133,0)</f>
        <v>0</v>
      </c>
      <c r="BI133" s="234">
        <f>IF(N133="nulová",J133,0)</f>
        <v>0</v>
      </c>
      <c r="BJ133" s="25" t="s">
        <v>80</v>
      </c>
      <c r="BK133" s="234">
        <f>ROUND(I133*H133,2)</f>
        <v>0</v>
      </c>
      <c r="BL133" s="25" t="s">
        <v>139</v>
      </c>
      <c r="BM133" s="25" t="s">
        <v>194</v>
      </c>
    </row>
    <row r="134" s="1" customFormat="1">
      <c r="B134" s="47"/>
      <c r="C134" s="75"/>
      <c r="D134" s="235" t="s">
        <v>141</v>
      </c>
      <c r="E134" s="75"/>
      <c r="F134" s="236" t="s">
        <v>195</v>
      </c>
      <c r="G134" s="75"/>
      <c r="H134" s="75"/>
      <c r="I134" s="193"/>
      <c r="J134" s="75"/>
      <c r="K134" s="75"/>
      <c r="L134" s="73"/>
      <c r="M134" s="237"/>
      <c r="N134" s="48"/>
      <c r="O134" s="48"/>
      <c r="P134" s="48"/>
      <c r="Q134" s="48"/>
      <c r="R134" s="48"/>
      <c r="S134" s="48"/>
      <c r="T134" s="96"/>
      <c r="AT134" s="25" t="s">
        <v>141</v>
      </c>
      <c r="AU134" s="25" t="s">
        <v>82</v>
      </c>
    </row>
    <row r="135" s="1" customFormat="1">
      <c r="B135" s="47"/>
      <c r="C135" s="75"/>
      <c r="D135" s="235" t="s">
        <v>143</v>
      </c>
      <c r="E135" s="75"/>
      <c r="F135" s="238" t="s">
        <v>180</v>
      </c>
      <c r="G135" s="75"/>
      <c r="H135" s="75"/>
      <c r="I135" s="193"/>
      <c r="J135" s="75"/>
      <c r="K135" s="75"/>
      <c r="L135" s="73"/>
      <c r="M135" s="237"/>
      <c r="N135" s="48"/>
      <c r="O135" s="48"/>
      <c r="P135" s="48"/>
      <c r="Q135" s="48"/>
      <c r="R135" s="48"/>
      <c r="S135" s="48"/>
      <c r="T135" s="96"/>
      <c r="AT135" s="25" t="s">
        <v>143</v>
      </c>
      <c r="AU135" s="25" t="s">
        <v>82</v>
      </c>
    </row>
    <row r="136" s="11" customFormat="1">
      <c r="B136" s="239"/>
      <c r="C136" s="240"/>
      <c r="D136" s="235" t="s">
        <v>145</v>
      </c>
      <c r="E136" s="241" t="s">
        <v>21</v>
      </c>
      <c r="F136" s="242" t="s">
        <v>181</v>
      </c>
      <c r="G136" s="240"/>
      <c r="H136" s="241" t="s">
        <v>21</v>
      </c>
      <c r="I136" s="243"/>
      <c r="J136" s="240"/>
      <c r="K136" s="240"/>
      <c r="L136" s="244"/>
      <c r="M136" s="245"/>
      <c r="N136" s="246"/>
      <c r="O136" s="246"/>
      <c r="P136" s="246"/>
      <c r="Q136" s="246"/>
      <c r="R136" s="246"/>
      <c r="S136" s="246"/>
      <c r="T136" s="247"/>
      <c r="AT136" s="248" t="s">
        <v>145</v>
      </c>
      <c r="AU136" s="248" t="s">
        <v>82</v>
      </c>
      <c r="AV136" s="11" t="s">
        <v>80</v>
      </c>
      <c r="AW136" s="11" t="s">
        <v>35</v>
      </c>
      <c r="AX136" s="11" t="s">
        <v>72</v>
      </c>
      <c r="AY136" s="248" t="s">
        <v>132</v>
      </c>
    </row>
    <row r="137" s="12" customFormat="1">
      <c r="B137" s="249"/>
      <c r="C137" s="250"/>
      <c r="D137" s="235" t="s">
        <v>145</v>
      </c>
      <c r="E137" s="251" t="s">
        <v>21</v>
      </c>
      <c r="F137" s="252" t="s">
        <v>182</v>
      </c>
      <c r="G137" s="250"/>
      <c r="H137" s="253">
        <v>5.7599999999999998</v>
      </c>
      <c r="I137" s="254"/>
      <c r="J137" s="250"/>
      <c r="K137" s="250"/>
      <c r="L137" s="255"/>
      <c r="M137" s="256"/>
      <c r="N137" s="257"/>
      <c r="O137" s="257"/>
      <c r="P137" s="257"/>
      <c r="Q137" s="257"/>
      <c r="R137" s="257"/>
      <c r="S137" s="257"/>
      <c r="T137" s="258"/>
      <c r="AT137" s="259" t="s">
        <v>145</v>
      </c>
      <c r="AU137" s="259" t="s">
        <v>82</v>
      </c>
      <c r="AV137" s="12" t="s">
        <v>82</v>
      </c>
      <c r="AW137" s="12" t="s">
        <v>35</v>
      </c>
      <c r="AX137" s="12" t="s">
        <v>72</v>
      </c>
      <c r="AY137" s="259" t="s">
        <v>132</v>
      </c>
    </row>
    <row r="138" s="12" customFormat="1">
      <c r="B138" s="249"/>
      <c r="C138" s="250"/>
      <c r="D138" s="235" t="s">
        <v>145</v>
      </c>
      <c r="E138" s="251" t="s">
        <v>21</v>
      </c>
      <c r="F138" s="252" t="s">
        <v>183</v>
      </c>
      <c r="G138" s="250"/>
      <c r="H138" s="253">
        <v>19.199999999999999</v>
      </c>
      <c r="I138" s="254"/>
      <c r="J138" s="250"/>
      <c r="K138" s="250"/>
      <c r="L138" s="255"/>
      <c r="M138" s="256"/>
      <c r="N138" s="257"/>
      <c r="O138" s="257"/>
      <c r="P138" s="257"/>
      <c r="Q138" s="257"/>
      <c r="R138" s="257"/>
      <c r="S138" s="257"/>
      <c r="T138" s="258"/>
      <c r="AT138" s="259" t="s">
        <v>145</v>
      </c>
      <c r="AU138" s="259" t="s">
        <v>82</v>
      </c>
      <c r="AV138" s="12" t="s">
        <v>82</v>
      </c>
      <c r="AW138" s="12" t="s">
        <v>35</v>
      </c>
      <c r="AX138" s="12" t="s">
        <v>72</v>
      </c>
      <c r="AY138" s="259" t="s">
        <v>132</v>
      </c>
    </row>
    <row r="139" s="14" customFormat="1">
      <c r="B139" s="271"/>
      <c r="C139" s="272"/>
      <c r="D139" s="235" t="s">
        <v>145</v>
      </c>
      <c r="E139" s="273" t="s">
        <v>21</v>
      </c>
      <c r="F139" s="274" t="s">
        <v>184</v>
      </c>
      <c r="G139" s="272"/>
      <c r="H139" s="275">
        <v>24.960000000000001</v>
      </c>
      <c r="I139" s="276"/>
      <c r="J139" s="272"/>
      <c r="K139" s="272"/>
      <c r="L139" s="277"/>
      <c r="M139" s="278"/>
      <c r="N139" s="279"/>
      <c r="O139" s="279"/>
      <c r="P139" s="279"/>
      <c r="Q139" s="279"/>
      <c r="R139" s="279"/>
      <c r="S139" s="279"/>
      <c r="T139" s="280"/>
      <c r="AT139" s="281" t="s">
        <v>145</v>
      </c>
      <c r="AU139" s="281" t="s">
        <v>82</v>
      </c>
      <c r="AV139" s="14" t="s">
        <v>154</v>
      </c>
      <c r="AW139" s="14" t="s">
        <v>35</v>
      </c>
      <c r="AX139" s="14" t="s">
        <v>72</v>
      </c>
      <c r="AY139" s="281" t="s">
        <v>132</v>
      </c>
    </row>
    <row r="140" s="12" customFormat="1">
      <c r="B140" s="249"/>
      <c r="C140" s="250"/>
      <c r="D140" s="235" t="s">
        <v>145</v>
      </c>
      <c r="E140" s="251" t="s">
        <v>21</v>
      </c>
      <c r="F140" s="252" t="s">
        <v>185</v>
      </c>
      <c r="G140" s="250"/>
      <c r="H140" s="253">
        <v>12.48</v>
      </c>
      <c r="I140" s="254"/>
      <c r="J140" s="250"/>
      <c r="K140" s="250"/>
      <c r="L140" s="255"/>
      <c r="M140" s="256"/>
      <c r="N140" s="257"/>
      <c r="O140" s="257"/>
      <c r="P140" s="257"/>
      <c r="Q140" s="257"/>
      <c r="R140" s="257"/>
      <c r="S140" s="257"/>
      <c r="T140" s="258"/>
      <c r="AT140" s="259" t="s">
        <v>145</v>
      </c>
      <c r="AU140" s="259" t="s">
        <v>82</v>
      </c>
      <c r="AV140" s="12" t="s">
        <v>82</v>
      </c>
      <c r="AW140" s="12" t="s">
        <v>35</v>
      </c>
      <c r="AX140" s="12" t="s">
        <v>80</v>
      </c>
      <c r="AY140" s="259" t="s">
        <v>132</v>
      </c>
    </row>
    <row r="141" s="1" customFormat="1" ht="16.5" customHeight="1">
      <c r="B141" s="47"/>
      <c r="C141" s="223" t="s">
        <v>196</v>
      </c>
      <c r="D141" s="223" t="s">
        <v>134</v>
      </c>
      <c r="E141" s="224" t="s">
        <v>197</v>
      </c>
      <c r="F141" s="225" t="s">
        <v>198</v>
      </c>
      <c r="G141" s="226" t="s">
        <v>92</v>
      </c>
      <c r="H141" s="227">
        <v>12.48</v>
      </c>
      <c r="I141" s="228"/>
      <c r="J141" s="229">
        <f>ROUND(I141*H141,2)</f>
        <v>0</v>
      </c>
      <c r="K141" s="225" t="s">
        <v>138</v>
      </c>
      <c r="L141" s="73"/>
      <c r="M141" s="230" t="s">
        <v>21</v>
      </c>
      <c r="N141" s="231" t="s">
        <v>43</v>
      </c>
      <c r="O141" s="48"/>
      <c r="P141" s="232">
        <f>O141*H141</f>
        <v>0</v>
      </c>
      <c r="Q141" s="232">
        <v>0</v>
      </c>
      <c r="R141" s="232">
        <f>Q141*H141</f>
        <v>0</v>
      </c>
      <c r="S141" s="232">
        <v>0</v>
      </c>
      <c r="T141" s="233">
        <f>S141*H141</f>
        <v>0</v>
      </c>
      <c r="AR141" s="25" t="s">
        <v>139</v>
      </c>
      <c r="AT141" s="25" t="s">
        <v>134</v>
      </c>
      <c r="AU141" s="25" t="s">
        <v>82</v>
      </c>
      <c r="AY141" s="25" t="s">
        <v>132</v>
      </c>
      <c r="BE141" s="234">
        <f>IF(N141="základní",J141,0)</f>
        <v>0</v>
      </c>
      <c r="BF141" s="234">
        <f>IF(N141="snížená",J141,0)</f>
        <v>0</v>
      </c>
      <c r="BG141" s="234">
        <f>IF(N141="zákl. přenesená",J141,0)</f>
        <v>0</v>
      </c>
      <c r="BH141" s="234">
        <f>IF(N141="sníž. přenesená",J141,0)</f>
        <v>0</v>
      </c>
      <c r="BI141" s="234">
        <f>IF(N141="nulová",J141,0)</f>
        <v>0</v>
      </c>
      <c r="BJ141" s="25" t="s">
        <v>80</v>
      </c>
      <c r="BK141" s="234">
        <f>ROUND(I141*H141,2)</f>
        <v>0</v>
      </c>
      <c r="BL141" s="25" t="s">
        <v>139</v>
      </c>
      <c r="BM141" s="25" t="s">
        <v>199</v>
      </c>
    </row>
    <row r="142" s="1" customFormat="1">
      <c r="B142" s="47"/>
      <c r="C142" s="75"/>
      <c r="D142" s="235" t="s">
        <v>141</v>
      </c>
      <c r="E142" s="75"/>
      <c r="F142" s="236" t="s">
        <v>200</v>
      </c>
      <c r="G142" s="75"/>
      <c r="H142" s="75"/>
      <c r="I142" s="193"/>
      <c r="J142" s="75"/>
      <c r="K142" s="75"/>
      <c r="L142" s="73"/>
      <c r="M142" s="237"/>
      <c r="N142" s="48"/>
      <c r="O142" s="48"/>
      <c r="P142" s="48"/>
      <c r="Q142" s="48"/>
      <c r="R142" s="48"/>
      <c r="S142" s="48"/>
      <c r="T142" s="96"/>
      <c r="AT142" s="25" t="s">
        <v>141</v>
      </c>
      <c r="AU142" s="25" t="s">
        <v>82</v>
      </c>
    </row>
    <row r="143" s="1" customFormat="1">
      <c r="B143" s="47"/>
      <c r="C143" s="75"/>
      <c r="D143" s="235" t="s">
        <v>143</v>
      </c>
      <c r="E143" s="75"/>
      <c r="F143" s="238" t="s">
        <v>180</v>
      </c>
      <c r="G143" s="75"/>
      <c r="H143" s="75"/>
      <c r="I143" s="193"/>
      <c r="J143" s="75"/>
      <c r="K143" s="75"/>
      <c r="L143" s="73"/>
      <c r="M143" s="237"/>
      <c r="N143" s="48"/>
      <c r="O143" s="48"/>
      <c r="P143" s="48"/>
      <c r="Q143" s="48"/>
      <c r="R143" s="48"/>
      <c r="S143" s="48"/>
      <c r="T143" s="96"/>
      <c r="AT143" s="25" t="s">
        <v>143</v>
      </c>
      <c r="AU143" s="25" t="s">
        <v>82</v>
      </c>
    </row>
    <row r="144" s="1" customFormat="1" ht="16.5" customHeight="1">
      <c r="B144" s="47"/>
      <c r="C144" s="223" t="s">
        <v>201</v>
      </c>
      <c r="D144" s="223" t="s">
        <v>134</v>
      </c>
      <c r="E144" s="224" t="s">
        <v>202</v>
      </c>
      <c r="F144" s="225" t="s">
        <v>203</v>
      </c>
      <c r="G144" s="226" t="s">
        <v>92</v>
      </c>
      <c r="H144" s="227">
        <v>19.199999999999999</v>
      </c>
      <c r="I144" s="228"/>
      <c r="J144" s="229">
        <f>ROUND(I144*H144,2)</f>
        <v>0</v>
      </c>
      <c r="K144" s="225" t="s">
        <v>138</v>
      </c>
      <c r="L144" s="73"/>
      <c r="M144" s="230" t="s">
        <v>21</v>
      </c>
      <c r="N144" s="231" t="s">
        <v>43</v>
      </c>
      <c r="O144" s="48"/>
      <c r="P144" s="232">
        <f>O144*H144</f>
        <v>0</v>
      </c>
      <c r="Q144" s="232">
        <v>0</v>
      </c>
      <c r="R144" s="232">
        <f>Q144*H144</f>
        <v>0</v>
      </c>
      <c r="S144" s="232">
        <v>0</v>
      </c>
      <c r="T144" s="233">
        <f>S144*H144</f>
        <v>0</v>
      </c>
      <c r="AR144" s="25" t="s">
        <v>139</v>
      </c>
      <c r="AT144" s="25" t="s">
        <v>134</v>
      </c>
      <c r="AU144" s="25" t="s">
        <v>82</v>
      </c>
      <c r="AY144" s="25" t="s">
        <v>132</v>
      </c>
      <c r="BE144" s="234">
        <f>IF(N144="základní",J144,0)</f>
        <v>0</v>
      </c>
      <c r="BF144" s="234">
        <f>IF(N144="snížená",J144,0)</f>
        <v>0</v>
      </c>
      <c r="BG144" s="234">
        <f>IF(N144="zákl. přenesená",J144,0)</f>
        <v>0</v>
      </c>
      <c r="BH144" s="234">
        <f>IF(N144="sníž. přenesená",J144,0)</f>
        <v>0</v>
      </c>
      <c r="BI144" s="234">
        <f>IF(N144="nulová",J144,0)</f>
        <v>0</v>
      </c>
      <c r="BJ144" s="25" t="s">
        <v>80</v>
      </c>
      <c r="BK144" s="234">
        <f>ROUND(I144*H144,2)</f>
        <v>0</v>
      </c>
      <c r="BL144" s="25" t="s">
        <v>139</v>
      </c>
      <c r="BM144" s="25" t="s">
        <v>204</v>
      </c>
    </row>
    <row r="145" s="1" customFormat="1">
      <c r="B145" s="47"/>
      <c r="C145" s="75"/>
      <c r="D145" s="235" t="s">
        <v>141</v>
      </c>
      <c r="E145" s="75"/>
      <c r="F145" s="236" t="s">
        <v>205</v>
      </c>
      <c r="G145" s="75"/>
      <c r="H145" s="75"/>
      <c r="I145" s="193"/>
      <c r="J145" s="75"/>
      <c r="K145" s="75"/>
      <c r="L145" s="73"/>
      <c r="M145" s="237"/>
      <c r="N145" s="48"/>
      <c r="O145" s="48"/>
      <c r="P145" s="48"/>
      <c r="Q145" s="48"/>
      <c r="R145" s="48"/>
      <c r="S145" s="48"/>
      <c r="T145" s="96"/>
      <c r="AT145" s="25" t="s">
        <v>141</v>
      </c>
      <c r="AU145" s="25" t="s">
        <v>82</v>
      </c>
    </row>
    <row r="146" s="1" customFormat="1">
      <c r="B146" s="47"/>
      <c r="C146" s="75"/>
      <c r="D146" s="235" t="s">
        <v>143</v>
      </c>
      <c r="E146" s="75"/>
      <c r="F146" s="282" t="s">
        <v>206</v>
      </c>
      <c r="G146" s="75"/>
      <c r="H146" s="75"/>
      <c r="I146" s="193"/>
      <c r="J146" s="75"/>
      <c r="K146" s="75"/>
      <c r="L146" s="73"/>
      <c r="M146" s="237"/>
      <c r="N146" s="48"/>
      <c r="O146" s="48"/>
      <c r="P146" s="48"/>
      <c r="Q146" s="48"/>
      <c r="R146" s="48"/>
      <c r="S146" s="48"/>
      <c r="T146" s="96"/>
      <c r="AT146" s="25" t="s">
        <v>143</v>
      </c>
      <c r="AU146" s="25" t="s">
        <v>82</v>
      </c>
    </row>
    <row r="147" s="11" customFormat="1">
      <c r="B147" s="239"/>
      <c r="C147" s="240"/>
      <c r="D147" s="235" t="s">
        <v>145</v>
      </c>
      <c r="E147" s="241" t="s">
        <v>21</v>
      </c>
      <c r="F147" s="242" t="s">
        <v>207</v>
      </c>
      <c r="G147" s="240"/>
      <c r="H147" s="241" t="s">
        <v>21</v>
      </c>
      <c r="I147" s="243"/>
      <c r="J147" s="240"/>
      <c r="K147" s="240"/>
      <c r="L147" s="244"/>
      <c r="M147" s="245"/>
      <c r="N147" s="246"/>
      <c r="O147" s="246"/>
      <c r="P147" s="246"/>
      <c r="Q147" s="246"/>
      <c r="R147" s="246"/>
      <c r="S147" s="246"/>
      <c r="T147" s="247"/>
      <c r="AT147" s="248" t="s">
        <v>145</v>
      </c>
      <c r="AU147" s="248" t="s">
        <v>82</v>
      </c>
      <c r="AV147" s="11" t="s">
        <v>80</v>
      </c>
      <c r="AW147" s="11" t="s">
        <v>35</v>
      </c>
      <c r="AX147" s="11" t="s">
        <v>72</v>
      </c>
      <c r="AY147" s="248" t="s">
        <v>132</v>
      </c>
    </row>
    <row r="148" s="12" customFormat="1">
      <c r="B148" s="249"/>
      <c r="C148" s="250"/>
      <c r="D148" s="235" t="s">
        <v>145</v>
      </c>
      <c r="E148" s="251" t="s">
        <v>21</v>
      </c>
      <c r="F148" s="252" t="s">
        <v>208</v>
      </c>
      <c r="G148" s="250"/>
      <c r="H148" s="253">
        <v>19.199999999999999</v>
      </c>
      <c r="I148" s="254"/>
      <c r="J148" s="250"/>
      <c r="K148" s="250"/>
      <c r="L148" s="255"/>
      <c r="M148" s="256"/>
      <c r="N148" s="257"/>
      <c r="O148" s="257"/>
      <c r="P148" s="257"/>
      <c r="Q148" s="257"/>
      <c r="R148" s="257"/>
      <c r="S148" s="257"/>
      <c r="T148" s="258"/>
      <c r="AT148" s="259" t="s">
        <v>145</v>
      </c>
      <c r="AU148" s="259" t="s">
        <v>82</v>
      </c>
      <c r="AV148" s="12" t="s">
        <v>82</v>
      </c>
      <c r="AW148" s="12" t="s">
        <v>35</v>
      </c>
      <c r="AX148" s="12" t="s">
        <v>72</v>
      </c>
      <c r="AY148" s="259" t="s">
        <v>132</v>
      </c>
    </row>
    <row r="149" s="13" customFormat="1">
      <c r="B149" s="260"/>
      <c r="C149" s="261"/>
      <c r="D149" s="235" t="s">
        <v>145</v>
      </c>
      <c r="E149" s="262" t="s">
        <v>21</v>
      </c>
      <c r="F149" s="263" t="s">
        <v>148</v>
      </c>
      <c r="G149" s="261"/>
      <c r="H149" s="264">
        <v>19.199999999999999</v>
      </c>
      <c r="I149" s="265"/>
      <c r="J149" s="261"/>
      <c r="K149" s="261"/>
      <c r="L149" s="266"/>
      <c r="M149" s="267"/>
      <c r="N149" s="268"/>
      <c r="O149" s="268"/>
      <c r="P149" s="268"/>
      <c r="Q149" s="268"/>
      <c r="R149" s="268"/>
      <c r="S149" s="268"/>
      <c r="T149" s="269"/>
      <c r="AT149" s="270" t="s">
        <v>145</v>
      </c>
      <c r="AU149" s="270" t="s">
        <v>82</v>
      </c>
      <c r="AV149" s="13" t="s">
        <v>139</v>
      </c>
      <c r="AW149" s="13" t="s">
        <v>35</v>
      </c>
      <c r="AX149" s="13" t="s">
        <v>80</v>
      </c>
      <c r="AY149" s="270" t="s">
        <v>132</v>
      </c>
    </row>
    <row r="150" s="1" customFormat="1" ht="16.5" customHeight="1">
      <c r="B150" s="47"/>
      <c r="C150" s="223" t="s">
        <v>209</v>
      </c>
      <c r="D150" s="223" t="s">
        <v>134</v>
      </c>
      <c r="E150" s="224" t="s">
        <v>210</v>
      </c>
      <c r="F150" s="225" t="s">
        <v>211</v>
      </c>
      <c r="G150" s="226" t="s">
        <v>92</v>
      </c>
      <c r="H150" s="227">
        <v>4.3200000000000003</v>
      </c>
      <c r="I150" s="228"/>
      <c r="J150" s="229">
        <f>ROUND(I150*H150,2)</f>
        <v>0</v>
      </c>
      <c r="K150" s="225" t="s">
        <v>138</v>
      </c>
      <c r="L150" s="73"/>
      <c r="M150" s="230" t="s">
        <v>21</v>
      </c>
      <c r="N150" s="231" t="s">
        <v>43</v>
      </c>
      <c r="O150" s="48"/>
      <c r="P150" s="232">
        <f>O150*H150</f>
        <v>0</v>
      </c>
      <c r="Q150" s="232">
        <v>0</v>
      </c>
      <c r="R150" s="232">
        <f>Q150*H150</f>
        <v>0</v>
      </c>
      <c r="S150" s="232">
        <v>0</v>
      </c>
      <c r="T150" s="233">
        <f>S150*H150</f>
        <v>0</v>
      </c>
      <c r="AR150" s="25" t="s">
        <v>139</v>
      </c>
      <c r="AT150" s="25" t="s">
        <v>134</v>
      </c>
      <c r="AU150" s="25" t="s">
        <v>82</v>
      </c>
      <c r="AY150" s="25" t="s">
        <v>132</v>
      </c>
      <c r="BE150" s="234">
        <f>IF(N150="základní",J150,0)</f>
        <v>0</v>
      </c>
      <c r="BF150" s="234">
        <f>IF(N150="snížená",J150,0)</f>
        <v>0</v>
      </c>
      <c r="BG150" s="234">
        <f>IF(N150="zákl. přenesená",J150,0)</f>
        <v>0</v>
      </c>
      <c r="BH150" s="234">
        <f>IF(N150="sníž. přenesená",J150,0)</f>
        <v>0</v>
      </c>
      <c r="BI150" s="234">
        <f>IF(N150="nulová",J150,0)</f>
        <v>0</v>
      </c>
      <c r="BJ150" s="25" t="s">
        <v>80</v>
      </c>
      <c r="BK150" s="234">
        <f>ROUND(I150*H150,2)</f>
        <v>0</v>
      </c>
      <c r="BL150" s="25" t="s">
        <v>139</v>
      </c>
      <c r="BM150" s="25" t="s">
        <v>212</v>
      </c>
    </row>
    <row r="151" s="1" customFormat="1">
      <c r="B151" s="47"/>
      <c r="C151" s="75"/>
      <c r="D151" s="235" t="s">
        <v>141</v>
      </c>
      <c r="E151" s="75"/>
      <c r="F151" s="236" t="s">
        <v>213</v>
      </c>
      <c r="G151" s="75"/>
      <c r="H151" s="75"/>
      <c r="I151" s="193"/>
      <c r="J151" s="75"/>
      <c r="K151" s="75"/>
      <c r="L151" s="73"/>
      <c r="M151" s="237"/>
      <c r="N151" s="48"/>
      <c r="O151" s="48"/>
      <c r="P151" s="48"/>
      <c r="Q151" s="48"/>
      <c r="R151" s="48"/>
      <c r="S151" s="48"/>
      <c r="T151" s="96"/>
      <c r="AT151" s="25" t="s">
        <v>141</v>
      </c>
      <c r="AU151" s="25" t="s">
        <v>82</v>
      </c>
    </row>
    <row r="152" s="1" customFormat="1">
      <c r="B152" s="47"/>
      <c r="C152" s="75"/>
      <c r="D152" s="235" t="s">
        <v>143</v>
      </c>
      <c r="E152" s="75"/>
      <c r="F152" s="238" t="s">
        <v>214</v>
      </c>
      <c r="G152" s="75"/>
      <c r="H152" s="75"/>
      <c r="I152" s="193"/>
      <c r="J152" s="75"/>
      <c r="K152" s="75"/>
      <c r="L152" s="73"/>
      <c r="M152" s="237"/>
      <c r="N152" s="48"/>
      <c r="O152" s="48"/>
      <c r="P152" s="48"/>
      <c r="Q152" s="48"/>
      <c r="R152" s="48"/>
      <c r="S152" s="48"/>
      <c r="T152" s="96"/>
      <c r="AT152" s="25" t="s">
        <v>143</v>
      </c>
      <c r="AU152" s="25" t="s">
        <v>82</v>
      </c>
    </row>
    <row r="153" s="11" customFormat="1">
      <c r="B153" s="239"/>
      <c r="C153" s="240"/>
      <c r="D153" s="235" t="s">
        <v>145</v>
      </c>
      <c r="E153" s="241" t="s">
        <v>21</v>
      </c>
      <c r="F153" s="242" t="s">
        <v>215</v>
      </c>
      <c r="G153" s="240"/>
      <c r="H153" s="241" t="s">
        <v>21</v>
      </c>
      <c r="I153" s="243"/>
      <c r="J153" s="240"/>
      <c r="K153" s="240"/>
      <c r="L153" s="244"/>
      <c r="M153" s="245"/>
      <c r="N153" s="246"/>
      <c r="O153" s="246"/>
      <c r="P153" s="246"/>
      <c r="Q153" s="246"/>
      <c r="R153" s="246"/>
      <c r="S153" s="246"/>
      <c r="T153" s="247"/>
      <c r="AT153" s="248" t="s">
        <v>145</v>
      </c>
      <c r="AU153" s="248" t="s">
        <v>82</v>
      </c>
      <c r="AV153" s="11" t="s">
        <v>80</v>
      </c>
      <c r="AW153" s="11" t="s">
        <v>35</v>
      </c>
      <c r="AX153" s="11" t="s">
        <v>72</v>
      </c>
      <c r="AY153" s="248" t="s">
        <v>132</v>
      </c>
    </row>
    <row r="154" s="12" customFormat="1">
      <c r="B154" s="249"/>
      <c r="C154" s="250"/>
      <c r="D154" s="235" t="s">
        <v>145</v>
      </c>
      <c r="E154" s="251" t="s">
        <v>21</v>
      </c>
      <c r="F154" s="252" t="s">
        <v>216</v>
      </c>
      <c r="G154" s="250"/>
      <c r="H154" s="253">
        <v>4.3200000000000003</v>
      </c>
      <c r="I154" s="254"/>
      <c r="J154" s="250"/>
      <c r="K154" s="250"/>
      <c r="L154" s="255"/>
      <c r="M154" s="256"/>
      <c r="N154" s="257"/>
      <c r="O154" s="257"/>
      <c r="P154" s="257"/>
      <c r="Q154" s="257"/>
      <c r="R154" s="257"/>
      <c r="S154" s="257"/>
      <c r="T154" s="258"/>
      <c r="AT154" s="259" t="s">
        <v>145</v>
      </c>
      <c r="AU154" s="259" t="s">
        <v>82</v>
      </c>
      <c r="AV154" s="12" t="s">
        <v>82</v>
      </c>
      <c r="AW154" s="12" t="s">
        <v>35</v>
      </c>
      <c r="AX154" s="12" t="s">
        <v>72</v>
      </c>
      <c r="AY154" s="259" t="s">
        <v>132</v>
      </c>
    </row>
    <row r="155" s="13" customFormat="1">
      <c r="B155" s="260"/>
      <c r="C155" s="261"/>
      <c r="D155" s="235" t="s">
        <v>145</v>
      </c>
      <c r="E155" s="262" t="s">
        <v>21</v>
      </c>
      <c r="F155" s="263" t="s">
        <v>148</v>
      </c>
      <c r="G155" s="261"/>
      <c r="H155" s="264">
        <v>4.3200000000000003</v>
      </c>
      <c r="I155" s="265"/>
      <c r="J155" s="261"/>
      <c r="K155" s="261"/>
      <c r="L155" s="266"/>
      <c r="M155" s="267"/>
      <c r="N155" s="268"/>
      <c r="O155" s="268"/>
      <c r="P155" s="268"/>
      <c r="Q155" s="268"/>
      <c r="R155" s="268"/>
      <c r="S155" s="268"/>
      <c r="T155" s="269"/>
      <c r="AT155" s="270" t="s">
        <v>145</v>
      </c>
      <c r="AU155" s="270" t="s">
        <v>82</v>
      </c>
      <c r="AV155" s="13" t="s">
        <v>139</v>
      </c>
      <c r="AW155" s="13" t="s">
        <v>35</v>
      </c>
      <c r="AX155" s="13" t="s">
        <v>80</v>
      </c>
      <c r="AY155" s="270" t="s">
        <v>132</v>
      </c>
    </row>
    <row r="156" s="1" customFormat="1" ht="16.5" customHeight="1">
      <c r="B156" s="47"/>
      <c r="C156" s="283" t="s">
        <v>217</v>
      </c>
      <c r="D156" s="283" t="s">
        <v>218</v>
      </c>
      <c r="E156" s="284" t="s">
        <v>219</v>
      </c>
      <c r="F156" s="285" t="s">
        <v>220</v>
      </c>
      <c r="G156" s="286" t="s">
        <v>221</v>
      </c>
      <c r="H156" s="287">
        <v>8.6400000000000006</v>
      </c>
      <c r="I156" s="288"/>
      <c r="J156" s="289">
        <f>ROUND(I156*H156,2)</f>
        <v>0</v>
      </c>
      <c r="K156" s="285" t="s">
        <v>138</v>
      </c>
      <c r="L156" s="290"/>
      <c r="M156" s="291" t="s">
        <v>21</v>
      </c>
      <c r="N156" s="292" t="s">
        <v>43</v>
      </c>
      <c r="O156" s="48"/>
      <c r="P156" s="232">
        <f>O156*H156</f>
        <v>0</v>
      </c>
      <c r="Q156" s="232">
        <v>1</v>
      </c>
      <c r="R156" s="232">
        <f>Q156*H156</f>
        <v>8.6400000000000006</v>
      </c>
      <c r="S156" s="232">
        <v>0</v>
      </c>
      <c r="T156" s="233">
        <f>S156*H156</f>
        <v>0</v>
      </c>
      <c r="AR156" s="25" t="s">
        <v>191</v>
      </c>
      <c r="AT156" s="25" t="s">
        <v>218</v>
      </c>
      <c r="AU156" s="25" t="s">
        <v>82</v>
      </c>
      <c r="AY156" s="25" t="s">
        <v>132</v>
      </c>
      <c r="BE156" s="234">
        <f>IF(N156="základní",J156,0)</f>
        <v>0</v>
      </c>
      <c r="BF156" s="234">
        <f>IF(N156="snížená",J156,0)</f>
        <v>0</v>
      </c>
      <c r="BG156" s="234">
        <f>IF(N156="zákl. přenesená",J156,0)</f>
        <v>0</v>
      </c>
      <c r="BH156" s="234">
        <f>IF(N156="sníž. přenesená",J156,0)</f>
        <v>0</v>
      </c>
      <c r="BI156" s="234">
        <f>IF(N156="nulová",J156,0)</f>
        <v>0</v>
      </c>
      <c r="BJ156" s="25" t="s">
        <v>80</v>
      </c>
      <c r="BK156" s="234">
        <f>ROUND(I156*H156,2)</f>
        <v>0</v>
      </c>
      <c r="BL156" s="25" t="s">
        <v>139</v>
      </c>
      <c r="BM156" s="25" t="s">
        <v>222</v>
      </c>
    </row>
    <row r="157" s="1" customFormat="1">
      <c r="B157" s="47"/>
      <c r="C157" s="75"/>
      <c r="D157" s="235" t="s">
        <v>141</v>
      </c>
      <c r="E157" s="75"/>
      <c r="F157" s="236" t="s">
        <v>220</v>
      </c>
      <c r="G157" s="75"/>
      <c r="H157" s="75"/>
      <c r="I157" s="193"/>
      <c r="J157" s="75"/>
      <c r="K157" s="75"/>
      <c r="L157" s="73"/>
      <c r="M157" s="237"/>
      <c r="N157" s="48"/>
      <c r="O157" s="48"/>
      <c r="P157" s="48"/>
      <c r="Q157" s="48"/>
      <c r="R157" s="48"/>
      <c r="S157" s="48"/>
      <c r="T157" s="96"/>
      <c r="AT157" s="25" t="s">
        <v>141</v>
      </c>
      <c r="AU157" s="25" t="s">
        <v>82</v>
      </c>
    </row>
    <row r="158" s="12" customFormat="1">
      <c r="B158" s="249"/>
      <c r="C158" s="250"/>
      <c r="D158" s="235" t="s">
        <v>145</v>
      </c>
      <c r="E158" s="250"/>
      <c r="F158" s="252" t="s">
        <v>223</v>
      </c>
      <c r="G158" s="250"/>
      <c r="H158" s="253">
        <v>8.6400000000000006</v>
      </c>
      <c r="I158" s="254"/>
      <c r="J158" s="250"/>
      <c r="K158" s="250"/>
      <c r="L158" s="255"/>
      <c r="M158" s="256"/>
      <c r="N158" s="257"/>
      <c r="O158" s="257"/>
      <c r="P158" s="257"/>
      <c r="Q158" s="257"/>
      <c r="R158" s="257"/>
      <c r="S158" s="257"/>
      <c r="T158" s="258"/>
      <c r="AT158" s="259" t="s">
        <v>145</v>
      </c>
      <c r="AU158" s="259" t="s">
        <v>82</v>
      </c>
      <c r="AV158" s="12" t="s">
        <v>82</v>
      </c>
      <c r="AW158" s="12" t="s">
        <v>6</v>
      </c>
      <c r="AX158" s="12" t="s">
        <v>80</v>
      </c>
      <c r="AY158" s="259" t="s">
        <v>132</v>
      </c>
    </row>
    <row r="159" s="1" customFormat="1" ht="16.5" customHeight="1">
      <c r="B159" s="47"/>
      <c r="C159" s="223" t="s">
        <v>224</v>
      </c>
      <c r="D159" s="223" t="s">
        <v>134</v>
      </c>
      <c r="E159" s="224" t="s">
        <v>225</v>
      </c>
      <c r="F159" s="225" t="s">
        <v>226</v>
      </c>
      <c r="G159" s="226" t="s">
        <v>137</v>
      </c>
      <c r="H159" s="227">
        <v>240</v>
      </c>
      <c r="I159" s="228"/>
      <c r="J159" s="229">
        <f>ROUND(I159*H159,2)</f>
        <v>0</v>
      </c>
      <c r="K159" s="225" t="s">
        <v>138</v>
      </c>
      <c r="L159" s="73"/>
      <c r="M159" s="230" t="s">
        <v>21</v>
      </c>
      <c r="N159" s="231" t="s">
        <v>43</v>
      </c>
      <c r="O159" s="48"/>
      <c r="P159" s="232">
        <f>O159*H159</f>
        <v>0</v>
      </c>
      <c r="Q159" s="232">
        <v>0</v>
      </c>
      <c r="R159" s="232">
        <f>Q159*H159</f>
        <v>0</v>
      </c>
      <c r="S159" s="232">
        <v>0</v>
      </c>
      <c r="T159" s="233">
        <f>S159*H159</f>
        <v>0</v>
      </c>
      <c r="AR159" s="25" t="s">
        <v>139</v>
      </c>
      <c r="AT159" s="25" t="s">
        <v>134</v>
      </c>
      <c r="AU159" s="25" t="s">
        <v>82</v>
      </c>
      <c r="AY159" s="25" t="s">
        <v>132</v>
      </c>
      <c r="BE159" s="234">
        <f>IF(N159="základní",J159,0)</f>
        <v>0</v>
      </c>
      <c r="BF159" s="234">
        <f>IF(N159="snížená",J159,0)</f>
        <v>0</v>
      </c>
      <c r="BG159" s="234">
        <f>IF(N159="zákl. přenesená",J159,0)</f>
        <v>0</v>
      </c>
      <c r="BH159" s="234">
        <f>IF(N159="sníž. přenesená",J159,0)</f>
        <v>0</v>
      </c>
      <c r="BI159" s="234">
        <f>IF(N159="nulová",J159,0)</f>
        <v>0</v>
      </c>
      <c r="BJ159" s="25" t="s">
        <v>80</v>
      </c>
      <c r="BK159" s="234">
        <f>ROUND(I159*H159,2)</f>
        <v>0</v>
      </c>
      <c r="BL159" s="25" t="s">
        <v>139</v>
      </c>
      <c r="BM159" s="25" t="s">
        <v>227</v>
      </c>
    </row>
    <row r="160" s="1" customFormat="1">
      <c r="B160" s="47"/>
      <c r="C160" s="75"/>
      <c r="D160" s="235" t="s">
        <v>141</v>
      </c>
      <c r="E160" s="75"/>
      <c r="F160" s="236" t="s">
        <v>228</v>
      </c>
      <c r="G160" s="75"/>
      <c r="H160" s="75"/>
      <c r="I160" s="193"/>
      <c r="J160" s="75"/>
      <c r="K160" s="75"/>
      <c r="L160" s="73"/>
      <c r="M160" s="237"/>
      <c r="N160" s="48"/>
      <c r="O160" s="48"/>
      <c r="P160" s="48"/>
      <c r="Q160" s="48"/>
      <c r="R160" s="48"/>
      <c r="S160" s="48"/>
      <c r="T160" s="96"/>
      <c r="AT160" s="25" t="s">
        <v>141</v>
      </c>
      <c r="AU160" s="25" t="s">
        <v>82</v>
      </c>
    </row>
    <row r="161" s="1" customFormat="1">
      <c r="B161" s="47"/>
      <c r="C161" s="75"/>
      <c r="D161" s="235" t="s">
        <v>143</v>
      </c>
      <c r="E161" s="75"/>
      <c r="F161" s="238" t="s">
        <v>229</v>
      </c>
      <c r="G161" s="75"/>
      <c r="H161" s="75"/>
      <c r="I161" s="193"/>
      <c r="J161" s="75"/>
      <c r="K161" s="75"/>
      <c r="L161" s="73"/>
      <c r="M161" s="237"/>
      <c r="N161" s="48"/>
      <c r="O161" s="48"/>
      <c r="P161" s="48"/>
      <c r="Q161" s="48"/>
      <c r="R161" s="48"/>
      <c r="S161" s="48"/>
      <c r="T161" s="96"/>
      <c r="AT161" s="25" t="s">
        <v>143</v>
      </c>
      <c r="AU161" s="25" t="s">
        <v>82</v>
      </c>
    </row>
    <row r="162" s="11" customFormat="1">
      <c r="B162" s="239"/>
      <c r="C162" s="240"/>
      <c r="D162" s="235" t="s">
        <v>145</v>
      </c>
      <c r="E162" s="241" t="s">
        <v>21</v>
      </c>
      <c r="F162" s="242" t="s">
        <v>160</v>
      </c>
      <c r="G162" s="240"/>
      <c r="H162" s="241" t="s">
        <v>21</v>
      </c>
      <c r="I162" s="243"/>
      <c r="J162" s="240"/>
      <c r="K162" s="240"/>
      <c r="L162" s="244"/>
      <c r="M162" s="245"/>
      <c r="N162" s="246"/>
      <c r="O162" s="246"/>
      <c r="P162" s="246"/>
      <c r="Q162" s="246"/>
      <c r="R162" s="246"/>
      <c r="S162" s="246"/>
      <c r="T162" s="247"/>
      <c r="AT162" s="248" t="s">
        <v>145</v>
      </c>
      <c r="AU162" s="248" t="s">
        <v>82</v>
      </c>
      <c r="AV162" s="11" t="s">
        <v>80</v>
      </c>
      <c r="AW162" s="11" t="s">
        <v>35</v>
      </c>
      <c r="AX162" s="11" t="s">
        <v>72</v>
      </c>
      <c r="AY162" s="248" t="s">
        <v>132</v>
      </c>
    </row>
    <row r="163" s="12" customFormat="1">
      <c r="B163" s="249"/>
      <c r="C163" s="250"/>
      <c r="D163" s="235" t="s">
        <v>145</v>
      </c>
      <c r="E163" s="251" t="s">
        <v>21</v>
      </c>
      <c r="F163" s="252" t="s">
        <v>230</v>
      </c>
      <c r="G163" s="250"/>
      <c r="H163" s="253">
        <v>240</v>
      </c>
      <c r="I163" s="254"/>
      <c r="J163" s="250"/>
      <c r="K163" s="250"/>
      <c r="L163" s="255"/>
      <c r="M163" s="256"/>
      <c r="N163" s="257"/>
      <c r="O163" s="257"/>
      <c r="P163" s="257"/>
      <c r="Q163" s="257"/>
      <c r="R163" s="257"/>
      <c r="S163" s="257"/>
      <c r="T163" s="258"/>
      <c r="AT163" s="259" t="s">
        <v>145</v>
      </c>
      <c r="AU163" s="259" t="s">
        <v>82</v>
      </c>
      <c r="AV163" s="12" t="s">
        <v>82</v>
      </c>
      <c r="AW163" s="12" t="s">
        <v>35</v>
      </c>
      <c r="AX163" s="12" t="s">
        <v>72</v>
      </c>
      <c r="AY163" s="259" t="s">
        <v>132</v>
      </c>
    </row>
    <row r="164" s="13" customFormat="1">
      <c r="B164" s="260"/>
      <c r="C164" s="261"/>
      <c r="D164" s="235" t="s">
        <v>145</v>
      </c>
      <c r="E164" s="262" t="s">
        <v>21</v>
      </c>
      <c r="F164" s="263" t="s">
        <v>148</v>
      </c>
      <c r="G164" s="261"/>
      <c r="H164" s="264">
        <v>240</v>
      </c>
      <c r="I164" s="265"/>
      <c r="J164" s="261"/>
      <c r="K164" s="261"/>
      <c r="L164" s="266"/>
      <c r="M164" s="267"/>
      <c r="N164" s="268"/>
      <c r="O164" s="268"/>
      <c r="P164" s="268"/>
      <c r="Q164" s="268"/>
      <c r="R164" s="268"/>
      <c r="S164" s="268"/>
      <c r="T164" s="269"/>
      <c r="AT164" s="270" t="s">
        <v>145</v>
      </c>
      <c r="AU164" s="270" t="s">
        <v>82</v>
      </c>
      <c r="AV164" s="13" t="s">
        <v>139</v>
      </c>
      <c r="AW164" s="13" t="s">
        <v>35</v>
      </c>
      <c r="AX164" s="13" t="s">
        <v>80</v>
      </c>
      <c r="AY164" s="270" t="s">
        <v>132</v>
      </c>
    </row>
    <row r="165" s="1" customFormat="1" ht="25.5" customHeight="1">
      <c r="B165" s="47"/>
      <c r="C165" s="223" t="s">
        <v>231</v>
      </c>
      <c r="D165" s="223" t="s">
        <v>134</v>
      </c>
      <c r="E165" s="224" t="s">
        <v>232</v>
      </c>
      <c r="F165" s="225" t="s">
        <v>233</v>
      </c>
      <c r="G165" s="226" t="s">
        <v>137</v>
      </c>
      <c r="H165" s="227">
        <v>200</v>
      </c>
      <c r="I165" s="228"/>
      <c r="J165" s="229">
        <f>ROUND(I165*H165,2)</f>
        <v>0</v>
      </c>
      <c r="K165" s="225" t="s">
        <v>138</v>
      </c>
      <c r="L165" s="73"/>
      <c r="M165" s="230" t="s">
        <v>21</v>
      </c>
      <c r="N165" s="231" t="s">
        <v>43</v>
      </c>
      <c r="O165" s="48"/>
      <c r="P165" s="232">
        <f>O165*H165</f>
        <v>0</v>
      </c>
      <c r="Q165" s="232">
        <v>0</v>
      </c>
      <c r="R165" s="232">
        <f>Q165*H165</f>
        <v>0</v>
      </c>
      <c r="S165" s="232">
        <v>0</v>
      </c>
      <c r="T165" s="233">
        <f>S165*H165</f>
        <v>0</v>
      </c>
      <c r="AR165" s="25" t="s">
        <v>139</v>
      </c>
      <c r="AT165" s="25" t="s">
        <v>134</v>
      </c>
      <c r="AU165" s="25" t="s">
        <v>82</v>
      </c>
      <c r="AY165" s="25" t="s">
        <v>132</v>
      </c>
      <c r="BE165" s="234">
        <f>IF(N165="základní",J165,0)</f>
        <v>0</v>
      </c>
      <c r="BF165" s="234">
        <f>IF(N165="snížená",J165,0)</f>
        <v>0</v>
      </c>
      <c r="BG165" s="234">
        <f>IF(N165="zákl. přenesená",J165,0)</f>
        <v>0</v>
      </c>
      <c r="BH165" s="234">
        <f>IF(N165="sníž. přenesená",J165,0)</f>
        <v>0</v>
      </c>
      <c r="BI165" s="234">
        <f>IF(N165="nulová",J165,0)</f>
        <v>0</v>
      </c>
      <c r="BJ165" s="25" t="s">
        <v>80</v>
      </c>
      <c r="BK165" s="234">
        <f>ROUND(I165*H165,2)</f>
        <v>0</v>
      </c>
      <c r="BL165" s="25" t="s">
        <v>139</v>
      </c>
      <c r="BM165" s="25" t="s">
        <v>234</v>
      </c>
    </row>
    <row r="166" s="1" customFormat="1">
      <c r="B166" s="47"/>
      <c r="C166" s="75"/>
      <c r="D166" s="235" t="s">
        <v>141</v>
      </c>
      <c r="E166" s="75"/>
      <c r="F166" s="236" t="s">
        <v>235</v>
      </c>
      <c r="G166" s="75"/>
      <c r="H166" s="75"/>
      <c r="I166" s="193"/>
      <c r="J166" s="75"/>
      <c r="K166" s="75"/>
      <c r="L166" s="73"/>
      <c r="M166" s="237"/>
      <c r="N166" s="48"/>
      <c r="O166" s="48"/>
      <c r="P166" s="48"/>
      <c r="Q166" s="48"/>
      <c r="R166" s="48"/>
      <c r="S166" s="48"/>
      <c r="T166" s="96"/>
      <c r="AT166" s="25" t="s">
        <v>141</v>
      </c>
      <c r="AU166" s="25" t="s">
        <v>82</v>
      </c>
    </row>
    <row r="167" s="1" customFormat="1">
      <c r="B167" s="47"/>
      <c r="C167" s="75"/>
      <c r="D167" s="235" t="s">
        <v>143</v>
      </c>
      <c r="E167" s="75"/>
      <c r="F167" s="238" t="s">
        <v>236</v>
      </c>
      <c r="G167" s="75"/>
      <c r="H167" s="75"/>
      <c r="I167" s="193"/>
      <c r="J167" s="75"/>
      <c r="K167" s="75"/>
      <c r="L167" s="73"/>
      <c r="M167" s="237"/>
      <c r="N167" s="48"/>
      <c r="O167" s="48"/>
      <c r="P167" s="48"/>
      <c r="Q167" s="48"/>
      <c r="R167" s="48"/>
      <c r="S167" s="48"/>
      <c r="T167" s="96"/>
      <c r="AT167" s="25" t="s">
        <v>143</v>
      </c>
      <c r="AU167" s="25" t="s">
        <v>82</v>
      </c>
    </row>
    <row r="168" s="11" customFormat="1">
      <c r="B168" s="239"/>
      <c r="C168" s="240"/>
      <c r="D168" s="235" t="s">
        <v>145</v>
      </c>
      <c r="E168" s="241" t="s">
        <v>21</v>
      </c>
      <c r="F168" s="242" t="s">
        <v>160</v>
      </c>
      <c r="G168" s="240"/>
      <c r="H168" s="241" t="s">
        <v>21</v>
      </c>
      <c r="I168" s="243"/>
      <c r="J168" s="240"/>
      <c r="K168" s="240"/>
      <c r="L168" s="244"/>
      <c r="M168" s="245"/>
      <c r="N168" s="246"/>
      <c r="O168" s="246"/>
      <c r="P168" s="246"/>
      <c r="Q168" s="246"/>
      <c r="R168" s="246"/>
      <c r="S168" s="246"/>
      <c r="T168" s="247"/>
      <c r="AT168" s="248" t="s">
        <v>145</v>
      </c>
      <c r="AU168" s="248" t="s">
        <v>82</v>
      </c>
      <c r="AV168" s="11" t="s">
        <v>80</v>
      </c>
      <c r="AW168" s="11" t="s">
        <v>35</v>
      </c>
      <c r="AX168" s="11" t="s">
        <v>72</v>
      </c>
      <c r="AY168" s="248" t="s">
        <v>132</v>
      </c>
    </row>
    <row r="169" s="12" customFormat="1">
      <c r="B169" s="249"/>
      <c r="C169" s="250"/>
      <c r="D169" s="235" t="s">
        <v>145</v>
      </c>
      <c r="E169" s="251" t="s">
        <v>21</v>
      </c>
      <c r="F169" s="252" t="s">
        <v>237</v>
      </c>
      <c r="G169" s="250"/>
      <c r="H169" s="253">
        <v>200</v>
      </c>
      <c r="I169" s="254"/>
      <c r="J169" s="250"/>
      <c r="K169" s="250"/>
      <c r="L169" s="255"/>
      <c r="M169" s="256"/>
      <c r="N169" s="257"/>
      <c r="O169" s="257"/>
      <c r="P169" s="257"/>
      <c r="Q169" s="257"/>
      <c r="R169" s="257"/>
      <c r="S169" s="257"/>
      <c r="T169" s="258"/>
      <c r="AT169" s="259" t="s">
        <v>145</v>
      </c>
      <c r="AU169" s="259" t="s">
        <v>82</v>
      </c>
      <c r="AV169" s="12" t="s">
        <v>82</v>
      </c>
      <c r="AW169" s="12" t="s">
        <v>35</v>
      </c>
      <c r="AX169" s="12" t="s">
        <v>72</v>
      </c>
      <c r="AY169" s="259" t="s">
        <v>132</v>
      </c>
    </row>
    <row r="170" s="13" customFormat="1">
      <c r="B170" s="260"/>
      <c r="C170" s="261"/>
      <c r="D170" s="235" t="s">
        <v>145</v>
      </c>
      <c r="E170" s="262" t="s">
        <v>21</v>
      </c>
      <c r="F170" s="263" t="s">
        <v>148</v>
      </c>
      <c r="G170" s="261"/>
      <c r="H170" s="264">
        <v>200</v>
      </c>
      <c r="I170" s="265"/>
      <c r="J170" s="261"/>
      <c r="K170" s="261"/>
      <c r="L170" s="266"/>
      <c r="M170" s="267"/>
      <c r="N170" s="268"/>
      <c r="O170" s="268"/>
      <c r="P170" s="268"/>
      <c r="Q170" s="268"/>
      <c r="R170" s="268"/>
      <c r="S170" s="268"/>
      <c r="T170" s="269"/>
      <c r="AT170" s="270" t="s">
        <v>145</v>
      </c>
      <c r="AU170" s="270" t="s">
        <v>82</v>
      </c>
      <c r="AV170" s="13" t="s">
        <v>139</v>
      </c>
      <c r="AW170" s="13" t="s">
        <v>35</v>
      </c>
      <c r="AX170" s="13" t="s">
        <v>80</v>
      </c>
      <c r="AY170" s="270" t="s">
        <v>132</v>
      </c>
    </row>
    <row r="171" s="1" customFormat="1" ht="16.5" customHeight="1">
      <c r="B171" s="47"/>
      <c r="C171" s="283" t="s">
        <v>10</v>
      </c>
      <c r="D171" s="283" t="s">
        <v>218</v>
      </c>
      <c r="E171" s="284" t="s">
        <v>238</v>
      </c>
      <c r="F171" s="285" t="s">
        <v>239</v>
      </c>
      <c r="G171" s="286" t="s">
        <v>221</v>
      </c>
      <c r="H171" s="287">
        <v>45</v>
      </c>
      <c r="I171" s="288"/>
      <c r="J171" s="289">
        <f>ROUND(I171*H171,2)</f>
        <v>0</v>
      </c>
      <c r="K171" s="285" t="s">
        <v>240</v>
      </c>
      <c r="L171" s="290"/>
      <c r="M171" s="291" t="s">
        <v>21</v>
      </c>
      <c r="N171" s="292" t="s">
        <v>43</v>
      </c>
      <c r="O171" s="48"/>
      <c r="P171" s="232">
        <f>O171*H171</f>
        <v>0</v>
      </c>
      <c r="Q171" s="232">
        <v>0</v>
      </c>
      <c r="R171" s="232">
        <f>Q171*H171</f>
        <v>0</v>
      </c>
      <c r="S171" s="232">
        <v>0</v>
      </c>
      <c r="T171" s="233">
        <f>S171*H171</f>
        <v>0</v>
      </c>
      <c r="AR171" s="25" t="s">
        <v>191</v>
      </c>
      <c r="AT171" s="25" t="s">
        <v>218</v>
      </c>
      <c r="AU171" s="25" t="s">
        <v>82</v>
      </c>
      <c r="AY171" s="25" t="s">
        <v>132</v>
      </c>
      <c r="BE171" s="234">
        <f>IF(N171="základní",J171,0)</f>
        <v>0</v>
      </c>
      <c r="BF171" s="234">
        <f>IF(N171="snížená",J171,0)</f>
        <v>0</v>
      </c>
      <c r="BG171" s="234">
        <f>IF(N171="zákl. přenesená",J171,0)</f>
        <v>0</v>
      </c>
      <c r="BH171" s="234">
        <f>IF(N171="sníž. přenesená",J171,0)</f>
        <v>0</v>
      </c>
      <c r="BI171" s="234">
        <f>IF(N171="nulová",J171,0)</f>
        <v>0</v>
      </c>
      <c r="BJ171" s="25" t="s">
        <v>80</v>
      </c>
      <c r="BK171" s="234">
        <f>ROUND(I171*H171,2)</f>
        <v>0</v>
      </c>
      <c r="BL171" s="25" t="s">
        <v>139</v>
      </c>
      <c r="BM171" s="25" t="s">
        <v>241</v>
      </c>
    </row>
    <row r="172" s="1" customFormat="1">
      <c r="B172" s="47"/>
      <c r="C172" s="75"/>
      <c r="D172" s="235" t="s">
        <v>141</v>
      </c>
      <c r="E172" s="75"/>
      <c r="F172" s="236" t="s">
        <v>239</v>
      </c>
      <c r="G172" s="75"/>
      <c r="H172" s="75"/>
      <c r="I172" s="193"/>
      <c r="J172" s="75"/>
      <c r="K172" s="75"/>
      <c r="L172" s="73"/>
      <c r="M172" s="237"/>
      <c r="N172" s="48"/>
      <c r="O172" s="48"/>
      <c r="P172" s="48"/>
      <c r="Q172" s="48"/>
      <c r="R172" s="48"/>
      <c r="S172" s="48"/>
      <c r="T172" s="96"/>
      <c r="AT172" s="25" t="s">
        <v>141</v>
      </c>
      <c r="AU172" s="25" t="s">
        <v>82</v>
      </c>
    </row>
    <row r="173" s="12" customFormat="1">
      <c r="B173" s="249"/>
      <c r="C173" s="250"/>
      <c r="D173" s="235" t="s">
        <v>145</v>
      </c>
      <c r="E173" s="251" t="s">
        <v>21</v>
      </c>
      <c r="F173" s="252" t="s">
        <v>242</v>
      </c>
      <c r="G173" s="250"/>
      <c r="H173" s="253">
        <v>45</v>
      </c>
      <c r="I173" s="254"/>
      <c r="J173" s="250"/>
      <c r="K173" s="250"/>
      <c r="L173" s="255"/>
      <c r="M173" s="256"/>
      <c r="N173" s="257"/>
      <c r="O173" s="257"/>
      <c r="P173" s="257"/>
      <c r="Q173" s="257"/>
      <c r="R173" s="257"/>
      <c r="S173" s="257"/>
      <c r="T173" s="258"/>
      <c r="AT173" s="259" t="s">
        <v>145</v>
      </c>
      <c r="AU173" s="259" t="s">
        <v>82</v>
      </c>
      <c r="AV173" s="12" t="s">
        <v>82</v>
      </c>
      <c r="AW173" s="12" t="s">
        <v>35</v>
      </c>
      <c r="AX173" s="12" t="s">
        <v>80</v>
      </c>
      <c r="AY173" s="259" t="s">
        <v>132</v>
      </c>
    </row>
    <row r="174" s="1" customFormat="1" ht="25.5" customHeight="1">
      <c r="B174" s="47"/>
      <c r="C174" s="223" t="s">
        <v>243</v>
      </c>
      <c r="D174" s="223" t="s">
        <v>134</v>
      </c>
      <c r="E174" s="224" t="s">
        <v>244</v>
      </c>
      <c r="F174" s="225" t="s">
        <v>245</v>
      </c>
      <c r="G174" s="226" t="s">
        <v>137</v>
      </c>
      <c r="H174" s="227">
        <v>200</v>
      </c>
      <c r="I174" s="228"/>
      <c r="J174" s="229">
        <f>ROUND(I174*H174,2)</f>
        <v>0</v>
      </c>
      <c r="K174" s="225" t="s">
        <v>138</v>
      </c>
      <c r="L174" s="73"/>
      <c r="M174" s="230" t="s">
        <v>21</v>
      </c>
      <c r="N174" s="231" t="s">
        <v>43</v>
      </c>
      <c r="O174" s="48"/>
      <c r="P174" s="232">
        <f>O174*H174</f>
        <v>0</v>
      </c>
      <c r="Q174" s="232">
        <v>0</v>
      </c>
      <c r="R174" s="232">
        <f>Q174*H174</f>
        <v>0</v>
      </c>
      <c r="S174" s="232">
        <v>0</v>
      </c>
      <c r="T174" s="233">
        <f>S174*H174</f>
        <v>0</v>
      </c>
      <c r="AR174" s="25" t="s">
        <v>139</v>
      </c>
      <c r="AT174" s="25" t="s">
        <v>134</v>
      </c>
      <c r="AU174" s="25" t="s">
        <v>82</v>
      </c>
      <c r="AY174" s="25" t="s">
        <v>132</v>
      </c>
      <c r="BE174" s="234">
        <f>IF(N174="základní",J174,0)</f>
        <v>0</v>
      </c>
      <c r="BF174" s="234">
        <f>IF(N174="snížená",J174,0)</f>
        <v>0</v>
      </c>
      <c r="BG174" s="234">
        <f>IF(N174="zákl. přenesená",J174,0)</f>
        <v>0</v>
      </c>
      <c r="BH174" s="234">
        <f>IF(N174="sníž. přenesená",J174,0)</f>
        <v>0</v>
      </c>
      <c r="BI174" s="234">
        <f>IF(N174="nulová",J174,0)</f>
        <v>0</v>
      </c>
      <c r="BJ174" s="25" t="s">
        <v>80</v>
      </c>
      <c r="BK174" s="234">
        <f>ROUND(I174*H174,2)</f>
        <v>0</v>
      </c>
      <c r="BL174" s="25" t="s">
        <v>139</v>
      </c>
      <c r="BM174" s="25" t="s">
        <v>246</v>
      </c>
    </row>
    <row r="175" s="1" customFormat="1">
      <c r="B175" s="47"/>
      <c r="C175" s="75"/>
      <c r="D175" s="235" t="s">
        <v>141</v>
      </c>
      <c r="E175" s="75"/>
      <c r="F175" s="236" t="s">
        <v>247</v>
      </c>
      <c r="G175" s="75"/>
      <c r="H175" s="75"/>
      <c r="I175" s="193"/>
      <c r="J175" s="75"/>
      <c r="K175" s="75"/>
      <c r="L175" s="73"/>
      <c r="M175" s="237"/>
      <c r="N175" s="48"/>
      <c r="O175" s="48"/>
      <c r="P175" s="48"/>
      <c r="Q175" s="48"/>
      <c r="R175" s="48"/>
      <c r="S175" s="48"/>
      <c r="T175" s="96"/>
      <c r="AT175" s="25" t="s">
        <v>141</v>
      </c>
      <c r="AU175" s="25" t="s">
        <v>82</v>
      </c>
    </row>
    <row r="176" s="1" customFormat="1">
      <c r="B176" s="47"/>
      <c r="C176" s="75"/>
      <c r="D176" s="235" t="s">
        <v>143</v>
      </c>
      <c r="E176" s="75"/>
      <c r="F176" s="238" t="s">
        <v>248</v>
      </c>
      <c r="G176" s="75"/>
      <c r="H176" s="75"/>
      <c r="I176" s="193"/>
      <c r="J176" s="75"/>
      <c r="K176" s="75"/>
      <c r="L176" s="73"/>
      <c r="M176" s="237"/>
      <c r="N176" s="48"/>
      <c r="O176" s="48"/>
      <c r="P176" s="48"/>
      <c r="Q176" s="48"/>
      <c r="R176" s="48"/>
      <c r="S176" s="48"/>
      <c r="T176" s="96"/>
      <c r="AT176" s="25" t="s">
        <v>143</v>
      </c>
      <c r="AU176" s="25" t="s">
        <v>82</v>
      </c>
    </row>
    <row r="177" s="11" customFormat="1">
      <c r="B177" s="239"/>
      <c r="C177" s="240"/>
      <c r="D177" s="235" t="s">
        <v>145</v>
      </c>
      <c r="E177" s="241" t="s">
        <v>21</v>
      </c>
      <c r="F177" s="242" t="s">
        <v>160</v>
      </c>
      <c r="G177" s="240"/>
      <c r="H177" s="241" t="s">
        <v>21</v>
      </c>
      <c r="I177" s="243"/>
      <c r="J177" s="240"/>
      <c r="K177" s="240"/>
      <c r="L177" s="244"/>
      <c r="M177" s="245"/>
      <c r="N177" s="246"/>
      <c r="O177" s="246"/>
      <c r="P177" s="246"/>
      <c r="Q177" s="246"/>
      <c r="R177" s="246"/>
      <c r="S177" s="246"/>
      <c r="T177" s="247"/>
      <c r="AT177" s="248" t="s">
        <v>145</v>
      </c>
      <c r="AU177" s="248" t="s">
        <v>82</v>
      </c>
      <c r="AV177" s="11" t="s">
        <v>80</v>
      </c>
      <c r="AW177" s="11" t="s">
        <v>35</v>
      </c>
      <c r="AX177" s="11" t="s">
        <v>72</v>
      </c>
      <c r="AY177" s="248" t="s">
        <v>132</v>
      </c>
    </row>
    <row r="178" s="12" customFormat="1">
      <c r="B178" s="249"/>
      <c r="C178" s="250"/>
      <c r="D178" s="235" t="s">
        <v>145</v>
      </c>
      <c r="E178" s="251" t="s">
        <v>21</v>
      </c>
      <c r="F178" s="252" t="s">
        <v>237</v>
      </c>
      <c r="G178" s="250"/>
      <c r="H178" s="253">
        <v>200</v>
      </c>
      <c r="I178" s="254"/>
      <c r="J178" s="250"/>
      <c r="K178" s="250"/>
      <c r="L178" s="255"/>
      <c r="M178" s="256"/>
      <c r="N178" s="257"/>
      <c r="O178" s="257"/>
      <c r="P178" s="257"/>
      <c r="Q178" s="257"/>
      <c r="R178" s="257"/>
      <c r="S178" s="257"/>
      <c r="T178" s="258"/>
      <c r="AT178" s="259" t="s">
        <v>145</v>
      </c>
      <c r="AU178" s="259" t="s">
        <v>82</v>
      </c>
      <c r="AV178" s="12" t="s">
        <v>82</v>
      </c>
      <c r="AW178" s="12" t="s">
        <v>35</v>
      </c>
      <c r="AX178" s="12" t="s">
        <v>72</v>
      </c>
      <c r="AY178" s="259" t="s">
        <v>132</v>
      </c>
    </row>
    <row r="179" s="13" customFormat="1">
      <c r="B179" s="260"/>
      <c r="C179" s="261"/>
      <c r="D179" s="235" t="s">
        <v>145</v>
      </c>
      <c r="E179" s="262" t="s">
        <v>21</v>
      </c>
      <c r="F179" s="263" t="s">
        <v>148</v>
      </c>
      <c r="G179" s="261"/>
      <c r="H179" s="264">
        <v>200</v>
      </c>
      <c r="I179" s="265"/>
      <c r="J179" s="261"/>
      <c r="K179" s="261"/>
      <c r="L179" s="266"/>
      <c r="M179" s="267"/>
      <c r="N179" s="268"/>
      <c r="O179" s="268"/>
      <c r="P179" s="268"/>
      <c r="Q179" s="268"/>
      <c r="R179" s="268"/>
      <c r="S179" s="268"/>
      <c r="T179" s="269"/>
      <c r="AT179" s="270" t="s">
        <v>145</v>
      </c>
      <c r="AU179" s="270" t="s">
        <v>82</v>
      </c>
      <c r="AV179" s="13" t="s">
        <v>139</v>
      </c>
      <c r="AW179" s="13" t="s">
        <v>35</v>
      </c>
      <c r="AX179" s="13" t="s">
        <v>80</v>
      </c>
      <c r="AY179" s="270" t="s">
        <v>132</v>
      </c>
    </row>
    <row r="180" s="1" customFormat="1" ht="16.5" customHeight="1">
      <c r="B180" s="47"/>
      <c r="C180" s="283" t="s">
        <v>249</v>
      </c>
      <c r="D180" s="283" t="s">
        <v>218</v>
      </c>
      <c r="E180" s="284" t="s">
        <v>250</v>
      </c>
      <c r="F180" s="285" t="s">
        <v>251</v>
      </c>
      <c r="G180" s="286" t="s">
        <v>252</v>
      </c>
      <c r="H180" s="287">
        <v>4</v>
      </c>
      <c r="I180" s="288"/>
      <c r="J180" s="289">
        <f>ROUND(I180*H180,2)</f>
        <v>0</v>
      </c>
      <c r="K180" s="285" t="s">
        <v>138</v>
      </c>
      <c r="L180" s="290"/>
      <c r="M180" s="291" t="s">
        <v>21</v>
      </c>
      <c r="N180" s="292" t="s">
        <v>43</v>
      </c>
      <c r="O180" s="48"/>
      <c r="P180" s="232">
        <f>O180*H180</f>
        <v>0</v>
      </c>
      <c r="Q180" s="232">
        <v>0.001</v>
      </c>
      <c r="R180" s="232">
        <f>Q180*H180</f>
        <v>0.0040000000000000001</v>
      </c>
      <c r="S180" s="232">
        <v>0</v>
      </c>
      <c r="T180" s="233">
        <f>S180*H180</f>
        <v>0</v>
      </c>
      <c r="AR180" s="25" t="s">
        <v>191</v>
      </c>
      <c r="AT180" s="25" t="s">
        <v>218</v>
      </c>
      <c r="AU180" s="25" t="s">
        <v>82</v>
      </c>
      <c r="AY180" s="25" t="s">
        <v>132</v>
      </c>
      <c r="BE180" s="234">
        <f>IF(N180="základní",J180,0)</f>
        <v>0</v>
      </c>
      <c r="BF180" s="234">
        <f>IF(N180="snížená",J180,0)</f>
        <v>0</v>
      </c>
      <c r="BG180" s="234">
        <f>IF(N180="zákl. přenesená",J180,0)</f>
        <v>0</v>
      </c>
      <c r="BH180" s="234">
        <f>IF(N180="sníž. přenesená",J180,0)</f>
        <v>0</v>
      </c>
      <c r="BI180" s="234">
        <f>IF(N180="nulová",J180,0)</f>
        <v>0</v>
      </c>
      <c r="BJ180" s="25" t="s">
        <v>80</v>
      </c>
      <c r="BK180" s="234">
        <f>ROUND(I180*H180,2)</f>
        <v>0</v>
      </c>
      <c r="BL180" s="25" t="s">
        <v>139</v>
      </c>
      <c r="BM180" s="25" t="s">
        <v>253</v>
      </c>
    </row>
    <row r="181" s="1" customFormat="1">
      <c r="B181" s="47"/>
      <c r="C181" s="75"/>
      <c r="D181" s="235" t="s">
        <v>141</v>
      </c>
      <c r="E181" s="75"/>
      <c r="F181" s="236" t="s">
        <v>251</v>
      </c>
      <c r="G181" s="75"/>
      <c r="H181" s="75"/>
      <c r="I181" s="193"/>
      <c r="J181" s="75"/>
      <c r="K181" s="75"/>
      <c r="L181" s="73"/>
      <c r="M181" s="237"/>
      <c r="N181" s="48"/>
      <c r="O181" s="48"/>
      <c r="P181" s="48"/>
      <c r="Q181" s="48"/>
      <c r="R181" s="48"/>
      <c r="S181" s="48"/>
      <c r="T181" s="96"/>
      <c r="AT181" s="25" t="s">
        <v>141</v>
      </c>
      <c r="AU181" s="25" t="s">
        <v>82</v>
      </c>
    </row>
    <row r="182" s="12" customFormat="1">
      <c r="B182" s="249"/>
      <c r="C182" s="250"/>
      <c r="D182" s="235" t="s">
        <v>145</v>
      </c>
      <c r="E182" s="251" t="s">
        <v>21</v>
      </c>
      <c r="F182" s="252" t="s">
        <v>254</v>
      </c>
      <c r="G182" s="250"/>
      <c r="H182" s="253">
        <v>4</v>
      </c>
      <c r="I182" s="254"/>
      <c r="J182" s="250"/>
      <c r="K182" s="250"/>
      <c r="L182" s="255"/>
      <c r="M182" s="256"/>
      <c r="N182" s="257"/>
      <c r="O182" s="257"/>
      <c r="P182" s="257"/>
      <c r="Q182" s="257"/>
      <c r="R182" s="257"/>
      <c r="S182" s="257"/>
      <c r="T182" s="258"/>
      <c r="AT182" s="259" t="s">
        <v>145</v>
      </c>
      <c r="AU182" s="259" t="s">
        <v>82</v>
      </c>
      <c r="AV182" s="12" t="s">
        <v>82</v>
      </c>
      <c r="AW182" s="12" t="s">
        <v>35</v>
      </c>
      <c r="AX182" s="12" t="s">
        <v>80</v>
      </c>
      <c r="AY182" s="259" t="s">
        <v>132</v>
      </c>
    </row>
    <row r="183" s="1" customFormat="1" ht="16.5" customHeight="1">
      <c r="B183" s="47"/>
      <c r="C183" s="223" t="s">
        <v>255</v>
      </c>
      <c r="D183" s="223" t="s">
        <v>134</v>
      </c>
      <c r="E183" s="224" t="s">
        <v>256</v>
      </c>
      <c r="F183" s="225" t="s">
        <v>257</v>
      </c>
      <c r="G183" s="226" t="s">
        <v>137</v>
      </c>
      <c r="H183" s="227">
        <v>51.200000000000003</v>
      </c>
      <c r="I183" s="228"/>
      <c r="J183" s="229">
        <f>ROUND(I183*H183,2)</f>
        <v>0</v>
      </c>
      <c r="K183" s="225" t="s">
        <v>138</v>
      </c>
      <c r="L183" s="73"/>
      <c r="M183" s="230" t="s">
        <v>21</v>
      </c>
      <c r="N183" s="231" t="s">
        <v>43</v>
      </c>
      <c r="O183" s="48"/>
      <c r="P183" s="232">
        <f>O183*H183</f>
        <v>0</v>
      </c>
      <c r="Q183" s="232">
        <v>0.00058</v>
      </c>
      <c r="R183" s="232">
        <f>Q183*H183</f>
        <v>0.029696</v>
      </c>
      <c r="S183" s="232">
        <v>0</v>
      </c>
      <c r="T183" s="233">
        <f>S183*H183</f>
        <v>0</v>
      </c>
      <c r="AR183" s="25" t="s">
        <v>139</v>
      </c>
      <c r="AT183" s="25" t="s">
        <v>134</v>
      </c>
      <c r="AU183" s="25" t="s">
        <v>82</v>
      </c>
      <c r="AY183" s="25" t="s">
        <v>132</v>
      </c>
      <c r="BE183" s="234">
        <f>IF(N183="základní",J183,0)</f>
        <v>0</v>
      </c>
      <c r="BF183" s="234">
        <f>IF(N183="snížená",J183,0)</f>
        <v>0</v>
      </c>
      <c r="BG183" s="234">
        <f>IF(N183="zákl. přenesená",J183,0)</f>
        <v>0</v>
      </c>
      <c r="BH183" s="234">
        <f>IF(N183="sníž. přenesená",J183,0)</f>
        <v>0</v>
      </c>
      <c r="BI183" s="234">
        <f>IF(N183="nulová",J183,0)</f>
        <v>0</v>
      </c>
      <c r="BJ183" s="25" t="s">
        <v>80</v>
      </c>
      <c r="BK183" s="234">
        <f>ROUND(I183*H183,2)</f>
        <v>0</v>
      </c>
      <c r="BL183" s="25" t="s">
        <v>139</v>
      </c>
      <c r="BM183" s="25" t="s">
        <v>258</v>
      </c>
    </row>
    <row r="184" s="1" customFormat="1">
      <c r="B184" s="47"/>
      <c r="C184" s="75"/>
      <c r="D184" s="235" t="s">
        <v>141</v>
      </c>
      <c r="E184" s="75"/>
      <c r="F184" s="236" t="s">
        <v>259</v>
      </c>
      <c r="G184" s="75"/>
      <c r="H184" s="75"/>
      <c r="I184" s="193"/>
      <c r="J184" s="75"/>
      <c r="K184" s="75"/>
      <c r="L184" s="73"/>
      <c r="M184" s="237"/>
      <c r="N184" s="48"/>
      <c r="O184" s="48"/>
      <c r="P184" s="48"/>
      <c r="Q184" s="48"/>
      <c r="R184" s="48"/>
      <c r="S184" s="48"/>
      <c r="T184" s="96"/>
      <c r="AT184" s="25" t="s">
        <v>141</v>
      </c>
      <c r="AU184" s="25" t="s">
        <v>82</v>
      </c>
    </row>
    <row r="185" s="1" customFormat="1">
      <c r="B185" s="47"/>
      <c r="C185" s="75"/>
      <c r="D185" s="235" t="s">
        <v>143</v>
      </c>
      <c r="E185" s="75"/>
      <c r="F185" s="238" t="s">
        <v>260</v>
      </c>
      <c r="G185" s="75"/>
      <c r="H185" s="75"/>
      <c r="I185" s="193"/>
      <c r="J185" s="75"/>
      <c r="K185" s="75"/>
      <c r="L185" s="73"/>
      <c r="M185" s="237"/>
      <c r="N185" s="48"/>
      <c r="O185" s="48"/>
      <c r="P185" s="48"/>
      <c r="Q185" s="48"/>
      <c r="R185" s="48"/>
      <c r="S185" s="48"/>
      <c r="T185" s="96"/>
      <c r="AT185" s="25" t="s">
        <v>143</v>
      </c>
      <c r="AU185" s="25" t="s">
        <v>82</v>
      </c>
    </row>
    <row r="186" s="11" customFormat="1">
      <c r="B186" s="239"/>
      <c r="C186" s="240"/>
      <c r="D186" s="235" t="s">
        <v>145</v>
      </c>
      <c r="E186" s="241" t="s">
        <v>21</v>
      </c>
      <c r="F186" s="242" t="s">
        <v>261</v>
      </c>
      <c r="G186" s="240"/>
      <c r="H186" s="241" t="s">
        <v>21</v>
      </c>
      <c r="I186" s="243"/>
      <c r="J186" s="240"/>
      <c r="K186" s="240"/>
      <c r="L186" s="244"/>
      <c r="M186" s="245"/>
      <c r="N186" s="246"/>
      <c r="O186" s="246"/>
      <c r="P186" s="246"/>
      <c r="Q186" s="246"/>
      <c r="R186" s="246"/>
      <c r="S186" s="246"/>
      <c r="T186" s="247"/>
      <c r="AT186" s="248" t="s">
        <v>145</v>
      </c>
      <c r="AU186" s="248" t="s">
        <v>82</v>
      </c>
      <c r="AV186" s="11" t="s">
        <v>80</v>
      </c>
      <c r="AW186" s="11" t="s">
        <v>35</v>
      </c>
      <c r="AX186" s="11" t="s">
        <v>72</v>
      </c>
      <c r="AY186" s="248" t="s">
        <v>132</v>
      </c>
    </row>
    <row r="187" s="12" customFormat="1">
      <c r="B187" s="249"/>
      <c r="C187" s="250"/>
      <c r="D187" s="235" t="s">
        <v>145</v>
      </c>
      <c r="E187" s="251" t="s">
        <v>21</v>
      </c>
      <c r="F187" s="252" t="s">
        <v>262</v>
      </c>
      <c r="G187" s="250"/>
      <c r="H187" s="253">
        <v>19.199999999999999</v>
      </c>
      <c r="I187" s="254"/>
      <c r="J187" s="250"/>
      <c r="K187" s="250"/>
      <c r="L187" s="255"/>
      <c r="M187" s="256"/>
      <c r="N187" s="257"/>
      <c r="O187" s="257"/>
      <c r="P187" s="257"/>
      <c r="Q187" s="257"/>
      <c r="R187" s="257"/>
      <c r="S187" s="257"/>
      <c r="T187" s="258"/>
      <c r="AT187" s="259" t="s">
        <v>145</v>
      </c>
      <c r="AU187" s="259" t="s">
        <v>82</v>
      </c>
      <c r="AV187" s="12" t="s">
        <v>82</v>
      </c>
      <c r="AW187" s="12" t="s">
        <v>35</v>
      </c>
      <c r="AX187" s="12" t="s">
        <v>72</v>
      </c>
      <c r="AY187" s="259" t="s">
        <v>132</v>
      </c>
    </row>
    <row r="188" s="12" customFormat="1">
      <c r="B188" s="249"/>
      <c r="C188" s="250"/>
      <c r="D188" s="235" t="s">
        <v>145</v>
      </c>
      <c r="E188" s="251" t="s">
        <v>21</v>
      </c>
      <c r="F188" s="252" t="s">
        <v>263</v>
      </c>
      <c r="G188" s="250"/>
      <c r="H188" s="253">
        <v>32</v>
      </c>
      <c r="I188" s="254"/>
      <c r="J188" s="250"/>
      <c r="K188" s="250"/>
      <c r="L188" s="255"/>
      <c r="M188" s="256"/>
      <c r="N188" s="257"/>
      <c r="O188" s="257"/>
      <c r="P188" s="257"/>
      <c r="Q188" s="257"/>
      <c r="R188" s="257"/>
      <c r="S188" s="257"/>
      <c r="T188" s="258"/>
      <c r="AT188" s="259" t="s">
        <v>145</v>
      </c>
      <c r="AU188" s="259" t="s">
        <v>82</v>
      </c>
      <c r="AV188" s="12" t="s">
        <v>82</v>
      </c>
      <c r="AW188" s="12" t="s">
        <v>35</v>
      </c>
      <c r="AX188" s="12" t="s">
        <v>72</v>
      </c>
      <c r="AY188" s="259" t="s">
        <v>132</v>
      </c>
    </row>
    <row r="189" s="13" customFormat="1">
      <c r="B189" s="260"/>
      <c r="C189" s="261"/>
      <c r="D189" s="235" t="s">
        <v>145</v>
      </c>
      <c r="E189" s="262" t="s">
        <v>21</v>
      </c>
      <c r="F189" s="263" t="s">
        <v>148</v>
      </c>
      <c r="G189" s="261"/>
      <c r="H189" s="264">
        <v>51.200000000000003</v>
      </c>
      <c r="I189" s="265"/>
      <c r="J189" s="261"/>
      <c r="K189" s="261"/>
      <c r="L189" s="266"/>
      <c r="M189" s="267"/>
      <c r="N189" s="268"/>
      <c r="O189" s="268"/>
      <c r="P189" s="268"/>
      <c r="Q189" s="268"/>
      <c r="R189" s="268"/>
      <c r="S189" s="268"/>
      <c r="T189" s="269"/>
      <c r="AT189" s="270" t="s">
        <v>145</v>
      </c>
      <c r="AU189" s="270" t="s">
        <v>82</v>
      </c>
      <c r="AV189" s="13" t="s">
        <v>139</v>
      </c>
      <c r="AW189" s="13" t="s">
        <v>35</v>
      </c>
      <c r="AX189" s="13" t="s">
        <v>80</v>
      </c>
      <c r="AY189" s="270" t="s">
        <v>132</v>
      </c>
    </row>
    <row r="190" s="1" customFormat="1" ht="16.5" customHeight="1">
      <c r="B190" s="47"/>
      <c r="C190" s="223" t="s">
        <v>264</v>
      </c>
      <c r="D190" s="223" t="s">
        <v>134</v>
      </c>
      <c r="E190" s="224" t="s">
        <v>265</v>
      </c>
      <c r="F190" s="225" t="s">
        <v>266</v>
      </c>
      <c r="G190" s="226" t="s">
        <v>137</v>
      </c>
      <c r="H190" s="227">
        <v>51.200000000000003</v>
      </c>
      <c r="I190" s="228"/>
      <c r="J190" s="229">
        <f>ROUND(I190*H190,2)</f>
        <v>0</v>
      </c>
      <c r="K190" s="225" t="s">
        <v>138</v>
      </c>
      <c r="L190" s="73"/>
      <c r="M190" s="230" t="s">
        <v>21</v>
      </c>
      <c r="N190" s="231" t="s">
        <v>43</v>
      </c>
      <c r="O190" s="48"/>
      <c r="P190" s="232">
        <f>O190*H190</f>
        <v>0</v>
      </c>
      <c r="Q190" s="232">
        <v>0</v>
      </c>
      <c r="R190" s="232">
        <f>Q190*H190</f>
        <v>0</v>
      </c>
      <c r="S190" s="232">
        <v>0</v>
      </c>
      <c r="T190" s="233">
        <f>S190*H190</f>
        <v>0</v>
      </c>
      <c r="AR190" s="25" t="s">
        <v>139</v>
      </c>
      <c r="AT190" s="25" t="s">
        <v>134</v>
      </c>
      <c r="AU190" s="25" t="s">
        <v>82</v>
      </c>
      <c r="AY190" s="25" t="s">
        <v>132</v>
      </c>
      <c r="BE190" s="234">
        <f>IF(N190="základní",J190,0)</f>
        <v>0</v>
      </c>
      <c r="BF190" s="234">
        <f>IF(N190="snížená",J190,0)</f>
        <v>0</v>
      </c>
      <c r="BG190" s="234">
        <f>IF(N190="zákl. přenesená",J190,0)</f>
        <v>0</v>
      </c>
      <c r="BH190" s="234">
        <f>IF(N190="sníž. přenesená",J190,0)</f>
        <v>0</v>
      </c>
      <c r="BI190" s="234">
        <f>IF(N190="nulová",J190,0)</f>
        <v>0</v>
      </c>
      <c r="BJ190" s="25" t="s">
        <v>80</v>
      </c>
      <c r="BK190" s="234">
        <f>ROUND(I190*H190,2)</f>
        <v>0</v>
      </c>
      <c r="BL190" s="25" t="s">
        <v>139</v>
      </c>
      <c r="BM190" s="25" t="s">
        <v>267</v>
      </c>
    </row>
    <row r="191" s="1" customFormat="1">
      <c r="B191" s="47"/>
      <c r="C191" s="75"/>
      <c r="D191" s="235" t="s">
        <v>141</v>
      </c>
      <c r="E191" s="75"/>
      <c r="F191" s="236" t="s">
        <v>268</v>
      </c>
      <c r="G191" s="75"/>
      <c r="H191" s="75"/>
      <c r="I191" s="193"/>
      <c r="J191" s="75"/>
      <c r="K191" s="75"/>
      <c r="L191" s="73"/>
      <c r="M191" s="237"/>
      <c r="N191" s="48"/>
      <c r="O191" s="48"/>
      <c r="P191" s="48"/>
      <c r="Q191" s="48"/>
      <c r="R191" s="48"/>
      <c r="S191" s="48"/>
      <c r="T191" s="96"/>
      <c r="AT191" s="25" t="s">
        <v>141</v>
      </c>
      <c r="AU191" s="25" t="s">
        <v>82</v>
      </c>
    </row>
    <row r="192" s="1" customFormat="1" ht="16.5" customHeight="1">
      <c r="B192" s="47"/>
      <c r="C192" s="223" t="s">
        <v>269</v>
      </c>
      <c r="D192" s="223" t="s">
        <v>134</v>
      </c>
      <c r="E192" s="224" t="s">
        <v>270</v>
      </c>
      <c r="F192" s="225" t="s">
        <v>271</v>
      </c>
      <c r="G192" s="226" t="s">
        <v>92</v>
      </c>
      <c r="H192" s="227">
        <v>30.510000000000002</v>
      </c>
      <c r="I192" s="228"/>
      <c r="J192" s="229">
        <f>ROUND(I192*H192,2)</f>
        <v>0</v>
      </c>
      <c r="K192" s="225" t="s">
        <v>138</v>
      </c>
      <c r="L192" s="73"/>
      <c r="M192" s="230" t="s">
        <v>21</v>
      </c>
      <c r="N192" s="231" t="s">
        <v>43</v>
      </c>
      <c r="O192" s="48"/>
      <c r="P192" s="232">
        <f>O192*H192</f>
        <v>0</v>
      </c>
      <c r="Q192" s="232">
        <v>0</v>
      </c>
      <c r="R192" s="232">
        <f>Q192*H192</f>
        <v>0</v>
      </c>
      <c r="S192" s="232">
        <v>0</v>
      </c>
      <c r="T192" s="233">
        <f>S192*H192</f>
        <v>0</v>
      </c>
      <c r="AR192" s="25" t="s">
        <v>139</v>
      </c>
      <c r="AT192" s="25" t="s">
        <v>134</v>
      </c>
      <c r="AU192" s="25" t="s">
        <v>82</v>
      </c>
      <c r="AY192" s="25" t="s">
        <v>132</v>
      </c>
      <c r="BE192" s="234">
        <f>IF(N192="základní",J192,0)</f>
        <v>0</v>
      </c>
      <c r="BF192" s="234">
        <f>IF(N192="snížená",J192,0)</f>
        <v>0</v>
      </c>
      <c r="BG192" s="234">
        <f>IF(N192="zákl. přenesená",J192,0)</f>
        <v>0</v>
      </c>
      <c r="BH192" s="234">
        <f>IF(N192="sníž. přenesená",J192,0)</f>
        <v>0</v>
      </c>
      <c r="BI192" s="234">
        <f>IF(N192="nulová",J192,0)</f>
        <v>0</v>
      </c>
      <c r="BJ192" s="25" t="s">
        <v>80</v>
      </c>
      <c r="BK192" s="234">
        <f>ROUND(I192*H192,2)</f>
        <v>0</v>
      </c>
      <c r="BL192" s="25" t="s">
        <v>139</v>
      </c>
      <c r="BM192" s="25" t="s">
        <v>272</v>
      </c>
    </row>
    <row r="193" s="1" customFormat="1">
      <c r="B193" s="47"/>
      <c r="C193" s="75"/>
      <c r="D193" s="235" t="s">
        <v>141</v>
      </c>
      <c r="E193" s="75"/>
      <c r="F193" s="236" t="s">
        <v>273</v>
      </c>
      <c r="G193" s="75"/>
      <c r="H193" s="75"/>
      <c r="I193" s="193"/>
      <c r="J193" s="75"/>
      <c r="K193" s="75"/>
      <c r="L193" s="73"/>
      <c r="M193" s="237"/>
      <c r="N193" s="48"/>
      <c r="O193" s="48"/>
      <c r="P193" s="48"/>
      <c r="Q193" s="48"/>
      <c r="R193" s="48"/>
      <c r="S193" s="48"/>
      <c r="T193" s="96"/>
      <c r="AT193" s="25" t="s">
        <v>141</v>
      </c>
      <c r="AU193" s="25" t="s">
        <v>82</v>
      </c>
    </row>
    <row r="194" s="1" customFormat="1">
      <c r="B194" s="47"/>
      <c r="C194" s="75"/>
      <c r="D194" s="235" t="s">
        <v>143</v>
      </c>
      <c r="E194" s="75"/>
      <c r="F194" s="238" t="s">
        <v>274</v>
      </c>
      <c r="G194" s="75"/>
      <c r="H194" s="75"/>
      <c r="I194" s="193"/>
      <c r="J194" s="75"/>
      <c r="K194" s="75"/>
      <c r="L194" s="73"/>
      <c r="M194" s="237"/>
      <c r="N194" s="48"/>
      <c r="O194" s="48"/>
      <c r="P194" s="48"/>
      <c r="Q194" s="48"/>
      <c r="R194" s="48"/>
      <c r="S194" s="48"/>
      <c r="T194" s="96"/>
      <c r="AT194" s="25" t="s">
        <v>143</v>
      </c>
      <c r="AU194" s="25" t="s">
        <v>82</v>
      </c>
    </row>
    <row r="195" s="11" customFormat="1">
      <c r="B195" s="239"/>
      <c r="C195" s="240"/>
      <c r="D195" s="235" t="s">
        <v>145</v>
      </c>
      <c r="E195" s="241" t="s">
        <v>21</v>
      </c>
      <c r="F195" s="242" t="s">
        <v>275</v>
      </c>
      <c r="G195" s="240"/>
      <c r="H195" s="241" t="s">
        <v>21</v>
      </c>
      <c r="I195" s="243"/>
      <c r="J195" s="240"/>
      <c r="K195" s="240"/>
      <c r="L195" s="244"/>
      <c r="M195" s="245"/>
      <c r="N195" s="246"/>
      <c r="O195" s="246"/>
      <c r="P195" s="246"/>
      <c r="Q195" s="246"/>
      <c r="R195" s="246"/>
      <c r="S195" s="246"/>
      <c r="T195" s="247"/>
      <c r="AT195" s="248" t="s">
        <v>145</v>
      </c>
      <c r="AU195" s="248" t="s">
        <v>82</v>
      </c>
      <c r="AV195" s="11" t="s">
        <v>80</v>
      </c>
      <c r="AW195" s="11" t="s">
        <v>35</v>
      </c>
      <c r="AX195" s="11" t="s">
        <v>72</v>
      </c>
      <c r="AY195" s="248" t="s">
        <v>132</v>
      </c>
    </row>
    <row r="196" s="12" customFormat="1">
      <c r="B196" s="249"/>
      <c r="C196" s="250"/>
      <c r="D196" s="235" t="s">
        <v>145</v>
      </c>
      <c r="E196" s="251" t="s">
        <v>21</v>
      </c>
      <c r="F196" s="252" t="s">
        <v>276</v>
      </c>
      <c r="G196" s="250"/>
      <c r="H196" s="253">
        <v>30.510000000000002</v>
      </c>
      <c r="I196" s="254"/>
      <c r="J196" s="250"/>
      <c r="K196" s="250"/>
      <c r="L196" s="255"/>
      <c r="M196" s="256"/>
      <c r="N196" s="257"/>
      <c r="O196" s="257"/>
      <c r="P196" s="257"/>
      <c r="Q196" s="257"/>
      <c r="R196" s="257"/>
      <c r="S196" s="257"/>
      <c r="T196" s="258"/>
      <c r="AT196" s="259" t="s">
        <v>145</v>
      </c>
      <c r="AU196" s="259" t="s">
        <v>82</v>
      </c>
      <c r="AV196" s="12" t="s">
        <v>82</v>
      </c>
      <c r="AW196" s="12" t="s">
        <v>35</v>
      </c>
      <c r="AX196" s="12" t="s">
        <v>72</v>
      </c>
      <c r="AY196" s="259" t="s">
        <v>132</v>
      </c>
    </row>
    <row r="197" s="13" customFormat="1">
      <c r="B197" s="260"/>
      <c r="C197" s="261"/>
      <c r="D197" s="235" t="s">
        <v>145</v>
      </c>
      <c r="E197" s="262" t="s">
        <v>91</v>
      </c>
      <c r="F197" s="263" t="s">
        <v>148</v>
      </c>
      <c r="G197" s="261"/>
      <c r="H197" s="264">
        <v>30.510000000000002</v>
      </c>
      <c r="I197" s="265"/>
      <c r="J197" s="261"/>
      <c r="K197" s="261"/>
      <c r="L197" s="266"/>
      <c r="M197" s="267"/>
      <c r="N197" s="268"/>
      <c r="O197" s="268"/>
      <c r="P197" s="268"/>
      <c r="Q197" s="268"/>
      <c r="R197" s="268"/>
      <c r="S197" s="268"/>
      <c r="T197" s="269"/>
      <c r="AT197" s="270" t="s">
        <v>145</v>
      </c>
      <c r="AU197" s="270" t="s">
        <v>82</v>
      </c>
      <c r="AV197" s="13" t="s">
        <v>139</v>
      </c>
      <c r="AW197" s="13" t="s">
        <v>35</v>
      </c>
      <c r="AX197" s="13" t="s">
        <v>80</v>
      </c>
      <c r="AY197" s="270" t="s">
        <v>132</v>
      </c>
    </row>
    <row r="198" s="1" customFormat="1" ht="25.5" customHeight="1">
      <c r="B198" s="47"/>
      <c r="C198" s="223" t="s">
        <v>9</v>
      </c>
      <c r="D198" s="223" t="s">
        <v>134</v>
      </c>
      <c r="E198" s="224" t="s">
        <v>277</v>
      </c>
      <c r="F198" s="225" t="s">
        <v>278</v>
      </c>
      <c r="G198" s="226" t="s">
        <v>92</v>
      </c>
      <c r="H198" s="227">
        <v>457.64999999999998</v>
      </c>
      <c r="I198" s="228"/>
      <c r="J198" s="229">
        <f>ROUND(I198*H198,2)</f>
        <v>0</v>
      </c>
      <c r="K198" s="225" t="s">
        <v>138</v>
      </c>
      <c r="L198" s="73"/>
      <c r="M198" s="230" t="s">
        <v>21</v>
      </c>
      <c r="N198" s="231" t="s">
        <v>43</v>
      </c>
      <c r="O198" s="48"/>
      <c r="P198" s="232">
        <f>O198*H198</f>
        <v>0</v>
      </c>
      <c r="Q198" s="232">
        <v>0</v>
      </c>
      <c r="R198" s="232">
        <f>Q198*H198</f>
        <v>0</v>
      </c>
      <c r="S198" s="232">
        <v>0</v>
      </c>
      <c r="T198" s="233">
        <f>S198*H198</f>
        <v>0</v>
      </c>
      <c r="AR198" s="25" t="s">
        <v>139</v>
      </c>
      <c r="AT198" s="25" t="s">
        <v>134</v>
      </c>
      <c r="AU198" s="25" t="s">
        <v>82</v>
      </c>
      <c r="AY198" s="25" t="s">
        <v>132</v>
      </c>
      <c r="BE198" s="234">
        <f>IF(N198="základní",J198,0)</f>
        <v>0</v>
      </c>
      <c r="BF198" s="234">
        <f>IF(N198="snížená",J198,0)</f>
        <v>0</v>
      </c>
      <c r="BG198" s="234">
        <f>IF(N198="zákl. přenesená",J198,0)</f>
        <v>0</v>
      </c>
      <c r="BH198" s="234">
        <f>IF(N198="sníž. přenesená",J198,0)</f>
        <v>0</v>
      </c>
      <c r="BI198" s="234">
        <f>IF(N198="nulová",J198,0)</f>
        <v>0</v>
      </c>
      <c r="BJ198" s="25" t="s">
        <v>80</v>
      </c>
      <c r="BK198" s="234">
        <f>ROUND(I198*H198,2)</f>
        <v>0</v>
      </c>
      <c r="BL198" s="25" t="s">
        <v>139</v>
      </c>
      <c r="BM198" s="25" t="s">
        <v>279</v>
      </c>
    </row>
    <row r="199" s="1" customFormat="1">
      <c r="B199" s="47"/>
      <c r="C199" s="75"/>
      <c r="D199" s="235" t="s">
        <v>141</v>
      </c>
      <c r="E199" s="75"/>
      <c r="F199" s="236" t="s">
        <v>280</v>
      </c>
      <c r="G199" s="75"/>
      <c r="H199" s="75"/>
      <c r="I199" s="193"/>
      <c r="J199" s="75"/>
      <c r="K199" s="75"/>
      <c r="L199" s="73"/>
      <c r="M199" s="237"/>
      <c r="N199" s="48"/>
      <c r="O199" s="48"/>
      <c r="P199" s="48"/>
      <c r="Q199" s="48"/>
      <c r="R199" s="48"/>
      <c r="S199" s="48"/>
      <c r="T199" s="96"/>
      <c r="AT199" s="25" t="s">
        <v>141</v>
      </c>
      <c r="AU199" s="25" t="s">
        <v>82</v>
      </c>
    </row>
    <row r="200" s="1" customFormat="1">
      <c r="B200" s="47"/>
      <c r="C200" s="75"/>
      <c r="D200" s="235" t="s">
        <v>143</v>
      </c>
      <c r="E200" s="75"/>
      <c r="F200" s="238" t="s">
        <v>274</v>
      </c>
      <c r="G200" s="75"/>
      <c r="H200" s="75"/>
      <c r="I200" s="193"/>
      <c r="J200" s="75"/>
      <c r="K200" s="75"/>
      <c r="L200" s="73"/>
      <c r="M200" s="237"/>
      <c r="N200" s="48"/>
      <c r="O200" s="48"/>
      <c r="P200" s="48"/>
      <c r="Q200" s="48"/>
      <c r="R200" s="48"/>
      <c r="S200" s="48"/>
      <c r="T200" s="96"/>
      <c r="AT200" s="25" t="s">
        <v>143</v>
      </c>
      <c r="AU200" s="25" t="s">
        <v>82</v>
      </c>
    </row>
    <row r="201" s="12" customFormat="1">
      <c r="B201" s="249"/>
      <c r="C201" s="250"/>
      <c r="D201" s="235" t="s">
        <v>145</v>
      </c>
      <c r="E201" s="251" t="s">
        <v>21</v>
      </c>
      <c r="F201" s="252" t="s">
        <v>91</v>
      </c>
      <c r="G201" s="250"/>
      <c r="H201" s="253">
        <v>30.510000000000002</v>
      </c>
      <c r="I201" s="254"/>
      <c r="J201" s="250"/>
      <c r="K201" s="250"/>
      <c r="L201" s="255"/>
      <c r="M201" s="256"/>
      <c r="N201" s="257"/>
      <c r="O201" s="257"/>
      <c r="P201" s="257"/>
      <c r="Q201" s="257"/>
      <c r="R201" s="257"/>
      <c r="S201" s="257"/>
      <c r="T201" s="258"/>
      <c r="AT201" s="259" t="s">
        <v>145</v>
      </c>
      <c r="AU201" s="259" t="s">
        <v>82</v>
      </c>
      <c r="AV201" s="12" t="s">
        <v>82</v>
      </c>
      <c r="AW201" s="12" t="s">
        <v>35</v>
      </c>
      <c r="AX201" s="12" t="s">
        <v>80</v>
      </c>
      <c r="AY201" s="259" t="s">
        <v>132</v>
      </c>
    </row>
    <row r="202" s="12" customFormat="1">
      <c r="B202" s="249"/>
      <c r="C202" s="250"/>
      <c r="D202" s="235" t="s">
        <v>145</v>
      </c>
      <c r="E202" s="250"/>
      <c r="F202" s="252" t="s">
        <v>281</v>
      </c>
      <c r="G202" s="250"/>
      <c r="H202" s="253">
        <v>457.64999999999998</v>
      </c>
      <c r="I202" s="254"/>
      <c r="J202" s="250"/>
      <c r="K202" s="250"/>
      <c r="L202" s="255"/>
      <c r="M202" s="256"/>
      <c r="N202" s="257"/>
      <c r="O202" s="257"/>
      <c r="P202" s="257"/>
      <c r="Q202" s="257"/>
      <c r="R202" s="257"/>
      <c r="S202" s="257"/>
      <c r="T202" s="258"/>
      <c r="AT202" s="259" t="s">
        <v>145</v>
      </c>
      <c r="AU202" s="259" t="s">
        <v>82</v>
      </c>
      <c r="AV202" s="12" t="s">
        <v>82</v>
      </c>
      <c r="AW202" s="12" t="s">
        <v>6</v>
      </c>
      <c r="AX202" s="12" t="s">
        <v>80</v>
      </c>
      <c r="AY202" s="259" t="s">
        <v>132</v>
      </c>
    </row>
    <row r="203" s="1" customFormat="1" ht="16.5" customHeight="1">
      <c r="B203" s="47"/>
      <c r="C203" s="223" t="s">
        <v>282</v>
      </c>
      <c r="D203" s="223" t="s">
        <v>134</v>
      </c>
      <c r="E203" s="224" t="s">
        <v>283</v>
      </c>
      <c r="F203" s="225" t="s">
        <v>284</v>
      </c>
      <c r="G203" s="226" t="s">
        <v>221</v>
      </c>
      <c r="H203" s="227">
        <v>54.917999999999999</v>
      </c>
      <c r="I203" s="228"/>
      <c r="J203" s="229">
        <f>ROUND(I203*H203,2)</f>
        <v>0</v>
      </c>
      <c r="K203" s="225" t="s">
        <v>138</v>
      </c>
      <c r="L203" s="73"/>
      <c r="M203" s="230" t="s">
        <v>21</v>
      </c>
      <c r="N203" s="231" t="s">
        <v>43</v>
      </c>
      <c r="O203" s="48"/>
      <c r="P203" s="232">
        <f>O203*H203</f>
        <v>0</v>
      </c>
      <c r="Q203" s="232">
        <v>0</v>
      </c>
      <c r="R203" s="232">
        <f>Q203*H203</f>
        <v>0</v>
      </c>
      <c r="S203" s="232">
        <v>0</v>
      </c>
      <c r="T203" s="233">
        <f>S203*H203</f>
        <v>0</v>
      </c>
      <c r="AR203" s="25" t="s">
        <v>139</v>
      </c>
      <c r="AT203" s="25" t="s">
        <v>134</v>
      </c>
      <c r="AU203" s="25" t="s">
        <v>82</v>
      </c>
      <c r="AY203" s="25" t="s">
        <v>132</v>
      </c>
      <c r="BE203" s="234">
        <f>IF(N203="základní",J203,0)</f>
        <v>0</v>
      </c>
      <c r="BF203" s="234">
        <f>IF(N203="snížená",J203,0)</f>
        <v>0</v>
      </c>
      <c r="BG203" s="234">
        <f>IF(N203="zákl. přenesená",J203,0)</f>
        <v>0</v>
      </c>
      <c r="BH203" s="234">
        <f>IF(N203="sníž. přenesená",J203,0)</f>
        <v>0</v>
      </c>
      <c r="BI203" s="234">
        <f>IF(N203="nulová",J203,0)</f>
        <v>0</v>
      </c>
      <c r="BJ203" s="25" t="s">
        <v>80</v>
      </c>
      <c r="BK203" s="234">
        <f>ROUND(I203*H203,2)</f>
        <v>0</v>
      </c>
      <c r="BL203" s="25" t="s">
        <v>139</v>
      </c>
      <c r="BM203" s="25" t="s">
        <v>285</v>
      </c>
    </row>
    <row r="204" s="1" customFormat="1">
      <c r="B204" s="47"/>
      <c r="C204" s="75"/>
      <c r="D204" s="235" t="s">
        <v>141</v>
      </c>
      <c r="E204" s="75"/>
      <c r="F204" s="236" t="s">
        <v>286</v>
      </c>
      <c r="G204" s="75"/>
      <c r="H204" s="75"/>
      <c r="I204" s="193"/>
      <c r="J204" s="75"/>
      <c r="K204" s="75"/>
      <c r="L204" s="73"/>
      <c r="M204" s="237"/>
      <c r="N204" s="48"/>
      <c r="O204" s="48"/>
      <c r="P204" s="48"/>
      <c r="Q204" s="48"/>
      <c r="R204" s="48"/>
      <c r="S204" s="48"/>
      <c r="T204" s="96"/>
      <c r="AT204" s="25" t="s">
        <v>141</v>
      </c>
      <c r="AU204" s="25" t="s">
        <v>82</v>
      </c>
    </row>
    <row r="205" s="1" customFormat="1">
      <c r="B205" s="47"/>
      <c r="C205" s="75"/>
      <c r="D205" s="235" t="s">
        <v>143</v>
      </c>
      <c r="E205" s="75"/>
      <c r="F205" s="238" t="s">
        <v>287</v>
      </c>
      <c r="G205" s="75"/>
      <c r="H205" s="75"/>
      <c r="I205" s="193"/>
      <c r="J205" s="75"/>
      <c r="K205" s="75"/>
      <c r="L205" s="73"/>
      <c r="M205" s="237"/>
      <c r="N205" s="48"/>
      <c r="O205" s="48"/>
      <c r="P205" s="48"/>
      <c r="Q205" s="48"/>
      <c r="R205" s="48"/>
      <c r="S205" s="48"/>
      <c r="T205" s="96"/>
      <c r="AT205" s="25" t="s">
        <v>143</v>
      </c>
      <c r="AU205" s="25" t="s">
        <v>82</v>
      </c>
    </row>
    <row r="206" s="12" customFormat="1">
      <c r="B206" s="249"/>
      <c r="C206" s="250"/>
      <c r="D206" s="235" t="s">
        <v>145</v>
      </c>
      <c r="E206" s="251" t="s">
        <v>21</v>
      </c>
      <c r="F206" s="252" t="s">
        <v>91</v>
      </c>
      <c r="G206" s="250"/>
      <c r="H206" s="253">
        <v>30.510000000000002</v>
      </c>
      <c r="I206" s="254"/>
      <c r="J206" s="250"/>
      <c r="K206" s="250"/>
      <c r="L206" s="255"/>
      <c r="M206" s="256"/>
      <c r="N206" s="257"/>
      <c r="O206" s="257"/>
      <c r="P206" s="257"/>
      <c r="Q206" s="257"/>
      <c r="R206" s="257"/>
      <c r="S206" s="257"/>
      <c r="T206" s="258"/>
      <c r="AT206" s="259" t="s">
        <v>145</v>
      </c>
      <c r="AU206" s="259" t="s">
        <v>82</v>
      </c>
      <c r="AV206" s="12" t="s">
        <v>82</v>
      </c>
      <c r="AW206" s="12" t="s">
        <v>35</v>
      </c>
      <c r="AX206" s="12" t="s">
        <v>80</v>
      </c>
      <c r="AY206" s="259" t="s">
        <v>132</v>
      </c>
    </row>
    <row r="207" s="12" customFormat="1">
      <c r="B207" s="249"/>
      <c r="C207" s="250"/>
      <c r="D207" s="235" t="s">
        <v>145</v>
      </c>
      <c r="E207" s="250"/>
      <c r="F207" s="252" t="s">
        <v>288</v>
      </c>
      <c r="G207" s="250"/>
      <c r="H207" s="253">
        <v>54.917999999999999</v>
      </c>
      <c r="I207" s="254"/>
      <c r="J207" s="250"/>
      <c r="K207" s="250"/>
      <c r="L207" s="255"/>
      <c r="M207" s="256"/>
      <c r="N207" s="257"/>
      <c r="O207" s="257"/>
      <c r="P207" s="257"/>
      <c r="Q207" s="257"/>
      <c r="R207" s="257"/>
      <c r="S207" s="257"/>
      <c r="T207" s="258"/>
      <c r="AT207" s="259" t="s">
        <v>145</v>
      </c>
      <c r="AU207" s="259" t="s">
        <v>82</v>
      </c>
      <c r="AV207" s="12" t="s">
        <v>82</v>
      </c>
      <c r="AW207" s="12" t="s">
        <v>6</v>
      </c>
      <c r="AX207" s="12" t="s">
        <v>80</v>
      </c>
      <c r="AY207" s="259" t="s">
        <v>132</v>
      </c>
    </row>
    <row r="208" s="10" customFormat="1" ht="29.88" customHeight="1">
      <c r="B208" s="207"/>
      <c r="C208" s="208"/>
      <c r="D208" s="209" t="s">
        <v>71</v>
      </c>
      <c r="E208" s="221" t="s">
        <v>154</v>
      </c>
      <c r="F208" s="221" t="s">
        <v>289</v>
      </c>
      <c r="G208" s="208"/>
      <c r="H208" s="208"/>
      <c r="I208" s="211"/>
      <c r="J208" s="222">
        <f>BK208</f>
        <v>0</v>
      </c>
      <c r="K208" s="208"/>
      <c r="L208" s="213"/>
      <c r="M208" s="214"/>
      <c r="N208" s="215"/>
      <c r="O208" s="215"/>
      <c r="P208" s="216">
        <f>SUM(P209:P213)</f>
        <v>0</v>
      </c>
      <c r="Q208" s="215"/>
      <c r="R208" s="216">
        <f>SUM(R209:R213)</f>
        <v>0</v>
      </c>
      <c r="S208" s="215"/>
      <c r="T208" s="217">
        <f>SUM(T209:T213)</f>
        <v>2.2000000000000002</v>
      </c>
      <c r="AR208" s="218" t="s">
        <v>80</v>
      </c>
      <c r="AT208" s="219" t="s">
        <v>71</v>
      </c>
      <c r="AU208" s="219" t="s">
        <v>80</v>
      </c>
      <c r="AY208" s="218" t="s">
        <v>132</v>
      </c>
      <c r="BK208" s="220">
        <f>SUM(BK209:BK213)</f>
        <v>0</v>
      </c>
    </row>
    <row r="209" s="1" customFormat="1" ht="25.5" customHeight="1">
      <c r="B209" s="47"/>
      <c r="C209" s="223" t="s">
        <v>290</v>
      </c>
      <c r="D209" s="223" t="s">
        <v>134</v>
      </c>
      <c r="E209" s="224" t="s">
        <v>291</v>
      </c>
      <c r="F209" s="225" t="s">
        <v>292</v>
      </c>
      <c r="G209" s="226" t="s">
        <v>92</v>
      </c>
      <c r="H209" s="227">
        <v>1</v>
      </c>
      <c r="I209" s="228"/>
      <c r="J209" s="229">
        <f>ROUND(I209*H209,2)</f>
        <v>0</v>
      </c>
      <c r="K209" s="225" t="s">
        <v>138</v>
      </c>
      <c r="L209" s="73"/>
      <c r="M209" s="230" t="s">
        <v>21</v>
      </c>
      <c r="N209" s="231" t="s">
        <v>43</v>
      </c>
      <c r="O209" s="48"/>
      <c r="P209" s="232">
        <f>O209*H209</f>
        <v>0</v>
      </c>
      <c r="Q209" s="232">
        <v>0</v>
      </c>
      <c r="R209" s="232">
        <f>Q209*H209</f>
        <v>0</v>
      </c>
      <c r="S209" s="232">
        <v>2.2000000000000002</v>
      </c>
      <c r="T209" s="233">
        <f>S209*H209</f>
        <v>2.2000000000000002</v>
      </c>
      <c r="AR209" s="25" t="s">
        <v>139</v>
      </c>
      <c r="AT209" s="25" t="s">
        <v>134</v>
      </c>
      <c r="AU209" s="25" t="s">
        <v>82</v>
      </c>
      <c r="AY209" s="25" t="s">
        <v>132</v>
      </c>
      <c r="BE209" s="234">
        <f>IF(N209="základní",J209,0)</f>
        <v>0</v>
      </c>
      <c r="BF209" s="234">
        <f>IF(N209="snížená",J209,0)</f>
        <v>0</v>
      </c>
      <c r="BG209" s="234">
        <f>IF(N209="zákl. přenesená",J209,0)</f>
        <v>0</v>
      </c>
      <c r="BH209" s="234">
        <f>IF(N209="sníž. přenesená",J209,0)</f>
        <v>0</v>
      </c>
      <c r="BI209" s="234">
        <f>IF(N209="nulová",J209,0)</f>
        <v>0</v>
      </c>
      <c r="BJ209" s="25" t="s">
        <v>80</v>
      </c>
      <c r="BK209" s="234">
        <f>ROUND(I209*H209,2)</f>
        <v>0</v>
      </c>
      <c r="BL209" s="25" t="s">
        <v>139</v>
      </c>
      <c r="BM209" s="25" t="s">
        <v>293</v>
      </c>
    </row>
    <row r="210" s="1" customFormat="1">
      <c r="B210" s="47"/>
      <c r="C210" s="75"/>
      <c r="D210" s="235" t="s">
        <v>141</v>
      </c>
      <c r="E210" s="75"/>
      <c r="F210" s="236" t="s">
        <v>294</v>
      </c>
      <c r="G210" s="75"/>
      <c r="H210" s="75"/>
      <c r="I210" s="193"/>
      <c r="J210" s="75"/>
      <c r="K210" s="75"/>
      <c r="L210" s="73"/>
      <c r="M210" s="237"/>
      <c r="N210" s="48"/>
      <c r="O210" s="48"/>
      <c r="P210" s="48"/>
      <c r="Q210" s="48"/>
      <c r="R210" s="48"/>
      <c r="S210" s="48"/>
      <c r="T210" s="96"/>
      <c r="AT210" s="25" t="s">
        <v>141</v>
      </c>
      <c r="AU210" s="25" t="s">
        <v>82</v>
      </c>
    </row>
    <row r="211" s="11" customFormat="1">
      <c r="B211" s="239"/>
      <c r="C211" s="240"/>
      <c r="D211" s="235" t="s">
        <v>145</v>
      </c>
      <c r="E211" s="241" t="s">
        <v>21</v>
      </c>
      <c r="F211" s="242" t="s">
        <v>146</v>
      </c>
      <c r="G211" s="240"/>
      <c r="H211" s="241" t="s">
        <v>21</v>
      </c>
      <c r="I211" s="243"/>
      <c r="J211" s="240"/>
      <c r="K211" s="240"/>
      <c r="L211" s="244"/>
      <c r="M211" s="245"/>
      <c r="N211" s="246"/>
      <c r="O211" s="246"/>
      <c r="P211" s="246"/>
      <c r="Q211" s="246"/>
      <c r="R211" s="246"/>
      <c r="S211" s="246"/>
      <c r="T211" s="247"/>
      <c r="AT211" s="248" t="s">
        <v>145</v>
      </c>
      <c r="AU211" s="248" t="s">
        <v>82</v>
      </c>
      <c r="AV211" s="11" t="s">
        <v>80</v>
      </c>
      <c r="AW211" s="11" t="s">
        <v>35</v>
      </c>
      <c r="AX211" s="11" t="s">
        <v>72</v>
      </c>
      <c r="AY211" s="248" t="s">
        <v>132</v>
      </c>
    </row>
    <row r="212" s="12" customFormat="1">
      <c r="B212" s="249"/>
      <c r="C212" s="250"/>
      <c r="D212" s="235" t="s">
        <v>145</v>
      </c>
      <c r="E212" s="251" t="s">
        <v>21</v>
      </c>
      <c r="F212" s="252" t="s">
        <v>295</v>
      </c>
      <c r="G212" s="250"/>
      <c r="H212" s="253">
        <v>1</v>
      </c>
      <c r="I212" s="254"/>
      <c r="J212" s="250"/>
      <c r="K212" s="250"/>
      <c r="L212" s="255"/>
      <c r="M212" s="256"/>
      <c r="N212" s="257"/>
      <c r="O212" s="257"/>
      <c r="P212" s="257"/>
      <c r="Q212" s="257"/>
      <c r="R212" s="257"/>
      <c r="S212" s="257"/>
      <c r="T212" s="258"/>
      <c r="AT212" s="259" t="s">
        <v>145</v>
      </c>
      <c r="AU212" s="259" t="s">
        <v>82</v>
      </c>
      <c r="AV212" s="12" t="s">
        <v>82</v>
      </c>
      <c r="AW212" s="12" t="s">
        <v>35</v>
      </c>
      <c r="AX212" s="12" t="s">
        <v>72</v>
      </c>
      <c r="AY212" s="259" t="s">
        <v>132</v>
      </c>
    </row>
    <row r="213" s="13" customFormat="1">
      <c r="B213" s="260"/>
      <c r="C213" s="261"/>
      <c r="D213" s="235" t="s">
        <v>145</v>
      </c>
      <c r="E213" s="262" t="s">
        <v>21</v>
      </c>
      <c r="F213" s="263" t="s">
        <v>148</v>
      </c>
      <c r="G213" s="261"/>
      <c r="H213" s="264">
        <v>1</v>
      </c>
      <c r="I213" s="265"/>
      <c r="J213" s="261"/>
      <c r="K213" s="261"/>
      <c r="L213" s="266"/>
      <c r="M213" s="267"/>
      <c r="N213" s="268"/>
      <c r="O213" s="268"/>
      <c r="P213" s="268"/>
      <c r="Q213" s="268"/>
      <c r="R213" s="268"/>
      <c r="S213" s="268"/>
      <c r="T213" s="269"/>
      <c r="AT213" s="270" t="s">
        <v>145</v>
      </c>
      <c r="AU213" s="270" t="s">
        <v>82</v>
      </c>
      <c r="AV213" s="13" t="s">
        <v>139</v>
      </c>
      <c r="AW213" s="13" t="s">
        <v>35</v>
      </c>
      <c r="AX213" s="13" t="s">
        <v>80</v>
      </c>
      <c r="AY213" s="270" t="s">
        <v>132</v>
      </c>
    </row>
    <row r="214" s="10" customFormat="1" ht="29.88" customHeight="1">
      <c r="B214" s="207"/>
      <c r="C214" s="208"/>
      <c r="D214" s="209" t="s">
        <v>71</v>
      </c>
      <c r="E214" s="221" t="s">
        <v>139</v>
      </c>
      <c r="F214" s="221" t="s">
        <v>296</v>
      </c>
      <c r="G214" s="208"/>
      <c r="H214" s="208"/>
      <c r="I214" s="211"/>
      <c r="J214" s="222">
        <f>BK214</f>
        <v>0</v>
      </c>
      <c r="K214" s="208"/>
      <c r="L214" s="213"/>
      <c r="M214" s="214"/>
      <c r="N214" s="215"/>
      <c r="O214" s="215"/>
      <c r="P214" s="216">
        <f>SUM(P215:P226)</f>
        <v>0</v>
      </c>
      <c r="Q214" s="215"/>
      <c r="R214" s="216">
        <f>SUM(R215:R226)</f>
        <v>2.7227087999999999</v>
      </c>
      <c r="S214" s="215"/>
      <c r="T214" s="217">
        <f>SUM(T215:T226)</f>
        <v>0</v>
      </c>
      <c r="AR214" s="218" t="s">
        <v>80</v>
      </c>
      <c r="AT214" s="219" t="s">
        <v>71</v>
      </c>
      <c r="AU214" s="219" t="s">
        <v>80</v>
      </c>
      <c r="AY214" s="218" t="s">
        <v>132</v>
      </c>
      <c r="BK214" s="220">
        <f>SUM(BK215:BK226)</f>
        <v>0</v>
      </c>
    </row>
    <row r="215" s="1" customFormat="1" ht="25.5" customHeight="1">
      <c r="B215" s="47"/>
      <c r="C215" s="223" t="s">
        <v>297</v>
      </c>
      <c r="D215" s="223" t="s">
        <v>134</v>
      </c>
      <c r="E215" s="224" t="s">
        <v>298</v>
      </c>
      <c r="F215" s="225" t="s">
        <v>299</v>
      </c>
      <c r="G215" s="226" t="s">
        <v>137</v>
      </c>
      <c r="H215" s="227">
        <v>50</v>
      </c>
      <c r="I215" s="228"/>
      <c r="J215" s="229">
        <f>ROUND(I215*H215,2)</f>
        <v>0</v>
      </c>
      <c r="K215" s="225" t="s">
        <v>138</v>
      </c>
      <c r="L215" s="73"/>
      <c r="M215" s="230" t="s">
        <v>21</v>
      </c>
      <c r="N215" s="231" t="s">
        <v>43</v>
      </c>
      <c r="O215" s="48"/>
      <c r="P215" s="232">
        <f>O215*H215</f>
        <v>0</v>
      </c>
      <c r="Q215" s="232">
        <v>0</v>
      </c>
      <c r="R215" s="232">
        <f>Q215*H215</f>
        <v>0</v>
      </c>
      <c r="S215" s="232">
        <v>0</v>
      </c>
      <c r="T215" s="233">
        <f>S215*H215</f>
        <v>0</v>
      </c>
      <c r="AR215" s="25" t="s">
        <v>139</v>
      </c>
      <c r="AT215" s="25" t="s">
        <v>134</v>
      </c>
      <c r="AU215" s="25" t="s">
        <v>82</v>
      </c>
      <c r="AY215" s="25" t="s">
        <v>132</v>
      </c>
      <c r="BE215" s="234">
        <f>IF(N215="základní",J215,0)</f>
        <v>0</v>
      </c>
      <c r="BF215" s="234">
        <f>IF(N215="snížená",J215,0)</f>
        <v>0</v>
      </c>
      <c r="BG215" s="234">
        <f>IF(N215="zákl. přenesená",J215,0)</f>
        <v>0</v>
      </c>
      <c r="BH215" s="234">
        <f>IF(N215="sníž. přenesená",J215,0)</f>
        <v>0</v>
      </c>
      <c r="BI215" s="234">
        <f>IF(N215="nulová",J215,0)</f>
        <v>0</v>
      </c>
      <c r="BJ215" s="25" t="s">
        <v>80</v>
      </c>
      <c r="BK215" s="234">
        <f>ROUND(I215*H215,2)</f>
        <v>0</v>
      </c>
      <c r="BL215" s="25" t="s">
        <v>139</v>
      </c>
      <c r="BM215" s="25" t="s">
        <v>300</v>
      </c>
    </row>
    <row r="216" s="1" customFormat="1">
      <c r="B216" s="47"/>
      <c r="C216" s="75"/>
      <c r="D216" s="235" t="s">
        <v>141</v>
      </c>
      <c r="E216" s="75"/>
      <c r="F216" s="236" t="s">
        <v>301</v>
      </c>
      <c r="G216" s="75"/>
      <c r="H216" s="75"/>
      <c r="I216" s="193"/>
      <c r="J216" s="75"/>
      <c r="K216" s="75"/>
      <c r="L216" s="73"/>
      <c r="M216" s="237"/>
      <c r="N216" s="48"/>
      <c r="O216" s="48"/>
      <c r="P216" s="48"/>
      <c r="Q216" s="48"/>
      <c r="R216" s="48"/>
      <c r="S216" s="48"/>
      <c r="T216" s="96"/>
      <c r="AT216" s="25" t="s">
        <v>141</v>
      </c>
      <c r="AU216" s="25" t="s">
        <v>82</v>
      </c>
    </row>
    <row r="217" s="1" customFormat="1">
      <c r="B217" s="47"/>
      <c r="C217" s="75"/>
      <c r="D217" s="235" t="s">
        <v>143</v>
      </c>
      <c r="E217" s="75"/>
      <c r="F217" s="238" t="s">
        <v>302</v>
      </c>
      <c r="G217" s="75"/>
      <c r="H217" s="75"/>
      <c r="I217" s="193"/>
      <c r="J217" s="75"/>
      <c r="K217" s="75"/>
      <c r="L217" s="73"/>
      <c r="M217" s="237"/>
      <c r="N217" s="48"/>
      <c r="O217" s="48"/>
      <c r="P217" s="48"/>
      <c r="Q217" s="48"/>
      <c r="R217" s="48"/>
      <c r="S217" s="48"/>
      <c r="T217" s="96"/>
      <c r="AT217" s="25" t="s">
        <v>143</v>
      </c>
      <c r="AU217" s="25" t="s">
        <v>82</v>
      </c>
    </row>
    <row r="218" s="11" customFormat="1">
      <c r="B218" s="239"/>
      <c r="C218" s="240"/>
      <c r="D218" s="235" t="s">
        <v>145</v>
      </c>
      <c r="E218" s="241" t="s">
        <v>21</v>
      </c>
      <c r="F218" s="242" t="s">
        <v>303</v>
      </c>
      <c r="G218" s="240"/>
      <c r="H218" s="241" t="s">
        <v>21</v>
      </c>
      <c r="I218" s="243"/>
      <c r="J218" s="240"/>
      <c r="K218" s="240"/>
      <c r="L218" s="244"/>
      <c r="M218" s="245"/>
      <c r="N218" s="246"/>
      <c r="O218" s="246"/>
      <c r="P218" s="246"/>
      <c r="Q218" s="246"/>
      <c r="R218" s="246"/>
      <c r="S218" s="246"/>
      <c r="T218" s="247"/>
      <c r="AT218" s="248" t="s">
        <v>145</v>
      </c>
      <c r="AU218" s="248" t="s">
        <v>82</v>
      </c>
      <c r="AV218" s="11" t="s">
        <v>80</v>
      </c>
      <c r="AW218" s="11" t="s">
        <v>35</v>
      </c>
      <c r="AX218" s="11" t="s">
        <v>72</v>
      </c>
      <c r="AY218" s="248" t="s">
        <v>132</v>
      </c>
    </row>
    <row r="219" s="12" customFormat="1">
      <c r="B219" s="249"/>
      <c r="C219" s="250"/>
      <c r="D219" s="235" t="s">
        <v>145</v>
      </c>
      <c r="E219" s="251" t="s">
        <v>21</v>
      </c>
      <c r="F219" s="252" t="s">
        <v>304</v>
      </c>
      <c r="G219" s="250"/>
      <c r="H219" s="253">
        <v>50</v>
      </c>
      <c r="I219" s="254"/>
      <c r="J219" s="250"/>
      <c r="K219" s="250"/>
      <c r="L219" s="255"/>
      <c r="M219" s="256"/>
      <c r="N219" s="257"/>
      <c r="O219" s="257"/>
      <c r="P219" s="257"/>
      <c r="Q219" s="257"/>
      <c r="R219" s="257"/>
      <c r="S219" s="257"/>
      <c r="T219" s="258"/>
      <c r="AT219" s="259" t="s">
        <v>145</v>
      </c>
      <c r="AU219" s="259" t="s">
        <v>82</v>
      </c>
      <c r="AV219" s="12" t="s">
        <v>82</v>
      </c>
      <c r="AW219" s="12" t="s">
        <v>35</v>
      </c>
      <c r="AX219" s="12" t="s">
        <v>72</v>
      </c>
      <c r="AY219" s="259" t="s">
        <v>132</v>
      </c>
    </row>
    <row r="220" s="13" customFormat="1">
      <c r="B220" s="260"/>
      <c r="C220" s="261"/>
      <c r="D220" s="235" t="s">
        <v>145</v>
      </c>
      <c r="E220" s="262" t="s">
        <v>21</v>
      </c>
      <c r="F220" s="263" t="s">
        <v>148</v>
      </c>
      <c r="G220" s="261"/>
      <c r="H220" s="264">
        <v>50</v>
      </c>
      <c r="I220" s="265"/>
      <c r="J220" s="261"/>
      <c r="K220" s="261"/>
      <c r="L220" s="266"/>
      <c r="M220" s="267"/>
      <c r="N220" s="268"/>
      <c r="O220" s="268"/>
      <c r="P220" s="268"/>
      <c r="Q220" s="268"/>
      <c r="R220" s="268"/>
      <c r="S220" s="268"/>
      <c r="T220" s="269"/>
      <c r="AT220" s="270" t="s">
        <v>145</v>
      </c>
      <c r="AU220" s="270" t="s">
        <v>82</v>
      </c>
      <c r="AV220" s="13" t="s">
        <v>139</v>
      </c>
      <c r="AW220" s="13" t="s">
        <v>35</v>
      </c>
      <c r="AX220" s="13" t="s">
        <v>80</v>
      </c>
      <c r="AY220" s="270" t="s">
        <v>132</v>
      </c>
    </row>
    <row r="221" s="1" customFormat="1" ht="16.5" customHeight="1">
      <c r="B221" s="47"/>
      <c r="C221" s="223" t="s">
        <v>305</v>
      </c>
      <c r="D221" s="223" t="s">
        <v>134</v>
      </c>
      <c r="E221" s="224" t="s">
        <v>306</v>
      </c>
      <c r="F221" s="225" t="s">
        <v>307</v>
      </c>
      <c r="G221" s="226" t="s">
        <v>92</v>
      </c>
      <c r="H221" s="227">
        <v>1.44</v>
      </c>
      <c r="I221" s="228"/>
      <c r="J221" s="229">
        <f>ROUND(I221*H221,2)</f>
        <v>0</v>
      </c>
      <c r="K221" s="225" t="s">
        <v>138</v>
      </c>
      <c r="L221" s="73"/>
      <c r="M221" s="230" t="s">
        <v>21</v>
      </c>
      <c r="N221" s="231" t="s">
        <v>43</v>
      </c>
      <c r="O221" s="48"/>
      <c r="P221" s="232">
        <f>O221*H221</f>
        <v>0</v>
      </c>
      <c r="Q221" s="232">
        <v>1.8907700000000001</v>
      </c>
      <c r="R221" s="232">
        <f>Q221*H221</f>
        <v>2.7227087999999999</v>
      </c>
      <c r="S221" s="232">
        <v>0</v>
      </c>
      <c r="T221" s="233">
        <f>S221*H221</f>
        <v>0</v>
      </c>
      <c r="AR221" s="25" t="s">
        <v>139</v>
      </c>
      <c r="AT221" s="25" t="s">
        <v>134</v>
      </c>
      <c r="AU221" s="25" t="s">
        <v>82</v>
      </c>
      <c r="AY221" s="25" t="s">
        <v>132</v>
      </c>
      <c r="BE221" s="234">
        <f>IF(N221="základní",J221,0)</f>
        <v>0</v>
      </c>
      <c r="BF221" s="234">
        <f>IF(N221="snížená",J221,0)</f>
        <v>0</v>
      </c>
      <c r="BG221" s="234">
        <f>IF(N221="zákl. přenesená",J221,0)</f>
        <v>0</v>
      </c>
      <c r="BH221" s="234">
        <f>IF(N221="sníž. přenesená",J221,0)</f>
        <v>0</v>
      </c>
      <c r="BI221" s="234">
        <f>IF(N221="nulová",J221,0)</f>
        <v>0</v>
      </c>
      <c r="BJ221" s="25" t="s">
        <v>80</v>
      </c>
      <c r="BK221" s="234">
        <f>ROUND(I221*H221,2)</f>
        <v>0</v>
      </c>
      <c r="BL221" s="25" t="s">
        <v>139</v>
      </c>
      <c r="BM221" s="25" t="s">
        <v>308</v>
      </c>
    </row>
    <row r="222" s="1" customFormat="1">
      <c r="B222" s="47"/>
      <c r="C222" s="75"/>
      <c r="D222" s="235" t="s">
        <v>141</v>
      </c>
      <c r="E222" s="75"/>
      <c r="F222" s="236" t="s">
        <v>309</v>
      </c>
      <c r="G222" s="75"/>
      <c r="H222" s="75"/>
      <c r="I222" s="193"/>
      <c r="J222" s="75"/>
      <c r="K222" s="75"/>
      <c r="L222" s="73"/>
      <c r="M222" s="237"/>
      <c r="N222" s="48"/>
      <c r="O222" s="48"/>
      <c r="P222" s="48"/>
      <c r="Q222" s="48"/>
      <c r="R222" s="48"/>
      <c r="S222" s="48"/>
      <c r="T222" s="96"/>
      <c r="AT222" s="25" t="s">
        <v>141</v>
      </c>
      <c r="AU222" s="25" t="s">
        <v>82</v>
      </c>
    </row>
    <row r="223" s="1" customFormat="1">
      <c r="B223" s="47"/>
      <c r="C223" s="75"/>
      <c r="D223" s="235" t="s">
        <v>143</v>
      </c>
      <c r="E223" s="75"/>
      <c r="F223" s="238" t="s">
        <v>310</v>
      </c>
      <c r="G223" s="75"/>
      <c r="H223" s="75"/>
      <c r="I223" s="193"/>
      <c r="J223" s="75"/>
      <c r="K223" s="75"/>
      <c r="L223" s="73"/>
      <c r="M223" s="237"/>
      <c r="N223" s="48"/>
      <c r="O223" s="48"/>
      <c r="P223" s="48"/>
      <c r="Q223" s="48"/>
      <c r="R223" s="48"/>
      <c r="S223" s="48"/>
      <c r="T223" s="96"/>
      <c r="AT223" s="25" t="s">
        <v>143</v>
      </c>
      <c r="AU223" s="25" t="s">
        <v>82</v>
      </c>
    </row>
    <row r="224" s="11" customFormat="1">
      <c r="B224" s="239"/>
      <c r="C224" s="240"/>
      <c r="D224" s="235" t="s">
        <v>145</v>
      </c>
      <c r="E224" s="241" t="s">
        <v>21</v>
      </c>
      <c r="F224" s="242" t="s">
        <v>311</v>
      </c>
      <c r="G224" s="240"/>
      <c r="H224" s="241" t="s">
        <v>21</v>
      </c>
      <c r="I224" s="243"/>
      <c r="J224" s="240"/>
      <c r="K224" s="240"/>
      <c r="L224" s="244"/>
      <c r="M224" s="245"/>
      <c r="N224" s="246"/>
      <c r="O224" s="246"/>
      <c r="P224" s="246"/>
      <c r="Q224" s="246"/>
      <c r="R224" s="246"/>
      <c r="S224" s="246"/>
      <c r="T224" s="247"/>
      <c r="AT224" s="248" t="s">
        <v>145</v>
      </c>
      <c r="AU224" s="248" t="s">
        <v>82</v>
      </c>
      <c r="AV224" s="11" t="s">
        <v>80</v>
      </c>
      <c r="AW224" s="11" t="s">
        <v>35</v>
      </c>
      <c r="AX224" s="11" t="s">
        <v>72</v>
      </c>
      <c r="AY224" s="248" t="s">
        <v>132</v>
      </c>
    </row>
    <row r="225" s="12" customFormat="1">
      <c r="B225" s="249"/>
      <c r="C225" s="250"/>
      <c r="D225" s="235" t="s">
        <v>145</v>
      </c>
      <c r="E225" s="251" t="s">
        <v>21</v>
      </c>
      <c r="F225" s="252" t="s">
        <v>312</v>
      </c>
      <c r="G225" s="250"/>
      <c r="H225" s="253">
        <v>1.44</v>
      </c>
      <c r="I225" s="254"/>
      <c r="J225" s="250"/>
      <c r="K225" s="250"/>
      <c r="L225" s="255"/>
      <c r="M225" s="256"/>
      <c r="N225" s="257"/>
      <c r="O225" s="257"/>
      <c r="P225" s="257"/>
      <c r="Q225" s="257"/>
      <c r="R225" s="257"/>
      <c r="S225" s="257"/>
      <c r="T225" s="258"/>
      <c r="AT225" s="259" t="s">
        <v>145</v>
      </c>
      <c r="AU225" s="259" t="s">
        <v>82</v>
      </c>
      <c r="AV225" s="12" t="s">
        <v>82</v>
      </c>
      <c r="AW225" s="12" t="s">
        <v>35</v>
      </c>
      <c r="AX225" s="12" t="s">
        <v>72</v>
      </c>
      <c r="AY225" s="259" t="s">
        <v>132</v>
      </c>
    </row>
    <row r="226" s="13" customFormat="1">
      <c r="B226" s="260"/>
      <c r="C226" s="261"/>
      <c r="D226" s="235" t="s">
        <v>145</v>
      </c>
      <c r="E226" s="262" t="s">
        <v>21</v>
      </c>
      <c r="F226" s="263" t="s">
        <v>148</v>
      </c>
      <c r="G226" s="261"/>
      <c r="H226" s="264">
        <v>1.44</v>
      </c>
      <c r="I226" s="265"/>
      <c r="J226" s="261"/>
      <c r="K226" s="261"/>
      <c r="L226" s="266"/>
      <c r="M226" s="267"/>
      <c r="N226" s="268"/>
      <c r="O226" s="268"/>
      <c r="P226" s="268"/>
      <c r="Q226" s="268"/>
      <c r="R226" s="268"/>
      <c r="S226" s="268"/>
      <c r="T226" s="269"/>
      <c r="AT226" s="270" t="s">
        <v>145</v>
      </c>
      <c r="AU226" s="270" t="s">
        <v>82</v>
      </c>
      <c r="AV226" s="13" t="s">
        <v>139</v>
      </c>
      <c r="AW226" s="13" t="s">
        <v>35</v>
      </c>
      <c r="AX226" s="13" t="s">
        <v>80</v>
      </c>
      <c r="AY226" s="270" t="s">
        <v>132</v>
      </c>
    </row>
    <row r="227" s="10" customFormat="1" ht="29.88" customHeight="1">
      <c r="B227" s="207"/>
      <c r="C227" s="208"/>
      <c r="D227" s="209" t="s">
        <v>71</v>
      </c>
      <c r="E227" s="221" t="s">
        <v>170</v>
      </c>
      <c r="F227" s="221" t="s">
        <v>313</v>
      </c>
      <c r="G227" s="208"/>
      <c r="H227" s="208"/>
      <c r="I227" s="211"/>
      <c r="J227" s="222">
        <f>BK227</f>
        <v>0</v>
      </c>
      <c r="K227" s="208"/>
      <c r="L227" s="213"/>
      <c r="M227" s="214"/>
      <c r="N227" s="215"/>
      <c r="O227" s="215"/>
      <c r="P227" s="216">
        <f>SUM(P228:P304)</f>
        <v>0</v>
      </c>
      <c r="Q227" s="215"/>
      <c r="R227" s="216">
        <f>SUM(R228:R304)</f>
        <v>31.648</v>
      </c>
      <c r="S227" s="215"/>
      <c r="T227" s="217">
        <f>SUM(T228:T304)</f>
        <v>0</v>
      </c>
      <c r="AR227" s="218" t="s">
        <v>80</v>
      </c>
      <c r="AT227" s="219" t="s">
        <v>71</v>
      </c>
      <c r="AU227" s="219" t="s">
        <v>80</v>
      </c>
      <c r="AY227" s="218" t="s">
        <v>132</v>
      </c>
      <c r="BK227" s="220">
        <f>SUM(BK228:BK304)</f>
        <v>0</v>
      </c>
    </row>
    <row r="228" s="1" customFormat="1" ht="16.5" customHeight="1">
      <c r="B228" s="47"/>
      <c r="C228" s="223" t="s">
        <v>314</v>
      </c>
      <c r="D228" s="223" t="s">
        <v>134</v>
      </c>
      <c r="E228" s="224" t="s">
        <v>315</v>
      </c>
      <c r="F228" s="225" t="s">
        <v>316</v>
      </c>
      <c r="G228" s="226" t="s">
        <v>137</v>
      </c>
      <c r="H228" s="227">
        <v>40</v>
      </c>
      <c r="I228" s="228"/>
      <c r="J228" s="229">
        <f>ROUND(I228*H228,2)</f>
        <v>0</v>
      </c>
      <c r="K228" s="225" t="s">
        <v>138</v>
      </c>
      <c r="L228" s="73"/>
      <c r="M228" s="230" t="s">
        <v>21</v>
      </c>
      <c r="N228" s="231" t="s">
        <v>43</v>
      </c>
      <c r="O228" s="48"/>
      <c r="P228" s="232">
        <f>O228*H228</f>
        <v>0</v>
      </c>
      <c r="Q228" s="232">
        <v>0</v>
      </c>
      <c r="R228" s="232">
        <f>Q228*H228</f>
        <v>0</v>
      </c>
      <c r="S228" s="232">
        <v>0</v>
      </c>
      <c r="T228" s="233">
        <f>S228*H228</f>
        <v>0</v>
      </c>
      <c r="AR228" s="25" t="s">
        <v>139</v>
      </c>
      <c r="AT228" s="25" t="s">
        <v>134</v>
      </c>
      <c r="AU228" s="25" t="s">
        <v>82</v>
      </c>
      <c r="AY228" s="25" t="s">
        <v>132</v>
      </c>
      <c r="BE228" s="234">
        <f>IF(N228="základní",J228,0)</f>
        <v>0</v>
      </c>
      <c r="BF228" s="234">
        <f>IF(N228="snížená",J228,0)</f>
        <v>0</v>
      </c>
      <c r="BG228" s="234">
        <f>IF(N228="zákl. přenesená",J228,0)</f>
        <v>0</v>
      </c>
      <c r="BH228" s="234">
        <f>IF(N228="sníž. přenesená",J228,0)</f>
        <v>0</v>
      </c>
      <c r="BI228" s="234">
        <f>IF(N228="nulová",J228,0)</f>
        <v>0</v>
      </c>
      <c r="BJ228" s="25" t="s">
        <v>80</v>
      </c>
      <c r="BK228" s="234">
        <f>ROUND(I228*H228,2)</f>
        <v>0</v>
      </c>
      <c r="BL228" s="25" t="s">
        <v>139</v>
      </c>
      <c r="BM228" s="25" t="s">
        <v>317</v>
      </c>
    </row>
    <row r="229" s="1" customFormat="1">
      <c r="B229" s="47"/>
      <c r="C229" s="75"/>
      <c r="D229" s="235" t="s">
        <v>141</v>
      </c>
      <c r="E229" s="75"/>
      <c r="F229" s="236" t="s">
        <v>318</v>
      </c>
      <c r="G229" s="75"/>
      <c r="H229" s="75"/>
      <c r="I229" s="193"/>
      <c r="J229" s="75"/>
      <c r="K229" s="75"/>
      <c r="L229" s="73"/>
      <c r="M229" s="237"/>
      <c r="N229" s="48"/>
      <c r="O229" s="48"/>
      <c r="P229" s="48"/>
      <c r="Q229" s="48"/>
      <c r="R229" s="48"/>
      <c r="S229" s="48"/>
      <c r="T229" s="96"/>
      <c r="AT229" s="25" t="s">
        <v>141</v>
      </c>
      <c r="AU229" s="25" t="s">
        <v>82</v>
      </c>
    </row>
    <row r="230" s="11" customFormat="1">
      <c r="B230" s="239"/>
      <c r="C230" s="240"/>
      <c r="D230" s="235" t="s">
        <v>145</v>
      </c>
      <c r="E230" s="241" t="s">
        <v>21</v>
      </c>
      <c r="F230" s="242" t="s">
        <v>303</v>
      </c>
      <c r="G230" s="240"/>
      <c r="H230" s="241" t="s">
        <v>21</v>
      </c>
      <c r="I230" s="243"/>
      <c r="J230" s="240"/>
      <c r="K230" s="240"/>
      <c r="L230" s="244"/>
      <c r="M230" s="245"/>
      <c r="N230" s="246"/>
      <c r="O230" s="246"/>
      <c r="P230" s="246"/>
      <c r="Q230" s="246"/>
      <c r="R230" s="246"/>
      <c r="S230" s="246"/>
      <c r="T230" s="247"/>
      <c r="AT230" s="248" t="s">
        <v>145</v>
      </c>
      <c r="AU230" s="248" t="s">
        <v>82</v>
      </c>
      <c r="AV230" s="11" t="s">
        <v>80</v>
      </c>
      <c r="AW230" s="11" t="s">
        <v>35</v>
      </c>
      <c r="AX230" s="11" t="s">
        <v>72</v>
      </c>
      <c r="AY230" s="248" t="s">
        <v>132</v>
      </c>
    </row>
    <row r="231" s="12" customFormat="1">
      <c r="B231" s="249"/>
      <c r="C231" s="250"/>
      <c r="D231" s="235" t="s">
        <v>145</v>
      </c>
      <c r="E231" s="251" t="s">
        <v>21</v>
      </c>
      <c r="F231" s="252" t="s">
        <v>319</v>
      </c>
      <c r="G231" s="250"/>
      <c r="H231" s="253">
        <v>40</v>
      </c>
      <c r="I231" s="254"/>
      <c r="J231" s="250"/>
      <c r="K231" s="250"/>
      <c r="L231" s="255"/>
      <c r="M231" s="256"/>
      <c r="N231" s="257"/>
      <c r="O231" s="257"/>
      <c r="P231" s="257"/>
      <c r="Q231" s="257"/>
      <c r="R231" s="257"/>
      <c r="S231" s="257"/>
      <c r="T231" s="258"/>
      <c r="AT231" s="259" t="s">
        <v>145</v>
      </c>
      <c r="AU231" s="259" t="s">
        <v>82</v>
      </c>
      <c r="AV231" s="12" t="s">
        <v>82</v>
      </c>
      <c r="AW231" s="12" t="s">
        <v>35</v>
      </c>
      <c r="AX231" s="12" t="s">
        <v>72</v>
      </c>
      <c r="AY231" s="259" t="s">
        <v>132</v>
      </c>
    </row>
    <row r="232" s="13" customFormat="1">
      <c r="B232" s="260"/>
      <c r="C232" s="261"/>
      <c r="D232" s="235" t="s">
        <v>145</v>
      </c>
      <c r="E232" s="262" t="s">
        <v>21</v>
      </c>
      <c r="F232" s="263" t="s">
        <v>148</v>
      </c>
      <c r="G232" s="261"/>
      <c r="H232" s="264">
        <v>40</v>
      </c>
      <c r="I232" s="265"/>
      <c r="J232" s="261"/>
      <c r="K232" s="261"/>
      <c r="L232" s="266"/>
      <c r="M232" s="267"/>
      <c r="N232" s="268"/>
      <c r="O232" s="268"/>
      <c r="P232" s="268"/>
      <c r="Q232" s="268"/>
      <c r="R232" s="268"/>
      <c r="S232" s="268"/>
      <c r="T232" s="269"/>
      <c r="AT232" s="270" t="s">
        <v>145</v>
      </c>
      <c r="AU232" s="270" t="s">
        <v>82</v>
      </c>
      <c r="AV232" s="13" t="s">
        <v>139</v>
      </c>
      <c r="AW232" s="13" t="s">
        <v>35</v>
      </c>
      <c r="AX232" s="13" t="s">
        <v>80</v>
      </c>
      <c r="AY232" s="270" t="s">
        <v>132</v>
      </c>
    </row>
    <row r="233" s="1" customFormat="1" ht="16.5" customHeight="1">
      <c r="B233" s="47"/>
      <c r="C233" s="223" t="s">
        <v>320</v>
      </c>
      <c r="D233" s="223" t="s">
        <v>134</v>
      </c>
      <c r="E233" s="224" t="s">
        <v>321</v>
      </c>
      <c r="F233" s="225" t="s">
        <v>322</v>
      </c>
      <c r="G233" s="226" t="s">
        <v>137</v>
      </c>
      <c r="H233" s="227">
        <v>150</v>
      </c>
      <c r="I233" s="228"/>
      <c r="J233" s="229">
        <f>ROUND(I233*H233,2)</f>
        <v>0</v>
      </c>
      <c r="K233" s="225" t="s">
        <v>240</v>
      </c>
      <c r="L233" s="73"/>
      <c r="M233" s="230" t="s">
        <v>21</v>
      </c>
      <c r="N233" s="231" t="s">
        <v>43</v>
      </c>
      <c r="O233" s="48"/>
      <c r="P233" s="232">
        <f>O233*H233</f>
        <v>0</v>
      </c>
      <c r="Q233" s="232">
        <v>0</v>
      </c>
      <c r="R233" s="232">
        <f>Q233*H233</f>
        <v>0</v>
      </c>
      <c r="S233" s="232">
        <v>0</v>
      </c>
      <c r="T233" s="233">
        <f>S233*H233</f>
        <v>0</v>
      </c>
      <c r="AR233" s="25" t="s">
        <v>139</v>
      </c>
      <c r="AT233" s="25" t="s">
        <v>134</v>
      </c>
      <c r="AU233" s="25" t="s">
        <v>82</v>
      </c>
      <c r="AY233" s="25" t="s">
        <v>132</v>
      </c>
      <c r="BE233" s="234">
        <f>IF(N233="základní",J233,0)</f>
        <v>0</v>
      </c>
      <c r="BF233" s="234">
        <f>IF(N233="snížená",J233,0)</f>
        <v>0</v>
      </c>
      <c r="BG233" s="234">
        <f>IF(N233="zákl. přenesená",J233,0)</f>
        <v>0</v>
      </c>
      <c r="BH233" s="234">
        <f>IF(N233="sníž. přenesená",J233,0)</f>
        <v>0</v>
      </c>
      <c r="BI233" s="234">
        <f>IF(N233="nulová",J233,0)</f>
        <v>0</v>
      </c>
      <c r="BJ233" s="25" t="s">
        <v>80</v>
      </c>
      <c r="BK233" s="234">
        <f>ROUND(I233*H233,2)</f>
        <v>0</v>
      </c>
      <c r="BL233" s="25" t="s">
        <v>139</v>
      </c>
      <c r="BM233" s="25" t="s">
        <v>323</v>
      </c>
    </row>
    <row r="234" s="1" customFormat="1">
      <c r="B234" s="47"/>
      <c r="C234" s="75"/>
      <c r="D234" s="235" t="s">
        <v>141</v>
      </c>
      <c r="E234" s="75"/>
      <c r="F234" s="236" t="s">
        <v>318</v>
      </c>
      <c r="G234" s="75"/>
      <c r="H234" s="75"/>
      <c r="I234" s="193"/>
      <c r="J234" s="75"/>
      <c r="K234" s="75"/>
      <c r="L234" s="73"/>
      <c r="M234" s="237"/>
      <c r="N234" s="48"/>
      <c r="O234" s="48"/>
      <c r="P234" s="48"/>
      <c r="Q234" s="48"/>
      <c r="R234" s="48"/>
      <c r="S234" s="48"/>
      <c r="T234" s="96"/>
      <c r="AT234" s="25" t="s">
        <v>141</v>
      </c>
      <c r="AU234" s="25" t="s">
        <v>82</v>
      </c>
    </row>
    <row r="235" s="11" customFormat="1">
      <c r="B235" s="239"/>
      <c r="C235" s="240"/>
      <c r="D235" s="235" t="s">
        <v>145</v>
      </c>
      <c r="E235" s="241" t="s">
        <v>21</v>
      </c>
      <c r="F235" s="242" t="s">
        <v>303</v>
      </c>
      <c r="G235" s="240"/>
      <c r="H235" s="241" t="s">
        <v>21</v>
      </c>
      <c r="I235" s="243"/>
      <c r="J235" s="240"/>
      <c r="K235" s="240"/>
      <c r="L235" s="244"/>
      <c r="M235" s="245"/>
      <c r="N235" s="246"/>
      <c r="O235" s="246"/>
      <c r="P235" s="246"/>
      <c r="Q235" s="246"/>
      <c r="R235" s="246"/>
      <c r="S235" s="246"/>
      <c r="T235" s="247"/>
      <c r="AT235" s="248" t="s">
        <v>145</v>
      </c>
      <c r="AU235" s="248" t="s">
        <v>82</v>
      </c>
      <c r="AV235" s="11" t="s">
        <v>80</v>
      </c>
      <c r="AW235" s="11" t="s">
        <v>35</v>
      </c>
      <c r="AX235" s="11" t="s">
        <v>72</v>
      </c>
      <c r="AY235" s="248" t="s">
        <v>132</v>
      </c>
    </row>
    <row r="236" s="12" customFormat="1">
      <c r="B236" s="249"/>
      <c r="C236" s="250"/>
      <c r="D236" s="235" t="s">
        <v>145</v>
      </c>
      <c r="E236" s="251" t="s">
        <v>21</v>
      </c>
      <c r="F236" s="252" t="s">
        <v>153</v>
      </c>
      <c r="G236" s="250"/>
      <c r="H236" s="253">
        <v>150</v>
      </c>
      <c r="I236" s="254"/>
      <c r="J236" s="250"/>
      <c r="K236" s="250"/>
      <c r="L236" s="255"/>
      <c r="M236" s="256"/>
      <c r="N236" s="257"/>
      <c r="O236" s="257"/>
      <c r="P236" s="257"/>
      <c r="Q236" s="257"/>
      <c r="R236" s="257"/>
      <c r="S236" s="257"/>
      <c r="T236" s="258"/>
      <c r="AT236" s="259" t="s">
        <v>145</v>
      </c>
      <c r="AU236" s="259" t="s">
        <v>82</v>
      </c>
      <c r="AV236" s="12" t="s">
        <v>82</v>
      </c>
      <c r="AW236" s="12" t="s">
        <v>35</v>
      </c>
      <c r="AX236" s="12" t="s">
        <v>72</v>
      </c>
      <c r="AY236" s="259" t="s">
        <v>132</v>
      </c>
    </row>
    <row r="237" s="13" customFormat="1">
      <c r="B237" s="260"/>
      <c r="C237" s="261"/>
      <c r="D237" s="235" t="s">
        <v>145</v>
      </c>
      <c r="E237" s="262" t="s">
        <v>21</v>
      </c>
      <c r="F237" s="263" t="s">
        <v>148</v>
      </c>
      <c r="G237" s="261"/>
      <c r="H237" s="264">
        <v>150</v>
      </c>
      <c r="I237" s="265"/>
      <c r="J237" s="261"/>
      <c r="K237" s="261"/>
      <c r="L237" s="266"/>
      <c r="M237" s="267"/>
      <c r="N237" s="268"/>
      <c r="O237" s="268"/>
      <c r="P237" s="268"/>
      <c r="Q237" s="268"/>
      <c r="R237" s="268"/>
      <c r="S237" s="268"/>
      <c r="T237" s="269"/>
      <c r="AT237" s="270" t="s">
        <v>145</v>
      </c>
      <c r="AU237" s="270" t="s">
        <v>82</v>
      </c>
      <c r="AV237" s="13" t="s">
        <v>139</v>
      </c>
      <c r="AW237" s="13" t="s">
        <v>35</v>
      </c>
      <c r="AX237" s="13" t="s">
        <v>80</v>
      </c>
      <c r="AY237" s="270" t="s">
        <v>132</v>
      </c>
    </row>
    <row r="238" s="1" customFormat="1" ht="16.5" customHeight="1">
      <c r="B238" s="47"/>
      <c r="C238" s="223" t="s">
        <v>324</v>
      </c>
      <c r="D238" s="223" t="s">
        <v>134</v>
      </c>
      <c r="E238" s="224" t="s">
        <v>325</v>
      </c>
      <c r="F238" s="225" t="s">
        <v>326</v>
      </c>
      <c r="G238" s="226" t="s">
        <v>137</v>
      </c>
      <c r="H238" s="227">
        <v>50</v>
      </c>
      <c r="I238" s="228"/>
      <c r="J238" s="229">
        <f>ROUND(I238*H238,2)</f>
        <v>0</v>
      </c>
      <c r="K238" s="225" t="s">
        <v>138</v>
      </c>
      <c r="L238" s="73"/>
      <c r="M238" s="230" t="s">
        <v>21</v>
      </c>
      <c r="N238" s="231" t="s">
        <v>43</v>
      </c>
      <c r="O238" s="48"/>
      <c r="P238" s="232">
        <f>O238*H238</f>
        <v>0</v>
      </c>
      <c r="Q238" s="232">
        <v>0</v>
      </c>
      <c r="R238" s="232">
        <f>Q238*H238</f>
        <v>0</v>
      </c>
      <c r="S238" s="232">
        <v>0</v>
      </c>
      <c r="T238" s="233">
        <f>S238*H238</f>
        <v>0</v>
      </c>
      <c r="AR238" s="25" t="s">
        <v>139</v>
      </c>
      <c r="AT238" s="25" t="s">
        <v>134</v>
      </c>
      <c r="AU238" s="25" t="s">
        <v>82</v>
      </c>
      <c r="AY238" s="25" t="s">
        <v>132</v>
      </c>
      <c r="BE238" s="234">
        <f>IF(N238="základní",J238,0)</f>
        <v>0</v>
      </c>
      <c r="BF238" s="234">
        <f>IF(N238="snížená",J238,0)</f>
        <v>0</v>
      </c>
      <c r="BG238" s="234">
        <f>IF(N238="zákl. přenesená",J238,0)</f>
        <v>0</v>
      </c>
      <c r="BH238" s="234">
        <f>IF(N238="sníž. přenesená",J238,0)</f>
        <v>0</v>
      </c>
      <c r="BI238" s="234">
        <f>IF(N238="nulová",J238,0)</f>
        <v>0</v>
      </c>
      <c r="BJ238" s="25" t="s">
        <v>80</v>
      </c>
      <c r="BK238" s="234">
        <f>ROUND(I238*H238,2)</f>
        <v>0</v>
      </c>
      <c r="BL238" s="25" t="s">
        <v>139</v>
      </c>
      <c r="BM238" s="25" t="s">
        <v>327</v>
      </c>
    </row>
    <row r="239" s="1" customFormat="1">
      <c r="B239" s="47"/>
      <c r="C239" s="75"/>
      <c r="D239" s="235" t="s">
        <v>141</v>
      </c>
      <c r="E239" s="75"/>
      <c r="F239" s="236" t="s">
        <v>328</v>
      </c>
      <c r="G239" s="75"/>
      <c r="H239" s="75"/>
      <c r="I239" s="193"/>
      <c r="J239" s="75"/>
      <c r="K239" s="75"/>
      <c r="L239" s="73"/>
      <c r="M239" s="237"/>
      <c r="N239" s="48"/>
      <c r="O239" s="48"/>
      <c r="P239" s="48"/>
      <c r="Q239" s="48"/>
      <c r="R239" s="48"/>
      <c r="S239" s="48"/>
      <c r="T239" s="96"/>
      <c r="AT239" s="25" t="s">
        <v>141</v>
      </c>
      <c r="AU239" s="25" t="s">
        <v>82</v>
      </c>
    </row>
    <row r="240" s="11" customFormat="1">
      <c r="B240" s="239"/>
      <c r="C240" s="240"/>
      <c r="D240" s="235" t="s">
        <v>145</v>
      </c>
      <c r="E240" s="241" t="s">
        <v>21</v>
      </c>
      <c r="F240" s="242" t="s">
        <v>303</v>
      </c>
      <c r="G240" s="240"/>
      <c r="H240" s="241" t="s">
        <v>21</v>
      </c>
      <c r="I240" s="243"/>
      <c r="J240" s="240"/>
      <c r="K240" s="240"/>
      <c r="L240" s="244"/>
      <c r="M240" s="245"/>
      <c r="N240" s="246"/>
      <c r="O240" s="246"/>
      <c r="P240" s="246"/>
      <c r="Q240" s="246"/>
      <c r="R240" s="246"/>
      <c r="S240" s="246"/>
      <c r="T240" s="247"/>
      <c r="AT240" s="248" t="s">
        <v>145</v>
      </c>
      <c r="AU240" s="248" t="s">
        <v>82</v>
      </c>
      <c r="AV240" s="11" t="s">
        <v>80</v>
      </c>
      <c r="AW240" s="11" t="s">
        <v>35</v>
      </c>
      <c r="AX240" s="11" t="s">
        <v>72</v>
      </c>
      <c r="AY240" s="248" t="s">
        <v>132</v>
      </c>
    </row>
    <row r="241" s="12" customFormat="1">
      <c r="B241" s="249"/>
      <c r="C241" s="250"/>
      <c r="D241" s="235" t="s">
        <v>145</v>
      </c>
      <c r="E241" s="251" t="s">
        <v>21</v>
      </c>
      <c r="F241" s="252" t="s">
        <v>304</v>
      </c>
      <c r="G241" s="250"/>
      <c r="H241" s="253">
        <v>50</v>
      </c>
      <c r="I241" s="254"/>
      <c r="J241" s="250"/>
      <c r="K241" s="250"/>
      <c r="L241" s="255"/>
      <c r="M241" s="256"/>
      <c r="N241" s="257"/>
      <c r="O241" s="257"/>
      <c r="P241" s="257"/>
      <c r="Q241" s="257"/>
      <c r="R241" s="257"/>
      <c r="S241" s="257"/>
      <c r="T241" s="258"/>
      <c r="AT241" s="259" t="s">
        <v>145</v>
      </c>
      <c r="AU241" s="259" t="s">
        <v>82</v>
      </c>
      <c r="AV241" s="12" t="s">
        <v>82</v>
      </c>
      <c r="AW241" s="12" t="s">
        <v>35</v>
      </c>
      <c r="AX241" s="12" t="s">
        <v>72</v>
      </c>
      <c r="AY241" s="259" t="s">
        <v>132</v>
      </c>
    </row>
    <row r="242" s="13" customFormat="1">
      <c r="B242" s="260"/>
      <c r="C242" s="261"/>
      <c r="D242" s="235" t="s">
        <v>145</v>
      </c>
      <c r="E242" s="262" t="s">
        <v>21</v>
      </c>
      <c r="F242" s="263" t="s">
        <v>148</v>
      </c>
      <c r="G242" s="261"/>
      <c r="H242" s="264">
        <v>50</v>
      </c>
      <c r="I242" s="265"/>
      <c r="J242" s="261"/>
      <c r="K242" s="261"/>
      <c r="L242" s="266"/>
      <c r="M242" s="267"/>
      <c r="N242" s="268"/>
      <c r="O242" s="268"/>
      <c r="P242" s="268"/>
      <c r="Q242" s="268"/>
      <c r="R242" s="268"/>
      <c r="S242" s="268"/>
      <c r="T242" s="269"/>
      <c r="AT242" s="270" t="s">
        <v>145</v>
      </c>
      <c r="AU242" s="270" t="s">
        <v>82</v>
      </c>
      <c r="AV242" s="13" t="s">
        <v>139</v>
      </c>
      <c r="AW242" s="13" t="s">
        <v>35</v>
      </c>
      <c r="AX242" s="13" t="s">
        <v>80</v>
      </c>
      <c r="AY242" s="270" t="s">
        <v>132</v>
      </c>
    </row>
    <row r="243" s="1" customFormat="1" ht="16.5" customHeight="1">
      <c r="B243" s="47"/>
      <c r="C243" s="223" t="s">
        <v>329</v>
      </c>
      <c r="D243" s="223" t="s">
        <v>134</v>
      </c>
      <c r="E243" s="224" t="s">
        <v>330</v>
      </c>
      <c r="F243" s="225" t="s">
        <v>331</v>
      </c>
      <c r="G243" s="226" t="s">
        <v>137</v>
      </c>
      <c r="H243" s="227">
        <v>150</v>
      </c>
      <c r="I243" s="228"/>
      <c r="J243" s="229">
        <f>ROUND(I243*H243,2)</f>
        <v>0</v>
      </c>
      <c r="K243" s="225" t="s">
        <v>138</v>
      </c>
      <c r="L243" s="73"/>
      <c r="M243" s="230" t="s">
        <v>21</v>
      </c>
      <c r="N243" s="231" t="s">
        <v>43</v>
      </c>
      <c r="O243" s="48"/>
      <c r="P243" s="232">
        <f>O243*H243</f>
        <v>0</v>
      </c>
      <c r="Q243" s="232">
        <v>0</v>
      </c>
      <c r="R243" s="232">
        <f>Q243*H243</f>
        <v>0</v>
      </c>
      <c r="S243" s="232">
        <v>0</v>
      </c>
      <c r="T243" s="233">
        <f>S243*H243</f>
        <v>0</v>
      </c>
      <c r="AR243" s="25" t="s">
        <v>139</v>
      </c>
      <c r="AT243" s="25" t="s">
        <v>134</v>
      </c>
      <c r="AU243" s="25" t="s">
        <v>82</v>
      </c>
      <c r="AY243" s="25" t="s">
        <v>132</v>
      </c>
      <c r="BE243" s="234">
        <f>IF(N243="základní",J243,0)</f>
        <v>0</v>
      </c>
      <c r="BF243" s="234">
        <f>IF(N243="snížená",J243,0)</f>
        <v>0</v>
      </c>
      <c r="BG243" s="234">
        <f>IF(N243="zákl. přenesená",J243,0)</f>
        <v>0</v>
      </c>
      <c r="BH243" s="234">
        <f>IF(N243="sníž. přenesená",J243,0)</f>
        <v>0</v>
      </c>
      <c r="BI243" s="234">
        <f>IF(N243="nulová",J243,0)</f>
        <v>0</v>
      </c>
      <c r="BJ243" s="25" t="s">
        <v>80</v>
      </c>
      <c r="BK243" s="234">
        <f>ROUND(I243*H243,2)</f>
        <v>0</v>
      </c>
      <c r="BL243" s="25" t="s">
        <v>139</v>
      </c>
      <c r="BM243" s="25" t="s">
        <v>332</v>
      </c>
    </row>
    <row r="244" s="1" customFormat="1">
      <c r="B244" s="47"/>
      <c r="C244" s="75"/>
      <c r="D244" s="235" t="s">
        <v>141</v>
      </c>
      <c r="E244" s="75"/>
      <c r="F244" s="236" t="s">
        <v>333</v>
      </c>
      <c r="G244" s="75"/>
      <c r="H244" s="75"/>
      <c r="I244" s="193"/>
      <c r="J244" s="75"/>
      <c r="K244" s="75"/>
      <c r="L244" s="73"/>
      <c r="M244" s="237"/>
      <c r="N244" s="48"/>
      <c r="O244" s="48"/>
      <c r="P244" s="48"/>
      <c r="Q244" s="48"/>
      <c r="R244" s="48"/>
      <c r="S244" s="48"/>
      <c r="T244" s="96"/>
      <c r="AT244" s="25" t="s">
        <v>141</v>
      </c>
      <c r="AU244" s="25" t="s">
        <v>82</v>
      </c>
    </row>
    <row r="245" s="1" customFormat="1">
      <c r="B245" s="47"/>
      <c r="C245" s="75"/>
      <c r="D245" s="235" t="s">
        <v>143</v>
      </c>
      <c r="E245" s="75"/>
      <c r="F245" s="238" t="s">
        <v>334</v>
      </c>
      <c r="G245" s="75"/>
      <c r="H245" s="75"/>
      <c r="I245" s="193"/>
      <c r="J245" s="75"/>
      <c r="K245" s="75"/>
      <c r="L245" s="73"/>
      <c r="M245" s="237"/>
      <c r="N245" s="48"/>
      <c r="O245" s="48"/>
      <c r="P245" s="48"/>
      <c r="Q245" s="48"/>
      <c r="R245" s="48"/>
      <c r="S245" s="48"/>
      <c r="T245" s="96"/>
      <c r="AT245" s="25" t="s">
        <v>143</v>
      </c>
      <c r="AU245" s="25" t="s">
        <v>82</v>
      </c>
    </row>
    <row r="246" s="11" customFormat="1">
      <c r="B246" s="239"/>
      <c r="C246" s="240"/>
      <c r="D246" s="235" t="s">
        <v>145</v>
      </c>
      <c r="E246" s="241" t="s">
        <v>21</v>
      </c>
      <c r="F246" s="242" t="s">
        <v>160</v>
      </c>
      <c r="G246" s="240"/>
      <c r="H246" s="241" t="s">
        <v>21</v>
      </c>
      <c r="I246" s="243"/>
      <c r="J246" s="240"/>
      <c r="K246" s="240"/>
      <c r="L246" s="244"/>
      <c r="M246" s="245"/>
      <c r="N246" s="246"/>
      <c r="O246" s="246"/>
      <c r="P246" s="246"/>
      <c r="Q246" s="246"/>
      <c r="R246" s="246"/>
      <c r="S246" s="246"/>
      <c r="T246" s="247"/>
      <c r="AT246" s="248" t="s">
        <v>145</v>
      </c>
      <c r="AU246" s="248" t="s">
        <v>82</v>
      </c>
      <c r="AV246" s="11" t="s">
        <v>80</v>
      </c>
      <c r="AW246" s="11" t="s">
        <v>35</v>
      </c>
      <c r="AX246" s="11" t="s">
        <v>72</v>
      </c>
      <c r="AY246" s="248" t="s">
        <v>132</v>
      </c>
    </row>
    <row r="247" s="12" customFormat="1">
      <c r="B247" s="249"/>
      <c r="C247" s="250"/>
      <c r="D247" s="235" t="s">
        <v>145</v>
      </c>
      <c r="E247" s="251" t="s">
        <v>21</v>
      </c>
      <c r="F247" s="252" t="s">
        <v>153</v>
      </c>
      <c r="G247" s="250"/>
      <c r="H247" s="253">
        <v>150</v>
      </c>
      <c r="I247" s="254"/>
      <c r="J247" s="250"/>
      <c r="K247" s="250"/>
      <c r="L247" s="255"/>
      <c r="M247" s="256"/>
      <c r="N247" s="257"/>
      <c r="O247" s="257"/>
      <c r="P247" s="257"/>
      <c r="Q247" s="257"/>
      <c r="R247" s="257"/>
      <c r="S247" s="257"/>
      <c r="T247" s="258"/>
      <c r="AT247" s="259" t="s">
        <v>145</v>
      </c>
      <c r="AU247" s="259" t="s">
        <v>82</v>
      </c>
      <c r="AV247" s="12" t="s">
        <v>82</v>
      </c>
      <c r="AW247" s="12" t="s">
        <v>35</v>
      </c>
      <c r="AX247" s="12" t="s">
        <v>72</v>
      </c>
      <c r="AY247" s="259" t="s">
        <v>132</v>
      </c>
    </row>
    <row r="248" s="13" customFormat="1">
      <c r="B248" s="260"/>
      <c r="C248" s="261"/>
      <c r="D248" s="235" t="s">
        <v>145</v>
      </c>
      <c r="E248" s="262" t="s">
        <v>21</v>
      </c>
      <c r="F248" s="263" t="s">
        <v>148</v>
      </c>
      <c r="G248" s="261"/>
      <c r="H248" s="264">
        <v>150</v>
      </c>
      <c r="I248" s="265"/>
      <c r="J248" s="261"/>
      <c r="K248" s="261"/>
      <c r="L248" s="266"/>
      <c r="M248" s="267"/>
      <c r="N248" s="268"/>
      <c r="O248" s="268"/>
      <c r="P248" s="268"/>
      <c r="Q248" s="268"/>
      <c r="R248" s="268"/>
      <c r="S248" s="268"/>
      <c r="T248" s="269"/>
      <c r="AT248" s="270" t="s">
        <v>145</v>
      </c>
      <c r="AU248" s="270" t="s">
        <v>82</v>
      </c>
      <c r="AV248" s="13" t="s">
        <v>139</v>
      </c>
      <c r="AW248" s="13" t="s">
        <v>35</v>
      </c>
      <c r="AX248" s="13" t="s">
        <v>80</v>
      </c>
      <c r="AY248" s="270" t="s">
        <v>132</v>
      </c>
    </row>
    <row r="249" s="1" customFormat="1" ht="25.5" customHeight="1">
      <c r="B249" s="47"/>
      <c r="C249" s="223" t="s">
        <v>335</v>
      </c>
      <c r="D249" s="223" t="s">
        <v>134</v>
      </c>
      <c r="E249" s="224" t="s">
        <v>336</v>
      </c>
      <c r="F249" s="225" t="s">
        <v>337</v>
      </c>
      <c r="G249" s="226" t="s">
        <v>137</v>
      </c>
      <c r="H249" s="227">
        <v>150</v>
      </c>
      <c r="I249" s="228"/>
      <c r="J249" s="229">
        <f>ROUND(I249*H249,2)</f>
        <v>0</v>
      </c>
      <c r="K249" s="225" t="s">
        <v>138</v>
      </c>
      <c r="L249" s="73"/>
      <c r="M249" s="230" t="s">
        <v>21</v>
      </c>
      <c r="N249" s="231" t="s">
        <v>43</v>
      </c>
      <c r="O249" s="48"/>
      <c r="P249" s="232">
        <f>O249*H249</f>
        <v>0</v>
      </c>
      <c r="Q249" s="232">
        <v>0</v>
      </c>
      <c r="R249" s="232">
        <f>Q249*H249</f>
        <v>0</v>
      </c>
      <c r="S249" s="232">
        <v>0</v>
      </c>
      <c r="T249" s="233">
        <f>S249*H249</f>
        <v>0</v>
      </c>
      <c r="AR249" s="25" t="s">
        <v>139</v>
      </c>
      <c r="AT249" s="25" t="s">
        <v>134</v>
      </c>
      <c r="AU249" s="25" t="s">
        <v>82</v>
      </c>
      <c r="AY249" s="25" t="s">
        <v>132</v>
      </c>
      <c r="BE249" s="234">
        <f>IF(N249="základní",J249,0)</f>
        <v>0</v>
      </c>
      <c r="BF249" s="234">
        <f>IF(N249="snížená",J249,0)</f>
        <v>0</v>
      </c>
      <c r="BG249" s="234">
        <f>IF(N249="zákl. přenesená",J249,0)</f>
        <v>0</v>
      </c>
      <c r="BH249" s="234">
        <f>IF(N249="sníž. přenesená",J249,0)</f>
        <v>0</v>
      </c>
      <c r="BI249" s="234">
        <f>IF(N249="nulová",J249,0)</f>
        <v>0</v>
      </c>
      <c r="BJ249" s="25" t="s">
        <v>80</v>
      </c>
      <c r="BK249" s="234">
        <f>ROUND(I249*H249,2)</f>
        <v>0</v>
      </c>
      <c r="BL249" s="25" t="s">
        <v>139</v>
      </c>
      <c r="BM249" s="25" t="s">
        <v>338</v>
      </c>
    </row>
    <row r="250" s="1" customFormat="1">
      <c r="B250" s="47"/>
      <c r="C250" s="75"/>
      <c r="D250" s="235" t="s">
        <v>141</v>
      </c>
      <c r="E250" s="75"/>
      <c r="F250" s="236" t="s">
        <v>339</v>
      </c>
      <c r="G250" s="75"/>
      <c r="H250" s="75"/>
      <c r="I250" s="193"/>
      <c r="J250" s="75"/>
      <c r="K250" s="75"/>
      <c r="L250" s="73"/>
      <c r="M250" s="237"/>
      <c r="N250" s="48"/>
      <c r="O250" s="48"/>
      <c r="P250" s="48"/>
      <c r="Q250" s="48"/>
      <c r="R250" s="48"/>
      <c r="S250" s="48"/>
      <c r="T250" s="96"/>
      <c r="AT250" s="25" t="s">
        <v>141</v>
      </c>
      <c r="AU250" s="25" t="s">
        <v>82</v>
      </c>
    </row>
    <row r="251" s="1" customFormat="1">
      <c r="B251" s="47"/>
      <c r="C251" s="75"/>
      <c r="D251" s="235" t="s">
        <v>143</v>
      </c>
      <c r="E251" s="75"/>
      <c r="F251" s="238" t="s">
        <v>340</v>
      </c>
      <c r="G251" s="75"/>
      <c r="H251" s="75"/>
      <c r="I251" s="193"/>
      <c r="J251" s="75"/>
      <c r="K251" s="75"/>
      <c r="L251" s="73"/>
      <c r="M251" s="237"/>
      <c r="N251" s="48"/>
      <c r="O251" s="48"/>
      <c r="P251" s="48"/>
      <c r="Q251" s="48"/>
      <c r="R251" s="48"/>
      <c r="S251" s="48"/>
      <c r="T251" s="96"/>
      <c r="AT251" s="25" t="s">
        <v>143</v>
      </c>
      <c r="AU251" s="25" t="s">
        <v>82</v>
      </c>
    </row>
    <row r="252" s="11" customFormat="1">
      <c r="B252" s="239"/>
      <c r="C252" s="240"/>
      <c r="D252" s="235" t="s">
        <v>145</v>
      </c>
      <c r="E252" s="241" t="s">
        <v>21</v>
      </c>
      <c r="F252" s="242" t="s">
        <v>160</v>
      </c>
      <c r="G252" s="240"/>
      <c r="H252" s="241" t="s">
        <v>21</v>
      </c>
      <c r="I252" s="243"/>
      <c r="J252" s="240"/>
      <c r="K252" s="240"/>
      <c r="L252" s="244"/>
      <c r="M252" s="245"/>
      <c r="N252" s="246"/>
      <c r="O252" s="246"/>
      <c r="P252" s="246"/>
      <c r="Q252" s="246"/>
      <c r="R252" s="246"/>
      <c r="S252" s="246"/>
      <c r="T252" s="247"/>
      <c r="AT252" s="248" t="s">
        <v>145</v>
      </c>
      <c r="AU252" s="248" t="s">
        <v>82</v>
      </c>
      <c r="AV252" s="11" t="s">
        <v>80</v>
      </c>
      <c r="AW252" s="11" t="s">
        <v>35</v>
      </c>
      <c r="AX252" s="11" t="s">
        <v>72</v>
      </c>
      <c r="AY252" s="248" t="s">
        <v>132</v>
      </c>
    </row>
    <row r="253" s="12" customFormat="1">
      <c r="B253" s="249"/>
      <c r="C253" s="250"/>
      <c r="D253" s="235" t="s">
        <v>145</v>
      </c>
      <c r="E253" s="251" t="s">
        <v>21</v>
      </c>
      <c r="F253" s="252" t="s">
        <v>153</v>
      </c>
      <c r="G253" s="250"/>
      <c r="H253" s="253">
        <v>150</v>
      </c>
      <c r="I253" s="254"/>
      <c r="J253" s="250"/>
      <c r="K253" s="250"/>
      <c r="L253" s="255"/>
      <c r="M253" s="256"/>
      <c r="N253" s="257"/>
      <c r="O253" s="257"/>
      <c r="P253" s="257"/>
      <c r="Q253" s="257"/>
      <c r="R253" s="257"/>
      <c r="S253" s="257"/>
      <c r="T253" s="258"/>
      <c r="AT253" s="259" t="s">
        <v>145</v>
      </c>
      <c r="AU253" s="259" t="s">
        <v>82</v>
      </c>
      <c r="AV253" s="12" t="s">
        <v>82</v>
      </c>
      <c r="AW253" s="12" t="s">
        <v>35</v>
      </c>
      <c r="AX253" s="12" t="s">
        <v>72</v>
      </c>
      <c r="AY253" s="259" t="s">
        <v>132</v>
      </c>
    </row>
    <row r="254" s="13" customFormat="1">
      <c r="B254" s="260"/>
      <c r="C254" s="261"/>
      <c r="D254" s="235" t="s">
        <v>145</v>
      </c>
      <c r="E254" s="262" t="s">
        <v>21</v>
      </c>
      <c r="F254" s="263" t="s">
        <v>148</v>
      </c>
      <c r="G254" s="261"/>
      <c r="H254" s="264">
        <v>150</v>
      </c>
      <c r="I254" s="265"/>
      <c r="J254" s="261"/>
      <c r="K254" s="261"/>
      <c r="L254" s="266"/>
      <c r="M254" s="267"/>
      <c r="N254" s="268"/>
      <c r="O254" s="268"/>
      <c r="P254" s="268"/>
      <c r="Q254" s="268"/>
      <c r="R254" s="268"/>
      <c r="S254" s="268"/>
      <c r="T254" s="269"/>
      <c r="AT254" s="270" t="s">
        <v>145</v>
      </c>
      <c r="AU254" s="270" t="s">
        <v>82</v>
      </c>
      <c r="AV254" s="13" t="s">
        <v>139</v>
      </c>
      <c r="AW254" s="13" t="s">
        <v>35</v>
      </c>
      <c r="AX254" s="13" t="s">
        <v>80</v>
      </c>
      <c r="AY254" s="270" t="s">
        <v>132</v>
      </c>
    </row>
    <row r="255" s="1" customFormat="1" ht="25.5" customHeight="1">
      <c r="B255" s="47"/>
      <c r="C255" s="223" t="s">
        <v>341</v>
      </c>
      <c r="D255" s="223" t="s">
        <v>134</v>
      </c>
      <c r="E255" s="224" t="s">
        <v>342</v>
      </c>
      <c r="F255" s="225" t="s">
        <v>343</v>
      </c>
      <c r="G255" s="226" t="s">
        <v>137</v>
      </c>
      <c r="H255" s="227">
        <v>1100</v>
      </c>
      <c r="I255" s="228"/>
      <c r="J255" s="229">
        <f>ROUND(I255*H255,2)</f>
        <v>0</v>
      </c>
      <c r="K255" s="225" t="s">
        <v>138</v>
      </c>
      <c r="L255" s="73"/>
      <c r="M255" s="230" t="s">
        <v>21</v>
      </c>
      <c r="N255" s="231" t="s">
        <v>43</v>
      </c>
      <c r="O255" s="48"/>
      <c r="P255" s="232">
        <f>O255*H255</f>
        <v>0</v>
      </c>
      <c r="Q255" s="232">
        <v>0</v>
      </c>
      <c r="R255" s="232">
        <f>Q255*H255</f>
        <v>0</v>
      </c>
      <c r="S255" s="232">
        <v>0</v>
      </c>
      <c r="T255" s="233">
        <f>S255*H255</f>
        <v>0</v>
      </c>
      <c r="AR255" s="25" t="s">
        <v>139</v>
      </c>
      <c r="AT255" s="25" t="s">
        <v>134</v>
      </c>
      <c r="AU255" s="25" t="s">
        <v>82</v>
      </c>
      <c r="AY255" s="25" t="s">
        <v>132</v>
      </c>
      <c r="BE255" s="234">
        <f>IF(N255="základní",J255,0)</f>
        <v>0</v>
      </c>
      <c r="BF255" s="234">
        <f>IF(N255="snížená",J255,0)</f>
        <v>0</v>
      </c>
      <c r="BG255" s="234">
        <f>IF(N255="zákl. přenesená",J255,0)</f>
        <v>0</v>
      </c>
      <c r="BH255" s="234">
        <f>IF(N255="sníž. přenesená",J255,0)</f>
        <v>0</v>
      </c>
      <c r="BI255" s="234">
        <f>IF(N255="nulová",J255,0)</f>
        <v>0</v>
      </c>
      <c r="BJ255" s="25" t="s">
        <v>80</v>
      </c>
      <c r="BK255" s="234">
        <f>ROUND(I255*H255,2)</f>
        <v>0</v>
      </c>
      <c r="BL255" s="25" t="s">
        <v>139</v>
      </c>
      <c r="BM255" s="25" t="s">
        <v>344</v>
      </c>
    </row>
    <row r="256" s="1" customFormat="1">
      <c r="B256" s="47"/>
      <c r="C256" s="75"/>
      <c r="D256" s="235" t="s">
        <v>141</v>
      </c>
      <c r="E256" s="75"/>
      <c r="F256" s="236" t="s">
        <v>345</v>
      </c>
      <c r="G256" s="75"/>
      <c r="H256" s="75"/>
      <c r="I256" s="193"/>
      <c r="J256" s="75"/>
      <c r="K256" s="75"/>
      <c r="L256" s="73"/>
      <c r="M256" s="237"/>
      <c r="N256" s="48"/>
      <c r="O256" s="48"/>
      <c r="P256" s="48"/>
      <c r="Q256" s="48"/>
      <c r="R256" s="48"/>
      <c r="S256" s="48"/>
      <c r="T256" s="96"/>
      <c r="AT256" s="25" t="s">
        <v>141</v>
      </c>
      <c r="AU256" s="25" t="s">
        <v>82</v>
      </c>
    </row>
    <row r="257" s="1" customFormat="1">
      <c r="B257" s="47"/>
      <c r="C257" s="75"/>
      <c r="D257" s="235" t="s">
        <v>143</v>
      </c>
      <c r="E257" s="75"/>
      <c r="F257" s="238" t="s">
        <v>346</v>
      </c>
      <c r="G257" s="75"/>
      <c r="H257" s="75"/>
      <c r="I257" s="193"/>
      <c r="J257" s="75"/>
      <c r="K257" s="75"/>
      <c r="L257" s="73"/>
      <c r="M257" s="237"/>
      <c r="N257" s="48"/>
      <c r="O257" s="48"/>
      <c r="P257" s="48"/>
      <c r="Q257" s="48"/>
      <c r="R257" s="48"/>
      <c r="S257" s="48"/>
      <c r="T257" s="96"/>
      <c r="AT257" s="25" t="s">
        <v>143</v>
      </c>
      <c r="AU257" s="25" t="s">
        <v>82</v>
      </c>
    </row>
    <row r="258" s="11" customFormat="1">
      <c r="B258" s="239"/>
      <c r="C258" s="240"/>
      <c r="D258" s="235" t="s">
        <v>145</v>
      </c>
      <c r="E258" s="241" t="s">
        <v>21</v>
      </c>
      <c r="F258" s="242" t="s">
        <v>160</v>
      </c>
      <c r="G258" s="240"/>
      <c r="H258" s="241" t="s">
        <v>21</v>
      </c>
      <c r="I258" s="243"/>
      <c r="J258" s="240"/>
      <c r="K258" s="240"/>
      <c r="L258" s="244"/>
      <c r="M258" s="245"/>
      <c r="N258" s="246"/>
      <c r="O258" s="246"/>
      <c r="P258" s="246"/>
      <c r="Q258" s="246"/>
      <c r="R258" s="246"/>
      <c r="S258" s="246"/>
      <c r="T258" s="247"/>
      <c r="AT258" s="248" t="s">
        <v>145</v>
      </c>
      <c r="AU258" s="248" t="s">
        <v>82</v>
      </c>
      <c r="AV258" s="11" t="s">
        <v>80</v>
      </c>
      <c r="AW258" s="11" t="s">
        <v>35</v>
      </c>
      <c r="AX258" s="11" t="s">
        <v>72</v>
      </c>
      <c r="AY258" s="248" t="s">
        <v>132</v>
      </c>
    </row>
    <row r="259" s="12" customFormat="1">
      <c r="B259" s="249"/>
      <c r="C259" s="250"/>
      <c r="D259" s="235" t="s">
        <v>145</v>
      </c>
      <c r="E259" s="251" t="s">
        <v>21</v>
      </c>
      <c r="F259" s="252" t="s">
        <v>347</v>
      </c>
      <c r="G259" s="250"/>
      <c r="H259" s="253">
        <v>1100</v>
      </c>
      <c r="I259" s="254"/>
      <c r="J259" s="250"/>
      <c r="K259" s="250"/>
      <c r="L259" s="255"/>
      <c r="M259" s="256"/>
      <c r="N259" s="257"/>
      <c r="O259" s="257"/>
      <c r="P259" s="257"/>
      <c r="Q259" s="257"/>
      <c r="R259" s="257"/>
      <c r="S259" s="257"/>
      <c r="T259" s="258"/>
      <c r="AT259" s="259" t="s">
        <v>145</v>
      </c>
      <c r="AU259" s="259" t="s">
        <v>82</v>
      </c>
      <c r="AV259" s="12" t="s">
        <v>82</v>
      </c>
      <c r="AW259" s="12" t="s">
        <v>35</v>
      </c>
      <c r="AX259" s="12" t="s">
        <v>72</v>
      </c>
      <c r="AY259" s="259" t="s">
        <v>132</v>
      </c>
    </row>
    <row r="260" s="13" customFormat="1">
      <c r="B260" s="260"/>
      <c r="C260" s="261"/>
      <c r="D260" s="235" t="s">
        <v>145</v>
      </c>
      <c r="E260" s="262" t="s">
        <v>21</v>
      </c>
      <c r="F260" s="263" t="s">
        <v>148</v>
      </c>
      <c r="G260" s="261"/>
      <c r="H260" s="264">
        <v>1100</v>
      </c>
      <c r="I260" s="265"/>
      <c r="J260" s="261"/>
      <c r="K260" s="261"/>
      <c r="L260" s="266"/>
      <c r="M260" s="267"/>
      <c r="N260" s="268"/>
      <c r="O260" s="268"/>
      <c r="P260" s="268"/>
      <c r="Q260" s="268"/>
      <c r="R260" s="268"/>
      <c r="S260" s="268"/>
      <c r="T260" s="269"/>
      <c r="AT260" s="270" t="s">
        <v>145</v>
      </c>
      <c r="AU260" s="270" t="s">
        <v>82</v>
      </c>
      <c r="AV260" s="13" t="s">
        <v>139</v>
      </c>
      <c r="AW260" s="13" t="s">
        <v>35</v>
      </c>
      <c r="AX260" s="13" t="s">
        <v>80</v>
      </c>
      <c r="AY260" s="270" t="s">
        <v>132</v>
      </c>
    </row>
    <row r="261" s="1" customFormat="1" ht="25.5" customHeight="1">
      <c r="B261" s="47"/>
      <c r="C261" s="223" t="s">
        <v>348</v>
      </c>
      <c r="D261" s="223" t="s">
        <v>134</v>
      </c>
      <c r="E261" s="224" t="s">
        <v>349</v>
      </c>
      <c r="F261" s="225" t="s">
        <v>350</v>
      </c>
      <c r="G261" s="226" t="s">
        <v>137</v>
      </c>
      <c r="H261" s="227">
        <v>100</v>
      </c>
      <c r="I261" s="228"/>
      <c r="J261" s="229">
        <f>ROUND(I261*H261,2)</f>
        <v>0</v>
      </c>
      <c r="K261" s="225" t="s">
        <v>138</v>
      </c>
      <c r="L261" s="73"/>
      <c r="M261" s="230" t="s">
        <v>21</v>
      </c>
      <c r="N261" s="231" t="s">
        <v>43</v>
      </c>
      <c r="O261" s="48"/>
      <c r="P261" s="232">
        <f>O261*H261</f>
        <v>0</v>
      </c>
      <c r="Q261" s="232">
        <v>0</v>
      </c>
      <c r="R261" s="232">
        <f>Q261*H261</f>
        <v>0</v>
      </c>
      <c r="S261" s="232">
        <v>0</v>
      </c>
      <c r="T261" s="233">
        <f>S261*H261</f>
        <v>0</v>
      </c>
      <c r="AR261" s="25" t="s">
        <v>139</v>
      </c>
      <c r="AT261" s="25" t="s">
        <v>134</v>
      </c>
      <c r="AU261" s="25" t="s">
        <v>82</v>
      </c>
      <c r="AY261" s="25" t="s">
        <v>132</v>
      </c>
      <c r="BE261" s="234">
        <f>IF(N261="základní",J261,0)</f>
        <v>0</v>
      </c>
      <c r="BF261" s="234">
        <f>IF(N261="snížená",J261,0)</f>
        <v>0</v>
      </c>
      <c r="BG261" s="234">
        <f>IF(N261="zákl. přenesená",J261,0)</f>
        <v>0</v>
      </c>
      <c r="BH261" s="234">
        <f>IF(N261="sníž. přenesená",J261,0)</f>
        <v>0</v>
      </c>
      <c r="BI261" s="234">
        <f>IF(N261="nulová",J261,0)</f>
        <v>0</v>
      </c>
      <c r="BJ261" s="25" t="s">
        <v>80</v>
      </c>
      <c r="BK261" s="234">
        <f>ROUND(I261*H261,2)</f>
        <v>0</v>
      </c>
      <c r="BL261" s="25" t="s">
        <v>139</v>
      </c>
      <c r="BM261" s="25" t="s">
        <v>351</v>
      </c>
    </row>
    <row r="262" s="1" customFormat="1">
      <c r="B262" s="47"/>
      <c r="C262" s="75"/>
      <c r="D262" s="235" t="s">
        <v>141</v>
      </c>
      <c r="E262" s="75"/>
      <c r="F262" s="236" t="s">
        <v>352</v>
      </c>
      <c r="G262" s="75"/>
      <c r="H262" s="75"/>
      <c r="I262" s="193"/>
      <c r="J262" s="75"/>
      <c r="K262" s="75"/>
      <c r="L262" s="73"/>
      <c r="M262" s="237"/>
      <c r="N262" s="48"/>
      <c r="O262" s="48"/>
      <c r="P262" s="48"/>
      <c r="Q262" s="48"/>
      <c r="R262" s="48"/>
      <c r="S262" s="48"/>
      <c r="T262" s="96"/>
      <c r="AT262" s="25" t="s">
        <v>141</v>
      </c>
      <c r="AU262" s="25" t="s">
        <v>82</v>
      </c>
    </row>
    <row r="263" s="1" customFormat="1">
      <c r="B263" s="47"/>
      <c r="C263" s="75"/>
      <c r="D263" s="235" t="s">
        <v>143</v>
      </c>
      <c r="E263" s="75"/>
      <c r="F263" s="238" t="s">
        <v>353</v>
      </c>
      <c r="G263" s="75"/>
      <c r="H263" s="75"/>
      <c r="I263" s="193"/>
      <c r="J263" s="75"/>
      <c r="K263" s="75"/>
      <c r="L263" s="73"/>
      <c r="M263" s="237"/>
      <c r="N263" s="48"/>
      <c r="O263" s="48"/>
      <c r="P263" s="48"/>
      <c r="Q263" s="48"/>
      <c r="R263" s="48"/>
      <c r="S263" s="48"/>
      <c r="T263" s="96"/>
      <c r="AT263" s="25" t="s">
        <v>143</v>
      </c>
      <c r="AU263" s="25" t="s">
        <v>82</v>
      </c>
    </row>
    <row r="264" s="11" customFormat="1">
      <c r="B264" s="239"/>
      <c r="C264" s="240"/>
      <c r="D264" s="235" t="s">
        <v>145</v>
      </c>
      <c r="E264" s="241" t="s">
        <v>21</v>
      </c>
      <c r="F264" s="242" t="s">
        <v>303</v>
      </c>
      <c r="G264" s="240"/>
      <c r="H264" s="241" t="s">
        <v>21</v>
      </c>
      <c r="I264" s="243"/>
      <c r="J264" s="240"/>
      <c r="K264" s="240"/>
      <c r="L264" s="244"/>
      <c r="M264" s="245"/>
      <c r="N264" s="246"/>
      <c r="O264" s="246"/>
      <c r="P264" s="246"/>
      <c r="Q264" s="246"/>
      <c r="R264" s="246"/>
      <c r="S264" s="246"/>
      <c r="T264" s="247"/>
      <c r="AT264" s="248" t="s">
        <v>145</v>
      </c>
      <c r="AU264" s="248" t="s">
        <v>82</v>
      </c>
      <c r="AV264" s="11" t="s">
        <v>80</v>
      </c>
      <c r="AW264" s="11" t="s">
        <v>35</v>
      </c>
      <c r="AX264" s="11" t="s">
        <v>72</v>
      </c>
      <c r="AY264" s="248" t="s">
        <v>132</v>
      </c>
    </row>
    <row r="265" s="12" customFormat="1">
      <c r="B265" s="249"/>
      <c r="C265" s="250"/>
      <c r="D265" s="235" t="s">
        <v>145</v>
      </c>
      <c r="E265" s="251" t="s">
        <v>21</v>
      </c>
      <c r="F265" s="252" t="s">
        <v>354</v>
      </c>
      <c r="G265" s="250"/>
      <c r="H265" s="253">
        <v>100</v>
      </c>
      <c r="I265" s="254"/>
      <c r="J265" s="250"/>
      <c r="K265" s="250"/>
      <c r="L265" s="255"/>
      <c r="M265" s="256"/>
      <c r="N265" s="257"/>
      <c r="O265" s="257"/>
      <c r="P265" s="257"/>
      <c r="Q265" s="257"/>
      <c r="R265" s="257"/>
      <c r="S265" s="257"/>
      <c r="T265" s="258"/>
      <c r="AT265" s="259" t="s">
        <v>145</v>
      </c>
      <c r="AU265" s="259" t="s">
        <v>82</v>
      </c>
      <c r="AV265" s="12" t="s">
        <v>82</v>
      </c>
      <c r="AW265" s="12" t="s">
        <v>35</v>
      </c>
      <c r="AX265" s="12" t="s">
        <v>72</v>
      </c>
      <c r="AY265" s="259" t="s">
        <v>132</v>
      </c>
    </row>
    <row r="266" s="13" customFormat="1">
      <c r="B266" s="260"/>
      <c r="C266" s="261"/>
      <c r="D266" s="235" t="s">
        <v>145</v>
      </c>
      <c r="E266" s="262" t="s">
        <v>21</v>
      </c>
      <c r="F266" s="263" t="s">
        <v>148</v>
      </c>
      <c r="G266" s="261"/>
      <c r="H266" s="264">
        <v>100</v>
      </c>
      <c r="I266" s="265"/>
      <c r="J266" s="261"/>
      <c r="K266" s="261"/>
      <c r="L266" s="266"/>
      <c r="M266" s="267"/>
      <c r="N266" s="268"/>
      <c r="O266" s="268"/>
      <c r="P266" s="268"/>
      <c r="Q266" s="268"/>
      <c r="R266" s="268"/>
      <c r="S266" s="268"/>
      <c r="T266" s="269"/>
      <c r="AT266" s="270" t="s">
        <v>145</v>
      </c>
      <c r="AU266" s="270" t="s">
        <v>82</v>
      </c>
      <c r="AV266" s="13" t="s">
        <v>139</v>
      </c>
      <c r="AW266" s="13" t="s">
        <v>35</v>
      </c>
      <c r="AX266" s="13" t="s">
        <v>80</v>
      </c>
      <c r="AY266" s="270" t="s">
        <v>132</v>
      </c>
    </row>
    <row r="267" s="1" customFormat="1" ht="16.5" customHeight="1">
      <c r="B267" s="47"/>
      <c r="C267" s="223" t="s">
        <v>355</v>
      </c>
      <c r="D267" s="223" t="s">
        <v>134</v>
      </c>
      <c r="E267" s="224" t="s">
        <v>356</v>
      </c>
      <c r="F267" s="225" t="s">
        <v>357</v>
      </c>
      <c r="G267" s="226" t="s">
        <v>137</v>
      </c>
      <c r="H267" s="227">
        <v>1100</v>
      </c>
      <c r="I267" s="228"/>
      <c r="J267" s="229">
        <f>ROUND(I267*H267,2)</f>
        <v>0</v>
      </c>
      <c r="K267" s="225" t="s">
        <v>138</v>
      </c>
      <c r="L267" s="73"/>
      <c r="M267" s="230" t="s">
        <v>21</v>
      </c>
      <c r="N267" s="231" t="s">
        <v>43</v>
      </c>
      <c r="O267" s="48"/>
      <c r="P267" s="232">
        <f>O267*H267</f>
        <v>0</v>
      </c>
      <c r="Q267" s="232">
        <v>0</v>
      </c>
      <c r="R267" s="232">
        <f>Q267*H267</f>
        <v>0</v>
      </c>
      <c r="S267" s="232">
        <v>0</v>
      </c>
      <c r="T267" s="233">
        <f>S267*H267</f>
        <v>0</v>
      </c>
      <c r="AR267" s="25" t="s">
        <v>139</v>
      </c>
      <c r="AT267" s="25" t="s">
        <v>134</v>
      </c>
      <c r="AU267" s="25" t="s">
        <v>82</v>
      </c>
      <c r="AY267" s="25" t="s">
        <v>132</v>
      </c>
      <c r="BE267" s="234">
        <f>IF(N267="základní",J267,0)</f>
        <v>0</v>
      </c>
      <c r="BF267" s="234">
        <f>IF(N267="snížená",J267,0)</f>
        <v>0</v>
      </c>
      <c r="BG267" s="234">
        <f>IF(N267="zákl. přenesená",J267,0)</f>
        <v>0</v>
      </c>
      <c r="BH267" s="234">
        <f>IF(N267="sníž. přenesená",J267,0)</f>
        <v>0</v>
      </c>
      <c r="BI267" s="234">
        <f>IF(N267="nulová",J267,0)</f>
        <v>0</v>
      </c>
      <c r="BJ267" s="25" t="s">
        <v>80</v>
      </c>
      <c r="BK267" s="234">
        <f>ROUND(I267*H267,2)</f>
        <v>0</v>
      </c>
      <c r="BL267" s="25" t="s">
        <v>139</v>
      </c>
      <c r="BM267" s="25" t="s">
        <v>358</v>
      </c>
    </row>
    <row r="268" s="1" customFormat="1">
      <c r="B268" s="47"/>
      <c r="C268" s="75"/>
      <c r="D268" s="235" t="s">
        <v>141</v>
      </c>
      <c r="E268" s="75"/>
      <c r="F268" s="236" t="s">
        <v>359</v>
      </c>
      <c r="G268" s="75"/>
      <c r="H268" s="75"/>
      <c r="I268" s="193"/>
      <c r="J268" s="75"/>
      <c r="K268" s="75"/>
      <c r="L268" s="73"/>
      <c r="M268" s="237"/>
      <c r="N268" s="48"/>
      <c r="O268" s="48"/>
      <c r="P268" s="48"/>
      <c r="Q268" s="48"/>
      <c r="R268" s="48"/>
      <c r="S268" s="48"/>
      <c r="T268" s="96"/>
      <c r="AT268" s="25" t="s">
        <v>141</v>
      </c>
      <c r="AU268" s="25" t="s">
        <v>82</v>
      </c>
    </row>
    <row r="269" s="11" customFormat="1">
      <c r="B269" s="239"/>
      <c r="C269" s="240"/>
      <c r="D269" s="235" t="s">
        <v>145</v>
      </c>
      <c r="E269" s="241" t="s">
        <v>21</v>
      </c>
      <c r="F269" s="242" t="s">
        <v>160</v>
      </c>
      <c r="G269" s="240"/>
      <c r="H269" s="241" t="s">
        <v>21</v>
      </c>
      <c r="I269" s="243"/>
      <c r="J269" s="240"/>
      <c r="K269" s="240"/>
      <c r="L269" s="244"/>
      <c r="M269" s="245"/>
      <c r="N269" s="246"/>
      <c r="O269" s="246"/>
      <c r="P269" s="246"/>
      <c r="Q269" s="246"/>
      <c r="R269" s="246"/>
      <c r="S269" s="246"/>
      <c r="T269" s="247"/>
      <c r="AT269" s="248" t="s">
        <v>145</v>
      </c>
      <c r="AU269" s="248" t="s">
        <v>82</v>
      </c>
      <c r="AV269" s="11" t="s">
        <v>80</v>
      </c>
      <c r="AW269" s="11" t="s">
        <v>35</v>
      </c>
      <c r="AX269" s="11" t="s">
        <v>72</v>
      </c>
      <c r="AY269" s="248" t="s">
        <v>132</v>
      </c>
    </row>
    <row r="270" s="12" customFormat="1">
      <c r="B270" s="249"/>
      <c r="C270" s="250"/>
      <c r="D270" s="235" t="s">
        <v>145</v>
      </c>
      <c r="E270" s="251" t="s">
        <v>21</v>
      </c>
      <c r="F270" s="252" t="s">
        <v>347</v>
      </c>
      <c r="G270" s="250"/>
      <c r="H270" s="253">
        <v>1100</v>
      </c>
      <c r="I270" s="254"/>
      <c r="J270" s="250"/>
      <c r="K270" s="250"/>
      <c r="L270" s="255"/>
      <c r="M270" s="256"/>
      <c r="N270" s="257"/>
      <c r="O270" s="257"/>
      <c r="P270" s="257"/>
      <c r="Q270" s="257"/>
      <c r="R270" s="257"/>
      <c r="S270" s="257"/>
      <c r="T270" s="258"/>
      <c r="AT270" s="259" t="s">
        <v>145</v>
      </c>
      <c r="AU270" s="259" t="s">
        <v>82</v>
      </c>
      <c r="AV270" s="12" t="s">
        <v>82</v>
      </c>
      <c r="AW270" s="12" t="s">
        <v>35</v>
      </c>
      <c r="AX270" s="12" t="s">
        <v>72</v>
      </c>
      <c r="AY270" s="259" t="s">
        <v>132</v>
      </c>
    </row>
    <row r="271" s="13" customFormat="1">
      <c r="B271" s="260"/>
      <c r="C271" s="261"/>
      <c r="D271" s="235" t="s">
        <v>145</v>
      </c>
      <c r="E271" s="262" t="s">
        <v>21</v>
      </c>
      <c r="F271" s="263" t="s">
        <v>148</v>
      </c>
      <c r="G271" s="261"/>
      <c r="H271" s="264">
        <v>1100</v>
      </c>
      <c r="I271" s="265"/>
      <c r="J271" s="261"/>
      <c r="K271" s="261"/>
      <c r="L271" s="266"/>
      <c r="M271" s="267"/>
      <c r="N271" s="268"/>
      <c r="O271" s="268"/>
      <c r="P271" s="268"/>
      <c r="Q271" s="268"/>
      <c r="R271" s="268"/>
      <c r="S271" s="268"/>
      <c r="T271" s="269"/>
      <c r="AT271" s="270" t="s">
        <v>145</v>
      </c>
      <c r="AU271" s="270" t="s">
        <v>82</v>
      </c>
      <c r="AV271" s="13" t="s">
        <v>139</v>
      </c>
      <c r="AW271" s="13" t="s">
        <v>35</v>
      </c>
      <c r="AX271" s="13" t="s">
        <v>80</v>
      </c>
      <c r="AY271" s="270" t="s">
        <v>132</v>
      </c>
    </row>
    <row r="272" s="1" customFormat="1" ht="16.5" customHeight="1">
      <c r="B272" s="47"/>
      <c r="C272" s="223" t="s">
        <v>360</v>
      </c>
      <c r="D272" s="223" t="s">
        <v>134</v>
      </c>
      <c r="E272" s="224" t="s">
        <v>361</v>
      </c>
      <c r="F272" s="225" t="s">
        <v>362</v>
      </c>
      <c r="G272" s="226" t="s">
        <v>137</v>
      </c>
      <c r="H272" s="227">
        <v>1100</v>
      </c>
      <c r="I272" s="228"/>
      <c r="J272" s="229">
        <f>ROUND(I272*H272,2)</f>
        <v>0</v>
      </c>
      <c r="K272" s="225" t="s">
        <v>138</v>
      </c>
      <c r="L272" s="73"/>
      <c r="M272" s="230" t="s">
        <v>21</v>
      </c>
      <c r="N272" s="231" t="s">
        <v>43</v>
      </c>
      <c r="O272" s="48"/>
      <c r="P272" s="232">
        <f>O272*H272</f>
        <v>0</v>
      </c>
      <c r="Q272" s="232">
        <v>0</v>
      </c>
      <c r="R272" s="232">
        <f>Q272*H272</f>
        <v>0</v>
      </c>
      <c r="S272" s="232">
        <v>0</v>
      </c>
      <c r="T272" s="233">
        <f>S272*H272</f>
        <v>0</v>
      </c>
      <c r="AR272" s="25" t="s">
        <v>139</v>
      </c>
      <c r="AT272" s="25" t="s">
        <v>134</v>
      </c>
      <c r="AU272" s="25" t="s">
        <v>82</v>
      </c>
      <c r="AY272" s="25" t="s">
        <v>132</v>
      </c>
      <c r="BE272" s="234">
        <f>IF(N272="základní",J272,0)</f>
        <v>0</v>
      </c>
      <c r="BF272" s="234">
        <f>IF(N272="snížená",J272,0)</f>
        <v>0</v>
      </c>
      <c r="BG272" s="234">
        <f>IF(N272="zákl. přenesená",J272,0)</f>
        <v>0</v>
      </c>
      <c r="BH272" s="234">
        <f>IF(N272="sníž. přenesená",J272,0)</f>
        <v>0</v>
      </c>
      <c r="BI272" s="234">
        <f>IF(N272="nulová",J272,0)</f>
        <v>0</v>
      </c>
      <c r="BJ272" s="25" t="s">
        <v>80</v>
      </c>
      <c r="BK272" s="234">
        <f>ROUND(I272*H272,2)</f>
        <v>0</v>
      </c>
      <c r="BL272" s="25" t="s">
        <v>139</v>
      </c>
      <c r="BM272" s="25" t="s">
        <v>363</v>
      </c>
    </row>
    <row r="273" s="1" customFormat="1">
      <c r="B273" s="47"/>
      <c r="C273" s="75"/>
      <c r="D273" s="235" t="s">
        <v>141</v>
      </c>
      <c r="E273" s="75"/>
      <c r="F273" s="236" t="s">
        <v>364</v>
      </c>
      <c r="G273" s="75"/>
      <c r="H273" s="75"/>
      <c r="I273" s="193"/>
      <c r="J273" s="75"/>
      <c r="K273" s="75"/>
      <c r="L273" s="73"/>
      <c r="M273" s="237"/>
      <c r="N273" s="48"/>
      <c r="O273" s="48"/>
      <c r="P273" s="48"/>
      <c r="Q273" s="48"/>
      <c r="R273" s="48"/>
      <c r="S273" s="48"/>
      <c r="T273" s="96"/>
      <c r="AT273" s="25" t="s">
        <v>141</v>
      </c>
      <c r="AU273" s="25" t="s">
        <v>82</v>
      </c>
    </row>
    <row r="274" s="11" customFormat="1">
      <c r="B274" s="239"/>
      <c r="C274" s="240"/>
      <c r="D274" s="235" t="s">
        <v>145</v>
      </c>
      <c r="E274" s="241" t="s">
        <v>21</v>
      </c>
      <c r="F274" s="242" t="s">
        <v>160</v>
      </c>
      <c r="G274" s="240"/>
      <c r="H274" s="241" t="s">
        <v>21</v>
      </c>
      <c r="I274" s="243"/>
      <c r="J274" s="240"/>
      <c r="K274" s="240"/>
      <c r="L274" s="244"/>
      <c r="M274" s="245"/>
      <c r="N274" s="246"/>
      <c r="O274" s="246"/>
      <c r="P274" s="246"/>
      <c r="Q274" s="246"/>
      <c r="R274" s="246"/>
      <c r="S274" s="246"/>
      <c r="T274" s="247"/>
      <c r="AT274" s="248" t="s">
        <v>145</v>
      </c>
      <c r="AU274" s="248" t="s">
        <v>82</v>
      </c>
      <c r="AV274" s="11" t="s">
        <v>80</v>
      </c>
      <c r="AW274" s="11" t="s">
        <v>35</v>
      </c>
      <c r="AX274" s="11" t="s">
        <v>72</v>
      </c>
      <c r="AY274" s="248" t="s">
        <v>132</v>
      </c>
    </row>
    <row r="275" s="12" customFormat="1">
      <c r="B275" s="249"/>
      <c r="C275" s="250"/>
      <c r="D275" s="235" t="s">
        <v>145</v>
      </c>
      <c r="E275" s="251" t="s">
        <v>21</v>
      </c>
      <c r="F275" s="252" t="s">
        <v>347</v>
      </c>
      <c r="G275" s="250"/>
      <c r="H275" s="253">
        <v>1100</v>
      </c>
      <c r="I275" s="254"/>
      <c r="J275" s="250"/>
      <c r="K275" s="250"/>
      <c r="L275" s="255"/>
      <c r="M275" s="256"/>
      <c r="N275" s="257"/>
      <c r="O275" s="257"/>
      <c r="P275" s="257"/>
      <c r="Q275" s="257"/>
      <c r="R275" s="257"/>
      <c r="S275" s="257"/>
      <c r="T275" s="258"/>
      <c r="AT275" s="259" t="s">
        <v>145</v>
      </c>
      <c r="AU275" s="259" t="s">
        <v>82</v>
      </c>
      <c r="AV275" s="12" t="s">
        <v>82</v>
      </c>
      <c r="AW275" s="12" t="s">
        <v>35</v>
      </c>
      <c r="AX275" s="12" t="s">
        <v>72</v>
      </c>
      <c r="AY275" s="259" t="s">
        <v>132</v>
      </c>
    </row>
    <row r="276" s="13" customFormat="1">
      <c r="B276" s="260"/>
      <c r="C276" s="261"/>
      <c r="D276" s="235" t="s">
        <v>145</v>
      </c>
      <c r="E276" s="262" t="s">
        <v>21</v>
      </c>
      <c r="F276" s="263" t="s">
        <v>148</v>
      </c>
      <c r="G276" s="261"/>
      <c r="H276" s="264">
        <v>1100</v>
      </c>
      <c r="I276" s="265"/>
      <c r="J276" s="261"/>
      <c r="K276" s="261"/>
      <c r="L276" s="266"/>
      <c r="M276" s="267"/>
      <c r="N276" s="268"/>
      <c r="O276" s="268"/>
      <c r="P276" s="268"/>
      <c r="Q276" s="268"/>
      <c r="R276" s="268"/>
      <c r="S276" s="268"/>
      <c r="T276" s="269"/>
      <c r="AT276" s="270" t="s">
        <v>145</v>
      </c>
      <c r="AU276" s="270" t="s">
        <v>82</v>
      </c>
      <c r="AV276" s="13" t="s">
        <v>139</v>
      </c>
      <c r="AW276" s="13" t="s">
        <v>35</v>
      </c>
      <c r="AX276" s="13" t="s">
        <v>80</v>
      </c>
      <c r="AY276" s="270" t="s">
        <v>132</v>
      </c>
    </row>
    <row r="277" s="1" customFormat="1" ht="25.5" customHeight="1">
      <c r="B277" s="47"/>
      <c r="C277" s="223" t="s">
        <v>365</v>
      </c>
      <c r="D277" s="223" t="s">
        <v>134</v>
      </c>
      <c r="E277" s="224" t="s">
        <v>366</v>
      </c>
      <c r="F277" s="225" t="s">
        <v>367</v>
      </c>
      <c r="G277" s="226" t="s">
        <v>137</v>
      </c>
      <c r="H277" s="227">
        <v>1100</v>
      </c>
      <c r="I277" s="228"/>
      <c r="J277" s="229">
        <f>ROUND(I277*H277,2)</f>
        <v>0</v>
      </c>
      <c r="K277" s="225" t="s">
        <v>138</v>
      </c>
      <c r="L277" s="73"/>
      <c r="M277" s="230" t="s">
        <v>21</v>
      </c>
      <c r="N277" s="231" t="s">
        <v>43</v>
      </c>
      <c r="O277" s="48"/>
      <c r="P277" s="232">
        <f>O277*H277</f>
        <v>0</v>
      </c>
      <c r="Q277" s="232">
        <v>0</v>
      </c>
      <c r="R277" s="232">
        <f>Q277*H277</f>
        <v>0</v>
      </c>
      <c r="S277" s="232">
        <v>0</v>
      </c>
      <c r="T277" s="233">
        <f>S277*H277</f>
        <v>0</v>
      </c>
      <c r="AR277" s="25" t="s">
        <v>139</v>
      </c>
      <c r="AT277" s="25" t="s">
        <v>134</v>
      </c>
      <c r="AU277" s="25" t="s">
        <v>82</v>
      </c>
      <c r="AY277" s="25" t="s">
        <v>132</v>
      </c>
      <c r="BE277" s="234">
        <f>IF(N277="základní",J277,0)</f>
        <v>0</v>
      </c>
      <c r="BF277" s="234">
        <f>IF(N277="snížená",J277,0)</f>
        <v>0</v>
      </c>
      <c r="BG277" s="234">
        <f>IF(N277="zákl. přenesená",J277,0)</f>
        <v>0</v>
      </c>
      <c r="BH277" s="234">
        <f>IF(N277="sníž. přenesená",J277,0)</f>
        <v>0</v>
      </c>
      <c r="BI277" s="234">
        <f>IF(N277="nulová",J277,0)</f>
        <v>0</v>
      </c>
      <c r="BJ277" s="25" t="s">
        <v>80</v>
      </c>
      <c r="BK277" s="234">
        <f>ROUND(I277*H277,2)</f>
        <v>0</v>
      </c>
      <c r="BL277" s="25" t="s">
        <v>139</v>
      </c>
      <c r="BM277" s="25" t="s">
        <v>368</v>
      </c>
    </row>
    <row r="278" s="1" customFormat="1">
      <c r="B278" s="47"/>
      <c r="C278" s="75"/>
      <c r="D278" s="235" t="s">
        <v>141</v>
      </c>
      <c r="E278" s="75"/>
      <c r="F278" s="236" t="s">
        <v>369</v>
      </c>
      <c r="G278" s="75"/>
      <c r="H278" s="75"/>
      <c r="I278" s="193"/>
      <c r="J278" s="75"/>
      <c r="K278" s="75"/>
      <c r="L278" s="73"/>
      <c r="M278" s="237"/>
      <c r="N278" s="48"/>
      <c r="O278" s="48"/>
      <c r="P278" s="48"/>
      <c r="Q278" s="48"/>
      <c r="R278" s="48"/>
      <c r="S278" s="48"/>
      <c r="T278" s="96"/>
      <c r="AT278" s="25" t="s">
        <v>141</v>
      </c>
      <c r="AU278" s="25" t="s">
        <v>82</v>
      </c>
    </row>
    <row r="279" s="1" customFormat="1">
      <c r="B279" s="47"/>
      <c r="C279" s="75"/>
      <c r="D279" s="235" t="s">
        <v>143</v>
      </c>
      <c r="E279" s="75"/>
      <c r="F279" s="238" t="s">
        <v>370</v>
      </c>
      <c r="G279" s="75"/>
      <c r="H279" s="75"/>
      <c r="I279" s="193"/>
      <c r="J279" s="75"/>
      <c r="K279" s="75"/>
      <c r="L279" s="73"/>
      <c r="M279" s="237"/>
      <c r="N279" s="48"/>
      <c r="O279" s="48"/>
      <c r="P279" s="48"/>
      <c r="Q279" s="48"/>
      <c r="R279" s="48"/>
      <c r="S279" s="48"/>
      <c r="T279" s="96"/>
      <c r="AT279" s="25" t="s">
        <v>143</v>
      </c>
      <c r="AU279" s="25" t="s">
        <v>82</v>
      </c>
    </row>
    <row r="280" s="11" customFormat="1">
      <c r="B280" s="239"/>
      <c r="C280" s="240"/>
      <c r="D280" s="235" t="s">
        <v>145</v>
      </c>
      <c r="E280" s="241" t="s">
        <v>21</v>
      </c>
      <c r="F280" s="242" t="s">
        <v>160</v>
      </c>
      <c r="G280" s="240"/>
      <c r="H280" s="241" t="s">
        <v>21</v>
      </c>
      <c r="I280" s="243"/>
      <c r="J280" s="240"/>
      <c r="K280" s="240"/>
      <c r="L280" s="244"/>
      <c r="M280" s="245"/>
      <c r="N280" s="246"/>
      <c r="O280" s="246"/>
      <c r="P280" s="246"/>
      <c r="Q280" s="246"/>
      <c r="R280" s="246"/>
      <c r="S280" s="246"/>
      <c r="T280" s="247"/>
      <c r="AT280" s="248" t="s">
        <v>145</v>
      </c>
      <c r="AU280" s="248" t="s">
        <v>82</v>
      </c>
      <c r="AV280" s="11" t="s">
        <v>80</v>
      </c>
      <c r="AW280" s="11" t="s">
        <v>35</v>
      </c>
      <c r="AX280" s="11" t="s">
        <v>72</v>
      </c>
      <c r="AY280" s="248" t="s">
        <v>132</v>
      </c>
    </row>
    <row r="281" s="12" customFormat="1">
      <c r="B281" s="249"/>
      <c r="C281" s="250"/>
      <c r="D281" s="235" t="s">
        <v>145</v>
      </c>
      <c r="E281" s="251" t="s">
        <v>21</v>
      </c>
      <c r="F281" s="252" t="s">
        <v>371</v>
      </c>
      <c r="G281" s="250"/>
      <c r="H281" s="253">
        <v>1100</v>
      </c>
      <c r="I281" s="254"/>
      <c r="J281" s="250"/>
      <c r="K281" s="250"/>
      <c r="L281" s="255"/>
      <c r="M281" s="256"/>
      <c r="N281" s="257"/>
      <c r="O281" s="257"/>
      <c r="P281" s="257"/>
      <c r="Q281" s="257"/>
      <c r="R281" s="257"/>
      <c r="S281" s="257"/>
      <c r="T281" s="258"/>
      <c r="AT281" s="259" t="s">
        <v>145</v>
      </c>
      <c r="AU281" s="259" t="s">
        <v>82</v>
      </c>
      <c r="AV281" s="12" t="s">
        <v>82</v>
      </c>
      <c r="AW281" s="12" t="s">
        <v>35</v>
      </c>
      <c r="AX281" s="12" t="s">
        <v>72</v>
      </c>
      <c r="AY281" s="259" t="s">
        <v>132</v>
      </c>
    </row>
    <row r="282" s="13" customFormat="1">
      <c r="B282" s="260"/>
      <c r="C282" s="261"/>
      <c r="D282" s="235" t="s">
        <v>145</v>
      </c>
      <c r="E282" s="262" t="s">
        <v>21</v>
      </c>
      <c r="F282" s="263" t="s">
        <v>148</v>
      </c>
      <c r="G282" s="261"/>
      <c r="H282" s="264">
        <v>1100</v>
      </c>
      <c r="I282" s="265"/>
      <c r="J282" s="261"/>
      <c r="K282" s="261"/>
      <c r="L282" s="266"/>
      <c r="M282" s="267"/>
      <c r="N282" s="268"/>
      <c r="O282" s="268"/>
      <c r="P282" s="268"/>
      <c r="Q282" s="268"/>
      <c r="R282" s="268"/>
      <c r="S282" s="268"/>
      <c r="T282" s="269"/>
      <c r="AT282" s="270" t="s">
        <v>145</v>
      </c>
      <c r="AU282" s="270" t="s">
        <v>82</v>
      </c>
      <c r="AV282" s="13" t="s">
        <v>139</v>
      </c>
      <c r="AW282" s="13" t="s">
        <v>35</v>
      </c>
      <c r="AX282" s="13" t="s">
        <v>80</v>
      </c>
      <c r="AY282" s="270" t="s">
        <v>132</v>
      </c>
    </row>
    <row r="283" s="1" customFormat="1" ht="16.5" customHeight="1">
      <c r="B283" s="47"/>
      <c r="C283" s="223" t="s">
        <v>372</v>
      </c>
      <c r="D283" s="223" t="s">
        <v>134</v>
      </c>
      <c r="E283" s="224" t="s">
        <v>373</v>
      </c>
      <c r="F283" s="225" t="s">
        <v>374</v>
      </c>
      <c r="G283" s="226" t="s">
        <v>137</v>
      </c>
      <c r="H283" s="227">
        <v>50</v>
      </c>
      <c r="I283" s="228"/>
      <c r="J283" s="229">
        <f>ROUND(I283*H283,2)</f>
        <v>0</v>
      </c>
      <c r="K283" s="225" t="s">
        <v>138</v>
      </c>
      <c r="L283" s="73"/>
      <c r="M283" s="230" t="s">
        <v>21</v>
      </c>
      <c r="N283" s="231" t="s">
        <v>43</v>
      </c>
      <c r="O283" s="48"/>
      <c r="P283" s="232">
        <f>O283*H283</f>
        <v>0</v>
      </c>
      <c r="Q283" s="232">
        <v>0.19536000000000001</v>
      </c>
      <c r="R283" s="232">
        <f>Q283*H283</f>
        <v>9.7680000000000007</v>
      </c>
      <c r="S283" s="232">
        <v>0</v>
      </c>
      <c r="T283" s="233">
        <f>S283*H283</f>
        <v>0</v>
      </c>
      <c r="AR283" s="25" t="s">
        <v>139</v>
      </c>
      <c r="AT283" s="25" t="s">
        <v>134</v>
      </c>
      <c r="AU283" s="25" t="s">
        <v>82</v>
      </c>
      <c r="AY283" s="25" t="s">
        <v>132</v>
      </c>
      <c r="BE283" s="234">
        <f>IF(N283="základní",J283,0)</f>
        <v>0</v>
      </c>
      <c r="BF283" s="234">
        <f>IF(N283="snížená",J283,0)</f>
        <v>0</v>
      </c>
      <c r="BG283" s="234">
        <f>IF(N283="zákl. přenesená",J283,0)</f>
        <v>0</v>
      </c>
      <c r="BH283" s="234">
        <f>IF(N283="sníž. přenesená",J283,0)</f>
        <v>0</v>
      </c>
      <c r="BI283" s="234">
        <f>IF(N283="nulová",J283,0)</f>
        <v>0</v>
      </c>
      <c r="BJ283" s="25" t="s">
        <v>80</v>
      </c>
      <c r="BK283" s="234">
        <f>ROUND(I283*H283,2)</f>
        <v>0</v>
      </c>
      <c r="BL283" s="25" t="s">
        <v>139</v>
      </c>
      <c r="BM283" s="25" t="s">
        <v>375</v>
      </c>
    </row>
    <row r="284" s="1" customFormat="1">
      <c r="B284" s="47"/>
      <c r="C284" s="75"/>
      <c r="D284" s="235" t="s">
        <v>141</v>
      </c>
      <c r="E284" s="75"/>
      <c r="F284" s="236" t="s">
        <v>376</v>
      </c>
      <c r="G284" s="75"/>
      <c r="H284" s="75"/>
      <c r="I284" s="193"/>
      <c r="J284" s="75"/>
      <c r="K284" s="75"/>
      <c r="L284" s="73"/>
      <c r="M284" s="237"/>
      <c r="N284" s="48"/>
      <c r="O284" s="48"/>
      <c r="P284" s="48"/>
      <c r="Q284" s="48"/>
      <c r="R284" s="48"/>
      <c r="S284" s="48"/>
      <c r="T284" s="96"/>
      <c r="AT284" s="25" t="s">
        <v>141</v>
      </c>
      <c r="AU284" s="25" t="s">
        <v>82</v>
      </c>
    </row>
    <row r="285" s="1" customFormat="1">
      <c r="B285" s="47"/>
      <c r="C285" s="75"/>
      <c r="D285" s="235" t="s">
        <v>143</v>
      </c>
      <c r="E285" s="75"/>
      <c r="F285" s="238" t="s">
        <v>377</v>
      </c>
      <c r="G285" s="75"/>
      <c r="H285" s="75"/>
      <c r="I285" s="193"/>
      <c r="J285" s="75"/>
      <c r="K285" s="75"/>
      <c r="L285" s="73"/>
      <c r="M285" s="237"/>
      <c r="N285" s="48"/>
      <c r="O285" s="48"/>
      <c r="P285" s="48"/>
      <c r="Q285" s="48"/>
      <c r="R285" s="48"/>
      <c r="S285" s="48"/>
      <c r="T285" s="96"/>
      <c r="AT285" s="25" t="s">
        <v>143</v>
      </c>
      <c r="AU285" s="25" t="s">
        <v>82</v>
      </c>
    </row>
    <row r="286" s="11" customFormat="1">
      <c r="B286" s="239"/>
      <c r="C286" s="240"/>
      <c r="D286" s="235" t="s">
        <v>145</v>
      </c>
      <c r="E286" s="241" t="s">
        <v>21</v>
      </c>
      <c r="F286" s="242" t="s">
        <v>303</v>
      </c>
      <c r="G286" s="240"/>
      <c r="H286" s="241" t="s">
        <v>21</v>
      </c>
      <c r="I286" s="243"/>
      <c r="J286" s="240"/>
      <c r="K286" s="240"/>
      <c r="L286" s="244"/>
      <c r="M286" s="245"/>
      <c r="N286" s="246"/>
      <c r="O286" s="246"/>
      <c r="P286" s="246"/>
      <c r="Q286" s="246"/>
      <c r="R286" s="246"/>
      <c r="S286" s="246"/>
      <c r="T286" s="247"/>
      <c r="AT286" s="248" t="s">
        <v>145</v>
      </c>
      <c r="AU286" s="248" t="s">
        <v>82</v>
      </c>
      <c r="AV286" s="11" t="s">
        <v>80</v>
      </c>
      <c r="AW286" s="11" t="s">
        <v>35</v>
      </c>
      <c r="AX286" s="11" t="s">
        <v>72</v>
      </c>
      <c r="AY286" s="248" t="s">
        <v>132</v>
      </c>
    </row>
    <row r="287" s="12" customFormat="1">
      <c r="B287" s="249"/>
      <c r="C287" s="250"/>
      <c r="D287" s="235" t="s">
        <v>145</v>
      </c>
      <c r="E287" s="251" t="s">
        <v>21</v>
      </c>
      <c r="F287" s="252" t="s">
        <v>304</v>
      </c>
      <c r="G287" s="250"/>
      <c r="H287" s="253">
        <v>50</v>
      </c>
      <c r="I287" s="254"/>
      <c r="J287" s="250"/>
      <c r="K287" s="250"/>
      <c r="L287" s="255"/>
      <c r="M287" s="256"/>
      <c r="N287" s="257"/>
      <c r="O287" s="257"/>
      <c r="P287" s="257"/>
      <c r="Q287" s="257"/>
      <c r="R287" s="257"/>
      <c r="S287" s="257"/>
      <c r="T287" s="258"/>
      <c r="AT287" s="259" t="s">
        <v>145</v>
      </c>
      <c r="AU287" s="259" t="s">
        <v>82</v>
      </c>
      <c r="AV287" s="12" t="s">
        <v>82</v>
      </c>
      <c r="AW287" s="12" t="s">
        <v>35</v>
      </c>
      <c r="AX287" s="12" t="s">
        <v>72</v>
      </c>
      <c r="AY287" s="259" t="s">
        <v>132</v>
      </c>
    </row>
    <row r="288" s="13" customFormat="1">
      <c r="B288" s="260"/>
      <c r="C288" s="261"/>
      <c r="D288" s="235" t="s">
        <v>145</v>
      </c>
      <c r="E288" s="262" t="s">
        <v>21</v>
      </c>
      <c r="F288" s="263" t="s">
        <v>148</v>
      </c>
      <c r="G288" s="261"/>
      <c r="H288" s="264">
        <v>50</v>
      </c>
      <c r="I288" s="265"/>
      <c r="J288" s="261"/>
      <c r="K288" s="261"/>
      <c r="L288" s="266"/>
      <c r="M288" s="267"/>
      <c r="N288" s="268"/>
      <c r="O288" s="268"/>
      <c r="P288" s="268"/>
      <c r="Q288" s="268"/>
      <c r="R288" s="268"/>
      <c r="S288" s="268"/>
      <c r="T288" s="269"/>
      <c r="AT288" s="270" t="s">
        <v>145</v>
      </c>
      <c r="AU288" s="270" t="s">
        <v>82</v>
      </c>
      <c r="AV288" s="13" t="s">
        <v>139</v>
      </c>
      <c r="AW288" s="13" t="s">
        <v>35</v>
      </c>
      <c r="AX288" s="13" t="s">
        <v>80</v>
      </c>
      <c r="AY288" s="270" t="s">
        <v>132</v>
      </c>
    </row>
    <row r="289" s="1" customFormat="1" ht="16.5" customHeight="1">
      <c r="B289" s="47"/>
      <c r="C289" s="283" t="s">
        <v>378</v>
      </c>
      <c r="D289" s="283" t="s">
        <v>218</v>
      </c>
      <c r="E289" s="284" t="s">
        <v>379</v>
      </c>
      <c r="F289" s="285" t="s">
        <v>380</v>
      </c>
      <c r="G289" s="286" t="s">
        <v>221</v>
      </c>
      <c r="H289" s="287">
        <v>10</v>
      </c>
      <c r="I289" s="288"/>
      <c r="J289" s="289">
        <f>ROUND(I289*H289,2)</f>
        <v>0</v>
      </c>
      <c r="K289" s="285" t="s">
        <v>138</v>
      </c>
      <c r="L289" s="290"/>
      <c r="M289" s="291" t="s">
        <v>21</v>
      </c>
      <c r="N289" s="292" t="s">
        <v>43</v>
      </c>
      <c r="O289" s="48"/>
      <c r="P289" s="232">
        <f>O289*H289</f>
        <v>0</v>
      </c>
      <c r="Q289" s="232">
        <v>1</v>
      </c>
      <c r="R289" s="232">
        <f>Q289*H289</f>
        <v>10</v>
      </c>
      <c r="S289" s="232">
        <v>0</v>
      </c>
      <c r="T289" s="233">
        <f>S289*H289</f>
        <v>0</v>
      </c>
      <c r="AR289" s="25" t="s">
        <v>191</v>
      </c>
      <c r="AT289" s="25" t="s">
        <v>218</v>
      </c>
      <c r="AU289" s="25" t="s">
        <v>82</v>
      </c>
      <c r="AY289" s="25" t="s">
        <v>132</v>
      </c>
      <c r="BE289" s="234">
        <f>IF(N289="základní",J289,0)</f>
        <v>0</v>
      </c>
      <c r="BF289" s="234">
        <f>IF(N289="snížená",J289,0)</f>
        <v>0</v>
      </c>
      <c r="BG289" s="234">
        <f>IF(N289="zákl. přenesená",J289,0)</f>
        <v>0</v>
      </c>
      <c r="BH289" s="234">
        <f>IF(N289="sníž. přenesená",J289,0)</f>
        <v>0</v>
      </c>
      <c r="BI289" s="234">
        <f>IF(N289="nulová",J289,0)</f>
        <v>0</v>
      </c>
      <c r="BJ289" s="25" t="s">
        <v>80</v>
      </c>
      <c r="BK289" s="234">
        <f>ROUND(I289*H289,2)</f>
        <v>0</v>
      </c>
      <c r="BL289" s="25" t="s">
        <v>139</v>
      </c>
      <c r="BM289" s="25" t="s">
        <v>381</v>
      </c>
    </row>
    <row r="290" s="1" customFormat="1">
      <c r="B290" s="47"/>
      <c r="C290" s="75"/>
      <c r="D290" s="235" t="s">
        <v>141</v>
      </c>
      <c r="E290" s="75"/>
      <c r="F290" s="236" t="s">
        <v>382</v>
      </c>
      <c r="G290" s="75"/>
      <c r="H290" s="75"/>
      <c r="I290" s="193"/>
      <c r="J290" s="75"/>
      <c r="K290" s="75"/>
      <c r="L290" s="73"/>
      <c r="M290" s="237"/>
      <c r="N290" s="48"/>
      <c r="O290" s="48"/>
      <c r="P290" s="48"/>
      <c r="Q290" s="48"/>
      <c r="R290" s="48"/>
      <c r="S290" s="48"/>
      <c r="T290" s="96"/>
      <c r="AT290" s="25" t="s">
        <v>141</v>
      </c>
      <c r="AU290" s="25" t="s">
        <v>82</v>
      </c>
    </row>
    <row r="291" s="12" customFormat="1">
      <c r="B291" s="249"/>
      <c r="C291" s="250"/>
      <c r="D291" s="235" t="s">
        <v>145</v>
      </c>
      <c r="E291" s="251" t="s">
        <v>21</v>
      </c>
      <c r="F291" s="252" t="s">
        <v>383</v>
      </c>
      <c r="G291" s="250"/>
      <c r="H291" s="253">
        <v>9.9039999999999999</v>
      </c>
      <c r="I291" s="254"/>
      <c r="J291" s="250"/>
      <c r="K291" s="250"/>
      <c r="L291" s="255"/>
      <c r="M291" s="256"/>
      <c r="N291" s="257"/>
      <c r="O291" s="257"/>
      <c r="P291" s="257"/>
      <c r="Q291" s="257"/>
      <c r="R291" s="257"/>
      <c r="S291" s="257"/>
      <c r="T291" s="258"/>
      <c r="AT291" s="259" t="s">
        <v>145</v>
      </c>
      <c r="AU291" s="259" t="s">
        <v>82</v>
      </c>
      <c r="AV291" s="12" t="s">
        <v>82</v>
      </c>
      <c r="AW291" s="12" t="s">
        <v>35</v>
      </c>
      <c r="AX291" s="12" t="s">
        <v>72</v>
      </c>
      <c r="AY291" s="259" t="s">
        <v>132</v>
      </c>
    </row>
    <row r="292" s="14" customFormat="1">
      <c r="B292" s="271"/>
      <c r="C292" s="272"/>
      <c r="D292" s="235" t="s">
        <v>145</v>
      </c>
      <c r="E292" s="273" t="s">
        <v>21</v>
      </c>
      <c r="F292" s="274" t="s">
        <v>184</v>
      </c>
      <c r="G292" s="272"/>
      <c r="H292" s="275">
        <v>9.9039999999999999</v>
      </c>
      <c r="I292" s="276"/>
      <c r="J292" s="272"/>
      <c r="K292" s="272"/>
      <c r="L292" s="277"/>
      <c r="M292" s="278"/>
      <c r="N292" s="279"/>
      <c r="O292" s="279"/>
      <c r="P292" s="279"/>
      <c r="Q292" s="279"/>
      <c r="R292" s="279"/>
      <c r="S292" s="279"/>
      <c r="T292" s="280"/>
      <c r="AT292" s="281" t="s">
        <v>145</v>
      </c>
      <c r="AU292" s="281" t="s">
        <v>82</v>
      </c>
      <c r="AV292" s="14" t="s">
        <v>154</v>
      </c>
      <c r="AW292" s="14" t="s">
        <v>35</v>
      </c>
      <c r="AX292" s="14" t="s">
        <v>72</v>
      </c>
      <c r="AY292" s="281" t="s">
        <v>132</v>
      </c>
    </row>
    <row r="293" s="12" customFormat="1">
      <c r="B293" s="249"/>
      <c r="C293" s="250"/>
      <c r="D293" s="235" t="s">
        <v>145</v>
      </c>
      <c r="E293" s="251" t="s">
        <v>21</v>
      </c>
      <c r="F293" s="252" t="s">
        <v>201</v>
      </c>
      <c r="G293" s="250"/>
      <c r="H293" s="253">
        <v>10</v>
      </c>
      <c r="I293" s="254"/>
      <c r="J293" s="250"/>
      <c r="K293" s="250"/>
      <c r="L293" s="255"/>
      <c r="M293" s="256"/>
      <c r="N293" s="257"/>
      <c r="O293" s="257"/>
      <c r="P293" s="257"/>
      <c r="Q293" s="257"/>
      <c r="R293" s="257"/>
      <c r="S293" s="257"/>
      <c r="T293" s="258"/>
      <c r="AT293" s="259" t="s">
        <v>145</v>
      </c>
      <c r="AU293" s="259" t="s">
        <v>82</v>
      </c>
      <c r="AV293" s="12" t="s">
        <v>82</v>
      </c>
      <c r="AW293" s="12" t="s">
        <v>35</v>
      </c>
      <c r="AX293" s="12" t="s">
        <v>80</v>
      </c>
      <c r="AY293" s="259" t="s">
        <v>132</v>
      </c>
    </row>
    <row r="294" s="1" customFormat="1" ht="16.5" customHeight="1">
      <c r="B294" s="47"/>
      <c r="C294" s="223" t="s">
        <v>384</v>
      </c>
      <c r="D294" s="223" t="s">
        <v>134</v>
      </c>
      <c r="E294" s="224" t="s">
        <v>385</v>
      </c>
      <c r="F294" s="225" t="s">
        <v>386</v>
      </c>
      <c r="G294" s="226" t="s">
        <v>137</v>
      </c>
      <c r="H294" s="227">
        <v>40</v>
      </c>
      <c r="I294" s="228"/>
      <c r="J294" s="229">
        <f>ROUND(I294*H294,2)</f>
        <v>0</v>
      </c>
      <c r="K294" s="225" t="s">
        <v>138</v>
      </c>
      <c r="L294" s="73"/>
      <c r="M294" s="230" t="s">
        <v>21</v>
      </c>
      <c r="N294" s="231" t="s">
        <v>43</v>
      </c>
      <c r="O294" s="48"/>
      <c r="P294" s="232">
        <f>O294*H294</f>
        <v>0</v>
      </c>
      <c r="Q294" s="232">
        <v>0.16700000000000001</v>
      </c>
      <c r="R294" s="232">
        <f>Q294*H294</f>
        <v>6.6800000000000006</v>
      </c>
      <c r="S294" s="232">
        <v>0</v>
      </c>
      <c r="T294" s="233">
        <f>S294*H294</f>
        <v>0</v>
      </c>
      <c r="AR294" s="25" t="s">
        <v>139</v>
      </c>
      <c r="AT294" s="25" t="s">
        <v>134</v>
      </c>
      <c r="AU294" s="25" t="s">
        <v>82</v>
      </c>
      <c r="AY294" s="25" t="s">
        <v>132</v>
      </c>
      <c r="BE294" s="234">
        <f>IF(N294="základní",J294,0)</f>
        <v>0</v>
      </c>
      <c r="BF294" s="234">
        <f>IF(N294="snížená",J294,0)</f>
        <v>0</v>
      </c>
      <c r="BG294" s="234">
        <f>IF(N294="zákl. přenesená",J294,0)</f>
        <v>0</v>
      </c>
      <c r="BH294" s="234">
        <f>IF(N294="sníž. přenesená",J294,0)</f>
        <v>0</v>
      </c>
      <c r="BI294" s="234">
        <f>IF(N294="nulová",J294,0)</f>
        <v>0</v>
      </c>
      <c r="BJ294" s="25" t="s">
        <v>80</v>
      </c>
      <c r="BK294" s="234">
        <f>ROUND(I294*H294,2)</f>
        <v>0</v>
      </c>
      <c r="BL294" s="25" t="s">
        <v>139</v>
      </c>
      <c r="BM294" s="25" t="s">
        <v>387</v>
      </c>
    </row>
    <row r="295" s="1" customFormat="1">
      <c r="B295" s="47"/>
      <c r="C295" s="75"/>
      <c r="D295" s="235" t="s">
        <v>141</v>
      </c>
      <c r="E295" s="75"/>
      <c r="F295" s="236" t="s">
        <v>388</v>
      </c>
      <c r="G295" s="75"/>
      <c r="H295" s="75"/>
      <c r="I295" s="193"/>
      <c r="J295" s="75"/>
      <c r="K295" s="75"/>
      <c r="L295" s="73"/>
      <c r="M295" s="237"/>
      <c r="N295" s="48"/>
      <c r="O295" s="48"/>
      <c r="P295" s="48"/>
      <c r="Q295" s="48"/>
      <c r="R295" s="48"/>
      <c r="S295" s="48"/>
      <c r="T295" s="96"/>
      <c r="AT295" s="25" t="s">
        <v>141</v>
      </c>
      <c r="AU295" s="25" t="s">
        <v>82</v>
      </c>
    </row>
    <row r="296" s="1" customFormat="1">
      <c r="B296" s="47"/>
      <c r="C296" s="75"/>
      <c r="D296" s="235" t="s">
        <v>143</v>
      </c>
      <c r="E296" s="75"/>
      <c r="F296" s="238" t="s">
        <v>389</v>
      </c>
      <c r="G296" s="75"/>
      <c r="H296" s="75"/>
      <c r="I296" s="193"/>
      <c r="J296" s="75"/>
      <c r="K296" s="75"/>
      <c r="L296" s="73"/>
      <c r="M296" s="237"/>
      <c r="N296" s="48"/>
      <c r="O296" s="48"/>
      <c r="P296" s="48"/>
      <c r="Q296" s="48"/>
      <c r="R296" s="48"/>
      <c r="S296" s="48"/>
      <c r="T296" s="96"/>
      <c r="AT296" s="25" t="s">
        <v>143</v>
      </c>
      <c r="AU296" s="25" t="s">
        <v>82</v>
      </c>
    </row>
    <row r="297" s="11" customFormat="1">
      <c r="B297" s="239"/>
      <c r="C297" s="240"/>
      <c r="D297" s="235" t="s">
        <v>145</v>
      </c>
      <c r="E297" s="241" t="s">
        <v>21</v>
      </c>
      <c r="F297" s="242" t="s">
        <v>303</v>
      </c>
      <c r="G297" s="240"/>
      <c r="H297" s="241" t="s">
        <v>21</v>
      </c>
      <c r="I297" s="243"/>
      <c r="J297" s="240"/>
      <c r="K297" s="240"/>
      <c r="L297" s="244"/>
      <c r="M297" s="245"/>
      <c r="N297" s="246"/>
      <c r="O297" s="246"/>
      <c r="P297" s="246"/>
      <c r="Q297" s="246"/>
      <c r="R297" s="246"/>
      <c r="S297" s="246"/>
      <c r="T297" s="247"/>
      <c r="AT297" s="248" t="s">
        <v>145</v>
      </c>
      <c r="AU297" s="248" t="s">
        <v>82</v>
      </c>
      <c r="AV297" s="11" t="s">
        <v>80</v>
      </c>
      <c r="AW297" s="11" t="s">
        <v>35</v>
      </c>
      <c r="AX297" s="11" t="s">
        <v>72</v>
      </c>
      <c r="AY297" s="248" t="s">
        <v>132</v>
      </c>
    </row>
    <row r="298" s="12" customFormat="1">
      <c r="B298" s="249"/>
      <c r="C298" s="250"/>
      <c r="D298" s="235" t="s">
        <v>145</v>
      </c>
      <c r="E298" s="251" t="s">
        <v>21</v>
      </c>
      <c r="F298" s="252" t="s">
        <v>319</v>
      </c>
      <c r="G298" s="250"/>
      <c r="H298" s="253">
        <v>40</v>
      </c>
      <c r="I298" s="254"/>
      <c r="J298" s="250"/>
      <c r="K298" s="250"/>
      <c r="L298" s="255"/>
      <c r="M298" s="256"/>
      <c r="N298" s="257"/>
      <c r="O298" s="257"/>
      <c r="P298" s="257"/>
      <c r="Q298" s="257"/>
      <c r="R298" s="257"/>
      <c r="S298" s="257"/>
      <c r="T298" s="258"/>
      <c r="AT298" s="259" t="s">
        <v>145</v>
      </c>
      <c r="AU298" s="259" t="s">
        <v>82</v>
      </c>
      <c r="AV298" s="12" t="s">
        <v>82</v>
      </c>
      <c r="AW298" s="12" t="s">
        <v>35</v>
      </c>
      <c r="AX298" s="12" t="s">
        <v>72</v>
      </c>
      <c r="AY298" s="259" t="s">
        <v>132</v>
      </c>
    </row>
    <row r="299" s="13" customFormat="1">
      <c r="B299" s="260"/>
      <c r="C299" s="261"/>
      <c r="D299" s="235" t="s">
        <v>145</v>
      </c>
      <c r="E299" s="262" t="s">
        <v>21</v>
      </c>
      <c r="F299" s="263" t="s">
        <v>148</v>
      </c>
      <c r="G299" s="261"/>
      <c r="H299" s="264">
        <v>40</v>
      </c>
      <c r="I299" s="265"/>
      <c r="J299" s="261"/>
      <c r="K299" s="261"/>
      <c r="L299" s="266"/>
      <c r="M299" s="267"/>
      <c r="N299" s="268"/>
      <c r="O299" s="268"/>
      <c r="P299" s="268"/>
      <c r="Q299" s="268"/>
      <c r="R299" s="268"/>
      <c r="S299" s="268"/>
      <c r="T299" s="269"/>
      <c r="AT299" s="270" t="s">
        <v>145</v>
      </c>
      <c r="AU299" s="270" t="s">
        <v>82</v>
      </c>
      <c r="AV299" s="13" t="s">
        <v>139</v>
      </c>
      <c r="AW299" s="13" t="s">
        <v>35</v>
      </c>
      <c r="AX299" s="13" t="s">
        <v>80</v>
      </c>
      <c r="AY299" s="270" t="s">
        <v>132</v>
      </c>
    </row>
    <row r="300" s="1" customFormat="1" ht="16.5" customHeight="1">
      <c r="B300" s="47"/>
      <c r="C300" s="283" t="s">
        <v>390</v>
      </c>
      <c r="D300" s="283" t="s">
        <v>218</v>
      </c>
      <c r="E300" s="284" t="s">
        <v>391</v>
      </c>
      <c r="F300" s="285" t="s">
        <v>392</v>
      </c>
      <c r="G300" s="286" t="s">
        <v>221</v>
      </c>
      <c r="H300" s="287">
        <v>5.2000000000000002</v>
      </c>
      <c r="I300" s="288"/>
      <c r="J300" s="289">
        <f>ROUND(I300*H300,2)</f>
        <v>0</v>
      </c>
      <c r="K300" s="285" t="s">
        <v>138</v>
      </c>
      <c r="L300" s="290"/>
      <c r="M300" s="291" t="s">
        <v>21</v>
      </c>
      <c r="N300" s="292" t="s">
        <v>43</v>
      </c>
      <c r="O300" s="48"/>
      <c r="P300" s="232">
        <f>O300*H300</f>
        <v>0</v>
      </c>
      <c r="Q300" s="232">
        <v>1</v>
      </c>
      <c r="R300" s="232">
        <f>Q300*H300</f>
        <v>5.2000000000000002</v>
      </c>
      <c r="S300" s="232">
        <v>0</v>
      </c>
      <c r="T300" s="233">
        <f>S300*H300</f>
        <v>0</v>
      </c>
      <c r="AR300" s="25" t="s">
        <v>191</v>
      </c>
      <c r="AT300" s="25" t="s">
        <v>218</v>
      </c>
      <c r="AU300" s="25" t="s">
        <v>82</v>
      </c>
      <c r="AY300" s="25" t="s">
        <v>132</v>
      </c>
      <c r="BE300" s="234">
        <f>IF(N300="základní",J300,0)</f>
        <v>0</v>
      </c>
      <c r="BF300" s="234">
        <f>IF(N300="snížená",J300,0)</f>
        <v>0</v>
      </c>
      <c r="BG300" s="234">
        <f>IF(N300="zákl. přenesená",J300,0)</f>
        <v>0</v>
      </c>
      <c r="BH300" s="234">
        <f>IF(N300="sníž. přenesená",J300,0)</f>
        <v>0</v>
      </c>
      <c r="BI300" s="234">
        <f>IF(N300="nulová",J300,0)</f>
        <v>0</v>
      </c>
      <c r="BJ300" s="25" t="s">
        <v>80</v>
      </c>
      <c r="BK300" s="234">
        <f>ROUND(I300*H300,2)</f>
        <v>0</v>
      </c>
      <c r="BL300" s="25" t="s">
        <v>139</v>
      </c>
      <c r="BM300" s="25" t="s">
        <v>393</v>
      </c>
    </row>
    <row r="301" s="1" customFormat="1">
      <c r="B301" s="47"/>
      <c r="C301" s="75"/>
      <c r="D301" s="235" t="s">
        <v>141</v>
      </c>
      <c r="E301" s="75"/>
      <c r="F301" s="236" t="s">
        <v>392</v>
      </c>
      <c r="G301" s="75"/>
      <c r="H301" s="75"/>
      <c r="I301" s="193"/>
      <c r="J301" s="75"/>
      <c r="K301" s="75"/>
      <c r="L301" s="73"/>
      <c r="M301" s="237"/>
      <c r="N301" s="48"/>
      <c r="O301" s="48"/>
      <c r="P301" s="48"/>
      <c r="Q301" s="48"/>
      <c r="R301" s="48"/>
      <c r="S301" s="48"/>
      <c r="T301" s="96"/>
      <c r="AT301" s="25" t="s">
        <v>141</v>
      </c>
      <c r="AU301" s="25" t="s">
        <v>82</v>
      </c>
    </row>
    <row r="302" s="12" customFormat="1">
      <c r="B302" s="249"/>
      <c r="C302" s="250"/>
      <c r="D302" s="235" t="s">
        <v>145</v>
      </c>
      <c r="E302" s="251" t="s">
        <v>21</v>
      </c>
      <c r="F302" s="252" t="s">
        <v>394</v>
      </c>
      <c r="G302" s="250"/>
      <c r="H302" s="253">
        <v>5.1500000000000004</v>
      </c>
      <c r="I302" s="254"/>
      <c r="J302" s="250"/>
      <c r="K302" s="250"/>
      <c r="L302" s="255"/>
      <c r="M302" s="256"/>
      <c r="N302" s="257"/>
      <c r="O302" s="257"/>
      <c r="P302" s="257"/>
      <c r="Q302" s="257"/>
      <c r="R302" s="257"/>
      <c r="S302" s="257"/>
      <c r="T302" s="258"/>
      <c r="AT302" s="259" t="s">
        <v>145</v>
      </c>
      <c r="AU302" s="259" t="s">
        <v>82</v>
      </c>
      <c r="AV302" s="12" t="s">
        <v>82</v>
      </c>
      <c r="AW302" s="12" t="s">
        <v>35</v>
      </c>
      <c r="AX302" s="12" t="s">
        <v>72</v>
      </c>
      <c r="AY302" s="259" t="s">
        <v>132</v>
      </c>
    </row>
    <row r="303" s="14" customFormat="1">
      <c r="B303" s="271"/>
      <c r="C303" s="272"/>
      <c r="D303" s="235" t="s">
        <v>145</v>
      </c>
      <c r="E303" s="273" t="s">
        <v>21</v>
      </c>
      <c r="F303" s="274" t="s">
        <v>184</v>
      </c>
      <c r="G303" s="272"/>
      <c r="H303" s="275">
        <v>5.1500000000000004</v>
      </c>
      <c r="I303" s="276"/>
      <c r="J303" s="272"/>
      <c r="K303" s="272"/>
      <c r="L303" s="277"/>
      <c r="M303" s="278"/>
      <c r="N303" s="279"/>
      <c r="O303" s="279"/>
      <c r="P303" s="279"/>
      <c r="Q303" s="279"/>
      <c r="R303" s="279"/>
      <c r="S303" s="279"/>
      <c r="T303" s="280"/>
      <c r="AT303" s="281" t="s">
        <v>145</v>
      </c>
      <c r="AU303" s="281" t="s">
        <v>82</v>
      </c>
      <c r="AV303" s="14" t="s">
        <v>154</v>
      </c>
      <c r="AW303" s="14" t="s">
        <v>35</v>
      </c>
      <c r="AX303" s="14" t="s">
        <v>72</v>
      </c>
      <c r="AY303" s="281" t="s">
        <v>132</v>
      </c>
    </row>
    <row r="304" s="12" customFormat="1">
      <c r="B304" s="249"/>
      <c r="C304" s="250"/>
      <c r="D304" s="235" t="s">
        <v>145</v>
      </c>
      <c r="E304" s="251" t="s">
        <v>21</v>
      </c>
      <c r="F304" s="252" t="s">
        <v>395</v>
      </c>
      <c r="G304" s="250"/>
      <c r="H304" s="253">
        <v>5.2000000000000002</v>
      </c>
      <c r="I304" s="254"/>
      <c r="J304" s="250"/>
      <c r="K304" s="250"/>
      <c r="L304" s="255"/>
      <c r="M304" s="256"/>
      <c r="N304" s="257"/>
      <c r="O304" s="257"/>
      <c r="P304" s="257"/>
      <c r="Q304" s="257"/>
      <c r="R304" s="257"/>
      <c r="S304" s="257"/>
      <c r="T304" s="258"/>
      <c r="AT304" s="259" t="s">
        <v>145</v>
      </c>
      <c r="AU304" s="259" t="s">
        <v>82</v>
      </c>
      <c r="AV304" s="12" t="s">
        <v>82</v>
      </c>
      <c r="AW304" s="12" t="s">
        <v>35</v>
      </c>
      <c r="AX304" s="12" t="s">
        <v>80</v>
      </c>
      <c r="AY304" s="259" t="s">
        <v>132</v>
      </c>
    </row>
    <row r="305" s="10" customFormat="1" ht="29.88" customHeight="1">
      <c r="B305" s="207"/>
      <c r="C305" s="208"/>
      <c r="D305" s="209" t="s">
        <v>71</v>
      </c>
      <c r="E305" s="221" t="s">
        <v>191</v>
      </c>
      <c r="F305" s="221" t="s">
        <v>396</v>
      </c>
      <c r="G305" s="208"/>
      <c r="H305" s="208"/>
      <c r="I305" s="211"/>
      <c r="J305" s="222">
        <f>BK305</f>
        <v>0</v>
      </c>
      <c r="K305" s="208"/>
      <c r="L305" s="213"/>
      <c r="M305" s="214"/>
      <c r="N305" s="215"/>
      <c r="O305" s="215"/>
      <c r="P305" s="216">
        <f>SUM(P306:P371)</f>
        <v>0</v>
      </c>
      <c r="Q305" s="215"/>
      <c r="R305" s="216">
        <f>SUM(R306:R371)</f>
        <v>7.0733663999999994</v>
      </c>
      <c r="S305" s="215"/>
      <c r="T305" s="217">
        <f>SUM(T306:T371)</f>
        <v>0.10000000000000001</v>
      </c>
      <c r="AR305" s="218" t="s">
        <v>80</v>
      </c>
      <c r="AT305" s="219" t="s">
        <v>71</v>
      </c>
      <c r="AU305" s="219" t="s">
        <v>80</v>
      </c>
      <c r="AY305" s="218" t="s">
        <v>132</v>
      </c>
      <c r="BK305" s="220">
        <f>SUM(BK306:BK371)</f>
        <v>0</v>
      </c>
    </row>
    <row r="306" s="1" customFormat="1" ht="25.5" customHeight="1">
      <c r="B306" s="47"/>
      <c r="C306" s="223" t="s">
        <v>319</v>
      </c>
      <c r="D306" s="223" t="s">
        <v>134</v>
      </c>
      <c r="E306" s="224" t="s">
        <v>397</v>
      </c>
      <c r="F306" s="225" t="s">
        <v>398</v>
      </c>
      <c r="G306" s="226" t="s">
        <v>399</v>
      </c>
      <c r="H306" s="227">
        <v>8</v>
      </c>
      <c r="I306" s="228"/>
      <c r="J306" s="229">
        <f>ROUND(I306*H306,2)</f>
        <v>0</v>
      </c>
      <c r="K306" s="225" t="s">
        <v>138</v>
      </c>
      <c r="L306" s="73"/>
      <c r="M306" s="230" t="s">
        <v>21</v>
      </c>
      <c r="N306" s="231" t="s">
        <v>43</v>
      </c>
      <c r="O306" s="48"/>
      <c r="P306" s="232">
        <f>O306*H306</f>
        <v>0</v>
      </c>
      <c r="Q306" s="232">
        <v>1.0000000000000001E-05</v>
      </c>
      <c r="R306" s="232">
        <f>Q306*H306</f>
        <v>8.0000000000000007E-05</v>
      </c>
      <c r="S306" s="232">
        <v>0</v>
      </c>
      <c r="T306" s="233">
        <f>S306*H306</f>
        <v>0</v>
      </c>
      <c r="AR306" s="25" t="s">
        <v>139</v>
      </c>
      <c r="AT306" s="25" t="s">
        <v>134</v>
      </c>
      <c r="AU306" s="25" t="s">
        <v>82</v>
      </c>
      <c r="AY306" s="25" t="s">
        <v>132</v>
      </c>
      <c r="BE306" s="234">
        <f>IF(N306="základní",J306,0)</f>
        <v>0</v>
      </c>
      <c r="BF306" s="234">
        <f>IF(N306="snížená",J306,0)</f>
        <v>0</v>
      </c>
      <c r="BG306" s="234">
        <f>IF(N306="zákl. přenesená",J306,0)</f>
        <v>0</v>
      </c>
      <c r="BH306" s="234">
        <f>IF(N306="sníž. přenesená",J306,0)</f>
        <v>0</v>
      </c>
      <c r="BI306" s="234">
        <f>IF(N306="nulová",J306,0)</f>
        <v>0</v>
      </c>
      <c r="BJ306" s="25" t="s">
        <v>80</v>
      </c>
      <c r="BK306" s="234">
        <f>ROUND(I306*H306,2)</f>
        <v>0</v>
      </c>
      <c r="BL306" s="25" t="s">
        <v>139</v>
      </c>
      <c r="BM306" s="25" t="s">
        <v>400</v>
      </c>
    </row>
    <row r="307" s="1" customFormat="1">
      <c r="B307" s="47"/>
      <c r="C307" s="75"/>
      <c r="D307" s="235" t="s">
        <v>141</v>
      </c>
      <c r="E307" s="75"/>
      <c r="F307" s="236" t="s">
        <v>401</v>
      </c>
      <c r="G307" s="75"/>
      <c r="H307" s="75"/>
      <c r="I307" s="193"/>
      <c r="J307" s="75"/>
      <c r="K307" s="75"/>
      <c r="L307" s="73"/>
      <c r="M307" s="237"/>
      <c r="N307" s="48"/>
      <c r="O307" s="48"/>
      <c r="P307" s="48"/>
      <c r="Q307" s="48"/>
      <c r="R307" s="48"/>
      <c r="S307" s="48"/>
      <c r="T307" s="96"/>
      <c r="AT307" s="25" t="s">
        <v>141</v>
      </c>
      <c r="AU307" s="25" t="s">
        <v>82</v>
      </c>
    </row>
    <row r="308" s="1" customFormat="1">
      <c r="B308" s="47"/>
      <c r="C308" s="75"/>
      <c r="D308" s="235" t="s">
        <v>143</v>
      </c>
      <c r="E308" s="75"/>
      <c r="F308" s="238" t="s">
        <v>402</v>
      </c>
      <c r="G308" s="75"/>
      <c r="H308" s="75"/>
      <c r="I308" s="193"/>
      <c r="J308" s="75"/>
      <c r="K308" s="75"/>
      <c r="L308" s="73"/>
      <c r="M308" s="237"/>
      <c r="N308" s="48"/>
      <c r="O308" s="48"/>
      <c r="P308" s="48"/>
      <c r="Q308" s="48"/>
      <c r="R308" s="48"/>
      <c r="S308" s="48"/>
      <c r="T308" s="96"/>
      <c r="AT308" s="25" t="s">
        <v>143</v>
      </c>
      <c r="AU308" s="25" t="s">
        <v>82</v>
      </c>
    </row>
    <row r="309" s="11" customFormat="1">
      <c r="B309" s="239"/>
      <c r="C309" s="240"/>
      <c r="D309" s="235" t="s">
        <v>145</v>
      </c>
      <c r="E309" s="241" t="s">
        <v>21</v>
      </c>
      <c r="F309" s="242" t="s">
        <v>146</v>
      </c>
      <c r="G309" s="240"/>
      <c r="H309" s="241" t="s">
        <v>21</v>
      </c>
      <c r="I309" s="243"/>
      <c r="J309" s="240"/>
      <c r="K309" s="240"/>
      <c r="L309" s="244"/>
      <c r="M309" s="245"/>
      <c r="N309" s="246"/>
      <c r="O309" s="246"/>
      <c r="P309" s="246"/>
      <c r="Q309" s="246"/>
      <c r="R309" s="246"/>
      <c r="S309" s="246"/>
      <c r="T309" s="247"/>
      <c r="AT309" s="248" t="s">
        <v>145</v>
      </c>
      <c r="AU309" s="248" t="s">
        <v>82</v>
      </c>
      <c r="AV309" s="11" t="s">
        <v>80</v>
      </c>
      <c r="AW309" s="11" t="s">
        <v>35</v>
      </c>
      <c r="AX309" s="11" t="s">
        <v>72</v>
      </c>
      <c r="AY309" s="248" t="s">
        <v>132</v>
      </c>
    </row>
    <row r="310" s="12" customFormat="1">
      <c r="B310" s="249"/>
      <c r="C310" s="250"/>
      <c r="D310" s="235" t="s">
        <v>145</v>
      </c>
      <c r="E310" s="251" t="s">
        <v>21</v>
      </c>
      <c r="F310" s="252" t="s">
        <v>191</v>
      </c>
      <c r="G310" s="250"/>
      <c r="H310" s="253">
        <v>8</v>
      </c>
      <c r="I310" s="254"/>
      <c r="J310" s="250"/>
      <c r="K310" s="250"/>
      <c r="L310" s="255"/>
      <c r="M310" s="256"/>
      <c r="N310" s="257"/>
      <c r="O310" s="257"/>
      <c r="P310" s="257"/>
      <c r="Q310" s="257"/>
      <c r="R310" s="257"/>
      <c r="S310" s="257"/>
      <c r="T310" s="258"/>
      <c r="AT310" s="259" t="s">
        <v>145</v>
      </c>
      <c r="AU310" s="259" t="s">
        <v>82</v>
      </c>
      <c r="AV310" s="12" t="s">
        <v>82</v>
      </c>
      <c r="AW310" s="12" t="s">
        <v>35</v>
      </c>
      <c r="AX310" s="12" t="s">
        <v>72</v>
      </c>
      <c r="AY310" s="259" t="s">
        <v>132</v>
      </c>
    </row>
    <row r="311" s="13" customFormat="1">
      <c r="B311" s="260"/>
      <c r="C311" s="261"/>
      <c r="D311" s="235" t="s">
        <v>145</v>
      </c>
      <c r="E311" s="262" t="s">
        <v>21</v>
      </c>
      <c r="F311" s="263" t="s">
        <v>148</v>
      </c>
      <c r="G311" s="261"/>
      <c r="H311" s="264">
        <v>8</v>
      </c>
      <c r="I311" s="265"/>
      <c r="J311" s="261"/>
      <c r="K311" s="261"/>
      <c r="L311" s="266"/>
      <c r="M311" s="267"/>
      <c r="N311" s="268"/>
      <c r="O311" s="268"/>
      <c r="P311" s="268"/>
      <c r="Q311" s="268"/>
      <c r="R311" s="268"/>
      <c r="S311" s="268"/>
      <c r="T311" s="269"/>
      <c r="AT311" s="270" t="s">
        <v>145</v>
      </c>
      <c r="AU311" s="270" t="s">
        <v>82</v>
      </c>
      <c r="AV311" s="13" t="s">
        <v>139</v>
      </c>
      <c r="AW311" s="13" t="s">
        <v>35</v>
      </c>
      <c r="AX311" s="13" t="s">
        <v>80</v>
      </c>
      <c r="AY311" s="270" t="s">
        <v>132</v>
      </c>
    </row>
    <row r="312" s="1" customFormat="1" ht="16.5" customHeight="1">
      <c r="B312" s="47"/>
      <c r="C312" s="283" t="s">
        <v>403</v>
      </c>
      <c r="D312" s="283" t="s">
        <v>218</v>
      </c>
      <c r="E312" s="284" t="s">
        <v>404</v>
      </c>
      <c r="F312" s="285" t="s">
        <v>405</v>
      </c>
      <c r="G312" s="286" t="s">
        <v>399</v>
      </c>
      <c r="H312" s="287">
        <v>8.5600000000000005</v>
      </c>
      <c r="I312" s="288"/>
      <c r="J312" s="289">
        <f>ROUND(I312*H312,2)</f>
        <v>0</v>
      </c>
      <c r="K312" s="285" t="s">
        <v>138</v>
      </c>
      <c r="L312" s="290"/>
      <c r="M312" s="291" t="s">
        <v>21</v>
      </c>
      <c r="N312" s="292" t="s">
        <v>43</v>
      </c>
      <c r="O312" s="48"/>
      <c r="P312" s="232">
        <f>O312*H312</f>
        <v>0</v>
      </c>
      <c r="Q312" s="232">
        <v>0.0029399999999999999</v>
      </c>
      <c r="R312" s="232">
        <f>Q312*H312</f>
        <v>0.025166400000000002</v>
      </c>
      <c r="S312" s="232">
        <v>0</v>
      </c>
      <c r="T312" s="233">
        <f>S312*H312</f>
        <v>0</v>
      </c>
      <c r="AR312" s="25" t="s">
        <v>191</v>
      </c>
      <c r="AT312" s="25" t="s">
        <v>218</v>
      </c>
      <c r="AU312" s="25" t="s">
        <v>82</v>
      </c>
      <c r="AY312" s="25" t="s">
        <v>132</v>
      </c>
      <c r="BE312" s="234">
        <f>IF(N312="základní",J312,0)</f>
        <v>0</v>
      </c>
      <c r="BF312" s="234">
        <f>IF(N312="snížená",J312,0)</f>
        <v>0</v>
      </c>
      <c r="BG312" s="234">
        <f>IF(N312="zákl. přenesená",J312,0)</f>
        <v>0</v>
      </c>
      <c r="BH312" s="234">
        <f>IF(N312="sníž. přenesená",J312,0)</f>
        <v>0</v>
      </c>
      <c r="BI312" s="234">
        <f>IF(N312="nulová",J312,0)</f>
        <v>0</v>
      </c>
      <c r="BJ312" s="25" t="s">
        <v>80</v>
      </c>
      <c r="BK312" s="234">
        <f>ROUND(I312*H312,2)</f>
        <v>0</v>
      </c>
      <c r="BL312" s="25" t="s">
        <v>139</v>
      </c>
      <c r="BM312" s="25" t="s">
        <v>406</v>
      </c>
    </row>
    <row r="313" s="1" customFormat="1">
      <c r="B313" s="47"/>
      <c r="C313" s="75"/>
      <c r="D313" s="235" t="s">
        <v>141</v>
      </c>
      <c r="E313" s="75"/>
      <c r="F313" s="236" t="s">
        <v>405</v>
      </c>
      <c r="G313" s="75"/>
      <c r="H313" s="75"/>
      <c r="I313" s="193"/>
      <c r="J313" s="75"/>
      <c r="K313" s="75"/>
      <c r="L313" s="73"/>
      <c r="M313" s="237"/>
      <c r="N313" s="48"/>
      <c r="O313" s="48"/>
      <c r="P313" s="48"/>
      <c r="Q313" s="48"/>
      <c r="R313" s="48"/>
      <c r="S313" s="48"/>
      <c r="T313" s="96"/>
      <c r="AT313" s="25" t="s">
        <v>141</v>
      </c>
      <c r="AU313" s="25" t="s">
        <v>82</v>
      </c>
    </row>
    <row r="314" s="12" customFormat="1">
      <c r="B314" s="249"/>
      <c r="C314" s="250"/>
      <c r="D314" s="235" t="s">
        <v>145</v>
      </c>
      <c r="E314" s="250"/>
      <c r="F314" s="252" t="s">
        <v>407</v>
      </c>
      <c r="G314" s="250"/>
      <c r="H314" s="253">
        <v>8.5600000000000005</v>
      </c>
      <c r="I314" s="254"/>
      <c r="J314" s="250"/>
      <c r="K314" s="250"/>
      <c r="L314" s="255"/>
      <c r="M314" s="256"/>
      <c r="N314" s="257"/>
      <c r="O314" s="257"/>
      <c r="P314" s="257"/>
      <c r="Q314" s="257"/>
      <c r="R314" s="257"/>
      <c r="S314" s="257"/>
      <c r="T314" s="258"/>
      <c r="AT314" s="259" t="s">
        <v>145</v>
      </c>
      <c r="AU314" s="259" t="s">
        <v>82</v>
      </c>
      <c r="AV314" s="12" t="s">
        <v>82</v>
      </c>
      <c r="AW314" s="12" t="s">
        <v>6</v>
      </c>
      <c r="AX314" s="12" t="s">
        <v>80</v>
      </c>
      <c r="AY314" s="259" t="s">
        <v>132</v>
      </c>
    </row>
    <row r="315" s="1" customFormat="1" ht="25.5" customHeight="1">
      <c r="B315" s="47"/>
      <c r="C315" s="223" t="s">
        <v>408</v>
      </c>
      <c r="D315" s="223" t="s">
        <v>134</v>
      </c>
      <c r="E315" s="224" t="s">
        <v>409</v>
      </c>
      <c r="F315" s="225" t="s">
        <v>410</v>
      </c>
      <c r="G315" s="226" t="s">
        <v>411</v>
      </c>
      <c r="H315" s="227">
        <v>10</v>
      </c>
      <c r="I315" s="228"/>
      <c r="J315" s="229">
        <f>ROUND(I315*H315,2)</f>
        <v>0</v>
      </c>
      <c r="K315" s="225" t="s">
        <v>138</v>
      </c>
      <c r="L315" s="73"/>
      <c r="M315" s="230" t="s">
        <v>21</v>
      </c>
      <c r="N315" s="231" t="s">
        <v>43</v>
      </c>
      <c r="O315" s="48"/>
      <c r="P315" s="232">
        <f>O315*H315</f>
        <v>0</v>
      </c>
      <c r="Q315" s="232">
        <v>0</v>
      </c>
      <c r="R315" s="232">
        <f>Q315*H315</f>
        <v>0</v>
      </c>
      <c r="S315" s="232">
        <v>0</v>
      </c>
      <c r="T315" s="233">
        <f>S315*H315</f>
        <v>0</v>
      </c>
      <c r="AR315" s="25" t="s">
        <v>139</v>
      </c>
      <c r="AT315" s="25" t="s">
        <v>134</v>
      </c>
      <c r="AU315" s="25" t="s">
        <v>82</v>
      </c>
      <c r="AY315" s="25" t="s">
        <v>132</v>
      </c>
      <c r="BE315" s="234">
        <f>IF(N315="základní",J315,0)</f>
        <v>0</v>
      </c>
      <c r="BF315" s="234">
        <f>IF(N315="snížená",J315,0)</f>
        <v>0</v>
      </c>
      <c r="BG315" s="234">
        <f>IF(N315="zákl. přenesená",J315,0)</f>
        <v>0</v>
      </c>
      <c r="BH315" s="234">
        <f>IF(N315="sníž. přenesená",J315,0)</f>
        <v>0</v>
      </c>
      <c r="BI315" s="234">
        <f>IF(N315="nulová",J315,0)</f>
        <v>0</v>
      </c>
      <c r="BJ315" s="25" t="s">
        <v>80</v>
      </c>
      <c r="BK315" s="234">
        <f>ROUND(I315*H315,2)</f>
        <v>0</v>
      </c>
      <c r="BL315" s="25" t="s">
        <v>139</v>
      </c>
      <c r="BM315" s="25" t="s">
        <v>412</v>
      </c>
    </row>
    <row r="316" s="1" customFormat="1">
      <c r="B316" s="47"/>
      <c r="C316" s="75"/>
      <c r="D316" s="235" t="s">
        <v>141</v>
      </c>
      <c r="E316" s="75"/>
      <c r="F316" s="236" t="s">
        <v>413</v>
      </c>
      <c r="G316" s="75"/>
      <c r="H316" s="75"/>
      <c r="I316" s="193"/>
      <c r="J316" s="75"/>
      <c r="K316" s="75"/>
      <c r="L316" s="73"/>
      <c r="M316" s="237"/>
      <c r="N316" s="48"/>
      <c r="O316" s="48"/>
      <c r="P316" s="48"/>
      <c r="Q316" s="48"/>
      <c r="R316" s="48"/>
      <c r="S316" s="48"/>
      <c r="T316" s="96"/>
      <c r="AT316" s="25" t="s">
        <v>141</v>
      </c>
      <c r="AU316" s="25" t="s">
        <v>82</v>
      </c>
    </row>
    <row r="317" s="1" customFormat="1">
      <c r="B317" s="47"/>
      <c r="C317" s="75"/>
      <c r="D317" s="235" t="s">
        <v>143</v>
      </c>
      <c r="E317" s="75"/>
      <c r="F317" s="238" t="s">
        <v>414</v>
      </c>
      <c r="G317" s="75"/>
      <c r="H317" s="75"/>
      <c r="I317" s="193"/>
      <c r="J317" s="75"/>
      <c r="K317" s="75"/>
      <c r="L317" s="73"/>
      <c r="M317" s="237"/>
      <c r="N317" s="48"/>
      <c r="O317" s="48"/>
      <c r="P317" s="48"/>
      <c r="Q317" s="48"/>
      <c r="R317" s="48"/>
      <c r="S317" s="48"/>
      <c r="T317" s="96"/>
      <c r="AT317" s="25" t="s">
        <v>143</v>
      </c>
      <c r="AU317" s="25" t="s">
        <v>82</v>
      </c>
    </row>
    <row r="318" s="11" customFormat="1">
      <c r="B318" s="239"/>
      <c r="C318" s="240"/>
      <c r="D318" s="235" t="s">
        <v>145</v>
      </c>
      <c r="E318" s="241" t="s">
        <v>21</v>
      </c>
      <c r="F318" s="242" t="s">
        <v>415</v>
      </c>
      <c r="G318" s="240"/>
      <c r="H318" s="241" t="s">
        <v>21</v>
      </c>
      <c r="I318" s="243"/>
      <c r="J318" s="240"/>
      <c r="K318" s="240"/>
      <c r="L318" s="244"/>
      <c r="M318" s="245"/>
      <c r="N318" s="246"/>
      <c r="O318" s="246"/>
      <c r="P318" s="246"/>
      <c r="Q318" s="246"/>
      <c r="R318" s="246"/>
      <c r="S318" s="246"/>
      <c r="T318" s="247"/>
      <c r="AT318" s="248" t="s">
        <v>145</v>
      </c>
      <c r="AU318" s="248" t="s">
        <v>82</v>
      </c>
      <c r="AV318" s="11" t="s">
        <v>80</v>
      </c>
      <c r="AW318" s="11" t="s">
        <v>35</v>
      </c>
      <c r="AX318" s="11" t="s">
        <v>72</v>
      </c>
      <c r="AY318" s="248" t="s">
        <v>132</v>
      </c>
    </row>
    <row r="319" s="12" customFormat="1">
      <c r="B319" s="249"/>
      <c r="C319" s="250"/>
      <c r="D319" s="235" t="s">
        <v>145</v>
      </c>
      <c r="E319" s="251" t="s">
        <v>21</v>
      </c>
      <c r="F319" s="252" t="s">
        <v>416</v>
      </c>
      <c r="G319" s="250"/>
      <c r="H319" s="253">
        <v>10</v>
      </c>
      <c r="I319" s="254"/>
      <c r="J319" s="250"/>
      <c r="K319" s="250"/>
      <c r="L319" s="255"/>
      <c r="M319" s="256"/>
      <c r="N319" s="257"/>
      <c r="O319" s="257"/>
      <c r="P319" s="257"/>
      <c r="Q319" s="257"/>
      <c r="R319" s="257"/>
      <c r="S319" s="257"/>
      <c r="T319" s="258"/>
      <c r="AT319" s="259" t="s">
        <v>145</v>
      </c>
      <c r="AU319" s="259" t="s">
        <v>82</v>
      </c>
      <c r="AV319" s="12" t="s">
        <v>82</v>
      </c>
      <c r="AW319" s="12" t="s">
        <v>35</v>
      </c>
      <c r="AX319" s="12" t="s">
        <v>72</v>
      </c>
      <c r="AY319" s="259" t="s">
        <v>132</v>
      </c>
    </row>
    <row r="320" s="13" customFormat="1">
      <c r="B320" s="260"/>
      <c r="C320" s="261"/>
      <c r="D320" s="235" t="s">
        <v>145</v>
      </c>
      <c r="E320" s="262" t="s">
        <v>21</v>
      </c>
      <c r="F320" s="263" t="s">
        <v>148</v>
      </c>
      <c r="G320" s="261"/>
      <c r="H320" s="264">
        <v>10</v>
      </c>
      <c r="I320" s="265"/>
      <c r="J320" s="261"/>
      <c r="K320" s="261"/>
      <c r="L320" s="266"/>
      <c r="M320" s="267"/>
      <c r="N320" s="268"/>
      <c r="O320" s="268"/>
      <c r="P320" s="268"/>
      <c r="Q320" s="268"/>
      <c r="R320" s="268"/>
      <c r="S320" s="268"/>
      <c r="T320" s="269"/>
      <c r="AT320" s="270" t="s">
        <v>145</v>
      </c>
      <c r="AU320" s="270" t="s">
        <v>82</v>
      </c>
      <c r="AV320" s="13" t="s">
        <v>139</v>
      </c>
      <c r="AW320" s="13" t="s">
        <v>35</v>
      </c>
      <c r="AX320" s="13" t="s">
        <v>80</v>
      </c>
      <c r="AY320" s="270" t="s">
        <v>132</v>
      </c>
    </row>
    <row r="321" s="1" customFormat="1" ht="16.5" customHeight="1">
      <c r="B321" s="47"/>
      <c r="C321" s="283" t="s">
        <v>417</v>
      </c>
      <c r="D321" s="283" t="s">
        <v>218</v>
      </c>
      <c r="E321" s="284" t="s">
        <v>418</v>
      </c>
      <c r="F321" s="285" t="s">
        <v>419</v>
      </c>
      <c r="G321" s="286" t="s">
        <v>411</v>
      </c>
      <c r="H321" s="287">
        <v>10</v>
      </c>
      <c r="I321" s="288"/>
      <c r="J321" s="289">
        <f>ROUND(I321*H321,2)</f>
        <v>0</v>
      </c>
      <c r="K321" s="285" t="s">
        <v>138</v>
      </c>
      <c r="L321" s="290"/>
      <c r="M321" s="291" t="s">
        <v>21</v>
      </c>
      <c r="N321" s="292" t="s">
        <v>43</v>
      </c>
      <c r="O321" s="48"/>
      <c r="P321" s="232">
        <f>O321*H321</f>
        <v>0</v>
      </c>
      <c r="Q321" s="232">
        <v>0.00064999999999999997</v>
      </c>
      <c r="R321" s="232">
        <f>Q321*H321</f>
        <v>0.0064999999999999997</v>
      </c>
      <c r="S321" s="232">
        <v>0</v>
      </c>
      <c r="T321" s="233">
        <f>S321*H321</f>
        <v>0</v>
      </c>
      <c r="AR321" s="25" t="s">
        <v>191</v>
      </c>
      <c r="AT321" s="25" t="s">
        <v>218</v>
      </c>
      <c r="AU321" s="25" t="s">
        <v>82</v>
      </c>
      <c r="AY321" s="25" t="s">
        <v>132</v>
      </c>
      <c r="BE321" s="234">
        <f>IF(N321="základní",J321,0)</f>
        <v>0</v>
      </c>
      <c r="BF321" s="234">
        <f>IF(N321="snížená",J321,0)</f>
        <v>0</v>
      </c>
      <c r="BG321" s="234">
        <f>IF(N321="zákl. přenesená",J321,0)</f>
        <v>0</v>
      </c>
      <c r="BH321" s="234">
        <f>IF(N321="sníž. přenesená",J321,0)</f>
        <v>0</v>
      </c>
      <c r="BI321" s="234">
        <f>IF(N321="nulová",J321,0)</f>
        <v>0</v>
      </c>
      <c r="BJ321" s="25" t="s">
        <v>80</v>
      </c>
      <c r="BK321" s="234">
        <f>ROUND(I321*H321,2)</f>
        <v>0</v>
      </c>
      <c r="BL321" s="25" t="s">
        <v>139</v>
      </c>
      <c r="BM321" s="25" t="s">
        <v>420</v>
      </c>
    </row>
    <row r="322" s="1" customFormat="1">
      <c r="B322" s="47"/>
      <c r="C322" s="75"/>
      <c r="D322" s="235" t="s">
        <v>141</v>
      </c>
      <c r="E322" s="75"/>
      <c r="F322" s="236" t="s">
        <v>419</v>
      </c>
      <c r="G322" s="75"/>
      <c r="H322" s="75"/>
      <c r="I322" s="193"/>
      <c r="J322" s="75"/>
      <c r="K322" s="75"/>
      <c r="L322" s="73"/>
      <c r="M322" s="237"/>
      <c r="N322" s="48"/>
      <c r="O322" s="48"/>
      <c r="P322" s="48"/>
      <c r="Q322" s="48"/>
      <c r="R322" s="48"/>
      <c r="S322" s="48"/>
      <c r="T322" s="96"/>
      <c r="AT322" s="25" t="s">
        <v>141</v>
      </c>
      <c r="AU322" s="25" t="s">
        <v>82</v>
      </c>
    </row>
    <row r="323" s="1" customFormat="1" ht="16.5" customHeight="1">
      <c r="B323" s="47"/>
      <c r="C323" s="223" t="s">
        <v>421</v>
      </c>
      <c r="D323" s="223" t="s">
        <v>134</v>
      </c>
      <c r="E323" s="224" t="s">
        <v>422</v>
      </c>
      <c r="F323" s="225" t="s">
        <v>423</v>
      </c>
      <c r="G323" s="226" t="s">
        <v>399</v>
      </c>
      <c r="H323" s="227">
        <v>8</v>
      </c>
      <c r="I323" s="228"/>
      <c r="J323" s="229">
        <f>ROUND(I323*H323,2)</f>
        <v>0</v>
      </c>
      <c r="K323" s="225" t="s">
        <v>138</v>
      </c>
      <c r="L323" s="73"/>
      <c r="M323" s="230" t="s">
        <v>21</v>
      </c>
      <c r="N323" s="231" t="s">
        <v>43</v>
      </c>
      <c r="O323" s="48"/>
      <c r="P323" s="232">
        <f>O323*H323</f>
        <v>0</v>
      </c>
      <c r="Q323" s="232">
        <v>0</v>
      </c>
      <c r="R323" s="232">
        <f>Q323*H323</f>
        <v>0</v>
      </c>
      <c r="S323" s="232">
        <v>0</v>
      </c>
      <c r="T323" s="233">
        <f>S323*H323</f>
        <v>0</v>
      </c>
      <c r="AR323" s="25" t="s">
        <v>139</v>
      </c>
      <c r="AT323" s="25" t="s">
        <v>134</v>
      </c>
      <c r="AU323" s="25" t="s">
        <v>82</v>
      </c>
      <c r="AY323" s="25" t="s">
        <v>132</v>
      </c>
      <c r="BE323" s="234">
        <f>IF(N323="základní",J323,0)</f>
        <v>0</v>
      </c>
      <c r="BF323" s="234">
        <f>IF(N323="snížená",J323,0)</f>
        <v>0</v>
      </c>
      <c r="BG323" s="234">
        <f>IF(N323="zákl. přenesená",J323,0)</f>
        <v>0</v>
      </c>
      <c r="BH323" s="234">
        <f>IF(N323="sníž. přenesená",J323,0)</f>
        <v>0</v>
      </c>
      <c r="BI323" s="234">
        <f>IF(N323="nulová",J323,0)</f>
        <v>0</v>
      </c>
      <c r="BJ323" s="25" t="s">
        <v>80</v>
      </c>
      <c r="BK323" s="234">
        <f>ROUND(I323*H323,2)</f>
        <v>0</v>
      </c>
      <c r="BL323" s="25" t="s">
        <v>139</v>
      </c>
      <c r="BM323" s="25" t="s">
        <v>424</v>
      </c>
    </row>
    <row r="324" s="1" customFormat="1">
      <c r="B324" s="47"/>
      <c r="C324" s="75"/>
      <c r="D324" s="235" t="s">
        <v>141</v>
      </c>
      <c r="E324" s="75"/>
      <c r="F324" s="236" t="s">
        <v>425</v>
      </c>
      <c r="G324" s="75"/>
      <c r="H324" s="75"/>
      <c r="I324" s="193"/>
      <c r="J324" s="75"/>
      <c r="K324" s="75"/>
      <c r="L324" s="73"/>
      <c r="M324" s="237"/>
      <c r="N324" s="48"/>
      <c r="O324" s="48"/>
      <c r="P324" s="48"/>
      <c r="Q324" s="48"/>
      <c r="R324" s="48"/>
      <c r="S324" s="48"/>
      <c r="T324" s="96"/>
      <c r="AT324" s="25" t="s">
        <v>141</v>
      </c>
      <c r="AU324" s="25" t="s">
        <v>82</v>
      </c>
    </row>
    <row r="325" s="1" customFormat="1">
      <c r="B325" s="47"/>
      <c r="C325" s="75"/>
      <c r="D325" s="235" t="s">
        <v>143</v>
      </c>
      <c r="E325" s="75"/>
      <c r="F325" s="238" t="s">
        <v>426</v>
      </c>
      <c r="G325" s="75"/>
      <c r="H325" s="75"/>
      <c r="I325" s="193"/>
      <c r="J325" s="75"/>
      <c r="K325" s="75"/>
      <c r="L325" s="73"/>
      <c r="M325" s="237"/>
      <c r="N325" s="48"/>
      <c r="O325" s="48"/>
      <c r="P325" s="48"/>
      <c r="Q325" s="48"/>
      <c r="R325" s="48"/>
      <c r="S325" s="48"/>
      <c r="T325" s="96"/>
      <c r="AT325" s="25" t="s">
        <v>143</v>
      </c>
      <c r="AU325" s="25" t="s">
        <v>82</v>
      </c>
    </row>
    <row r="326" s="1" customFormat="1" ht="16.5" customHeight="1">
      <c r="B326" s="47"/>
      <c r="C326" s="223" t="s">
        <v>427</v>
      </c>
      <c r="D326" s="223" t="s">
        <v>134</v>
      </c>
      <c r="E326" s="224" t="s">
        <v>428</v>
      </c>
      <c r="F326" s="225" t="s">
        <v>429</v>
      </c>
      <c r="G326" s="226" t="s">
        <v>411</v>
      </c>
      <c r="H326" s="227">
        <v>2</v>
      </c>
      <c r="I326" s="228"/>
      <c r="J326" s="229">
        <f>ROUND(I326*H326,2)</f>
        <v>0</v>
      </c>
      <c r="K326" s="225" t="s">
        <v>138</v>
      </c>
      <c r="L326" s="73"/>
      <c r="M326" s="230" t="s">
        <v>21</v>
      </c>
      <c r="N326" s="231" t="s">
        <v>43</v>
      </c>
      <c r="O326" s="48"/>
      <c r="P326" s="232">
        <f>O326*H326</f>
        <v>0</v>
      </c>
      <c r="Q326" s="232">
        <v>0.46009</v>
      </c>
      <c r="R326" s="232">
        <f>Q326*H326</f>
        <v>0.92018</v>
      </c>
      <c r="S326" s="232">
        <v>0</v>
      </c>
      <c r="T326" s="233">
        <f>S326*H326</f>
        <v>0</v>
      </c>
      <c r="AR326" s="25" t="s">
        <v>139</v>
      </c>
      <c r="AT326" s="25" t="s">
        <v>134</v>
      </c>
      <c r="AU326" s="25" t="s">
        <v>82</v>
      </c>
      <c r="AY326" s="25" t="s">
        <v>132</v>
      </c>
      <c r="BE326" s="234">
        <f>IF(N326="základní",J326,0)</f>
        <v>0</v>
      </c>
      <c r="BF326" s="234">
        <f>IF(N326="snížená",J326,0)</f>
        <v>0</v>
      </c>
      <c r="BG326" s="234">
        <f>IF(N326="zákl. přenesená",J326,0)</f>
        <v>0</v>
      </c>
      <c r="BH326" s="234">
        <f>IF(N326="sníž. přenesená",J326,0)</f>
        <v>0</v>
      </c>
      <c r="BI326" s="234">
        <f>IF(N326="nulová",J326,0)</f>
        <v>0</v>
      </c>
      <c r="BJ326" s="25" t="s">
        <v>80</v>
      </c>
      <c r="BK326" s="234">
        <f>ROUND(I326*H326,2)</f>
        <v>0</v>
      </c>
      <c r="BL326" s="25" t="s">
        <v>139</v>
      </c>
      <c r="BM326" s="25" t="s">
        <v>430</v>
      </c>
    </row>
    <row r="327" s="1" customFormat="1">
      <c r="B327" s="47"/>
      <c r="C327" s="75"/>
      <c r="D327" s="235" t="s">
        <v>141</v>
      </c>
      <c r="E327" s="75"/>
      <c r="F327" s="236" t="s">
        <v>431</v>
      </c>
      <c r="G327" s="75"/>
      <c r="H327" s="75"/>
      <c r="I327" s="193"/>
      <c r="J327" s="75"/>
      <c r="K327" s="75"/>
      <c r="L327" s="73"/>
      <c r="M327" s="237"/>
      <c r="N327" s="48"/>
      <c r="O327" s="48"/>
      <c r="P327" s="48"/>
      <c r="Q327" s="48"/>
      <c r="R327" s="48"/>
      <c r="S327" s="48"/>
      <c r="T327" s="96"/>
      <c r="AT327" s="25" t="s">
        <v>141</v>
      </c>
      <c r="AU327" s="25" t="s">
        <v>82</v>
      </c>
    </row>
    <row r="328" s="1" customFormat="1">
      <c r="B328" s="47"/>
      <c r="C328" s="75"/>
      <c r="D328" s="235" t="s">
        <v>143</v>
      </c>
      <c r="E328" s="75"/>
      <c r="F328" s="238" t="s">
        <v>426</v>
      </c>
      <c r="G328" s="75"/>
      <c r="H328" s="75"/>
      <c r="I328" s="193"/>
      <c r="J328" s="75"/>
      <c r="K328" s="75"/>
      <c r="L328" s="73"/>
      <c r="M328" s="237"/>
      <c r="N328" s="48"/>
      <c r="O328" s="48"/>
      <c r="P328" s="48"/>
      <c r="Q328" s="48"/>
      <c r="R328" s="48"/>
      <c r="S328" s="48"/>
      <c r="T328" s="96"/>
      <c r="AT328" s="25" t="s">
        <v>143</v>
      </c>
      <c r="AU328" s="25" t="s">
        <v>82</v>
      </c>
    </row>
    <row r="329" s="1" customFormat="1" ht="16.5" customHeight="1">
      <c r="B329" s="47"/>
      <c r="C329" s="223" t="s">
        <v>432</v>
      </c>
      <c r="D329" s="223" t="s">
        <v>134</v>
      </c>
      <c r="E329" s="224" t="s">
        <v>433</v>
      </c>
      <c r="F329" s="225" t="s">
        <v>434</v>
      </c>
      <c r="G329" s="226" t="s">
        <v>411</v>
      </c>
      <c r="H329" s="227">
        <v>2</v>
      </c>
      <c r="I329" s="228"/>
      <c r="J329" s="229">
        <f>ROUND(I329*H329,2)</f>
        <v>0</v>
      </c>
      <c r="K329" s="225" t="s">
        <v>138</v>
      </c>
      <c r="L329" s="73"/>
      <c r="M329" s="230" t="s">
        <v>21</v>
      </c>
      <c r="N329" s="231" t="s">
        <v>43</v>
      </c>
      <c r="O329" s="48"/>
      <c r="P329" s="232">
        <f>O329*H329</f>
        <v>0</v>
      </c>
      <c r="Q329" s="232">
        <v>0.14494000000000001</v>
      </c>
      <c r="R329" s="232">
        <f>Q329*H329</f>
        <v>0.28988000000000003</v>
      </c>
      <c r="S329" s="232">
        <v>0</v>
      </c>
      <c r="T329" s="233">
        <f>S329*H329</f>
        <v>0</v>
      </c>
      <c r="AR329" s="25" t="s">
        <v>139</v>
      </c>
      <c r="AT329" s="25" t="s">
        <v>134</v>
      </c>
      <c r="AU329" s="25" t="s">
        <v>82</v>
      </c>
      <c r="AY329" s="25" t="s">
        <v>132</v>
      </c>
      <c r="BE329" s="234">
        <f>IF(N329="základní",J329,0)</f>
        <v>0</v>
      </c>
      <c r="BF329" s="234">
        <f>IF(N329="snížená",J329,0)</f>
        <v>0</v>
      </c>
      <c r="BG329" s="234">
        <f>IF(N329="zákl. přenesená",J329,0)</f>
        <v>0</v>
      </c>
      <c r="BH329" s="234">
        <f>IF(N329="sníž. přenesená",J329,0)</f>
        <v>0</v>
      </c>
      <c r="BI329" s="234">
        <f>IF(N329="nulová",J329,0)</f>
        <v>0</v>
      </c>
      <c r="BJ329" s="25" t="s">
        <v>80</v>
      </c>
      <c r="BK329" s="234">
        <f>ROUND(I329*H329,2)</f>
        <v>0</v>
      </c>
      <c r="BL329" s="25" t="s">
        <v>139</v>
      </c>
      <c r="BM329" s="25" t="s">
        <v>435</v>
      </c>
    </row>
    <row r="330" s="1" customFormat="1">
      <c r="B330" s="47"/>
      <c r="C330" s="75"/>
      <c r="D330" s="235" t="s">
        <v>141</v>
      </c>
      <c r="E330" s="75"/>
      <c r="F330" s="236" t="s">
        <v>434</v>
      </c>
      <c r="G330" s="75"/>
      <c r="H330" s="75"/>
      <c r="I330" s="193"/>
      <c r="J330" s="75"/>
      <c r="K330" s="75"/>
      <c r="L330" s="73"/>
      <c r="M330" s="237"/>
      <c r="N330" s="48"/>
      <c r="O330" s="48"/>
      <c r="P330" s="48"/>
      <c r="Q330" s="48"/>
      <c r="R330" s="48"/>
      <c r="S330" s="48"/>
      <c r="T330" s="96"/>
      <c r="AT330" s="25" t="s">
        <v>141</v>
      </c>
      <c r="AU330" s="25" t="s">
        <v>82</v>
      </c>
    </row>
    <row r="331" s="1" customFormat="1">
      <c r="B331" s="47"/>
      <c r="C331" s="75"/>
      <c r="D331" s="235" t="s">
        <v>143</v>
      </c>
      <c r="E331" s="75"/>
      <c r="F331" s="238" t="s">
        <v>436</v>
      </c>
      <c r="G331" s="75"/>
      <c r="H331" s="75"/>
      <c r="I331" s="193"/>
      <c r="J331" s="75"/>
      <c r="K331" s="75"/>
      <c r="L331" s="73"/>
      <c r="M331" s="237"/>
      <c r="N331" s="48"/>
      <c r="O331" s="48"/>
      <c r="P331" s="48"/>
      <c r="Q331" s="48"/>
      <c r="R331" s="48"/>
      <c r="S331" s="48"/>
      <c r="T331" s="96"/>
      <c r="AT331" s="25" t="s">
        <v>143</v>
      </c>
      <c r="AU331" s="25" t="s">
        <v>82</v>
      </c>
    </row>
    <row r="332" s="11" customFormat="1">
      <c r="B332" s="239"/>
      <c r="C332" s="240"/>
      <c r="D332" s="235" t="s">
        <v>145</v>
      </c>
      <c r="E332" s="241" t="s">
        <v>21</v>
      </c>
      <c r="F332" s="242" t="s">
        <v>437</v>
      </c>
      <c r="G332" s="240"/>
      <c r="H332" s="241" t="s">
        <v>21</v>
      </c>
      <c r="I332" s="243"/>
      <c r="J332" s="240"/>
      <c r="K332" s="240"/>
      <c r="L332" s="244"/>
      <c r="M332" s="245"/>
      <c r="N332" s="246"/>
      <c r="O332" s="246"/>
      <c r="P332" s="246"/>
      <c r="Q332" s="246"/>
      <c r="R332" s="246"/>
      <c r="S332" s="246"/>
      <c r="T332" s="247"/>
      <c r="AT332" s="248" t="s">
        <v>145</v>
      </c>
      <c r="AU332" s="248" t="s">
        <v>82</v>
      </c>
      <c r="AV332" s="11" t="s">
        <v>80</v>
      </c>
      <c r="AW332" s="11" t="s">
        <v>35</v>
      </c>
      <c r="AX332" s="11" t="s">
        <v>72</v>
      </c>
      <c r="AY332" s="248" t="s">
        <v>132</v>
      </c>
    </row>
    <row r="333" s="12" customFormat="1">
      <c r="B333" s="249"/>
      <c r="C333" s="250"/>
      <c r="D333" s="235" t="s">
        <v>145</v>
      </c>
      <c r="E333" s="251" t="s">
        <v>21</v>
      </c>
      <c r="F333" s="252" t="s">
        <v>82</v>
      </c>
      <c r="G333" s="250"/>
      <c r="H333" s="253">
        <v>2</v>
      </c>
      <c r="I333" s="254"/>
      <c r="J333" s="250"/>
      <c r="K333" s="250"/>
      <c r="L333" s="255"/>
      <c r="M333" s="256"/>
      <c r="N333" s="257"/>
      <c r="O333" s="257"/>
      <c r="P333" s="257"/>
      <c r="Q333" s="257"/>
      <c r="R333" s="257"/>
      <c r="S333" s="257"/>
      <c r="T333" s="258"/>
      <c r="AT333" s="259" t="s">
        <v>145</v>
      </c>
      <c r="AU333" s="259" t="s">
        <v>82</v>
      </c>
      <c r="AV333" s="12" t="s">
        <v>82</v>
      </c>
      <c r="AW333" s="12" t="s">
        <v>35</v>
      </c>
      <c r="AX333" s="12" t="s">
        <v>72</v>
      </c>
      <c r="AY333" s="259" t="s">
        <v>132</v>
      </c>
    </row>
    <row r="334" s="13" customFormat="1">
      <c r="B334" s="260"/>
      <c r="C334" s="261"/>
      <c r="D334" s="235" t="s">
        <v>145</v>
      </c>
      <c r="E334" s="262" t="s">
        <v>21</v>
      </c>
      <c r="F334" s="263" t="s">
        <v>148</v>
      </c>
      <c r="G334" s="261"/>
      <c r="H334" s="264">
        <v>2</v>
      </c>
      <c r="I334" s="265"/>
      <c r="J334" s="261"/>
      <c r="K334" s="261"/>
      <c r="L334" s="266"/>
      <c r="M334" s="267"/>
      <c r="N334" s="268"/>
      <c r="O334" s="268"/>
      <c r="P334" s="268"/>
      <c r="Q334" s="268"/>
      <c r="R334" s="268"/>
      <c r="S334" s="268"/>
      <c r="T334" s="269"/>
      <c r="AT334" s="270" t="s">
        <v>145</v>
      </c>
      <c r="AU334" s="270" t="s">
        <v>82</v>
      </c>
      <c r="AV334" s="13" t="s">
        <v>139</v>
      </c>
      <c r="AW334" s="13" t="s">
        <v>35</v>
      </c>
      <c r="AX334" s="13" t="s">
        <v>80</v>
      </c>
      <c r="AY334" s="270" t="s">
        <v>132</v>
      </c>
    </row>
    <row r="335" s="1" customFormat="1" ht="16.5" customHeight="1">
      <c r="B335" s="47"/>
      <c r="C335" s="283" t="s">
        <v>438</v>
      </c>
      <c r="D335" s="283" t="s">
        <v>218</v>
      </c>
      <c r="E335" s="284" t="s">
        <v>439</v>
      </c>
      <c r="F335" s="285" t="s">
        <v>440</v>
      </c>
      <c r="G335" s="286" t="s">
        <v>411</v>
      </c>
      <c r="H335" s="287">
        <v>2</v>
      </c>
      <c r="I335" s="288"/>
      <c r="J335" s="289">
        <f>ROUND(I335*H335,2)</f>
        <v>0</v>
      </c>
      <c r="K335" s="285" t="s">
        <v>138</v>
      </c>
      <c r="L335" s="290"/>
      <c r="M335" s="291" t="s">
        <v>21</v>
      </c>
      <c r="N335" s="292" t="s">
        <v>43</v>
      </c>
      <c r="O335" s="48"/>
      <c r="P335" s="232">
        <f>O335*H335</f>
        <v>0</v>
      </c>
      <c r="Q335" s="232">
        <v>0.10299999999999999</v>
      </c>
      <c r="R335" s="232">
        <f>Q335*H335</f>
        <v>0.20599999999999999</v>
      </c>
      <c r="S335" s="232">
        <v>0</v>
      </c>
      <c r="T335" s="233">
        <f>S335*H335</f>
        <v>0</v>
      </c>
      <c r="AR335" s="25" t="s">
        <v>191</v>
      </c>
      <c r="AT335" s="25" t="s">
        <v>218</v>
      </c>
      <c r="AU335" s="25" t="s">
        <v>82</v>
      </c>
      <c r="AY335" s="25" t="s">
        <v>132</v>
      </c>
      <c r="BE335" s="234">
        <f>IF(N335="základní",J335,0)</f>
        <v>0</v>
      </c>
      <c r="BF335" s="234">
        <f>IF(N335="snížená",J335,0)</f>
        <v>0</v>
      </c>
      <c r="BG335" s="234">
        <f>IF(N335="zákl. přenesená",J335,0)</f>
        <v>0</v>
      </c>
      <c r="BH335" s="234">
        <f>IF(N335="sníž. přenesená",J335,0)</f>
        <v>0</v>
      </c>
      <c r="BI335" s="234">
        <f>IF(N335="nulová",J335,0)</f>
        <v>0</v>
      </c>
      <c r="BJ335" s="25" t="s">
        <v>80</v>
      </c>
      <c r="BK335" s="234">
        <f>ROUND(I335*H335,2)</f>
        <v>0</v>
      </c>
      <c r="BL335" s="25" t="s">
        <v>139</v>
      </c>
      <c r="BM335" s="25" t="s">
        <v>441</v>
      </c>
    </row>
    <row r="336" s="1" customFormat="1">
      <c r="B336" s="47"/>
      <c r="C336" s="75"/>
      <c r="D336" s="235" t="s">
        <v>141</v>
      </c>
      <c r="E336" s="75"/>
      <c r="F336" s="236" t="s">
        <v>440</v>
      </c>
      <c r="G336" s="75"/>
      <c r="H336" s="75"/>
      <c r="I336" s="193"/>
      <c r="J336" s="75"/>
      <c r="K336" s="75"/>
      <c r="L336" s="73"/>
      <c r="M336" s="237"/>
      <c r="N336" s="48"/>
      <c r="O336" s="48"/>
      <c r="P336" s="48"/>
      <c r="Q336" s="48"/>
      <c r="R336" s="48"/>
      <c r="S336" s="48"/>
      <c r="T336" s="96"/>
      <c r="AT336" s="25" t="s">
        <v>141</v>
      </c>
      <c r="AU336" s="25" t="s">
        <v>82</v>
      </c>
    </row>
    <row r="337" s="1" customFormat="1" ht="16.5" customHeight="1">
      <c r="B337" s="47"/>
      <c r="C337" s="283" t="s">
        <v>442</v>
      </c>
      <c r="D337" s="283" t="s">
        <v>218</v>
      </c>
      <c r="E337" s="284" t="s">
        <v>443</v>
      </c>
      <c r="F337" s="285" t="s">
        <v>444</v>
      </c>
      <c r="G337" s="286" t="s">
        <v>411</v>
      </c>
      <c r="H337" s="287">
        <v>2</v>
      </c>
      <c r="I337" s="288"/>
      <c r="J337" s="289">
        <f>ROUND(I337*H337,2)</f>
        <v>0</v>
      </c>
      <c r="K337" s="285" t="s">
        <v>138</v>
      </c>
      <c r="L337" s="290"/>
      <c r="M337" s="291" t="s">
        <v>21</v>
      </c>
      <c r="N337" s="292" t="s">
        <v>43</v>
      </c>
      <c r="O337" s="48"/>
      <c r="P337" s="232">
        <f>O337*H337</f>
        <v>0</v>
      </c>
      <c r="Q337" s="232">
        <v>0.23200000000000001</v>
      </c>
      <c r="R337" s="232">
        <f>Q337*H337</f>
        <v>0.46400000000000002</v>
      </c>
      <c r="S337" s="232">
        <v>0</v>
      </c>
      <c r="T337" s="233">
        <f>S337*H337</f>
        <v>0</v>
      </c>
      <c r="AR337" s="25" t="s">
        <v>191</v>
      </c>
      <c r="AT337" s="25" t="s">
        <v>218</v>
      </c>
      <c r="AU337" s="25" t="s">
        <v>82</v>
      </c>
      <c r="AY337" s="25" t="s">
        <v>132</v>
      </c>
      <c r="BE337" s="234">
        <f>IF(N337="základní",J337,0)</f>
        <v>0</v>
      </c>
      <c r="BF337" s="234">
        <f>IF(N337="snížená",J337,0)</f>
        <v>0</v>
      </c>
      <c r="BG337" s="234">
        <f>IF(N337="zákl. přenesená",J337,0)</f>
        <v>0</v>
      </c>
      <c r="BH337" s="234">
        <f>IF(N337="sníž. přenesená",J337,0)</f>
        <v>0</v>
      </c>
      <c r="BI337" s="234">
        <f>IF(N337="nulová",J337,0)</f>
        <v>0</v>
      </c>
      <c r="BJ337" s="25" t="s">
        <v>80</v>
      </c>
      <c r="BK337" s="234">
        <f>ROUND(I337*H337,2)</f>
        <v>0</v>
      </c>
      <c r="BL337" s="25" t="s">
        <v>139</v>
      </c>
      <c r="BM337" s="25" t="s">
        <v>445</v>
      </c>
    </row>
    <row r="338" s="1" customFormat="1">
      <c r="B338" s="47"/>
      <c r="C338" s="75"/>
      <c r="D338" s="235" t="s">
        <v>141</v>
      </c>
      <c r="E338" s="75"/>
      <c r="F338" s="236" t="s">
        <v>444</v>
      </c>
      <c r="G338" s="75"/>
      <c r="H338" s="75"/>
      <c r="I338" s="193"/>
      <c r="J338" s="75"/>
      <c r="K338" s="75"/>
      <c r="L338" s="73"/>
      <c r="M338" s="237"/>
      <c r="N338" s="48"/>
      <c r="O338" s="48"/>
      <c r="P338" s="48"/>
      <c r="Q338" s="48"/>
      <c r="R338" s="48"/>
      <c r="S338" s="48"/>
      <c r="T338" s="96"/>
      <c r="AT338" s="25" t="s">
        <v>141</v>
      </c>
      <c r="AU338" s="25" t="s">
        <v>82</v>
      </c>
    </row>
    <row r="339" s="1" customFormat="1" ht="16.5" customHeight="1">
      <c r="B339" s="47"/>
      <c r="C339" s="283" t="s">
        <v>446</v>
      </c>
      <c r="D339" s="283" t="s">
        <v>218</v>
      </c>
      <c r="E339" s="284" t="s">
        <v>447</v>
      </c>
      <c r="F339" s="285" t="s">
        <v>448</v>
      </c>
      <c r="G339" s="286" t="s">
        <v>411</v>
      </c>
      <c r="H339" s="287">
        <v>2</v>
      </c>
      <c r="I339" s="288"/>
      <c r="J339" s="289">
        <f>ROUND(I339*H339,2)</f>
        <v>0</v>
      </c>
      <c r="K339" s="285" t="s">
        <v>138</v>
      </c>
      <c r="L339" s="290"/>
      <c r="M339" s="291" t="s">
        <v>21</v>
      </c>
      <c r="N339" s="292" t="s">
        <v>43</v>
      </c>
      <c r="O339" s="48"/>
      <c r="P339" s="232">
        <f>O339*H339</f>
        <v>0</v>
      </c>
      <c r="Q339" s="232">
        <v>0.12</v>
      </c>
      <c r="R339" s="232">
        <f>Q339*H339</f>
        <v>0.23999999999999999</v>
      </c>
      <c r="S339" s="232">
        <v>0</v>
      </c>
      <c r="T339" s="233">
        <f>S339*H339</f>
        <v>0</v>
      </c>
      <c r="AR339" s="25" t="s">
        <v>191</v>
      </c>
      <c r="AT339" s="25" t="s">
        <v>218</v>
      </c>
      <c r="AU339" s="25" t="s">
        <v>82</v>
      </c>
      <c r="AY339" s="25" t="s">
        <v>132</v>
      </c>
      <c r="BE339" s="234">
        <f>IF(N339="základní",J339,0)</f>
        <v>0</v>
      </c>
      <c r="BF339" s="234">
        <f>IF(N339="snížená",J339,0)</f>
        <v>0</v>
      </c>
      <c r="BG339" s="234">
        <f>IF(N339="zákl. přenesená",J339,0)</f>
        <v>0</v>
      </c>
      <c r="BH339" s="234">
        <f>IF(N339="sníž. přenesená",J339,0)</f>
        <v>0</v>
      </c>
      <c r="BI339" s="234">
        <f>IF(N339="nulová",J339,0)</f>
        <v>0</v>
      </c>
      <c r="BJ339" s="25" t="s">
        <v>80</v>
      </c>
      <c r="BK339" s="234">
        <f>ROUND(I339*H339,2)</f>
        <v>0</v>
      </c>
      <c r="BL339" s="25" t="s">
        <v>139</v>
      </c>
      <c r="BM339" s="25" t="s">
        <v>449</v>
      </c>
    </row>
    <row r="340" s="1" customFormat="1">
      <c r="B340" s="47"/>
      <c r="C340" s="75"/>
      <c r="D340" s="235" t="s">
        <v>141</v>
      </c>
      <c r="E340" s="75"/>
      <c r="F340" s="236" t="s">
        <v>448</v>
      </c>
      <c r="G340" s="75"/>
      <c r="H340" s="75"/>
      <c r="I340" s="193"/>
      <c r="J340" s="75"/>
      <c r="K340" s="75"/>
      <c r="L340" s="73"/>
      <c r="M340" s="237"/>
      <c r="N340" s="48"/>
      <c r="O340" s="48"/>
      <c r="P340" s="48"/>
      <c r="Q340" s="48"/>
      <c r="R340" s="48"/>
      <c r="S340" s="48"/>
      <c r="T340" s="96"/>
      <c r="AT340" s="25" t="s">
        <v>141</v>
      </c>
      <c r="AU340" s="25" t="s">
        <v>82</v>
      </c>
    </row>
    <row r="341" s="1" customFormat="1" ht="16.5" customHeight="1">
      <c r="B341" s="47"/>
      <c r="C341" s="223" t="s">
        <v>304</v>
      </c>
      <c r="D341" s="223" t="s">
        <v>134</v>
      </c>
      <c r="E341" s="224" t="s">
        <v>450</v>
      </c>
      <c r="F341" s="225" t="s">
        <v>451</v>
      </c>
      <c r="G341" s="226" t="s">
        <v>411</v>
      </c>
      <c r="H341" s="227">
        <v>2</v>
      </c>
      <c r="I341" s="228"/>
      <c r="J341" s="229">
        <f>ROUND(I341*H341,2)</f>
        <v>0</v>
      </c>
      <c r="K341" s="225" t="s">
        <v>138</v>
      </c>
      <c r="L341" s="73"/>
      <c r="M341" s="230" t="s">
        <v>21</v>
      </c>
      <c r="N341" s="231" t="s">
        <v>43</v>
      </c>
      <c r="O341" s="48"/>
      <c r="P341" s="232">
        <f>O341*H341</f>
        <v>0</v>
      </c>
      <c r="Q341" s="232">
        <v>0</v>
      </c>
      <c r="R341" s="232">
        <f>Q341*H341</f>
        <v>0</v>
      </c>
      <c r="S341" s="232">
        <v>0.050000000000000003</v>
      </c>
      <c r="T341" s="233">
        <f>S341*H341</f>
        <v>0.10000000000000001</v>
      </c>
      <c r="AR341" s="25" t="s">
        <v>139</v>
      </c>
      <c r="AT341" s="25" t="s">
        <v>134</v>
      </c>
      <c r="AU341" s="25" t="s">
        <v>82</v>
      </c>
      <c r="AY341" s="25" t="s">
        <v>132</v>
      </c>
      <c r="BE341" s="234">
        <f>IF(N341="základní",J341,0)</f>
        <v>0</v>
      </c>
      <c r="BF341" s="234">
        <f>IF(N341="snížená",J341,0)</f>
        <v>0</v>
      </c>
      <c r="BG341" s="234">
        <f>IF(N341="zákl. přenesená",J341,0)</f>
        <v>0</v>
      </c>
      <c r="BH341" s="234">
        <f>IF(N341="sníž. přenesená",J341,0)</f>
        <v>0</v>
      </c>
      <c r="BI341" s="234">
        <f>IF(N341="nulová",J341,0)</f>
        <v>0</v>
      </c>
      <c r="BJ341" s="25" t="s">
        <v>80</v>
      </c>
      <c r="BK341" s="234">
        <f>ROUND(I341*H341,2)</f>
        <v>0</v>
      </c>
      <c r="BL341" s="25" t="s">
        <v>139</v>
      </c>
      <c r="BM341" s="25" t="s">
        <v>452</v>
      </c>
    </row>
    <row r="342" s="1" customFormat="1">
      <c r="B342" s="47"/>
      <c r="C342" s="75"/>
      <c r="D342" s="235" t="s">
        <v>141</v>
      </c>
      <c r="E342" s="75"/>
      <c r="F342" s="236" t="s">
        <v>453</v>
      </c>
      <c r="G342" s="75"/>
      <c r="H342" s="75"/>
      <c r="I342" s="193"/>
      <c r="J342" s="75"/>
      <c r="K342" s="75"/>
      <c r="L342" s="73"/>
      <c r="M342" s="237"/>
      <c r="N342" s="48"/>
      <c r="O342" s="48"/>
      <c r="P342" s="48"/>
      <c r="Q342" s="48"/>
      <c r="R342" s="48"/>
      <c r="S342" s="48"/>
      <c r="T342" s="96"/>
      <c r="AT342" s="25" t="s">
        <v>141</v>
      </c>
      <c r="AU342" s="25" t="s">
        <v>82</v>
      </c>
    </row>
    <row r="343" s="11" customFormat="1">
      <c r="B343" s="239"/>
      <c r="C343" s="240"/>
      <c r="D343" s="235" t="s">
        <v>145</v>
      </c>
      <c r="E343" s="241" t="s">
        <v>21</v>
      </c>
      <c r="F343" s="242" t="s">
        <v>454</v>
      </c>
      <c r="G343" s="240"/>
      <c r="H343" s="241" t="s">
        <v>21</v>
      </c>
      <c r="I343" s="243"/>
      <c r="J343" s="240"/>
      <c r="K343" s="240"/>
      <c r="L343" s="244"/>
      <c r="M343" s="245"/>
      <c r="N343" s="246"/>
      <c r="O343" s="246"/>
      <c r="P343" s="246"/>
      <c r="Q343" s="246"/>
      <c r="R343" s="246"/>
      <c r="S343" s="246"/>
      <c r="T343" s="247"/>
      <c r="AT343" s="248" t="s">
        <v>145</v>
      </c>
      <c r="AU343" s="248" t="s">
        <v>82</v>
      </c>
      <c r="AV343" s="11" t="s">
        <v>80</v>
      </c>
      <c r="AW343" s="11" t="s">
        <v>35</v>
      </c>
      <c r="AX343" s="11" t="s">
        <v>72</v>
      </c>
      <c r="AY343" s="248" t="s">
        <v>132</v>
      </c>
    </row>
    <row r="344" s="11" customFormat="1">
      <c r="B344" s="239"/>
      <c r="C344" s="240"/>
      <c r="D344" s="235" t="s">
        <v>145</v>
      </c>
      <c r="E344" s="241" t="s">
        <v>21</v>
      </c>
      <c r="F344" s="242" t="s">
        <v>455</v>
      </c>
      <c r="G344" s="240"/>
      <c r="H344" s="241" t="s">
        <v>21</v>
      </c>
      <c r="I344" s="243"/>
      <c r="J344" s="240"/>
      <c r="K344" s="240"/>
      <c r="L344" s="244"/>
      <c r="M344" s="245"/>
      <c r="N344" s="246"/>
      <c r="O344" s="246"/>
      <c r="P344" s="246"/>
      <c r="Q344" s="246"/>
      <c r="R344" s="246"/>
      <c r="S344" s="246"/>
      <c r="T344" s="247"/>
      <c r="AT344" s="248" t="s">
        <v>145</v>
      </c>
      <c r="AU344" s="248" t="s">
        <v>82</v>
      </c>
      <c r="AV344" s="11" t="s">
        <v>80</v>
      </c>
      <c r="AW344" s="11" t="s">
        <v>35</v>
      </c>
      <c r="AX344" s="11" t="s">
        <v>72</v>
      </c>
      <c r="AY344" s="248" t="s">
        <v>132</v>
      </c>
    </row>
    <row r="345" s="12" customFormat="1">
      <c r="B345" s="249"/>
      <c r="C345" s="250"/>
      <c r="D345" s="235" t="s">
        <v>145</v>
      </c>
      <c r="E345" s="251" t="s">
        <v>21</v>
      </c>
      <c r="F345" s="252" t="s">
        <v>82</v>
      </c>
      <c r="G345" s="250"/>
      <c r="H345" s="253">
        <v>2</v>
      </c>
      <c r="I345" s="254"/>
      <c r="J345" s="250"/>
      <c r="K345" s="250"/>
      <c r="L345" s="255"/>
      <c r="M345" s="256"/>
      <c r="N345" s="257"/>
      <c r="O345" s="257"/>
      <c r="P345" s="257"/>
      <c r="Q345" s="257"/>
      <c r="R345" s="257"/>
      <c r="S345" s="257"/>
      <c r="T345" s="258"/>
      <c r="AT345" s="259" t="s">
        <v>145</v>
      </c>
      <c r="AU345" s="259" t="s">
        <v>82</v>
      </c>
      <c r="AV345" s="12" t="s">
        <v>82</v>
      </c>
      <c r="AW345" s="12" t="s">
        <v>35</v>
      </c>
      <c r="AX345" s="12" t="s">
        <v>72</v>
      </c>
      <c r="AY345" s="259" t="s">
        <v>132</v>
      </c>
    </row>
    <row r="346" s="13" customFormat="1">
      <c r="B346" s="260"/>
      <c r="C346" s="261"/>
      <c r="D346" s="235" t="s">
        <v>145</v>
      </c>
      <c r="E346" s="262" t="s">
        <v>21</v>
      </c>
      <c r="F346" s="263" t="s">
        <v>148</v>
      </c>
      <c r="G346" s="261"/>
      <c r="H346" s="264">
        <v>2</v>
      </c>
      <c r="I346" s="265"/>
      <c r="J346" s="261"/>
      <c r="K346" s="261"/>
      <c r="L346" s="266"/>
      <c r="M346" s="267"/>
      <c r="N346" s="268"/>
      <c r="O346" s="268"/>
      <c r="P346" s="268"/>
      <c r="Q346" s="268"/>
      <c r="R346" s="268"/>
      <c r="S346" s="268"/>
      <c r="T346" s="269"/>
      <c r="AT346" s="270" t="s">
        <v>145</v>
      </c>
      <c r="AU346" s="270" t="s">
        <v>82</v>
      </c>
      <c r="AV346" s="13" t="s">
        <v>139</v>
      </c>
      <c r="AW346" s="13" t="s">
        <v>35</v>
      </c>
      <c r="AX346" s="13" t="s">
        <v>80</v>
      </c>
      <c r="AY346" s="270" t="s">
        <v>132</v>
      </c>
    </row>
    <row r="347" s="1" customFormat="1" ht="25.5" customHeight="1">
      <c r="B347" s="47"/>
      <c r="C347" s="223" t="s">
        <v>456</v>
      </c>
      <c r="D347" s="223" t="s">
        <v>134</v>
      </c>
      <c r="E347" s="224" t="s">
        <v>457</v>
      </c>
      <c r="F347" s="225" t="s">
        <v>458</v>
      </c>
      <c r="G347" s="226" t="s">
        <v>411</v>
      </c>
      <c r="H347" s="227">
        <v>2</v>
      </c>
      <c r="I347" s="228"/>
      <c r="J347" s="229">
        <f>ROUND(I347*H347,2)</f>
        <v>0</v>
      </c>
      <c r="K347" s="225" t="s">
        <v>138</v>
      </c>
      <c r="L347" s="73"/>
      <c r="M347" s="230" t="s">
        <v>21</v>
      </c>
      <c r="N347" s="231" t="s">
        <v>43</v>
      </c>
      <c r="O347" s="48"/>
      <c r="P347" s="232">
        <f>O347*H347</f>
        <v>0</v>
      </c>
      <c r="Q347" s="232">
        <v>0.21734000000000001</v>
      </c>
      <c r="R347" s="232">
        <f>Q347*H347</f>
        <v>0.43468000000000001</v>
      </c>
      <c r="S347" s="232">
        <v>0</v>
      </c>
      <c r="T347" s="233">
        <f>S347*H347</f>
        <v>0</v>
      </c>
      <c r="AR347" s="25" t="s">
        <v>139</v>
      </c>
      <c r="AT347" s="25" t="s">
        <v>134</v>
      </c>
      <c r="AU347" s="25" t="s">
        <v>82</v>
      </c>
      <c r="AY347" s="25" t="s">
        <v>132</v>
      </c>
      <c r="BE347" s="234">
        <f>IF(N347="základní",J347,0)</f>
        <v>0</v>
      </c>
      <c r="BF347" s="234">
        <f>IF(N347="snížená",J347,0)</f>
        <v>0</v>
      </c>
      <c r="BG347" s="234">
        <f>IF(N347="zákl. přenesená",J347,0)</f>
        <v>0</v>
      </c>
      <c r="BH347" s="234">
        <f>IF(N347="sníž. přenesená",J347,0)</f>
        <v>0</v>
      </c>
      <c r="BI347" s="234">
        <f>IF(N347="nulová",J347,0)</f>
        <v>0</v>
      </c>
      <c r="BJ347" s="25" t="s">
        <v>80</v>
      </c>
      <c r="BK347" s="234">
        <f>ROUND(I347*H347,2)</f>
        <v>0</v>
      </c>
      <c r="BL347" s="25" t="s">
        <v>139</v>
      </c>
      <c r="BM347" s="25" t="s">
        <v>459</v>
      </c>
    </row>
    <row r="348" s="1" customFormat="1">
      <c r="B348" s="47"/>
      <c r="C348" s="75"/>
      <c r="D348" s="235" t="s">
        <v>141</v>
      </c>
      <c r="E348" s="75"/>
      <c r="F348" s="236" t="s">
        <v>458</v>
      </c>
      <c r="G348" s="75"/>
      <c r="H348" s="75"/>
      <c r="I348" s="193"/>
      <c r="J348" s="75"/>
      <c r="K348" s="75"/>
      <c r="L348" s="73"/>
      <c r="M348" s="237"/>
      <c r="N348" s="48"/>
      <c r="O348" s="48"/>
      <c r="P348" s="48"/>
      <c r="Q348" s="48"/>
      <c r="R348" s="48"/>
      <c r="S348" s="48"/>
      <c r="T348" s="96"/>
      <c r="AT348" s="25" t="s">
        <v>141</v>
      </c>
      <c r="AU348" s="25" t="s">
        <v>82</v>
      </c>
    </row>
    <row r="349" s="1" customFormat="1">
      <c r="B349" s="47"/>
      <c r="C349" s="75"/>
      <c r="D349" s="235" t="s">
        <v>143</v>
      </c>
      <c r="E349" s="75"/>
      <c r="F349" s="238" t="s">
        <v>460</v>
      </c>
      <c r="G349" s="75"/>
      <c r="H349" s="75"/>
      <c r="I349" s="193"/>
      <c r="J349" s="75"/>
      <c r="K349" s="75"/>
      <c r="L349" s="73"/>
      <c r="M349" s="237"/>
      <c r="N349" s="48"/>
      <c r="O349" s="48"/>
      <c r="P349" s="48"/>
      <c r="Q349" s="48"/>
      <c r="R349" s="48"/>
      <c r="S349" s="48"/>
      <c r="T349" s="96"/>
      <c r="AT349" s="25" t="s">
        <v>143</v>
      </c>
      <c r="AU349" s="25" t="s">
        <v>82</v>
      </c>
    </row>
    <row r="350" s="1" customFormat="1" ht="16.5" customHeight="1">
      <c r="B350" s="47"/>
      <c r="C350" s="283" t="s">
        <v>461</v>
      </c>
      <c r="D350" s="283" t="s">
        <v>218</v>
      </c>
      <c r="E350" s="284" t="s">
        <v>462</v>
      </c>
      <c r="F350" s="285" t="s">
        <v>463</v>
      </c>
      <c r="G350" s="286" t="s">
        <v>411</v>
      </c>
      <c r="H350" s="287">
        <v>2</v>
      </c>
      <c r="I350" s="288"/>
      <c r="J350" s="289">
        <f>ROUND(I350*H350,2)</f>
        <v>0</v>
      </c>
      <c r="K350" s="285" t="s">
        <v>240</v>
      </c>
      <c r="L350" s="290"/>
      <c r="M350" s="291" t="s">
        <v>21</v>
      </c>
      <c r="N350" s="292" t="s">
        <v>43</v>
      </c>
      <c r="O350" s="48"/>
      <c r="P350" s="232">
        <f>O350*H350</f>
        <v>0</v>
      </c>
      <c r="Q350" s="232">
        <v>0.050599999999999999</v>
      </c>
      <c r="R350" s="232">
        <f>Q350*H350</f>
        <v>0.1012</v>
      </c>
      <c r="S350" s="232">
        <v>0</v>
      </c>
      <c r="T350" s="233">
        <f>S350*H350</f>
        <v>0</v>
      </c>
      <c r="AR350" s="25" t="s">
        <v>191</v>
      </c>
      <c r="AT350" s="25" t="s">
        <v>218</v>
      </c>
      <c r="AU350" s="25" t="s">
        <v>82</v>
      </c>
      <c r="AY350" s="25" t="s">
        <v>132</v>
      </c>
      <c r="BE350" s="234">
        <f>IF(N350="základní",J350,0)</f>
        <v>0</v>
      </c>
      <c r="BF350" s="234">
        <f>IF(N350="snížená",J350,0)</f>
        <v>0</v>
      </c>
      <c r="BG350" s="234">
        <f>IF(N350="zákl. přenesená",J350,0)</f>
        <v>0</v>
      </c>
      <c r="BH350" s="234">
        <f>IF(N350="sníž. přenesená",J350,0)</f>
        <v>0</v>
      </c>
      <c r="BI350" s="234">
        <f>IF(N350="nulová",J350,0)</f>
        <v>0</v>
      </c>
      <c r="BJ350" s="25" t="s">
        <v>80</v>
      </c>
      <c r="BK350" s="234">
        <f>ROUND(I350*H350,2)</f>
        <v>0</v>
      </c>
      <c r="BL350" s="25" t="s">
        <v>139</v>
      </c>
      <c r="BM350" s="25" t="s">
        <v>464</v>
      </c>
    </row>
    <row r="351" s="1" customFormat="1">
      <c r="B351" s="47"/>
      <c r="C351" s="75"/>
      <c r="D351" s="235" t="s">
        <v>141</v>
      </c>
      <c r="E351" s="75"/>
      <c r="F351" s="236" t="s">
        <v>463</v>
      </c>
      <c r="G351" s="75"/>
      <c r="H351" s="75"/>
      <c r="I351" s="193"/>
      <c r="J351" s="75"/>
      <c r="K351" s="75"/>
      <c r="L351" s="73"/>
      <c r="M351" s="237"/>
      <c r="N351" s="48"/>
      <c r="O351" s="48"/>
      <c r="P351" s="48"/>
      <c r="Q351" s="48"/>
      <c r="R351" s="48"/>
      <c r="S351" s="48"/>
      <c r="T351" s="96"/>
      <c r="AT351" s="25" t="s">
        <v>141</v>
      </c>
      <c r="AU351" s="25" t="s">
        <v>82</v>
      </c>
    </row>
    <row r="352" s="1" customFormat="1" ht="16.5" customHeight="1">
      <c r="B352" s="47"/>
      <c r="C352" s="283" t="s">
        <v>465</v>
      </c>
      <c r="D352" s="283" t="s">
        <v>218</v>
      </c>
      <c r="E352" s="284" t="s">
        <v>466</v>
      </c>
      <c r="F352" s="285" t="s">
        <v>467</v>
      </c>
      <c r="G352" s="286" t="s">
        <v>411</v>
      </c>
      <c r="H352" s="287">
        <v>2</v>
      </c>
      <c r="I352" s="288"/>
      <c r="J352" s="289">
        <f>ROUND(I352*H352,2)</f>
        <v>0</v>
      </c>
      <c r="K352" s="285" t="s">
        <v>138</v>
      </c>
      <c r="L352" s="290"/>
      <c r="M352" s="291" t="s">
        <v>21</v>
      </c>
      <c r="N352" s="292" t="s">
        <v>43</v>
      </c>
      <c r="O352" s="48"/>
      <c r="P352" s="232">
        <f>O352*H352</f>
        <v>0</v>
      </c>
      <c r="Q352" s="232">
        <v>0.0060000000000000001</v>
      </c>
      <c r="R352" s="232">
        <f>Q352*H352</f>
        <v>0.012</v>
      </c>
      <c r="S352" s="232">
        <v>0</v>
      </c>
      <c r="T352" s="233">
        <f>S352*H352</f>
        <v>0</v>
      </c>
      <c r="AR352" s="25" t="s">
        <v>191</v>
      </c>
      <c r="AT352" s="25" t="s">
        <v>218</v>
      </c>
      <c r="AU352" s="25" t="s">
        <v>82</v>
      </c>
      <c r="AY352" s="25" t="s">
        <v>132</v>
      </c>
      <c r="BE352" s="234">
        <f>IF(N352="základní",J352,0)</f>
        <v>0</v>
      </c>
      <c r="BF352" s="234">
        <f>IF(N352="snížená",J352,0)</f>
        <v>0</v>
      </c>
      <c r="BG352" s="234">
        <f>IF(N352="zákl. přenesená",J352,0)</f>
        <v>0</v>
      </c>
      <c r="BH352" s="234">
        <f>IF(N352="sníž. přenesená",J352,0)</f>
        <v>0</v>
      </c>
      <c r="BI352" s="234">
        <f>IF(N352="nulová",J352,0)</f>
        <v>0</v>
      </c>
      <c r="BJ352" s="25" t="s">
        <v>80</v>
      </c>
      <c r="BK352" s="234">
        <f>ROUND(I352*H352,2)</f>
        <v>0</v>
      </c>
      <c r="BL352" s="25" t="s">
        <v>139</v>
      </c>
      <c r="BM352" s="25" t="s">
        <v>468</v>
      </c>
    </row>
    <row r="353" s="1" customFormat="1">
      <c r="B353" s="47"/>
      <c r="C353" s="75"/>
      <c r="D353" s="235" t="s">
        <v>141</v>
      </c>
      <c r="E353" s="75"/>
      <c r="F353" s="236" t="s">
        <v>467</v>
      </c>
      <c r="G353" s="75"/>
      <c r="H353" s="75"/>
      <c r="I353" s="193"/>
      <c r="J353" s="75"/>
      <c r="K353" s="75"/>
      <c r="L353" s="73"/>
      <c r="M353" s="237"/>
      <c r="N353" s="48"/>
      <c r="O353" s="48"/>
      <c r="P353" s="48"/>
      <c r="Q353" s="48"/>
      <c r="R353" s="48"/>
      <c r="S353" s="48"/>
      <c r="T353" s="96"/>
      <c r="AT353" s="25" t="s">
        <v>141</v>
      </c>
      <c r="AU353" s="25" t="s">
        <v>82</v>
      </c>
    </row>
    <row r="354" s="1" customFormat="1" ht="16.5" customHeight="1">
      <c r="B354" s="47"/>
      <c r="C354" s="223" t="s">
        <v>469</v>
      </c>
      <c r="D354" s="223" t="s">
        <v>134</v>
      </c>
      <c r="E354" s="224" t="s">
        <v>470</v>
      </c>
      <c r="F354" s="225" t="s">
        <v>471</v>
      </c>
      <c r="G354" s="226" t="s">
        <v>411</v>
      </c>
      <c r="H354" s="227">
        <v>3</v>
      </c>
      <c r="I354" s="228"/>
      <c r="J354" s="229">
        <f>ROUND(I354*H354,2)</f>
        <v>0</v>
      </c>
      <c r="K354" s="225" t="s">
        <v>138</v>
      </c>
      <c r="L354" s="73"/>
      <c r="M354" s="230" t="s">
        <v>21</v>
      </c>
      <c r="N354" s="231" t="s">
        <v>43</v>
      </c>
      <c r="O354" s="48"/>
      <c r="P354" s="232">
        <f>O354*H354</f>
        <v>0</v>
      </c>
      <c r="Q354" s="232">
        <v>0.42080000000000001</v>
      </c>
      <c r="R354" s="232">
        <f>Q354*H354</f>
        <v>1.2624</v>
      </c>
      <c r="S354" s="232">
        <v>0</v>
      </c>
      <c r="T354" s="233">
        <f>S354*H354</f>
        <v>0</v>
      </c>
      <c r="AR354" s="25" t="s">
        <v>139</v>
      </c>
      <c r="AT354" s="25" t="s">
        <v>134</v>
      </c>
      <c r="AU354" s="25" t="s">
        <v>82</v>
      </c>
      <c r="AY354" s="25" t="s">
        <v>132</v>
      </c>
      <c r="BE354" s="234">
        <f>IF(N354="základní",J354,0)</f>
        <v>0</v>
      </c>
      <c r="BF354" s="234">
        <f>IF(N354="snížená",J354,0)</f>
        <v>0</v>
      </c>
      <c r="BG354" s="234">
        <f>IF(N354="zákl. přenesená",J354,0)</f>
        <v>0</v>
      </c>
      <c r="BH354" s="234">
        <f>IF(N354="sníž. přenesená",J354,0)</f>
        <v>0</v>
      </c>
      <c r="BI354" s="234">
        <f>IF(N354="nulová",J354,0)</f>
        <v>0</v>
      </c>
      <c r="BJ354" s="25" t="s">
        <v>80</v>
      </c>
      <c r="BK354" s="234">
        <f>ROUND(I354*H354,2)</f>
        <v>0</v>
      </c>
      <c r="BL354" s="25" t="s">
        <v>139</v>
      </c>
      <c r="BM354" s="25" t="s">
        <v>472</v>
      </c>
    </row>
    <row r="355" s="1" customFormat="1">
      <c r="B355" s="47"/>
      <c r="C355" s="75"/>
      <c r="D355" s="235" t="s">
        <v>141</v>
      </c>
      <c r="E355" s="75"/>
      <c r="F355" s="236" t="s">
        <v>471</v>
      </c>
      <c r="G355" s="75"/>
      <c r="H355" s="75"/>
      <c r="I355" s="193"/>
      <c r="J355" s="75"/>
      <c r="K355" s="75"/>
      <c r="L355" s="73"/>
      <c r="M355" s="237"/>
      <c r="N355" s="48"/>
      <c r="O355" s="48"/>
      <c r="P355" s="48"/>
      <c r="Q355" s="48"/>
      <c r="R355" s="48"/>
      <c r="S355" s="48"/>
      <c r="T355" s="96"/>
      <c r="AT355" s="25" t="s">
        <v>141</v>
      </c>
      <c r="AU355" s="25" t="s">
        <v>82</v>
      </c>
    </row>
    <row r="356" s="1" customFormat="1">
      <c r="B356" s="47"/>
      <c r="C356" s="75"/>
      <c r="D356" s="235" t="s">
        <v>143</v>
      </c>
      <c r="E356" s="75"/>
      <c r="F356" s="238" t="s">
        <v>473</v>
      </c>
      <c r="G356" s="75"/>
      <c r="H356" s="75"/>
      <c r="I356" s="193"/>
      <c r="J356" s="75"/>
      <c r="K356" s="75"/>
      <c r="L356" s="73"/>
      <c r="M356" s="237"/>
      <c r="N356" s="48"/>
      <c r="O356" s="48"/>
      <c r="P356" s="48"/>
      <c r="Q356" s="48"/>
      <c r="R356" s="48"/>
      <c r="S356" s="48"/>
      <c r="T356" s="96"/>
      <c r="AT356" s="25" t="s">
        <v>143</v>
      </c>
      <c r="AU356" s="25" t="s">
        <v>82</v>
      </c>
    </row>
    <row r="357" s="11" customFormat="1">
      <c r="B357" s="239"/>
      <c r="C357" s="240"/>
      <c r="D357" s="235" t="s">
        <v>145</v>
      </c>
      <c r="E357" s="241" t="s">
        <v>21</v>
      </c>
      <c r="F357" s="242" t="s">
        <v>146</v>
      </c>
      <c r="G357" s="240"/>
      <c r="H357" s="241" t="s">
        <v>21</v>
      </c>
      <c r="I357" s="243"/>
      <c r="J357" s="240"/>
      <c r="K357" s="240"/>
      <c r="L357" s="244"/>
      <c r="M357" s="245"/>
      <c r="N357" s="246"/>
      <c r="O357" s="246"/>
      <c r="P357" s="246"/>
      <c r="Q357" s="246"/>
      <c r="R357" s="246"/>
      <c r="S357" s="246"/>
      <c r="T357" s="247"/>
      <c r="AT357" s="248" t="s">
        <v>145</v>
      </c>
      <c r="AU357" s="248" t="s">
        <v>82</v>
      </c>
      <c r="AV357" s="11" t="s">
        <v>80</v>
      </c>
      <c r="AW357" s="11" t="s">
        <v>35</v>
      </c>
      <c r="AX357" s="11" t="s">
        <v>72</v>
      </c>
      <c r="AY357" s="248" t="s">
        <v>132</v>
      </c>
    </row>
    <row r="358" s="11" customFormat="1">
      <c r="B358" s="239"/>
      <c r="C358" s="240"/>
      <c r="D358" s="235" t="s">
        <v>145</v>
      </c>
      <c r="E358" s="241" t="s">
        <v>21</v>
      </c>
      <c r="F358" s="242" t="s">
        <v>474</v>
      </c>
      <c r="G358" s="240"/>
      <c r="H358" s="241" t="s">
        <v>21</v>
      </c>
      <c r="I358" s="243"/>
      <c r="J358" s="240"/>
      <c r="K358" s="240"/>
      <c r="L358" s="244"/>
      <c r="M358" s="245"/>
      <c r="N358" s="246"/>
      <c r="O358" s="246"/>
      <c r="P358" s="246"/>
      <c r="Q358" s="246"/>
      <c r="R358" s="246"/>
      <c r="S358" s="246"/>
      <c r="T358" s="247"/>
      <c r="AT358" s="248" t="s">
        <v>145</v>
      </c>
      <c r="AU358" s="248" t="s">
        <v>82</v>
      </c>
      <c r="AV358" s="11" t="s">
        <v>80</v>
      </c>
      <c r="AW358" s="11" t="s">
        <v>35</v>
      </c>
      <c r="AX358" s="11" t="s">
        <v>72</v>
      </c>
      <c r="AY358" s="248" t="s">
        <v>132</v>
      </c>
    </row>
    <row r="359" s="12" customFormat="1">
      <c r="B359" s="249"/>
      <c r="C359" s="250"/>
      <c r="D359" s="235" t="s">
        <v>145</v>
      </c>
      <c r="E359" s="251" t="s">
        <v>21</v>
      </c>
      <c r="F359" s="252" t="s">
        <v>154</v>
      </c>
      <c r="G359" s="250"/>
      <c r="H359" s="253">
        <v>3</v>
      </c>
      <c r="I359" s="254"/>
      <c r="J359" s="250"/>
      <c r="K359" s="250"/>
      <c r="L359" s="255"/>
      <c r="M359" s="256"/>
      <c r="N359" s="257"/>
      <c r="O359" s="257"/>
      <c r="P359" s="257"/>
      <c r="Q359" s="257"/>
      <c r="R359" s="257"/>
      <c r="S359" s="257"/>
      <c r="T359" s="258"/>
      <c r="AT359" s="259" t="s">
        <v>145</v>
      </c>
      <c r="AU359" s="259" t="s">
        <v>82</v>
      </c>
      <c r="AV359" s="12" t="s">
        <v>82</v>
      </c>
      <c r="AW359" s="12" t="s">
        <v>35</v>
      </c>
      <c r="AX359" s="12" t="s">
        <v>72</v>
      </c>
      <c r="AY359" s="259" t="s">
        <v>132</v>
      </c>
    </row>
    <row r="360" s="13" customFormat="1">
      <c r="B360" s="260"/>
      <c r="C360" s="261"/>
      <c r="D360" s="235" t="s">
        <v>145</v>
      </c>
      <c r="E360" s="262" t="s">
        <v>21</v>
      </c>
      <c r="F360" s="263" t="s">
        <v>148</v>
      </c>
      <c r="G360" s="261"/>
      <c r="H360" s="264">
        <v>3</v>
      </c>
      <c r="I360" s="265"/>
      <c r="J360" s="261"/>
      <c r="K360" s="261"/>
      <c r="L360" s="266"/>
      <c r="M360" s="267"/>
      <c r="N360" s="268"/>
      <c r="O360" s="268"/>
      <c r="P360" s="268"/>
      <c r="Q360" s="268"/>
      <c r="R360" s="268"/>
      <c r="S360" s="268"/>
      <c r="T360" s="269"/>
      <c r="AT360" s="270" t="s">
        <v>145</v>
      </c>
      <c r="AU360" s="270" t="s">
        <v>82</v>
      </c>
      <c r="AV360" s="13" t="s">
        <v>139</v>
      </c>
      <c r="AW360" s="13" t="s">
        <v>35</v>
      </c>
      <c r="AX360" s="13" t="s">
        <v>80</v>
      </c>
      <c r="AY360" s="270" t="s">
        <v>132</v>
      </c>
    </row>
    <row r="361" s="1" customFormat="1" ht="25.5" customHeight="1">
      <c r="B361" s="47"/>
      <c r="C361" s="223" t="s">
        <v>475</v>
      </c>
      <c r="D361" s="223" t="s">
        <v>134</v>
      </c>
      <c r="E361" s="224" t="s">
        <v>476</v>
      </c>
      <c r="F361" s="225" t="s">
        <v>477</v>
      </c>
      <c r="G361" s="226" t="s">
        <v>411</v>
      </c>
      <c r="H361" s="227">
        <v>10</v>
      </c>
      <c r="I361" s="228"/>
      <c r="J361" s="229">
        <f>ROUND(I361*H361,2)</f>
        <v>0</v>
      </c>
      <c r="K361" s="225" t="s">
        <v>138</v>
      </c>
      <c r="L361" s="73"/>
      <c r="M361" s="230" t="s">
        <v>21</v>
      </c>
      <c r="N361" s="231" t="s">
        <v>43</v>
      </c>
      <c r="O361" s="48"/>
      <c r="P361" s="232">
        <f>O361*H361</f>
        <v>0</v>
      </c>
      <c r="Q361" s="232">
        <v>0.31108000000000002</v>
      </c>
      <c r="R361" s="232">
        <f>Q361*H361</f>
        <v>3.1108000000000002</v>
      </c>
      <c r="S361" s="232">
        <v>0</v>
      </c>
      <c r="T361" s="233">
        <f>S361*H361</f>
        <v>0</v>
      </c>
      <c r="AR361" s="25" t="s">
        <v>139</v>
      </c>
      <c r="AT361" s="25" t="s">
        <v>134</v>
      </c>
      <c r="AU361" s="25" t="s">
        <v>82</v>
      </c>
      <c r="AY361" s="25" t="s">
        <v>132</v>
      </c>
      <c r="BE361" s="234">
        <f>IF(N361="základní",J361,0)</f>
        <v>0</v>
      </c>
      <c r="BF361" s="234">
        <f>IF(N361="snížená",J361,0)</f>
        <v>0</v>
      </c>
      <c r="BG361" s="234">
        <f>IF(N361="zákl. přenesená",J361,0)</f>
        <v>0</v>
      </c>
      <c r="BH361" s="234">
        <f>IF(N361="sníž. přenesená",J361,0)</f>
        <v>0</v>
      </c>
      <c r="BI361" s="234">
        <f>IF(N361="nulová",J361,0)</f>
        <v>0</v>
      </c>
      <c r="BJ361" s="25" t="s">
        <v>80</v>
      </c>
      <c r="BK361" s="234">
        <f>ROUND(I361*H361,2)</f>
        <v>0</v>
      </c>
      <c r="BL361" s="25" t="s">
        <v>139</v>
      </c>
      <c r="BM361" s="25" t="s">
        <v>478</v>
      </c>
    </row>
    <row r="362" s="1" customFormat="1">
      <c r="B362" s="47"/>
      <c r="C362" s="75"/>
      <c r="D362" s="235" t="s">
        <v>141</v>
      </c>
      <c r="E362" s="75"/>
      <c r="F362" s="236" t="s">
        <v>479</v>
      </c>
      <c r="G362" s="75"/>
      <c r="H362" s="75"/>
      <c r="I362" s="193"/>
      <c r="J362" s="75"/>
      <c r="K362" s="75"/>
      <c r="L362" s="73"/>
      <c r="M362" s="237"/>
      <c r="N362" s="48"/>
      <c r="O362" s="48"/>
      <c r="P362" s="48"/>
      <c r="Q362" s="48"/>
      <c r="R362" s="48"/>
      <c r="S362" s="48"/>
      <c r="T362" s="96"/>
      <c r="AT362" s="25" t="s">
        <v>141</v>
      </c>
      <c r="AU362" s="25" t="s">
        <v>82</v>
      </c>
    </row>
    <row r="363" s="1" customFormat="1">
      <c r="B363" s="47"/>
      <c r="C363" s="75"/>
      <c r="D363" s="235" t="s">
        <v>143</v>
      </c>
      <c r="E363" s="75"/>
      <c r="F363" s="238" t="s">
        <v>473</v>
      </c>
      <c r="G363" s="75"/>
      <c r="H363" s="75"/>
      <c r="I363" s="193"/>
      <c r="J363" s="75"/>
      <c r="K363" s="75"/>
      <c r="L363" s="73"/>
      <c r="M363" s="237"/>
      <c r="N363" s="48"/>
      <c r="O363" s="48"/>
      <c r="P363" s="48"/>
      <c r="Q363" s="48"/>
      <c r="R363" s="48"/>
      <c r="S363" s="48"/>
      <c r="T363" s="96"/>
      <c r="AT363" s="25" t="s">
        <v>143</v>
      </c>
      <c r="AU363" s="25" t="s">
        <v>82</v>
      </c>
    </row>
    <row r="364" s="11" customFormat="1">
      <c r="B364" s="239"/>
      <c r="C364" s="240"/>
      <c r="D364" s="235" t="s">
        <v>145</v>
      </c>
      <c r="E364" s="241" t="s">
        <v>21</v>
      </c>
      <c r="F364" s="242" t="s">
        <v>146</v>
      </c>
      <c r="G364" s="240"/>
      <c r="H364" s="241" t="s">
        <v>21</v>
      </c>
      <c r="I364" s="243"/>
      <c r="J364" s="240"/>
      <c r="K364" s="240"/>
      <c r="L364" s="244"/>
      <c r="M364" s="245"/>
      <c r="N364" s="246"/>
      <c r="O364" s="246"/>
      <c r="P364" s="246"/>
      <c r="Q364" s="246"/>
      <c r="R364" s="246"/>
      <c r="S364" s="246"/>
      <c r="T364" s="247"/>
      <c r="AT364" s="248" t="s">
        <v>145</v>
      </c>
      <c r="AU364" s="248" t="s">
        <v>82</v>
      </c>
      <c r="AV364" s="11" t="s">
        <v>80</v>
      </c>
      <c r="AW364" s="11" t="s">
        <v>35</v>
      </c>
      <c r="AX364" s="11" t="s">
        <v>72</v>
      </c>
      <c r="AY364" s="248" t="s">
        <v>132</v>
      </c>
    </row>
    <row r="365" s="11" customFormat="1">
      <c r="B365" s="239"/>
      <c r="C365" s="240"/>
      <c r="D365" s="235" t="s">
        <v>145</v>
      </c>
      <c r="E365" s="241" t="s">
        <v>21</v>
      </c>
      <c r="F365" s="242" t="s">
        <v>480</v>
      </c>
      <c r="G365" s="240"/>
      <c r="H365" s="241" t="s">
        <v>21</v>
      </c>
      <c r="I365" s="243"/>
      <c r="J365" s="240"/>
      <c r="K365" s="240"/>
      <c r="L365" s="244"/>
      <c r="M365" s="245"/>
      <c r="N365" s="246"/>
      <c r="O365" s="246"/>
      <c r="P365" s="246"/>
      <c r="Q365" s="246"/>
      <c r="R365" s="246"/>
      <c r="S365" s="246"/>
      <c r="T365" s="247"/>
      <c r="AT365" s="248" t="s">
        <v>145</v>
      </c>
      <c r="AU365" s="248" t="s">
        <v>82</v>
      </c>
      <c r="AV365" s="11" t="s">
        <v>80</v>
      </c>
      <c r="AW365" s="11" t="s">
        <v>35</v>
      </c>
      <c r="AX365" s="11" t="s">
        <v>72</v>
      </c>
      <c r="AY365" s="248" t="s">
        <v>132</v>
      </c>
    </row>
    <row r="366" s="12" customFormat="1">
      <c r="B366" s="249"/>
      <c r="C366" s="250"/>
      <c r="D366" s="235" t="s">
        <v>145</v>
      </c>
      <c r="E366" s="251" t="s">
        <v>21</v>
      </c>
      <c r="F366" s="252" t="s">
        <v>170</v>
      </c>
      <c r="G366" s="250"/>
      <c r="H366" s="253">
        <v>5</v>
      </c>
      <c r="I366" s="254"/>
      <c r="J366" s="250"/>
      <c r="K366" s="250"/>
      <c r="L366" s="255"/>
      <c r="M366" s="256"/>
      <c r="N366" s="257"/>
      <c r="O366" s="257"/>
      <c r="P366" s="257"/>
      <c r="Q366" s="257"/>
      <c r="R366" s="257"/>
      <c r="S366" s="257"/>
      <c r="T366" s="258"/>
      <c r="AT366" s="259" t="s">
        <v>145</v>
      </c>
      <c r="AU366" s="259" t="s">
        <v>82</v>
      </c>
      <c r="AV366" s="12" t="s">
        <v>82</v>
      </c>
      <c r="AW366" s="12" t="s">
        <v>35</v>
      </c>
      <c r="AX366" s="12" t="s">
        <v>72</v>
      </c>
      <c r="AY366" s="259" t="s">
        <v>132</v>
      </c>
    </row>
    <row r="367" s="11" customFormat="1">
      <c r="B367" s="239"/>
      <c r="C367" s="240"/>
      <c r="D367" s="235" t="s">
        <v>145</v>
      </c>
      <c r="E367" s="241" t="s">
        <v>21</v>
      </c>
      <c r="F367" s="242" t="s">
        <v>481</v>
      </c>
      <c r="G367" s="240"/>
      <c r="H367" s="241" t="s">
        <v>21</v>
      </c>
      <c r="I367" s="243"/>
      <c r="J367" s="240"/>
      <c r="K367" s="240"/>
      <c r="L367" s="244"/>
      <c r="M367" s="245"/>
      <c r="N367" s="246"/>
      <c r="O367" s="246"/>
      <c r="P367" s="246"/>
      <c r="Q367" s="246"/>
      <c r="R367" s="246"/>
      <c r="S367" s="246"/>
      <c r="T367" s="247"/>
      <c r="AT367" s="248" t="s">
        <v>145</v>
      </c>
      <c r="AU367" s="248" t="s">
        <v>82</v>
      </c>
      <c r="AV367" s="11" t="s">
        <v>80</v>
      </c>
      <c r="AW367" s="11" t="s">
        <v>35</v>
      </c>
      <c r="AX367" s="11" t="s">
        <v>72</v>
      </c>
      <c r="AY367" s="248" t="s">
        <v>132</v>
      </c>
    </row>
    <row r="368" s="12" customFormat="1">
      <c r="B368" s="249"/>
      <c r="C368" s="250"/>
      <c r="D368" s="235" t="s">
        <v>145</v>
      </c>
      <c r="E368" s="251" t="s">
        <v>21</v>
      </c>
      <c r="F368" s="252" t="s">
        <v>170</v>
      </c>
      <c r="G368" s="250"/>
      <c r="H368" s="253">
        <v>5</v>
      </c>
      <c r="I368" s="254"/>
      <c r="J368" s="250"/>
      <c r="K368" s="250"/>
      <c r="L368" s="255"/>
      <c r="M368" s="256"/>
      <c r="N368" s="257"/>
      <c r="O368" s="257"/>
      <c r="P368" s="257"/>
      <c r="Q368" s="257"/>
      <c r="R368" s="257"/>
      <c r="S368" s="257"/>
      <c r="T368" s="258"/>
      <c r="AT368" s="259" t="s">
        <v>145</v>
      </c>
      <c r="AU368" s="259" t="s">
        <v>82</v>
      </c>
      <c r="AV368" s="12" t="s">
        <v>82</v>
      </c>
      <c r="AW368" s="12" t="s">
        <v>35</v>
      </c>
      <c r="AX368" s="12" t="s">
        <v>72</v>
      </c>
      <c r="AY368" s="259" t="s">
        <v>132</v>
      </c>
    </row>
    <row r="369" s="13" customFormat="1">
      <c r="B369" s="260"/>
      <c r="C369" s="261"/>
      <c r="D369" s="235" t="s">
        <v>145</v>
      </c>
      <c r="E369" s="262" t="s">
        <v>21</v>
      </c>
      <c r="F369" s="263" t="s">
        <v>148</v>
      </c>
      <c r="G369" s="261"/>
      <c r="H369" s="264">
        <v>10</v>
      </c>
      <c r="I369" s="265"/>
      <c r="J369" s="261"/>
      <c r="K369" s="261"/>
      <c r="L369" s="266"/>
      <c r="M369" s="267"/>
      <c r="N369" s="268"/>
      <c r="O369" s="268"/>
      <c r="P369" s="268"/>
      <c r="Q369" s="268"/>
      <c r="R369" s="268"/>
      <c r="S369" s="268"/>
      <c r="T369" s="269"/>
      <c r="AT369" s="270" t="s">
        <v>145</v>
      </c>
      <c r="AU369" s="270" t="s">
        <v>82</v>
      </c>
      <c r="AV369" s="13" t="s">
        <v>139</v>
      </c>
      <c r="AW369" s="13" t="s">
        <v>35</v>
      </c>
      <c r="AX369" s="13" t="s">
        <v>80</v>
      </c>
      <c r="AY369" s="270" t="s">
        <v>132</v>
      </c>
    </row>
    <row r="370" s="1" customFormat="1" ht="16.5" customHeight="1">
      <c r="B370" s="47"/>
      <c r="C370" s="223" t="s">
        <v>482</v>
      </c>
      <c r="D370" s="223" t="s">
        <v>134</v>
      </c>
      <c r="E370" s="224" t="s">
        <v>483</v>
      </c>
      <c r="F370" s="225" t="s">
        <v>484</v>
      </c>
      <c r="G370" s="226" t="s">
        <v>399</v>
      </c>
      <c r="H370" s="227">
        <v>8</v>
      </c>
      <c r="I370" s="228"/>
      <c r="J370" s="229">
        <f>ROUND(I370*H370,2)</f>
        <v>0</v>
      </c>
      <c r="K370" s="225" t="s">
        <v>138</v>
      </c>
      <c r="L370" s="73"/>
      <c r="M370" s="230" t="s">
        <v>21</v>
      </c>
      <c r="N370" s="231" t="s">
        <v>43</v>
      </c>
      <c r="O370" s="48"/>
      <c r="P370" s="232">
        <f>O370*H370</f>
        <v>0</v>
      </c>
      <c r="Q370" s="232">
        <v>6.0000000000000002E-05</v>
      </c>
      <c r="R370" s="232">
        <f>Q370*H370</f>
        <v>0.00048000000000000001</v>
      </c>
      <c r="S370" s="232">
        <v>0</v>
      </c>
      <c r="T370" s="233">
        <f>S370*H370</f>
        <v>0</v>
      </c>
      <c r="AR370" s="25" t="s">
        <v>139</v>
      </c>
      <c r="AT370" s="25" t="s">
        <v>134</v>
      </c>
      <c r="AU370" s="25" t="s">
        <v>82</v>
      </c>
      <c r="AY370" s="25" t="s">
        <v>132</v>
      </c>
      <c r="BE370" s="234">
        <f>IF(N370="základní",J370,0)</f>
        <v>0</v>
      </c>
      <c r="BF370" s="234">
        <f>IF(N370="snížená",J370,0)</f>
        <v>0</v>
      </c>
      <c r="BG370" s="234">
        <f>IF(N370="zákl. přenesená",J370,0)</f>
        <v>0</v>
      </c>
      <c r="BH370" s="234">
        <f>IF(N370="sníž. přenesená",J370,0)</f>
        <v>0</v>
      </c>
      <c r="BI370" s="234">
        <f>IF(N370="nulová",J370,0)</f>
        <v>0</v>
      </c>
      <c r="BJ370" s="25" t="s">
        <v>80</v>
      </c>
      <c r="BK370" s="234">
        <f>ROUND(I370*H370,2)</f>
        <v>0</v>
      </c>
      <c r="BL370" s="25" t="s">
        <v>139</v>
      </c>
      <c r="BM370" s="25" t="s">
        <v>485</v>
      </c>
    </row>
    <row r="371" s="1" customFormat="1">
      <c r="B371" s="47"/>
      <c r="C371" s="75"/>
      <c r="D371" s="235" t="s">
        <v>141</v>
      </c>
      <c r="E371" s="75"/>
      <c r="F371" s="236" t="s">
        <v>486</v>
      </c>
      <c r="G371" s="75"/>
      <c r="H371" s="75"/>
      <c r="I371" s="193"/>
      <c r="J371" s="75"/>
      <c r="K371" s="75"/>
      <c r="L371" s="73"/>
      <c r="M371" s="237"/>
      <c r="N371" s="48"/>
      <c r="O371" s="48"/>
      <c r="P371" s="48"/>
      <c r="Q371" s="48"/>
      <c r="R371" s="48"/>
      <c r="S371" s="48"/>
      <c r="T371" s="96"/>
      <c r="AT371" s="25" t="s">
        <v>141</v>
      </c>
      <c r="AU371" s="25" t="s">
        <v>82</v>
      </c>
    </row>
    <row r="372" s="10" customFormat="1" ht="29.88" customHeight="1">
      <c r="B372" s="207"/>
      <c r="C372" s="208"/>
      <c r="D372" s="209" t="s">
        <v>71</v>
      </c>
      <c r="E372" s="221" t="s">
        <v>196</v>
      </c>
      <c r="F372" s="221" t="s">
        <v>487</v>
      </c>
      <c r="G372" s="208"/>
      <c r="H372" s="208"/>
      <c r="I372" s="211"/>
      <c r="J372" s="222">
        <f>BK372</f>
        <v>0</v>
      </c>
      <c r="K372" s="208"/>
      <c r="L372" s="213"/>
      <c r="M372" s="214"/>
      <c r="N372" s="215"/>
      <c r="O372" s="215"/>
      <c r="P372" s="216">
        <f>P373+P487+P494</f>
        <v>0</v>
      </c>
      <c r="Q372" s="215"/>
      <c r="R372" s="216">
        <f>R373+R487+R494</f>
        <v>155.96048599999998</v>
      </c>
      <c r="S372" s="215"/>
      <c r="T372" s="217">
        <f>T373+T487+T494</f>
        <v>15</v>
      </c>
      <c r="AR372" s="218" t="s">
        <v>80</v>
      </c>
      <c r="AT372" s="219" t="s">
        <v>71</v>
      </c>
      <c r="AU372" s="219" t="s">
        <v>80</v>
      </c>
      <c r="AY372" s="218" t="s">
        <v>132</v>
      </c>
      <c r="BK372" s="220">
        <f>BK373+BK487+BK494</f>
        <v>0</v>
      </c>
    </row>
    <row r="373" s="10" customFormat="1" ht="14.88" customHeight="1">
      <c r="B373" s="207"/>
      <c r="C373" s="208"/>
      <c r="D373" s="209" t="s">
        <v>71</v>
      </c>
      <c r="E373" s="221" t="s">
        <v>488</v>
      </c>
      <c r="F373" s="221" t="s">
        <v>489</v>
      </c>
      <c r="G373" s="208"/>
      <c r="H373" s="208"/>
      <c r="I373" s="211"/>
      <c r="J373" s="222">
        <f>BK373</f>
        <v>0</v>
      </c>
      <c r="K373" s="208"/>
      <c r="L373" s="213"/>
      <c r="M373" s="214"/>
      <c r="N373" s="215"/>
      <c r="O373" s="215"/>
      <c r="P373" s="216">
        <f>SUM(P374:P486)</f>
        <v>0</v>
      </c>
      <c r="Q373" s="215"/>
      <c r="R373" s="216">
        <f>SUM(R374:R486)</f>
        <v>155.96048599999998</v>
      </c>
      <c r="S373" s="215"/>
      <c r="T373" s="217">
        <f>SUM(T374:T486)</f>
        <v>0</v>
      </c>
      <c r="AR373" s="218" t="s">
        <v>80</v>
      </c>
      <c r="AT373" s="219" t="s">
        <v>71</v>
      </c>
      <c r="AU373" s="219" t="s">
        <v>82</v>
      </c>
      <c r="AY373" s="218" t="s">
        <v>132</v>
      </c>
      <c r="BK373" s="220">
        <f>SUM(BK374:BK486)</f>
        <v>0</v>
      </c>
    </row>
    <row r="374" s="1" customFormat="1" ht="16.5" customHeight="1">
      <c r="B374" s="47"/>
      <c r="C374" s="223" t="s">
        <v>490</v>
      </c>
      <c r="D374" s="223" t="s">
        <v>134</v>
      </c>
      <c r="E374" s="224" t="s">
        <v>491</v>
      </c>
      <c r="F374" s="225" t="s">
        <v>492</v>
      </c>
      <c r="G374" s="226" t="s">
        <v>411</v>
      </c>
      <c r="H374" s="227">
        <v>2</v>
      </c>
      <c r="I374" s="228"/>
      <c r="J374" s="229">
        <f>ROUND(I374*H374,2)</f>
        <v>0</v>
      </c>
      <c r="K374" s="225" t="s">
        <v>138</v>
      </c>
      <c r="L374" s="73"/>
      <c r="M374" s="230" t="s">
        <v>21</v>
      </c>
      <c r="N374" s="231" t="s">
        <v>43</v>
      </c>
      <c r="O374" s="48"/>
      <c r="P374" s="232">
        <f>O374*H374</f>
        <v>0</v>
      </c>
      <c r="Q374" s="232">
        <v>0</v>
      </c>
      <c r="R374" s="232">
        <f>Q374*H374</f>
        <v>0</v>
      </c>
      <c r="S374" s="232">
        <v>0</v>
      </c>
      <c r="T374" s="233">
        <f>S374*H374</f>
        <v>0</v>
      </c>
      <c r="AR374" s="25" t="s">
        <v>139</v>
      </c>
      <c r="AT374" s="25" t="s">
        <v>134</v>
      </c>
      <c r="AU374" s="25" t="s">
        <v>154</v>
      </c>
      <c r="AY374" s="25" t="s">
        <v>132</v>
      </c>
      <c r="BE374" s="234">
        <f>IF(N374="základní",J374,0)</f>
        <v>0</v>
      </c>
      <c r="BF374" s="234">
        <f>IF(N374="snížená",J374,0)</f>
        <v>0</v>
      </c>
      <c r="BG374" s="234">
        <f>IF(N374="zákl. přenesená",J374,0)</f>
        <v>0</v>
      </c>
      <c r="BH374" s="234">
        <f>IF(N374="sníž. přenesená",J374,0)</f>
        <v>0</v>
      </c>
      <c r="BI374" s="234">
        <f>IF(N374="nulová",J374,0)</f>
        <v>0</v>
      </c>
      <c r="BJ374" s="25" t="s">
        <v>80</v>
      </c>
      <c r="BK374" s="234">
        <f>ROUND(I374*H374,2)</f>
        <v>0</v>
      </c>
      <c r="BL374" s="25" t="s">
        <v>139</v>
      </c>
      <c r="BM374" s="25" t="s">
        <v>493</v>
      </c>
    </row>
    <row r="375" s="1" customFormat="1">
      <c r="B375" s="47"/>
      <c r="C375" s="75"/>
      <c r="D375" s="235" t="s">
        <v>141</v>
      </c>
      <c r="E375" s="75"/>
      <c r="F375" s="236" t="s">
        <v>494</v>
      </c>
      <c r="G375" s="75"/>
      <c r="H375" s="75"/>
      <c r="I375" s="193"/>
      <c r="J375" s="75"/>
      <c r="K375" s="75"/>
      <c r="L375" s="73"/>
      <c r="M375" s="237"/>
      <c r="N375" s="48"/>
      <c r="O375" s="48"/>
      <c r="P375" s="48"/>
      <c r="Q375" s="48"/>
      <c r="R375" s="48"/>
      <c r="S375" s="48"/>
      <c r="T375" s="96"/>
      <c r="AT375" s="25" t="s">
        <v>141</v>
      </c>
      <c r="AU375" s="25" t="s">
        <v>154</v>
      </c>
    </row>
    <row r="376" s="1" customFormat="1">
      <c r="B376" s="47"/>
      <c r="C376" s="75"/>
      <c r="D376" s="235" t="s">
        <v>143</v>
      </c>
      <c r="E376" s="75"/>
      <c r="F376" s="238" t="s">
        <v>495</v>
      </c>
      <c r="G376" s="75"/>
      <c r="H376" s="75"/>
      <c r="I376" s="193"/>
      <c r="J376" s="75"/>
      <c r="K376" s="75"/>
      <c r="L376" s="73"/>
      <c r="M376" s="237"/>
      <c r="N376" s="48"/>
      <c r="O376" s="48"/>
      <c r="P376" s="48"/>
      <c r="Q376" s="48"/>
      <c r="R376" s="48"/>
      <c r="S376" s="48"/>
      <c r="T376" s="96"/>
      <c r="AT376" s="25" t="s">
        <v>143</v>
      </c>
      <c r="AU376" s="25" t="s">
        <v>154</v>
      </c>
    </row>
    <row r="377" s="11" customFormat="1">
      <c r="B377" s="239"/>
      <c r="C377" s="240"/>
      <c r="D377" s="235" t="s">
        <v>145</v>
      </c>
      <c r="E377" s="241" t="s">
        <v>21</v>
      </c>
      <c r="F377" s="242" t="s">
        <v>496</v>
      </c>
      <c r="G377" s="240"/>
      <c r="H377" s="241" t="s">
        <v>21</v>
      </c>
      <c r="I377" s="243"/>
      <c r="J377" s="240"/>
      <c r="K377" s="240"/>
      <c r="L377" s="244"/>
      <c r="M377" s="245"/>
      <c r="N377" s="246"/>
      <c r="O377" s="246"/>
      <c r="P377" s="246"/>
      <c r="Q377" s="246"/>
      <c r="R377" s="246"/>
      <c r="S377" s="246"/>
      <c r="T377" s="247"/>
      <c r="AT377" s="248" t="s">
        <v>145</v>
      </c>
      <c r="AU377" s="248" t="s">
        <v>154</v>
      </c>
      <c r="AV377" s="11" t="s">
        <v>80</v>
      </c>
      <c r="AW377" s="11" t="s">
        <v>35</v>
      </c>
      <c r="AX377" s="11" t="s">
        <v>72</v>
      </c>
      <c r="AY377" s="248" t="s">
        <v>132</v>
      </c>
    </row>
    <row r="378" s="12" customFormat="1">
      <c r="B378" s="249"/>
      <c r="C378" s="250"/>
      <c r="D378" s="235" t="s">
        <v>145</v>
      </c>
      <c r="E378" s="251" t="s">
        <v>21</v>
      </c>
      <c r="F378" s="252" t="s">
        <v>82</v>
      </c>
      <c r="G378" s="250"/>
      <c r="H378" s="253">
        <v>2</v>
      </c>
      <c r="I378" s="254"/>
      <c r="J378" s="250"/>
      <c r="K378" s="250"/>
      <c r="L378" s="255"/>
      <c r="M378" s="256"/>
      <c r="N378" s="257"/>
      <c r="O378" s="257"/>
      <c r="P378" s="257"/>
      <c r="Q378" s="257"/>
      <c r="R378" s="257"/>
      <c r="S378" s="257"/>
      <c r="T378" s="258"/>
      <c r="AT378" s="259" t="s">
        <v>145</v>
      </c>
      <c r="AU378" s="259" t="s">
        <v>154</v>
      </c>
      <c r="AV378" s="12" t="s">
        <v>82</v>
      </c>
      <c r="AW378" s="12" t="s">
        <v>35</v>
      </c>
      <c r="AX378" s="12" t="s">
        <v>72</v>
      </c>
      <c r="AY378" s="259" t="s">
        <v>132</v>
      </c>
    </row>
    <row r="379" s="13" customFormat="1">
      <c r="B379" s="260"/>
      <c r="C379" s="261"/>
      <c r="D379" s="235" t="s">
        <v>145</v>
      </c>
      <c r="E379" s="262" t="s">
        <v>21</v>
      </c>
      <c r="F379" s="263" t="s">
        <v>148</v>
      </c>
      <c r="G379" s="261"/>
      <c r="H379" s="264">
        <v>2</v>
      </c>
      <c r="I379" s="265"/>
      <c r="J379" s="261"/>
      <c r="K379" s="261"/>
      <c r="L379" s="266"/>
      <c r="M379" s="267"/>
      <c r="N379" s="268"/>
      <c r="O379" s="268"/>
      <c r="P379" s="268"/>
      <c r="Q379" s="268"/>
      <c r="R379" s="268"/>
      <c r="S379" s="268"/>
      <c r="T379" s="269"/>
      <c r="AT379" s="270" t="s">
        <v>145</v>
      </c>
      <c r="AU379" s="270" t="s">
        <v>154</v>
      </c>
      <c r="AV379" s="13" t="s">
        <v>139</v>
      </c>
      <c r="AW379" s="13" t="s">
        <v>35</v>
      </c>
      <c r="AX379" s="13" t="s">
        <v>80</v>
      </c>
      <c r="AY379" s="270" t="s">
        <v>132</v>
      </c>
    </row>
    <row r="380" s="1" customFormat="1" ht="16.5" customHeight="1">
      <c r="B380" s="47"/>
      <c r="C380" s="223" t="s">
        <v>497</v>
      </c>
      <c r="D380" s="223" t="s">
        <v>134</v>
      </c>
      <c r="E380" s="224" t="s">
        <v>498</v>
      </c>
      <c r="F380" s="225" t="s">
        <v>499</v>
      </c>
      <c r="G380" s="226" t="s">
        <v>411</v>
      </c>
      <c r="H380" s="227">
        <v>2</v>
      </c>
      <c r="I380" s="228"/>
      <c r="J380" s="229">
        <f>ROUND(I380*H380,2)</f>
        <v>0</v>
      </c>
      <c r="K380" s="225" t="s">
        <v>138</v>
      </c>
      <c r="L380" s="73"/>
      <c r="M380" s="230" t="s">
        <v>21</v>
      </c>
      <c r="N380" s="231" t="s">
        <v>43</v>
      </c>
      <c r="O380" s="48"/>
      <c r="P380" s="232">
        <f>O380*H380</f>
        <v>0</v>
      </c>
      <c r="Q380" s="232">
        <v>0</v>
      </c>
      <c r="R380" s="232">
        <f>Q380*H380</f>
        <v>0</v>
      </c>
      <c r="S380" s="232">
        <v>0</v>
      </c>
      <c r="T380" s="233">
        <f>S380*H380</f>
        <v>0</v>
      </c>
      <c r="AR380" s="25" t="s">
        <v>139</v>
      </c>
      <c r="AT380" s="25" t="s">
        <v>134</v>
      </c>
      <c r="AU380" s="25" t="s">
        <v>154</v>
      </c>
      <c r="AY380" s="25" t="s">
        <v>132</v>
      </c>
      <c r="BE380" s="234">
        <f>IF(N380="základní",J380,0)</f>
        <v>0</v>
      </c>
      <c r="BF380" s="234">
        <f>IF(N380="snížená",J380,0)</f>
        <v>0</v>
      </c>
      <c r="BG380" s="234">
        <f>IF(N380="zákl. přenesená",J380,0)</f>
        <v>0</v>
      </c>
      <c r="BH380" s="234">
        <f>IF(N380="sníž. přenesená",J380,0)</f>
        <v>0</v>
      </c>
      <c r="BI380" s="234">
        <f>IF(N380="nulová",J380,0)</f>
        <v>0</v>
      </c>
      <c r="BJ380" s="25" t="s">
        <v>80</v>
      </c>
      <c r="BK380" s="234">
        <f>ROUND(I380*H380,2)</f>
        <v>0</v>
      </c>
      <c r="BL380" s="25" t="s">
        <v>139</v>
      </c>
      <c r="BM380" s="25" t="s">
        <v>500</v>
      </c>
    </row>
    <row r="381" s="1" customFormat="1">
      <c r="B381" s="47"/>
      <c r="C381" s="75"/>
      <c r="D381" s="235" t="s">
        <v>141</v>
      </c>
      <c r="E381" s="75"/>
      <c r="F381" s="236" t="s">
        <v>501</v>
      </c>
      <c r="G381" s="75"/>
      <c r="H381" s="75"/>
      <c r="I381" s="193"/>
      <c r="J381" s="75"/>
      <c r="K381" s="75"/>
      <c r="L381" s="73"/>
      <c r="M381" s="237"/>
      <c r="N381" s="48"/>
      <c r="O381" s="48"/>
      <c r="P381" s="48"/>
      <c r="Q381" s="48"/>
      <c r="R381" s="48"/>
      <c r="S381" s="48"/>
      <c r="T381" s="96"/>
      <c r="AT381" s="25" t="s">
        <v>141</v>
      </c>
      <c r="AU381" s="25" t="s">
        <v>154</v>
      </c>
    </row>
    <row r="382" s="1" customFormat="1">
      <c r="B382" s="47"/>
      <c r="C382" s="75"/>
      <c r="D382" s="235" t="s">
        <v>143</v>
      </c>
      <c r="E382" s="75"/>
      <c r="F382" s="238" t="s">
        <v>495</v>
      </c>
      <c r="G382" s="75"/>
      <c r="H382" s="75"/>
      <c r="I382" s="193"/>
      <c r="J382" s="75"/>
      <c r="K382" s="75"/>
      <c r="L382" s="73"/>
      <c r="M382" s="237"/>
      <c r="N382" s="48"/>
      <c r="O382" s="48"/>
      <c r="P382" s="48"/>
      <c r="Q382" s="48"/>
      <c r="R382" s="48"/>
      <c r="S382" s="48"/>
      <c r="T382" s="96"/>
      <c r="AT382" s="25" t="s">
        <v>143</v>
      </c>
      <c r="AU382" s="25" t="s">
        <v>154</v>
      </c>
    </row>
    <row r="383" s="11" customFormat="1">
      <c r="B383" s="239"/>
      <c r="C383" s="240"/>
      <c r="D383" s="235" t="s">
        <v>145</v>
      </c>
      <c r="E383" s="241" t="s">
        <v>21</v>
      </c>
      <c r="F383" s="242" t="s">
        <v>437</v>
      </c>
      <c r="G383" s="240"/>
      <c r="H383" s="241" t="s">
        <v>21</v>
      </c>
      <c r="I383" s="243"/>
      <c r="J383" s="240"/>
      <c r="K383" s="240"/>
      <c r="L383" s="244"/>
      <c r="M383" s="245"/>
      <c r="N383" s="246"/>
      <c r="O383" s="246"/>
      <c r="P383" s="246"/>
      <c r="Q383" s="246"/>
      <c r="R383" s="246"/>
      <c r="S383" s="246"/>
      <c r="T383" s="247"/>
      <c r="AT383" s="248" t="s">
        <v>145</v>
      </c>
      <c r="AU383" s="248" t="s">
        <v>154</v>
      </c>
      <c r="AV383" s="11" t="s">
        <v>80</v>
      </c>
      <c r="AW383" s="11" t="s">
        <v>35</v>
      </c>
      <c r="AX383" s="11" t="s">
        <v>72</v>
      </c>
      <c r="AY383" s="248" t="s">
        <v>132</v>
      </c>
    </row>
    <row r="384" s="12" customFormat="1">
      <c r="B384" s="249"/>
      <c r="C384" s="250"/>
      <c r="D384" s="235" t="s">
        <v>145</v>
      </c>
      <c r="E384" s="251" t="s">
        <v>21</v>
      </c>
      <c r="F384" s="252" t="s">
        <v>82</v>
      </c>
      <c r="G384" s="250"/>
      <c r="H384" s="253">
        <v>2</v>
      </c>
      <c r="I384" s="254"/>
      <c r="J384" s="250"/>
      <c r="K384" s="250"/>
      <c r="L384" s="255"/>
      <c r="M384" s="256"/>
      <c r="N384" s="257"/>
      <c r="O384" s="257"/>
      <c r="P384" s="257"/>
      <c r="Q384" s="257"/>
      <c r="R384" s="257"/>
      <c r="S384" s="257"/>
      <c r="T384" s="258"/>
      <c r="AT384" s="259" t="s">
        <v>145</v>
      </c>
      <c r="AU384" s="259" t="s">
        <v>154</v>
      </c>
      <c r="AV384" s="12" t="s">
        <v>82</v>
      </c>
      <c r="AW384" s="12" t="s">
        <v>35</v>
      </c>
      <c r="AX384" s="12" t="s">
        <v>72</v>
      </c>
      <c r="AY384" s="259" t="s">
        <v>132</v>
      </c>
    </row>
    <row r="385" s="13" customFormat="1">
      <c r="B385" s="260"/>
      <c r="C385" s="261"/>
      <c r="D385" s="235" t="s">
        <v>145</v>
      </c>
      <c r="E385" s="262" t="s">
        <v>21</v>
      </c>
      <c r="F385" s="263" t="s">
        <v>148</v>
      </c>
      <c r="G385" s="261"/>
      <c r="H385" s="264">
        <v>2</v>
      </c>
      <c r="I385" s="265"/>
      <c r="J385" s="261"/>
      <c r="K385" s="261"/>
      <c r="L385" s="266"/>
      <c r="M385" s="267"/>
      <c r="N385" s="268"/>
      <c r="O385" s="268"/>
      <c r="P385" s="268"/>
      <c r="Q385" s="268"/>
      <c r="R385" s="268"/>
      <c r="S385" s="268"/>
      <c r="T385" s="269"/>
      <c r="AT385" s="270" t="s">
        <v>145</v>
      </c>
      <c r="AU385" s="270" t="s">
        <v>154</v>
      </c>
      <c r="AV385" s="13" t="s">
        <v>139</v>
      </c>
      <c r="AW385" s="13" t="s">
        <v>35</v>
      </c>
      <c r="AX385" s="13" t="s">
        <v>80</v>
      </c>
      <c r="AY385" s="270" t="s">
        <v>132</v>
      </c>
    </row>
    <row r="386" s="1" customFormat="1" ht="16.5" customHeight="1">
      <c r="B386" s="47"/>
      <c r="C386" s="223" t="s">
        <v>502</v>
      </c>
      <c r="D386" s="223" t="s">
        <v>134</v>
      </c>
      <c r="E386" s="224" t="s">
        <v>503</v>
      </c>
      <c r="F386" s="225" t="s">
        <v>504</v>
      </c>
      <c r="G386" s="226" t="s">
        <v>411</v>
      </c>
      <c r="H386" s="227">
        <v>6</v>
      </c>
      <c r="I386" s="228"/>
      <c r="J386" s="229">
        <f>ROUND(I386*H386,2)</f>
        <v>0</v>
      </c>
      <c r="K386" s="225" t="s">
        <v>138</v>
      </c>
      <c r="L386" s="73"/>
      <c r="M386" s="230" t="s">
        <v>21</v>
      </c>
      <c r="N386" s="231" t="s">
        <v>43</v>
      </c>
      <c r="O386" s="48"/>
      <c r="P386" s="232">
        <f>O386*H386</f>
        <v>0</v>
      </c>
      <c r="Q386" s="232">
        <v>0</v>
      </c>
      <c r="R386" s="232">
        <f>Q386*H386</f>
        <v>0</v>
      </c>
      <c r="S386" s="232">
        <v>0</v>
      </c>
      <c r="T386" s="233">
        <f>S386*H386</f>
        <v>0</v>
      </c>
      <c r="AR386" s="25" t="s">
        <v>139</v>
      </c>
      <c r="AT386" s="25" t="s">
        <v>134</v>
      </c>
      <c r="AU386" s="25" t="s">
        <v>154</v>
      </c>
      <c r="AY386" s="25" t="s">
        <v>132</v>
      </c>
      <c r="BE386" s="234">
        <f>IF(N386="základní",J386,0)</f>
        <v>0</v>
      </c>
      <c r="BF386" s="234">
        <f>IF(N386="snížená",J386,0)</f>
        <v>0</v>
      </c>
      <c r="BG386" s="234">
        <f>IF(N386="zákl. přenesená",J386,0)</f>
        <v>0</v>
      </c>
      <c r="BH386" s="234">
        <f>IF(N386="sníž. přenesená",J386,0)</f>
        <v>0</v>
      </c>
      <c r="BI386" s="234">
        <f>IF(N386="nulová",J386,0)</f>
        <v>0</v>
      </c>
      <c r="BJ386" s="25" t="s">
        <v>80</v>
      </c>
      <c r="BK386" s="234">
        <f>ROUND(I386*H386,2)</f>
        <v>0</v>
      </c>
      <c r="BL386" s="25" t="s">
        <v>139</v>
      </c>
      <c r="BM386" s="25" t="s">
        <v>505</v>
      </c>
    </row>
    <row r="387" s="1" customFormat="1">
      <c r="B387" s="47"/>
      <c r="C387" s="75"/>
      <c r="D387" s="235" t="s">
        <v>141</v>
      </c>
      <c r="E387" s="75"/>
      <c r="F387" s="236" t="s">
        <v>506</v>
      </c>
      <c r="G387" s="75"/>
      <c r="H387" s="75"/>
      <c r="I387" s="193"/>
      <c r="J387" s="75"/>
      <c r="K387" s="75"/>
      <c r="L387" s="73"/>
      <c r="M387" s="237"/>
      <c r="N387" s="48"/>
      <c r="O387" s="48"/>
      <c r="P387" s="48"/>
      <c r="Q387" s="48"/>
      <c r="R387" s="48"/>
      <c r="S387" s="48"/>
      <c r="T387" s="96"/>
      <c r="AT387" s="25" t="s">
        <v>141</v>
      </c>
      <c r="AU387" s="25" t="s">
        <v>154</v>
      </c>
    </row>
    <row r="388" s="1" customFormat="1">
      <c r="B388" s="47"/>
      <c r="C388" s="75"/>
      <c r="D388" s="235" t="s">
        <v>143</v>
      </c>
      <c r="E388" s="75"/>
      <c r="F388" s="238" t="s">
        <v>495</v>
      </c>
      <c r="G388" s="75"/>
      <c r="H388" s="75"/>
      <c r="I388" s="193"/>
      <c r="J388" s="75"/>
      <c r="K388" s="75"/>
      <c r="L388" s="73"/>
      <c r="M388" s="237"/>
      <c r="N388" s="48"/>
      <c r="O388" s="48"/>
      <c r="P388" s="48"/>
      <c r="Q388" s="48"/>
      <c r="R388" s="48"/>
      <c r="S388" s="48"/>
      <c r="T388" s="96"/>
      <c r="AT388" s="25" t="s">
        <v>143</v>
      </c>
      <c r="AU388" s="25" t="s">
        <v>154</v>
      </c>
    </row>
    <row r="389" s="11" customFormat="1">
      <c r="B389" s="239"/>
      <c r="C389" s="240"/>
      <c r="D389" s="235" t="s">
        <v>145</v>
      </c>
      <c r="E389" s="241" t="s">
        <v>21</v>
      </c>
      <c r="F389" s="242" t="s">
        <v>507</v>
      </c>
      <c r="G389" s="240"/>
      <c r="H389" s="241" t="s">
        <v>21</v>
      </c>
      <c r="I389" s="243"/>
      <c r="J389" s="240"/>
      <c r="K389" s="240"/>
      <c r="L389" s="244"/>
      <c r="M389" s="245"/>
      <c r="N389" s="246"/>
      <c r="O389" s="246"/>
      <c r="P389" s="246"/>
      <c r="Q389" s="246"/>
      <c r="R389" s="246"/>
      <c r="S389" s="246"/>
      <c r="T389" s="247"/>
      <c r="AT389" s="248" t="s">
        <v>145</v>
      </c>
      <c r="AU389" s="248" t="s">
        <v>154</v>
      </c>
      <c r="AV389" s="11" t="s">
        <v>80</v>
      </c>
      <c r="AW389" s="11" t="s">
        <v>35</v>
      </c>
      <c r="AX389" s="11" t="s">
        <v>72</v>
      </c>
      <c r="AY389" s="248" t="s">
        <v>132</v>
      </c>
    </row>
    <row r="390" s="12" customFormat="1">
      <c r="B390" s="249"/>
      <c r="C390" s="250"/>
      <c r="D390" s="235" t="s">
        <v>145</v>
      </c>
      <c r="E390" s="251" t="s">
        <v>21</v>
      </c>
      <c r="F390" s="252" t="s">
        <v>508</v>
      </c>
      <c r="G390" s="250"/>
      <c r="H390" s="253">
        <v>6</v>
      </c>
      <c r="I390" s="254"/>
      <c r="J390" s="250"/>
      <c r="K390" s="250"/>
      <c r="L390" s="255"/>
      <c r="M390" s="256"/>
      <c r="N390" s="257"/>
      <c r="O390" s="257"/>
      <c r="P390" s="257"/>
      <c r="Q390" s="257"/>
      <c r="R390" s="257"/>
      <c r="S390" s="257"/>
      <c r="T390" s="258"/>
      <c r="AT390" s="259" t="s">
        <v>145</v>
      </c>
      <c r="AU390" s="259" t="s">
        <v>154</v>
      </c>
      <c r="AV390" s="12" t="s">
        <v>82</v>
      </c>
      <c r="AW390" s="12" t="s">
        <v>35</v>
      </c>
      <c r="AX390" s="12" t="s">
        <v>72</v>
      </c>
      <c r="AY390" s="259" t="s">
        <v>132</v>
      </c>
    </row>
    <row r="391" s="13" customFormat="1">
      <c r="B391" s="260"/>
      <c r="C391" s="261"/>
      <c r="D391" s="235" t="s">
        <v>145</v>
      </c>
      <c r="E391" s="262" t="s">
        <v>21</v>
      </c>
      <c r="F391" s="263" t="s">
        <v>148</v>
      </c>
      <c r="G391" s="261"/>
      <c r="H391" s="264">
        <v>6</v>
      </c>
      <c r="I391" s="265"/>
      <c r="J391" s="261"/>
      <c r="K391" s="261"/>
      <c r="L391" s="266"/>
      <c r="M391" s="267"/>
      <c r="N391" s="268"/>
      <c r="O391" s="268"/>
      <c r="P391" s="268"/>
      <c r="Q391" s="268"/>
      <c r="R391" s="268"/>
      <c r="S391" s="268"/>
      <c r="T391" s="269"/>
      <c r="AT391" s="270" t="s">
        <v>145</v>
      </c>
      <c r="AU391" s="270" t="s">
        <v>154</v>
      </c>
      <c r="AV391" s="13" t="s">
        <v>139</v>
      </c>
      <c r="AW391" s="13" t="s">
        <v>35</v>
      </c>
      <c r="AX391" s="13" t="s">
        <v>80</v>
      </c>
      <c r="AY391" s="270" t="s">
        <v>132</v>
      </c>
    </row>
    <row r="392" s="1" customFormat="1" ht="16.5" customHeight="1">
      <c r="B392" s="47"/>
      <c r="C392" s="223" t="s">
        <v>509</v>
      </c>
      <c r="D392" s="223" t="s">
        <v>134</v>
      </c>
      <c r="E392" s="224" t="s">
        <v>510</v>
      </c>
      <c r="F392" s="225" t="s">
        <v>511</v>
      </c>
      <c r="G392" s="226" t="s">
        <v>411</v>
      </c>
      <c r="H392" s="227">
        <v>80</v>
      </c>
      <c r="I392" s="228"/>
      <c r="J392" s="229">
        <f>ROUND(I392*H392,2)</f>
        <v>0</v>
      </c>
      <c r="K392" s="225" t="s">
        <v>138</v>
      </c>
      <c r="L392" s="73"/>
      <c r="M392" s="230" t="s">
        <v>21</v>
      </c>
      <c r="N392" s="231" t="s">
        <v>43</v>
      </c>
      <c r="O392" s="48"/>
      <c r="P392" s="232">
        <f>O392*H392</f>
        <v>0</v>
      </c>
      <c r="Q392" s="232">
        <v>0</v>
      </c>
      <c r="R392" s="232">
        <f>Q392*H392</f>
        <v>0</v>
      </c>
      <c r="S392" s="232">
        <v>0</v>
      </c>
      <c r="T392" s="233">
        <f>S392*H392</f>
        <v>0</v>
      </c>
      <c r="AR392" s="25" t="s">
        <v>139</v>
      </c>
      <c r="AT392" s="25" t="s">
        <v>134</v>
      </c>
      <c r="AU392" s="25" t="s">
        <v>154</v>
      </c>
      <c r="AY392" s="25" t="s">
        <v>132</v>
      </c>
      <c r="BE392" s="234">
        <f>IF(N392="základní",J392,0)</f>
        <v>0</v>
      </c>
      <c r="BF392" s="234">
        <f>IF(N392="snížená",J392,0)</f>
        <v>0</v>
      </c>
      <c r="BG392" s="234">
        <f>IF(N392="zákl. přenesená",J392,0)</f>
        <v>0</v>
      </c>
      <c r="BH392" s="234">
        <f>IF(N392="sníž. přenesená",J392,0)</f>
        <v>0</v>
      </c>
      <c r="BI392" s="234">
        <f>IF(N392="nulová",J392,0)</f>
        <v>0</v>
      </c>
      <c r="BJ392" s="25" t="s">
        <v>80</v>
      </c>
      <c r="BK392" s="234">
        <f>ROUND(I392*H392,2)</f>
        <v>0</v>
      </c>
      <c r="BL392" s="25" t="s">
        <v>139</v>
      </c>
      <c r="BM392" s="25" t="s">
        <v>512</v>
      </c>
    </row>
    <row r="393" s="1" customFormat="1">
      <c r="B393" s="47"/>
      <c r="C393" s="75"/>
      <c r="D393" s="235" t="s">
        <v>141</v>
      </c>
      <c r="E393" s="75"/>
      <c r="F393" s="236" t="s">
        <v>513</v>
      </c>
      <c r="G393" s="75"/>
      <c r="H393" s="75"/>
      <c r="I393" s="193"/>
      <c r="J393" s="75"/>
      <c r="K393" s="75"/>
      <c r="L393" s="73"/>
      <c r="M393" s="237"/>
      <c r="N393" s="48"/>
      <c r="O393" s="48"/>
      <c r="P393" s="48"/>
      <c r="Q393" s="48"/>
      <c r="R393" s="48"/>
      <c r="S393" s="48"/>
      <c r="T393" s="96"/>
      <c r="AT393" s="25" t="s">
        <v>141</v>
      </c>
      <c r="AU393" s="25" t="s">
        <v>154</v>
      </c>
    </row>
    <row r="394" s="1" customFormat="1">
      <c r="B394" s="47"/>
      <c r="C394" s="75"/>
      <c r="D394" s="235" t="s">
        <v>143</v>
      </c>
      <c r="E394" s="75"/>
      <c r="F394" s="238" t="s">
        <v>495</v>
      </c>
      <c r="G394" s="75"/>
      <c r="H394" s="75"/>
      <c r="I394" s="193"/>
      <c r="J394" s="75"/>
      <c r="K394" s="75"/>
      <c r="L394" s="73"/>
      <c r="M394" s="237"/>
      <c r="N394" s="48"/>
      <c r="O394" s="48"/>
      <c r="P394" s="48"/>
      <c r="Q394" s="48"/>
      <c r="R394" s="48"/>
      <c r="S394" s="48"/>
      <c r="T394" s="96"/>
      <c r="AT394" s="25" t="s">
        <v>143</v>
      </c>
      <c r="AU394" s="25" t="s">
        <v>154</v>
      </c>
    </row>
    <row r="395" s="12" customFormat="1">
      <c r="B395" s="249"/>
      <c r="C395" s="250"/>
      <c r="D395" s="235" t="s">
        <v>145</v>
      </c>
      <c r="E395" s="251" t="s">
        <v>21</v>
      </c>
      <c r="F395" s="252" t="s">
        <v>514</v>
      </c>
      <c r="G395" s="250"/>
      <c r="H395" s="253">
        <v>80</v>
      </c>
      <c r="I395" s="254"/>
      <c r="J395" s="250"/>
      <c r="K395" s="250"/>
      <c r="L395" s="255"/>
      <c r="M395" s="256"/>
      <c r="N395" s="257"/>
      <c r="O395" s="257"/>
      <c r="P395" s="257"/>
      <c r="Q395" s="257"/>
      <c r="R395" s="257"/>
      <c r="S395" s="257"/>
      <c r="T395" s="258"/>
      <c r="AT395" s="259" t="s">
        <v>145</v>
      </c>
      <c r="AU395" s="259" t="s">
        <v>154</v>
      </c>
      <c r="AV395" s="12" t="s">
        <v>82</v>
      </c>
      <c r="AW395" s="12" t="s">
        <v>35</v>
      </c>
      <c r="AX395" s="12" t="s">
        <v>80</v>
      </c>
      <c r="AY395" s="259" t="s">
        <v>132</v>
      </c>
    </row>
    <row r="396" s="1" customFormat="1" ht="16.5" customHeight="1">
      <c r="B396" s="47"/>
      <c r="C396" s="223" t="s">
        <v>515</v>
      </c>
      <c r="D396" s="223" t="s">
        <v>134</v>
      </c>
      <c r="E396" s="224" t="s">
        <v>516</v>
      </c>
      <c r="F396" s="225" t="s">
        <v>517</v>
      </c>
      <c r="G396" s="226" t="s">
        <v>411</v>
      </c>
      <c r="H396" s="227">
        <v>80</v>
      </c>
      <c r="I396" s="228"/>
      <c r="J396" s="229">
        <f>ROUND(I396*H396,2)</f>
        <v>0</v>
      </c>
      <c r="K396" s="225" t="s">
        <v>138</v>
      </c>
      <c r="L396" s="73"/>
      <c r="M396" s="230" t="s">
        <v>21</v>
      </c>
      <c r="N396" s="231" t="s">
        <v>43</v>
      </c>
      <c r="O396" s="48"/>
      <c r="P396" s="232">
        <f>O396*H396</f>
        <v>0</v>
      </c>
      <c r="Q396" s="232">
        <v>0</v>
      </c>
      <c r="R396" s="232">
        <f>Q396*H396</f>
        <v>0</v>
      </c>
      <c r="S396" s="232">
        <v>0</v>
      </c>
      <c r="T396" s="233">
        <f>S396*H396</f>
        <v>0</v>
      </c>
      <c r="AR396" s="25" t="s">
        <v>139</v>
      </c>
      <c r="AT396" s="25" t="s">
        <v>134</v>
      </c>
      <c r="AU396" s="25" t="s">
        <v>154</v>
      </c>
      <c r="AY396" s="25" t="s">
        <v>132</v>
      </c>
      <c r="BE396" s="234">
        <f>IF(N396="základní",J396,0)</f>
        <v>0</v>
      </c>
      <c r="BF396" s="234">
        <f>IF(N396="snížená",J396,0)</f>
        <v>0</v>
      </c>
      <c r="BG396" s="234">
        <f>IF(N396="zákl. přenesená",J396,0)</f>
        <v>0</v>
      </c>
      <c r="BH396" s="234">
        <f>IF(N396="sníž. přenesená",J396,0)</f>
        <v>0</v>
      </c>
      <c r="BI396" s="234">
        <f>IF(N396="nulová",J396,0)</f>
        <v>0</v>
      </c>
      <c r="BJ396" s="25" t="s">
        <v>80</v>
      </c>
      <c r="BK396" s="234">
        <f>ROUND(I396*H396,2)</f>
        <v>0</v>
      </c>
      <c r="BL396" s="25" t="s">
        <v>139</v>
      </c>
      <c r="BM396" s="25" t="s">
        <v>518</v>
      </c>
    </row>
    <row r="397" s="1" customFormat="1">
      <c r="B397" s="47"/>
      <c r="C397" s="75"/>
      <c r="D397" s="235" t="s">
        <v>141</v>
      </c>
      <c r="E397" s="75"/>
      <c r="F397" s="236" t="s">
        <v>519</v>
      </c>
      <c r="G397" s="75"/>
      <c r="H397" s="75"/>
      <c r="I397" s="193"/>
      <c r="J397" s="75"/>
      <c r="K397" s="75"/>
      <c r="L397" s="73"/>
      <c r="M397" s="237"/>
      <c r="N397" s="48"/>
      <c r="O397" s="48"/>
      <c r="P397" s="48"/>
      <c r="Q397" s="48"/>
      <c r="R397" s="48"/>
      <c r="S397" s="48"/>
      <c r="T397" s="96"/>
      <c r="AT397" s="25" t="s">
        <v>141</v>
      </c>
      <c r="AU397" s="25" t="s">
        <v>154</v>
      </c>
    </row>
    <row r="398" s="1" customFormat="1">
      <c r="B398" s="47"/>
      <c r="C398" s="75"/>
      <c r="D398" s="235" t="s">
        <v>143</v>
      </c>
      <c r="E398" s="75"/>
      <c r="F398" s="238" t="s">
        <v>495</v>
      </c>
      <c r="G398" s="75"/>
      <c r="H398" s="75"/>
      <c r="I398" s="193"/>
      <c r="J398" s="75"/>
      <c r="K398" s="75"/>
      <c r="L398" s="73"/>
      <c r="M398" s="237"/>
      <c r="N398" s="48"/>
      <c r="O398" s="48"/>
      <c r="P398" s="48"/>
      <c r="Q398" s="48"/>
      <c r="R398" s="48"/>
      <c r="S398" s="48"/>
      <c r="T398" s="96"/>
      <c r="AT398" s="25" t="s">
        <v>143</v>
      </c>
      <c r="AU398" s="25" t="s">
        <v>154</v>
      </c>
    </row>
    <row r="399" s="12" customFormat="1">
      <c r="B399" s="249"/>
      <c r="C399" s="250"/>
      <c r="D399" s="235" t="s">
        <v>145</v>
      </c>
      <c r="E399" s="251" t="s">
        <v>21</v>
      </c>
      <c r="F399" s="252" t="s">
        <v>514</v>
      </c>
      <c r="G399" s="250"/>
      <c r="H399" s="253">
        <v>80</v>
      </c>
      <c r="I399" s="254"/>
      <c r="J399" s="250"/>
      <c r="K399" s="250"/>
      <c r="L399" s="255"/>
      <c r="M399" s="256"/>
      <c r="N399" s="257"/>
      <c r="O399" s="257"/>
      <c r="P399" s="257"/>
      <c r="Q399" s="257"/>
      <c r="R399" s="257"/>
      <c r="S399" s="257"/>
      <c r="T399" s="258"/>
      <c r="AT399" s="259" t="s">
        <v>145</v>
      </c>
      <c r="AU399" s="259" t="s">
        <v>154</v>
      </c>
      <c r="AV399" s="12" t="s">
        <v>82</v>
      </c>
      <c r="AW399" s="12" t="s">
        <v>35</v>
      </c>
      <c r="AX399" s="12" t="s">
        <v>80</v>
      </c>
      <c r="AY399" s="259" t="s">
        <v>132</v>
      </c>
    </row>
    <row r="400" s="1" customFormat="1" ht="25.5" customHeight="1">
      <c r="B400" s="47"/>
      <c r="C400" s="223" t="s">
        <v>520</v>
      </c>
      <c r="D400" s="223" t="s">
        <v>134</v>
      </c>
      <c r="E400" s="224" t="s">
        <v>521</v>
      </c>
      <c r="F400" s="225" t="s">
        <v>522</v>
      </c>
      <c r="G400" s="226" t="s">
        <v>411</v>
      </c>
      <c r="H400" s="227">
        <v>120</v>
      </c>
      <c r="I400" s="228"/>
      <c r="J400" s="229">
        <f>ROUND(I400*H400,2)</f>
        <v>0</v>
      </c>
      <c r="K400" s="225" t="s">
        <v>138</v>
      </c>
      <c r="L400" s="73"/>
      <c r="M400" s="230" t="s">
        <v>21</v>
      </c>
      <c r="N400" s="231" t="s">
        <v>43</v>
      </c>
      <c r="O400" s="48"/>
      <c r="P400" s="232">
        <f>O400*H400</f>
        <v>0</v>
      </c>
      <c r="Q400" s="232">
        <v>0</v>
      </c>
      <c r="R400" s="232">
        <f>Q400*H400</f>
        <v>0</v>
      </c>
      <c r="S400" s="232">
        <v>0</v>
      </c>
      <c r="T400" s="233">
        <f>S400*H400</f>
        <v>0</v>
      </c>
      <c r="AR400" s="25" t="s">
        <v>139</v>
      </c>
      <c r="AT400" s="25" t="s">
        <v>134</v>
      </c>
      <c r="AU400" s="25" t="s">
        <v>154</v>
      </c>
      <c r="AY400" s="25" t="s">
        <v>132</v>
      </c>
      <c r="BE400" s="234">
        <f>IF(N400="základní",J400,0)</f>
        <v>0</v>
      </c>
      <c r="BF400" s="234">
        <f>IF(N400="snížená",J400,0)</f>
        <v>0</v>
      </c>
      <c r="BG400" s="234">
        <f>IF(N400="zákl. přenesená",J400,0)</f>
        <v>0</v>
      </c>
      <c r="BH400" s="234">
        <f>IF(N400="sníž. přenesená",J400,0)</f>
        <v>0</v>
      </c>
      <c r="BI400" s="234">
        <f>IF(N400="nulová",J400,0)</f>
        <v>0</v>
      </c>
      <c r="BJ400" s="25" t="s">
        <v>80</v>
      </c>
      <c r="BK400" s="234">
        <f>ROUND(I400*H400,2)</f>
        <v>0</v>
      </c>
      <c r="BL400" s="25" t="s">
        <v>139</v>
      </c>
      <c r="BM400" s="25" t="s">
        <v>523</v>
      </c>
    </row>
    <row r="401" s="1" customFormat="1">
      <c r="B401" s="47"/>
      <c r="C401" s="75"/>
      <c r="D401" s="235" t="s">
        <v>141</v>
      </c>
      <c r="E401" s="75"/>
      <c r="F401" s="236" t="s">
        <v>524</v>
      </c>
      <c r="G401" s="75"/>
      <c r="H401" s="75"/>
      <c r="I401" s="193"/>
      <c r="J401" s="75"/>
      <c r="K401" s="75"/>
      <c r="L401" s="73"/>
      <c r="M401" s="237"/>
      <c r="N401" s="48"/>
      <c r="O401" s="48"/>
      <c r="P401" s="48"/>
      <c r="Q401" s="48"/>
      <c r="R401" s="48"/>
      <c r="S401" s="48"/>
      <c r="T401" s="96"/>
      <c r="AT401" s="25" t="s">
        <v>141</v>
      </c>
      <c r="AU401" s="25" t="s">
        <v>154</v>
      </c>
    </row>
    <row r="402" s="1" customFormat="1">
      <c r="B402" s="47"/>
      <c r="C402" s="75"/>
      <c r="D402" s="235" t="s">
        <v>143</v>
      </c>
      <c r="E402" s="75"/>
      <c r="F402" s="238" t="s">
        <v>495</v>
      </c>
      <c r="G402" s="75"/>
      <c r="H402" s="75"/>
      <c r="I402" s="193"/>
      <c r="J402" s="75"/>
      <c r="K402" s="75"/>
      <c r="L402" s="73"/>
      <c r="M402" s="237"/>
      <c r="N402" s="48"/>
      <c r="O402" s="48"/>
      <c r="P402" s="48"/>
      <c r="Q402" s="48"/>
      <c r="R402" s="48"/>
      <c r="S402" s="48"/>
      <c r="T402" s="96"/>
      <c r="AT402" s="25" t="s">
        <v>143</v>
      </c>
      <c r="AU402" s="25" t="s">
        <v>154</v>
      </c>
    </row>
    <row r="403" s="12" customFormat="1">
      <c r="B403" s="249"/>
      <c r="C403" s="250"/>
      <c r="D403" s="235" t="s">
        <v>145</v>
      </c>
      <c r="E403" s="251" t="s">
        <v>21</v>
      </c>
      <c r="F403" s="252" t="s">
        <v>525</v>
      </c>
      <c r="G403" s="250"/>
      <c r="H403" s="253">
        <v>120</v>
      </c>
      <c r="I403" s="254"/>
      <c r="J403" s="250"/>
      <c r="K403" s="250"/>
      <c r="L403" s="255"/>
      <c r="M403" s="256"/>
      <c r="N403" s="257"/>
      <c r="O403" s="257"/>
      <c r="P403" s="257"/>
      <c r="Q403" s="257"/>
      <c r="R403" s="257"/>
      <c r="S403" s="257"/>
      <c r="T403" s="258"/>
      <c r="AT403" s="259" t="s">
        <v>145</v>
      </c>
      <c r="AU403" s="259" t="s">
        <v>154</v>
      </c>
      <c r="AV403" s="12" t="s">
        <v>82</v>
      </c>
      <c r="AW403" s="12" t="s">
        <v>35</v>
      </c>
      <c r="AX403" s="12" t="s">
        <v>80</v>
      </c>
      <c r="AY403" s="259" t="s">
        <v>132</v>
      </c>
    </row>
    <row r="404" s="1" customFormat="1" ht="16.5" customHeight="1">
      <c r="B404" s="47"/>
      <c r="C404" s="223" t="s">
        <v>526</v>
      </c>
      <c r="D404" s="223" t="s">
        <v>134</v>
      </c>
      <c r="E404" s="224" t="s">
        <v>527</v>
      </c>
      <c r="F404" s="225" t="s">
        <v>528</v>
      </c>
      <c r="G404" s="226" t="s">
        <v>411</v>
      </c>
      <c r="H404" s="227">
        <v>20</v>
      </c>
      <c r="I404" s="228"/>
      <c r="J404" s="229">
        <f>ROUND(I404*H404,2)</f>
        <v>0</v>
      </c>
      <c r="K404" s="225" t="s">
        <v>138</v>
      </c>
      <c r="L404" s="73"/>
      <c r="M404" s="230" t="s">
        <v>21</v>
      </c>
      <c r="N404" s="231" t="s">
        <v>43</v>
      </c>
      <c r="O404" s="48"/>
      <c r="P404" s="232">
        <f>O404*H404</f>
        <v>0</v>
      </c>
      <c r="Q404" s="232">
        <v>0</v>
      </c>
      <c r="R404" s="232">
        <f>Q404*H404</f>
        <v>0</v>
      </c>
      <c r="S404" s="232">
        <v>0</v>
      </c>
      <c r="T404" s="233">
        <f>S404*H404</f>
        <v>0</v>
      </c>
      <c r="AR404" s="25" t="s">
        <v>139</v>
      </c>
      <c r="AT404" s="25" t="s">
        <v>134</v>
      </c>
      <c r="AU404" s="25" t="s">
        <v>154</v>
      </c>
      <c r="AY404" s="25" t="s">
        <v>132</v>
      </c>
      <c r="BE404" s="234">
        <f>IF(N404="základní",J404,0)</f>
        <v>0</v>
      </c>
      <c r="BF404" s="234">
        <f>IF(N404="snížená",J404,0)</f>
        <v>0</v>
      </c>
      <c r="BG404" s="234">
        <f>IF(N404="zákl. přenesená",J404,0)</f>
        <v>0</v>
      </c>
      <c r="BH404" s="234">
        <f>IF(N404="sníž. přenesená",J404,0)</f>
        <v>0</v>
      </c>
      <c r="BI404" s="234">
        <f>IF(N404="nulová",J404,0)</f>
        <v>0</v>
      </c>
      <c r="BJ404" s="25" t="s">
        <v>80</v>
      </c>
      <c r="BK404" s="234">
        <f>ROUND(I404*H404,2)</f>
        <v>0</v>
      </c>
      <c r="BL404" s="25" t="s">
        <v>139</v>
      </c>
      <c r="BM404" s="25" t="s">
        <v>529</v>
      </c>
    </row>
    <row r="405" s="1" customFormat="1">
      <c r="B405" s="47"/>
      <c r="C405" s="75"/>
      <c r="D405" s="235" t="s">
        <v>141</v>
      </c>
      <c r="E405" s="75"/>
      <c r="F405" s="236" t="s">
        <v>530</v>
      </c>
      <c r="G405" s="75"/>
      <c r="H405" s="75"/>
      <c r="I405" s="193"/>
      <c r="J405" s="75"/>
      <c r="K405" s="75"/>
      <c r="L405" s="73"/>
      <c r="M405" s="237"/>
      <c r="N405" s="48"/>
      <c r="O405" s="48"/>
      <c r="P405" s="48"/>
      <c r="Q405" s="48"/>
      <c r="R405" s="48"/>
      <c r="S405" s="48"/>
      <c r="T405" s="96"/>
      <c r="AT405" s="25" t="s">
        <v>141</v>
      </c>
      <c r="AU405" s="25" t="s">
        <v>154</v>
      </c>
    </row>
    <row r="406" s="1" customFormat="1">
      <c r="B406" s="47"/>
      <c r="C406" s="75"/>
      <c r="D406" s="235" t="s">
        <v>143</v>
      </c>
      <c r="E406" s="75"/>
      <c r="F406" s="238" t="s">
        <v>531</v>
      </c>
      <c r="G406" s="75"/>
      <c r="H406" s="75"/>
      <c r="I406" s="193"/>
      <c r="J406" s="75"/>
      <c r="K406" s="75"/>
      <c r="L406" s="73"/>
      <c r="M406" s="237"/>
      <c r="N406" s="48"/>
      <c r="O406" s="48"/>
      <c r="P406" s="48"/>
      <c r="Q406" s="48"/>
      <c r="R406" s="48"/>
      <c r="S406" s="48"/>
      <c r="T406" s="96"/>
      <c r="AT406" s="25" t="s">
        <v>143</v>
      </c>
      <c r="AU406" s="25" t="s">
        <v>154</v>
      </c>
    </row>
    <row r="407" s="11" customFormat="1">
      <c r="B407" s="239"/>
      <c r="C407" s="240"/>
      <c r="D407" s="235" t="s">
        <v>145</v>
      </c>
      <c r="E407" s="241" t="s">
        <v>21</v>
      </c>
      <c r="F407" s="242" t="s">
        <v>532</v>
      </c>
      <c r="G407" s="240"/>
      <c r="H407" s="241" t="s">
        <v>21</v>
      </c>
      <c r="I407" s="243"/>
      <c r="J407" s="240"/>
      <c r="K407" s="240"/>
      <c r="L407" s="244"/>
      <c r="M407" s="245"/>
      <c r="N407" s="246"/>
      <c r="O407" s="246"/>
      <c r="P407" s="246"/>
      <c r="Q407" s="246"/>
      <c r="R407" s="246"/>
      <c r="S407" s="246"/>
      <c r="T407" s="247"/>
      <c r="AT407" s="248" t="s">
        <v>145</v>
      </c>
      <c r="AU407" s="248" t="s">
        <v>154</v>
      </c>
      <c r="AV407" s="11" t="s">
        <v>80</v>
      </c>
      <c r="AW407" s="11" t="s">
        <v>35</v>
      </c>
      <c r="AX407" s="11" t="s">
        <v>72</v>
      </c>
      <c r="AY407" s="248" t="s">
        <v>132</v>
      </c>
    </row>
    <row r="408" s="12" customFormat="1">
      <c r="B408" s="249"/>
      <c r="C408" s="250"/>
      <c r="D408" s="235" t="s">
        <v>145</v>
      </c>
      <c r="E408" s="251" t="s">
        <v>21</v>
      </c>
      <c r="F408" s="252" t="s">
        <v>269</v>
      </c>
      <c r="G408" s="250"/>
      <c r="H408" s="253">
        <v>20</v>
      </c>
      <c r="I408" s="254"/>
      <c r="J408" s="250"/>
      <c r="K408" s="250"/>
      <c r="L408" s="255"/>
      <c r="M408" s="256"/>
      <c r="N408" s="257"/>
      <c r="O408" s="257"/>
      <c r="P408" s="257"/>
      <c r="Q408" s="257"/>
      <c r="R408" s="257"/>
      <c r="S408" s="257"/>
      <c r="T408" s="258"/>
      <c r="AT408" s="259" t="s">
        <v>145</v>
      </c>
      <c r="AU408" s="259" t="s">
        <v>154</v>
      </c>
      <c r="AV408" s="12" t="s">
        <v>82</v>
      </c>
      <c r="AW408" s="12" t="s">
        <v>35</v>
      </c>
      <c r="AX408" s="12" t="s">
        <v>72</v>
      </c>
      <c r="AY408" s="259" t="s">
        <v>132</v>
      </c>
    </row>
    <row r="409" s="13" customFormat="1">
      <c r="B409" s="260"/>
      <c r="C409" s="261"/>
      <c r="D409" s="235" t="s">
        <v>145</v>
      </c>
      <c r="E409" s="262" t="s">
        <v>21</v>
      </c>
      <c r="F409" s="263" t="s">
        <v>148</v>
      </c>
      <c r="G409" s="261"/>
      <c r="H409" s="264">
        <v>20</v>
      </c>
      <c r="I409" s="265"/>
      <c r="J409" s="261"/>
      <c r="K409" s="261"/>
      <c r="L409" s="266"/>
      <c r="M409" s="267"/>
      <c r="N409" s="268"/>
      <c r="O409" s="268"/>
      <c r="P409" s="268"/>
      <c r="Q409" s="268"/>
      <c r="R409" s="268"/>
      <c r="S409" s="268"/>
      <c r="T409" s="269"/>
      <c r="AT409" s="270" t="s">
        <v>145</v>
      </c>
      <c r="AU409" s="270" t="s">
        <v>154</v>
      </c>
      <c r="AV409" s="13" t="s">
        <v>139</v>
      </c>
      <c r="AW409" s="13" t="s">
        <v>35</v>
      </c>
      <c r="AX409" s="13" t="s">
        <v>80</v>
      </c>
      <c r="AY409" s="270" t="s">
        <v>132</v>
      </c>
    </row>
    <row r="410" s="1" customFormat="1" ht="16.5" customHeight="1">
      <c r="B410" s="47"/>
      <c r="C410" s="223" t="s">
        <v>533</v>
      </c>
      <c r="D410" s="223" t="s">
        <v>134</v>
      </c>
      <c r="E410" s="224" t="s">
        <v>534</v>
      </c>
      <c r="F410" s="225" t="s">
        <v>535</v>
      </c>
      <c r="G410" s="226" t="s">
        <v>411</v>
      </c>
      <c r="H410" s="227">
        <v>800</v>
      </c>
      <c r="I410" s="228"/>
      <c r="J410" s="229">
        <f>ROUND(I410*H410,2)</f>
        <v>0</v>
      </c>
      <c r="K410" s="225" t="s">
        <v>138</v>
      </c>
      <c r="L410" s="73"/>
      <c r="M410" s="230" t="s">
        <v>21</v>
      </c>
      <c r="N410" s="231" t="s">
        <v>43</v>
      </c>
      <c r="O410" s="48"/>
      <c r="P410" s="232">
        <f>O410*H410</f>
        <v>0</v>
      </c>
      <c r="Q410" s="232">
        <v>0</v>
      </c>
      <c r="R410" s="232">
        <f>Q410*H410</f>
        <v>0</v>
      </c>
      <c r="S410" s="232">
        <v>0</v>
      </c>
      <c r="T410" s="233">
        <f>S410*H410</f>
        <v>0</v>
      </c>
      <c r="AR410" s="25" t="s">
        <v>139</v>
      </c>
      <c r="AT410" s="25" t="s">
        <v>134</v>
      </c>
      <c r="AU410" s="25" t="s">
        <v>154</v>
      </c>
      <c r="AY410" s="25" t="s">
        <v>132</v>
      </c>
      <c r="BE410" s="234">
        <f>IF(N410="základní",J410,0)</f>
        <v>0</v>
      </c>
      <c r="BF410" s="234">
        <f>IF(N410="snížená",J410,0)</f>
        <v>0</v>
      </c>
      <c r="BG410" s="234">
        <f>IF(N410="zákl. přenesená",J410,0)</f>
        <v>0</v>
      </c>
      <c r="BH410" s="234">
        <f>IF(N410="sníž. přenesená",J410,0)</f>
        <v>0</v>
      </c>
      <c r="BI410" s="234">
        <f>IF(N410="nulová",J410,0)</f>
        <v>0</v>
      </c>
      <c r="BJ410" s="25" t="s">
        <v>80</v>
      </c>
      <c r="BK410" s="234">
        <f>ROUND(I410*H410,2)</f>
        <v>0</v>
      </c>
      <c r="BL410" s="25" t="s">
        <v>139</v>
      </c>
      <c r="BM410" s="25" t="s">
        <v>536</v>
      </c>
    </row>
    <row r="411" s="1" customFormat="1">
      <c r="B411" s="47"/>
      <c r="C411" s="75"/>
      <c r="D411" s="235" t="s">
        <v>141</v>
      </c>
      <c r="E411" s="75"/>
      <c r="F411" s="236" t="s">
        <v>537</v>
      </c>
      <c r="G411" s="75"/>
      <c r="H411" s="75"/>
      <c r="I411" s="193"/>
      <c r="J411" s="75"/>
      <c r="K411" s="75"/>
      <c r="L411" s="73"/>
      <c r="M411" s="237"/>
      <c r="N411" s="48"/>
      <c r="O411" s="48"/>
      <c r="P411" s="48"/>
      <c r="Q411" s="48"/>
      <c r="R411" s="48"/>
      <c r="S411" s="48"/>
      <c r="T411" s="96"/>
      <c r="AT411" s="25" t="s">
        <v>141</v>
      </c>
      <c r="AU411" s="25" t="s">
        <v>154</v>
      </c>
    </row>
    <row r="412" s="1" customFormat="1">
      <c r="B412" s="47"/>
      <c r="C412" s="75"/>
      <c r="D412" s="235" t="s">
        <v>143</v>
      </c>
      <c r="E412" s="75"/>
      <c r="F412" s="238" t="s">
        <v>531</v>
      </c>
      <c r="G412" s="75"/>
      <c r="H412" s="75"/>
      <c r="I412" s="193"/>
      <c r="J412" s="75"/>
      <c r="K412" s="75"/>
      <c r="L412" s="73"/>
      <c r="M412" s="237"/>
      <c r="N412" s="48"/>
      <c r="O412" s="48"/>
      <c r="P412" s="48"/>
      <c r="Q412" s="48"/>
      <c r="R412" s="48"/>
      <c r="S412" s="48"/>
      <c r="T412" s="96"/>
      <c r="AT412" s="25" t="s">
        <v>143</v>
      </c>
      <c r="AU412" s="25" t="s">
        <v>154</v>
      </c>
    </row>
    <row r="413" s="12" customFormat="1">
      <c r="B413" s="249"/>
      <c r="C413" s="250"/>
      <c r="D413" s="235" t="s">
        <v>145</v>
      </c>
      <c r="E413" s="251" t="s">
        <v>21</v>
      </c>
      <c r="F413" s="252" t="s">
        <v>538</v>
      </c>
      <c r="G413" s="250"/>
      <c r="H413" s="253">
        <v>800</v>
      </c>
      <c r="I413" s="254"/>
      <c r="J413" s="250"/>
      <c r="K413" s="250"/>
      <c r="L413" s="255"/>
      <c r="M413" s="256"/>
      <c r="N413" s="257"/>
      <c r="O413" s="257"/>
      <c r="P413" s="257"/>
      <c r="Q413" s="257"/>
      <c r="R413" s="257"/>
      <c r="S413" s="257"/>
      <c r="T413" s="258"/>
      <c r="AT413" s="259" t="s">
        <v>145</v>
      </c>
      <c r="AU413" s="259" t="s">
        <v>154</v>
      </c>
      <c r="AV413" s="12" t="s">
        <v>82</v>
      </c>
      <c r="AW413" s="12" t="s">
        <v>35</v>
      </c>
      <c r="AX413" s="12" t="s">
        <v>80</v>
      </c>
      <c r="AY413" s="259" t="s">
        <v>132</v>
      </c>
    </row>
    <row r="414" s="1" customFormat="1" ht="25.5" customHeight="1">
      <c r="B414" s="47"/>
      <c r="C414" s="223" t="s">
        <v>539</v>
      </c>
      <c r="D414" s="223" t="s">
        <v>134</v>
      </c>
      <c r="E414" s="224" t="s">
        <v>540</v>
      </c>
      <c r="F414" s="225" t="s">
        <v>541</v>
      </c>
      <c r="G414" s="226" t="s">
        <v>411</v>
      </c>
      <c r="H414" s="227">
        <v>1</v>
      </c>
      <c r="I414" s="228"/>
      <c r="J414" s="229">
        <f>ROUND(I414*H414,2)</f>
        <v>0</v>
      </c>
      <c r="K414" s="225" t="s">
        <v>138</v>
      </c>
      <c r="L414" s="73"/>
      <c r="M414" s="230" t="s">
        <v>21</v>
      </c>
      <c r="N414" s="231" t="s">
        <v>43</v>
      </c>
      <c r="O414" s="48"/>
      <c r="P414" s="232">
        <f>O414*H414</f>
        <v>0</v>
      </c>
      <c r="Q414" s="232">
        <v>0.00069999999999999999</v>
      </c>
      <c r="R414" s="232">
        <f>Q414*H414</f>
        <v>0.00069999999999999999</v>
      </c>
      <c r="S414" s="232">
        <v>0</v>
      </c>
      <c r="T414" s="233">
        <f>S414*H414</f>
        <v>0</v>
      </c>
      <c r="AR414" s="25" t="s">
        <v>139</v>
      </c>
      <c r="AT414" s="25" t="s">
        <v>134</v>
      </c>
      <c r="AU414" s="25" t="s">
        <v>154</v>
      </c>
      <c r="AY414" s="25" t="s">
        <v>132</v>
      </c>
      <c r="BE414" s="234">
        <f>IF(N414="základní",J414,0)</f>
        <v>0</v>
      </c>
      <c r="BF414" s="234">
        <f>IF(N414="snížená",J414,0)</f>
        <v>0</v>
      </c>
      <c r="BG414" s="234">
        <f>IF(N414="zákl. přenesená",J414,0)</f>
        <v>0</v>
      </c>
      <c r="BH414" s="234">
        <f>IF(N414="sníž. přenesená",J414,0)</f>
        <v>0</v>
      </c>
      <c r="BI414" s="234">
        <f>IF(N414="nulová",J414,0)</f>
        <v>0</v>
      </c>
      <c r="BJ414" s="25" t="s">
        <v>80</v>
      </c>
      <c r="BK414" s="234">
        <f>ROUND(I414*H414,2)</f>
        <v>0</v>
      </c>
      <c r="BL414" s="25" t="s">
        <v>139</v>
      </c>
      <c r="BM414" s="25" t="s">
        <v>542</v>
      </c>
    </row>
    <row r="415" s="1" customFormat="1">
      <c r="B415" s="47"/>
      <c r="C415" s="75"/>
      <c r="D415" s="235" t="s">
        <v>141</v>
      </c>
      <c r="E415" s="75"/>
      <c r="F415" s="236" t="s">
        <v>543</v>
      </c>
      <c r="G415" s="75"/>
      <c r="H415" s="75"/>
      <c r="I415" s="193"/>
      <c r="J415" s="75"/>
      <c r="K415" s="75"/>
      <c r="L415" s="73"/>
      <c r="M415" s="237"/>
      <c r="N415" s="48"/>
      <c r="O415" s="48"/>
      <c r="P415" s="48"/>
      <c r="Q415" s="48"/>
      <c r="R415" s="48"/>
      <c r="S415" s="48"/>
      <c r="T415" s="96"/>
      <c r="AT415" s="25" t="s">
        <v>141</v>
      </c>
      <c r="AU415" s="25" t="s">
        <v>154</v>
      </c>
    </row>
    <row r="416" s="1" customFormat="1">
      <c r="B416" s="47"/>
      <c r="C416" s="75"/>
      <c r="D416" s="235" t="s">
        <v>143</v>
      </c>
      <c r="E416" s="75"/>
      <c r="F416" s="238" t="s">
        <v>544</v>
      </c>
      <c r="G416" s="75"/>
      <c r="H416" s="75"/>
      <c r="I416" s="193"/>
      <c r="J416" s="75"/>
      <c r="K416" s="75"/>
      <c r="L416" s="73"/>
      <c r="M416" s="237"/>
      <c r="N416" s="48"/>
      <c r="O416" s="48"/>
      <c r="P416" s="48"/>
      <c r="Q416" s="48"/>
      <c r="R416" s="48"/>
      <c r="S416" s="48"/>
      <c r="T416" s="96"/>
      <c r="AT416" s="25" t="s">
        <v>143</v>
      </c>
      <c r="AU416" s="25" t="s">
        <v>154</v>
      </c>
    </row>
    <row r="417" s="11" customFormat="1">
      <c r="B417" s="239"/>
      <c r="C417" s="240"/>
      <c r="D417" s="235" t="s">
        <v>145</v>
      </c>
      <c r="E417" s="241" t="s">
        <v>21</v>
      </c>
      <c r="F417" s="242" t="s">
        <v>545</v>
      </c>
      <c r="G417" s="240"/>
      <c r="H417" s="241" t="s">
        <v>21</v>
      </c>
      <c r="I417" s="243"/>
      <c r="J417" s="240"/>
      <c r="K417" s="240"/>
      <c r="L417" s="244"/>
      <c r="M417" s="245"/>
      <c r="N417" s="246"/>
      <c r="O417" s="246"/>
      <c r="P417" s="246"/>
      <c r="Q417" s="246"/>
      <c r="R417" s="246"/>
      <c r="S417" s="246"/>
      <c r="T417" s="247"/>
      <c r="AT417" s="248" t="s">
        <v>145</v>
      </c>
      <c r="AU417" s="248" t="s">
        <v>154</v>
      </c>
      <c r="AV417" s="11" t="s">
        <v>80</v>
      </c>
      <c r="AW417" s="11" t="s">
        <v>35</v>
      </c>
      <c r="AX417" s="11" t="s">
        <v>72</v>
      </c>
      <c r="AY417" s="248" t="s">
        <v>132</v>
      </c>
    </row>
    <row r="418" s="11" customFormat="1">
      <c r="B418" s="239"/>
      <c r="C418" s="240"/>
      <c r="D418" s="235" t="s">
        <v>145</v>
      </c>
      <c r="E418" s="241" t="s">
        <v>21</v>
      </c>
      <c r="F418" s="242" t="s">
        <v>546</v>
      </c>
      <c r="G418" s="240"/>
      <c r="H418" s="241" t="s">
        <v>21</v>
      </c>
      <c r="I418" s="243"/>
      <c r="J418" s="240"/>
      <c r="K418" s="240"/>
      <c r="L418" s="244"/>
      <c r="M418" s="245"/>
      <c r="N418" s="246"/>
      <c r="O418" s="246"/>
      <c r="P418" s="246"/>
      <c r="Q418" s="246"/>
      <c r="R418" s="246"/>
      <c r="S418" s="246"/>
      <c r="T418" s="247"/>
      <c r="AT418" s="248" t="s">
        <v>145</v>
      </c>
      <c r="AU418" s="248" t="s">
        <v>154</v>
      </c>
      <c r="AV418" s="11" t="s">
        <v>80</v>
      </c>
      <c r="AW418" s="11" t="s">
        <v>35</v>
      </c>
      <c r="AX418" s="11" t="s">
        <v>72</v>
      </c>
      <c r="AY418" s="248" t="s">
        <v>132</v>
      </c>
    </row>
    <row r="419" s="12" customFormat="1">
      <c r="B419" s="249"/>
      <c r="C419" s="250"/>
      <c r="D419" s="235" t="s">
        <v>145</v>
      </c>
      <c r="E419" s="251" t="s">
        <v>21</v>
      </c>
      <c r="F419" s="252" t="s">
        <v>80</v>
      </c>
      <c r="G419" s="250"/>
      <c r="H419" s="253">
        <v>1</v>
      </c>
      <c r="I419" s="254"/>
      <c r="J419" s="250"/>
      <c r="K419" s="250"/>
      <c r="L419" s="255"/>
      <c r="M419" s="256"/>
      <c r="N419" s="257"/>
      <c r="O419" s="257"/>
      <c r="P419" s="257"/>
      <c r="Q419" s="257"/>
      <c r="R419" s="257"/>
      <c r="S419" s="257"/>
      <c r="T419" s="258"/>
      <c r="AT419" s="259" t="s">
        <v>145</v>
      </c>
      <c r="AU419" s="259" t="s">
        <v>154</v>
      </c>
      <c r="AV419" s="12" t="s">
        <v>82</v>
      </c>
      <c r="AW419" s="12" t="s">
        <v>35</v>
      </c>
      <c r="AX419" s="12" t="s">
        <v>72</v>
      </c>
      <c r="AY419" s="259" t="s">
        <v>132</v>
      </c>
    </row>
    <row r="420" s="13" customFormat="1">
      <c r="B420" s="260"/>
      <c r="C420" s="261"/>
      <c r="D420" s="235" t="s">
        <v>145</v>
      </c>
      <c r="E420" s="262" t="s">
        <v>21</v>
      </c>
      <c r="F420" s="263" t="s">
        <v>148</v>
      </c>
      <c r="G420" s="261"/>
      <c r="H420" s="264">
        <v>1</v>
      </c>
      <c r="I420" s="265"/>
      <c r="J420" s="261"/>
      <c r="K420" s="261"/>
      <c r="L420" s="266"/>
      <c r="M420" s="267"/>
      <c r="N420" s="268"/>
      <c r="O420" s="268"/>
      <c r="P420" s="268"/>
      <c r="Q420" s="268"/>
      <c r="R420" s="268"/>
      <c r="S420" s="268"/>
      <c r="T420" s="269"/>
      <c r="AT420" s="270" t="s">
        <v>145</v>
      </c>
      <c r="AU420" s="270" t="s">
        <v>154</v>
      </c>
      <c r="AV420" s="13" t="s">
        <v>139</v>
      </c>
      <c r="AW420" s="13" t="s">
        <v>35</v>
      </c>
      <c r="AX420" s="13" t="s">
        <v>80</v>
      </c>
      <c r="AY420" s="270" t="s">
        <v>132</v>
      </c>
    </row>
    <row r="421" s="1" customFormat="1" ht="16.5" customHeight="1">
      <c r="B421" s="47"/>
      <c r="C421" s="283" t="s">
        <v>547</v>
      </c>
      <c r="D421" s="283" t="s">
        <v>218</v>
      </c>
      <c r="E421" s="284" t="s">
        <v>548</v>
      </c>
      <c r="F421" s="285" t="s">
        <v>549</v>
      </c>
      <c r="G421" s="286" t="s">
        <v>411</v>
      </c>
      <c r="H421" s="287">
        <v>1</v>
      </c>
      <c r="I421" s="288"/>
      <c r="J421" s="289">
        <f>ROUND(I421*H421,2)</f>
        <v>0</v>
      </c>
      <c r="K421" s="285" t="s">
        <v>138</v>
      </c>
      <c r="L421" s="290"/>
      <c r="M421" s="291" t="s">
        <v>21</v>
      </c>
      <c r="N421" s="292" t="s">
        <v>43</v>
      </c>
      <c r="O421" s="48"/>
      <c r="P421" s="232">
        <f>O421*H421</f>
        <v>0</v>
      </c>
      <c r="Q421" s="232">
        <v>0.0040000000000000001</v>
      </c>
      <c r="R421" s="232">
        <f>Q421*H421</f>
        <v>0.0040000000000000001</v>
      </c>
      <c r="S421" s="232">
        <v>0</v>
      </c>
      <c r="T421" s="233">
        <f>S421*H421</f>
        <v>0</v>
      </c>
      <c r="AR421" s="25" t="s">
        <v>191</v>
      </c>
      <c r="AT421" s="25" t="s">
        <v>218</v>
      </c>
      <c r="AU421" s="25" t="s">
        <v>154</v>
      </c>
      <c r="AY421" s="25" t="s">
        <v>132</v>
      </c>
      <c r="BE421" s="234">
        <f>IF(N421="základní",J421,0)</f>
        <v>0</v>
      </c>
      <c r="BF421" s="234">
        <f>IF(N421="snížená",J421,0)</f>
        <v>0</v>
      </c>
      <c r="BG421" s="234">
        <f>IF(N421="zákl. přenesená",J421,0)</f>
        <v>0</v>
      </c>
      <c r="BH421" s="234">
        <f>IF(N421="sníž. přenesená",J421,0)</f>
        <v>0</v>
      </c>
      <c r="BI421" s="234">
        <f>IF(N421="nulová",J421,0)</f>
        <v>0</v>
      </c>
      <c r="BJ421" s="25" t="s">
        <v>80</v>
      </c>
      <c r="BK421" s="234">
        <f>ROUND(I421*H421,2)</f>
        <v>0</v>
      </c>
      <c r="BL421" s="25" t="s">
        <v>139</v>
      </c>
      <c r="BM421" s="25" t="s">
        <v>550</v>
      </c>
    </row>
    <row r="422" s="1" customFormat="1">
      <c r="B422" s="47"/>
      <c r="C422" s="75"/>
      <c r="D422" s="235" t="s">
        <v>141</v>
      </c>
      <c r="E422" s="75"/>
      <c r="F422" s="236" t="s">
        <v>549</v>
      </c>
      <c r="G422" s="75"/>
      <c r="H422" s="75"/>
      <c r="I422" s="193"/>
      <c r="J422" s="75"/>
      <c r="K422" s="75"/>
      <c r="L422" s="73"/>
      <c r="M422" s="237"/>
      <c r="N422" s="48"/>
      <c r="O422" s="48"/>
      <c r="P422" s="48"/>
      <c r="Q422" s="48"/>
      <c r="R422" s="48"/>
      <c r="S422" s="48"/>
      <c r="T422" s="96"/>
      <c r="AT422" s="25" t="s">
        <v>141</v>
      </c>
      <c r="AU422" s="25" t="s">
        <v>154</v>
      </c>
    </row>
    <row r="423" s="11" customFormat="1">
      <c r="B423" s="239"/>
      <c r="C423" s="240"/>
      <c r="D423" s="235" t="s">
        <v>145</v>
      </c>
      <c r="E423" s="241" t="s">
        <v>21</v>
      </c>
      <c r="F423" s="242" t="s">
        <v>545</v>
      </c>
      <c r="G423" s="240"/>
      <c r="H423" s="241" t="s">
        <v>21</v>
      </c>
      <c r="I423" s="243"/>
      <c r="J423" s="240"/>
      <c r="K423" s="240"/>
      <c r="L423" s="244"/>
      <c r="M423" s="245"/>
      <c r="N423" s="246"/>
      <c r="O423" s="246"/>
      <c r="P423" s="246"/>
      <c r="Q423" s="246"/>
      <c r="R423" s="246"/>
      <c r="S423" s="246"/>
      <c r="T423" s="247"/>
      <c r="AT423" s="248" t="s">
        <v>145</v>
      </c>
      <c r="AU423" s="248" t="s">
        <v>154</v>
      </c>
      <c r="AV423" s="11" t="s">
        <v>80</v>
      </c>
      <c r="AW423" s="11" t="s">
        <v>35</v>
      </c>
      <c r="AX423" s="11" t="s">
        <v>72</v>
      </c>
      <c r="AY423" s="248" t="s">
        <v>132</v>
      </c>
    </row>
    <row r="424" s="11" customFormat="1">
      <c r="B424" s="239"/>
      <c r="C424" s="240"/>
      <c r="D424" s="235" t="s">
        <v>145</v>
      </c>
      <c r="E424" s="241" t="s">
        <v>21</v>
      </c>
      <c r="F424" s="242" t="s">
        <v>551</v>
      </c>
      <c r="G424" s="240"/>
      <c r="H424" s="241" t="s">
        <v>21</v>
      </c>
      <c r="I424" s="243"/>
      <c r="J424" s="240"/>
      <c r="K424" s="240"/>
      <c r="L424" s="244"/>
      <c r="M424" s="245"/>
      <c r="N424" s="246"/>
      <c r="O424" s="246"/>
      <c r="P424" s="246"/>
      <c r="Q424" s="246"/>
      <c r="R424" s="246"/>
      <c r="S424" s="246"/>
      <c r="T424" s="247"/>
      <c r="AT424" s="248" t="s">
        <v>145</v>
      </c>
      <c r="AU424" s="248" t="s">
        <v>154</v>
      </c>
      <c r="AV424" s="11" t="s">
        <v>80</v>
      </c>
      <c r="AW424" s="11" t="s">
        <v>35</v>
      </c>
      <c r="AX424" s="11" t="s">
        <v>72</v>
      </c>
      <c r="AY424" s="248" t="s">
        <v>132</v>
      </c>
    </row>
    <row r="425" s="12" customFormat="1">
      <c r="B425" s="249"/>
      <c r="C425" s="250"/>
      <c r="D425" s="235" t="s">
        <v>145</v>
      </c>
      <c r="E425" s="251" t="s">
        <v>21</v>
      </c>
      <c r="F425" s="252" t="s">
        <v>80</v>
      </c>
      <c r="G425" s="250"/>
      <c r="H425" s="253">
        <v>1</v>
      </c>
      <c r="I425" s="254"/>
      <c r="J425" s="250"/>
      <c r="K425" s="250"/>
      <c r="L425" s="255"/>
      <c r="M425" s="256"/>
      <c r="N425" s="257"/>
      <c r="O425" s="257"/>
      <c r="P425" s="257"/>
      <c r="Q425" s="257"/>
      <c r="R425" s="257"/>
      <c r="S425" s="257"/>
      <c r="T425" s="258"/>
      <c r="AT425" s="259" t="s">
        <v>145</v>
      </c>
      <c r="AU425" s="259" t="s">
        <v>154</v>
      </c>
      <c r="AV425" s="12" t="s">
        <v>82</v>
      </c>
      <c r="AW425" s="12" t="s">
        <v>35</v>
      </c>
      <c r="AX425" s="12" t="s">
        <v>72</v>
      </c>
      <c r="AY425" s="259" t="s">
        <v>132</v>
      </c>
    </row>
    <row r="426" s="13" customFormat="1">
      <c r="B426" s="260"/>
      <c r="C426" s="261"/>
      <c r="D426" s="235" t="s">
        <v>145</v>
      </c>
      <c r="E426" s="262" t="s">
        <v>21</v>
      </c>
      <c r="F426" s="263" t="s">
        <v>148</v>
      </c>
      <c r="G426" s="261"/>
      <c r="H426" s="264">
        <v>1</v>
      </c>
      <c r="I426" s="265"/>
      <c r="J426" s="261"/>
      <c r="K426" s="261"/>
      <c r="L426" s="266"/>
      <c r="M426" s="267"/>
      <c r="N426" s="268"/>
      <c r="O426" s="268"/>
      <c r="P426" s="268"/>
      <c r="Q426" s="268"/>
      <c r="R426" s="268"/>
      <c r="S426" s="268"/>
      <c r="T426" s="269"/>
      <c r="AT426" s="270" t="s">
        <v>145</v>
      </c>
      <c r="AU426" s="270" t="s">
        <v>154</v>
      </c>
      <c r="AV426" s="13" t="s">
        <v>139</v>
      </c>
      <c r="AW426" s="13" t="s">
        <v>35</v>
      </c>
      <c r="AX426" s="13" t="s">
        <v>80</v>
      </c>
      <c r="AY426" s="270" t="s">
        <v>132</v>
      </c>
    </row>
    <row r="427" s="1" customFormat="1" ht="25.5" customHeight="1">
      <c r="B427" s="47"/>
      <c r="C427" s="223" t="s">
        <v>552</v>
      </c>
      <c r="D427" s="223" t="s">
        <v>134</v>
      </c>
      <c r="E427" s="224" t="s">
        <v>553</v>
      </c>
      <c r="F427" s="225" t="s">
        <v>554</v>
      </c>
      <c r="G427" s="226" t="s">
        <v>411</v>
      </c>
      <c r="H427" s="227">
        <v>1</v>
      </c>
      <c r="I427" s="228"/>
      <c r="J427" s="229">
        <f>ROUND(I427*H427,2)</f>
        <v>0</v>
      </c>
      <c r="K427" s="225" t="s">
        <v>138</v>
      </c>
      <c r="L427" s="73"/>
      <c r="M427" s="230" t="s">
        <v>21</v>
      </c>
      <c r="N427" s="231" t="s">
        <v>43</v>
      </c>
      <c r="O427" s="48"/>
      <c r="P427" s="232">
        <f>O427*H427</f>
        <v>0</v>
      </c>
      <c r="Q427" s="232">
        <v>0.11241</v>
      </c>
      <c r="R427" s="232">
        <f>Q427*H427</f>
        <v>0.11241</v>
      </c>
      <c r="S427" s="232">
        <v>0</v>
      </c>
      <c r="T427" s="233">
        <f>S427*H427</f>
        <v>0</v>
      </c>
      <c r="AR427" s="25" t="s">
        <v>139</v>
      </c>
      <c r="AT427" s="25" t="s">
        <v>134</v>
      </c>
      <c r="AU427" s="25" t="s">
        <v>154</v>
      </c>
      <c r="AY427" s="25" t="s">
        <v>132</v>
      </c>
      <c r="BE427" s="234">
        <f>IF(N427="základní",J427,0)</f>
        <v>0</v>
      </c>
      <c r="BF427" s="234">
        <f>IF(N427="snížená",J427,0)</f>
        <v>0</v>
      </c>
      <c r="BG427" s="234">
        <f>IF(N427="zákl. přenesená",J427,0)</f>
        <v>0</v>
      </c>
      <c r="BH427" s="234">
        <f>IF(N427="sníž. přenesená",J427,0)</f>
        <v>0</v>
      </c>
      <c r="BI427" s="234">
        <f>IF(N427="nulová",J427,0)</f>
        <v>0</v>
      </c>
      <c r="BJ427" s="25" t="s">
        <v>80</v>
      </c>
      <c r="BK427" s="234">
        <f>ROUND(I427*H427,2)</f>
        <v>0</v>
      </c>
      <c r="BL427" s="25" t="s">
        <v>139</v>
      </c>
      <c r="BM427" s="25" t="s">
        <v>555</v>
      </c>
    </row>
    <row r="428" s="1" customFormat="1">
      <c r="B428" s="47"/>
      <c r="C428" s="75"/>
      <c r="D428" s="235" t="s">
        <v>141</v>
      </c>
      <c r="E428" s="75"/>
      <c r="F428" s="236" t="s">
        <v>556</v>
      </c>
      <c r="G428" s="75"/>
      <c r="H428" s="75"/>
      <c r="I428" s="193"/>
      <c r="J428" s="75"/>
      <c r="K428" s="75"/>
      <c r="L428" s="73"/>
      <c r="M428" s="237"/>
      <c r="N428" s="48"/>
      <c r="O428" s="48"/>
      <c r="P428" s="48"/>
      <c r="Q428" s="48"/>
      <c r="R428" s="48"/>
      <c r="S428" s="48"/>
      <c r="T428" s="96"/>
      <c r="AT428" s="25" t="s">
        <v>141</v>
      </c>
      <c r="AU428" s="25" t="s">
        <v>154</v>
      </c>
    </row>
    <row r="429" s="1" customFormat="1">
      <c r="B429" s="47"/>
      <c r="C429" s="75"/>
      <c r="D429" s="235" t="s">
        <v>143</v>
      </c>
      <c r="E429" s="75"/>
      <c r="F429" s="238" t="s">
        <v>557</v>
      </c>
      <c r="G429" s="75"/>
      <c r="H429" s="75"/>
      <c r="I429" s="193"/>
      <c r="J429" s="75"/>
      <c r="K429" s="75"/>
      <c r="L429" s="73"/>
      <c r="M429" s="237"/>
      <c r="N429" s="48"/>
      <c r="O429" s="48"/>
      <c r="P429" s="48"/>
      <c r="Q429" s="48"/>
      <c r="R429" s="48"/>
      <c r="S429" s="48"/>
      <c r="T429" s="96"/>
      <c r="AT429" s="25" t="s">
        <v>143</v>
      </c>
      <c r="AU429" s="25" t="s">
        <v>154</v>
      </c>
    </row>
    <row r="430" s="1" customFormat="1" ht="16.5" customHeight="1">
      <c r="B430" s="47"/>
      <c r="C430" s="283" t="s">
        <v>558</v>
      </c>
      <c r="D430" s="283" t="s">
        <v>218</v>
      </c>
      <c r="E430" s="284" t="s">
        <v>559</v>
      </c>
      <c r="F430" s="285" t="s">
        <v>560</v>
      </c>
      <c r="G430" s="286" t="s">
        <v>411</v>
      </c>
      <c r="H430" s="287">
        <v>1</v>
      </c>
      <c r="I430" s="288"/>
      <c r="J430" s="289">
        <f>ROUND(I430*H430,2)</f>
        <v>0</v>
      </c>
      <c r="K430" s="285" t="s">
        <v>138</v>
      </c>
      <c r="L430" s="290"/>
      <c r="M430" s="291" t="s">
        <v>21</v>
      </c>
      <c r="N430" s="292" t="s">
        <v>43</v>
      </c>
      <c r="O430" s="48"/>
      <c r="P430" s="232">
        <f>O430*H430</f>
        <v>0</v>
      </c>
      <c r="Q430" s="232">
        <v>0.0061000000000000004</v>
      </c>
      <c r="R430" s="232">
        <f>Q430*H430</f>
        <v>0.0061000000000000004</v>
      </c>
      <c r="S430" s="232">
        <v>0</v>
      </c>
      <c r="T430" s="233">
        <f>S430*H430</f>
        <v>0</v>
      </c>
      <c r="AR430" s="25" t="s">
        <v>191</v>
      </c>
      <c r="AT430" s="25" t="s">
        <v>218</v>
      </c>
      <c r="AU430" s="25" t="s">
        <v>154</v>
      </c>
      <c r="AY430" s="25" t="s">
        <v>132</v>
      </c>
      <c r="BE430" s="234">
        <f>IF(N430="základní",J430,0)</f>
        <v>0</v>
      </c>
      <c r="BF430" s="234">
        <f>IF(N430="snížená",J430,0)</f>
        <v>0</v>
      </c>
      <c r="BG430" s="234">
        <f>IF(N430="zákl. přenesená",J430,0)</f>
        <v>0</v>
      </c>
      <c r="BH430" s="234">
        <f>IF(N430="sníž. přenesená",J430,0)</f>
        <v>0</v>
      </c>
      <c r="BI430" s="234">
        <f>IF(N430="nulová",J430,0)</f>
        <v>0</v>
      </c>
      <c r="BJ430" s="25" t="s">
        <v>80</v>
      </c>
      <c r="BK430" s="234">
        <f>ROUND(I430*H430,2)</f>
        <v>0</v>
      </c>
      <c r="BL430" s="25" t="s">
        <v>139</v>
      </c>
      <c r="BM430" s="25" t="s">
        <v>561</v>
      </c>
    </row>
    <row r="431" s="1" customFormat="1">
      <c r="B431" s="47"/>
      <c r="C431" s="75"/>
      <c r="D431" s="235" t="s">
        <v>141</v>
      </c>
      <c r="E431" s="75"/>
      <c r="F431" s="236" t="s">
        <v>560</v>
      </c>
      <c r="G431" s="75"/>
      <c r="H431" s="75"/>
      <c r="I431" s="193"/>
      <c r="J431" s="75"/>
      <c r="K431" s="75"/>
      <c r="L431" s="73"/>
      <c r="M431" s="237"/>
      <c r="N431" s="48"/>
      <c r="O431" s="48"/>
      <c r="P431" s="48"/>
      <c r="Q431" s="48"/>
      <c r="R431" s="48"/>
      <c r="S431" s="48"/>
      <c r="T431" s="96"/>
      <c r="AT431" s="25" t="s">
        <v>141</v>
      </c>
      <c r="AU431" s="25" t="s">
        <v>154</v>
      </c>
    </row>
    <row r="432" s="1" customFormat="1" ht="16.5" customHeight="1">
      <c r="B432" s="47"/>
      <c r="C432" s="283" t="s">
        <v>562</v>
      </c>
      <c r="D432" s="283" t="s">
        <v>218</v>
      </c>
      <c r="E432" s="284" t="s">
        <v>563</v>
      </c>
      <c r="F432" s="285" t="s">
        <v>564</v>
      </c>
      <c r="G432" s="286" t="s">
        <v>411</v>
      </c>
      <c r="H432" s="287">
        <v>1</v>
      </c>
      <c r="I432" s="288"/>
      <c r="J432" s="289">
        <f>ROUND(I432*H432,2)</f>
        <v>0</v>
      </c>
      <c r="K432" s="285" t="s">
        <v>138</v>
      </c>
      <c r="L432" s="290"/>
      <c r="M432" s="291" t="s">
        <v>21</v>
      </c>
      <c r="N432" s="292" t="s">
        <v>43</v>
      </c>
      <c r="O432" s="48"/>
      <c r="P432" s="232">
        <f>O432*H432</f>
        <v>0</v>
      </c>
      <c r="Q432" s="232">
        <v>0.0030000000000000001</v>
      </c>
      <c r="R432" s="232">
        <f>Q432*H432</f>
        <v>0.0030000000000000001</v>
      </c>
      <c r="S432" s="232">
        <v>0</v>
      </c>
      <c r="T432" s="233">
        <f>S432*H432</f>
        <v>0</v>
      </c>
      <c r="AR432" s="25" t="s">
        <v>191</v>
      </c>
      <c r="AT432" s="25" t="s">
        <v>218</v>
      </c>
      <c r="AU432" s="25" t="s">
        <v>154</v>
      </c>
      <c r="AY432" s="25" t="s">
        <v>132</v>
      </c>
      <c r="BE432" s="234">
        <f>IF(N432="základní",J432,0)</f>
        <v>0</v>
      </c>
      <c r="BF432" s="234">
        <f>IF(N432="snížená",J432,0)</f>
        <v>0</v>
      </c>
      <c r="BG432" s="234">
        <f>IF(N432="zákl. přenesená",J432,0)</f>
        <v>0</v>
      </c>
      <c r="BH432" s="234">
        <f>IF(N432="sníž. přenesená",J432,0)</f>
        <v>0</v>
      </c>
      <c r="BI432" s="234">
        <f>IF(N432="nulová",J432,0)</f>
        <v>0</v>
      </c>
      <c r="BJ432" s="25" t="s">
        <v>80</v>
      </c>
      <c r="BK432" s="234">
        <f>ROUND(I432*H432,2)</f>
        <v>0</v>
      </c>
      <c r="BL432" s="25" t="s">
        <v>139</v>
      </c>
      <c r="BM432" s="25" t="s">
        <v>565</v>
      </c>
    </row>
    <row r="433" s="1" customFormat="1">
      <c r="B433" s="47"/>
      <c r="C433" s="75"/>
      <c r="D433" s="235" t="s">
        <v>141</v>
      </c>
      <c r="E433" s="75"/>
      <c r="F433" s="236" t="s">
        <v>564</v>
      </c>
      <c r="G433" s="75"/>
      <c r="H433" s="75"/>
      <c r="I433" s="193"/>
      <c r="J433" s="75"/>
      <c r="K433" s="75"/>
      <c r="L433" s="73"/>
      <c r="M433" s="237"/>
      <c r="N433" s="48"/>
      <c r="O433" s="48"/>
      <c r="P433" s="48"/>
      <c r="Q433" s="48"/>
      <c r="R433" s="48"/>
      <c r="S433" s="48"/>
      <c r="T433" s="96"/>
      <c r="AT433" s="25" t="s">
        <v>141</v>
      </c>
      <c r="AU433" s="25" t="s">
        <v>154</v>
      </c>
    </row>
    <row r="434" s="1" customFormat="1" ht="16.5" customHeight="1">
      <c r="B434" s="47"/>
      <c r="C434" s="283" t="s">
        <v>566</v>
      </c>
      <c r="D434" s="283" t="s">
        <v>218</v>
      </c>
      <c r="E434" s="284" t="s">
        <v>567</v>
      </c>
      <c r="F434" s="285" t="s">
        <v>568</v>
      </c>
      <c r="G434" s="286" t="s">
        <v>411</v>
      </c>
      <c r="H434" s="287">
        <v>2</v>
      </c>
      <c r="I434" s="288"/>
      <c r="J434" s="289">
        <f>ROUND(I434*H434,2)</f>
        <v>0</v>
      </c>
      <c r="K434" s="285" t="s">
        <v>138</v>
      </c>
      <c r="L434" s="290"/>
      <c r="M434" s="291" t="s">
        <v>21</v>
      </c>
      <c r="N434" s="292" t="s">
        <v>43</v>
      </c>
      <c r="O434" s="48"/>
      <c r="P434" s="232">
        <f>O434*H434</f>
        <v>0</v>
      </c>
      <c r="Q434" s="232">
        <v>0.00035</v>
      </c>
      <c r="R434" s="232">
        <f>Q434*H434</f>
        <v>0.00069999999999999999</v>
      </c>
      <c r="S434" s="232">
        <v>0</v>
      </c>
      <c r="T434" s="233">
        <f>S434*H434</f>
        <v>0</v>
      </c>
      <c r="AR434" s="25" t="s">
        <v>191</v>
      </c>
      <c r="AT434" s="25" t="s">
        <v>218</v>
      </c>
      <c r="AU434" s="25" t="s">
        <v>154</v>
      </c>
      <c r="AY434" s="25" t="s">
        <v>132</v>
      </c>
      <c r="BE434" s="234">
        <f>IF(N434="základní",J434,0)</f>
        <v>0</v>
      </c>
      <c r="BF434" s="234">
        <f>IF(N434="snížená",J434,0)</f>
        <v>0</v>
      </c>
      <c r="BG434" s="234">
        <f>IF(N434="zákl. přenesená",J434,0)</f>
        <v>0</v>
      </c>
      <c r="BH434" s="234">
        <f>IF(N434="sníž. přenesená",J434,0)</f>
        <v>0</v>
      </c>
      <c r="BI434" s="234">
        <f>IF(N434="nulová",J434,0)</f>
        <v>0</v>
      </c>
      <c r="BJ434" s="25" t="s">
        <v>80</v>
      </c>
      <c r="BK434" s="234">
        <f>ROUND(I434*H434,2)</f>
        <v>0</v>
      </c>
      <c r="BL434" s="25" t="s">
        <v>139</v>
      </c>
      <c r="BM434" s="25" t="s">
        <v>569</v>
      </c>
    </row>
    <row r="435" s="1" customFormat="1">
      <c r="B435" s="47"/>
      <c r="C435" s="75"/>
      <c r="D435" s="235" t="s">
        <v>141</v>
      </c>
      <c r="E435" s="75"/>
      <c r="F435" s="236" t="s">
        <v>568</v>
      </c>
      <c r="G435" s="75"/>
      <c r="H435" s="75"/>
      <c r="I435" s="193"/>
      <c r="J435" s="75"/>
      <c r="K435" s="75"/>
      <c r="L435" s="73"/>
      <c r="M435" s="237"/>
      <c r="N435" s="48"/>
      <c r="O435" s="48"/>
      <c r="P435" s="48"/>
      <c r="Q435" s="48"/>
      <c r="R435" s="48"/>
      <c r="S435" s="48"/>
      <c r="T435" s="96"/>
      <c r="AT435" s="25" t="s">
        <v>141</v>
      </c>
      <c r="AU435" s="25" t="s">
        <v>154</v>
      </c>
    </row>
    <row r="436" s="1" customFormat="1" ht="16.5" customHeight="1">
      <c r="B436" s="47"/>
      <c r="C436" s="283" t="s">
        <v>570</v>
      </c>
      <c r="D436" s="283" t="s">
        <v>218</v>
      </c>
      <c r="E436" s="284" t="s">
        <v>571</v>
      </c>
      <c r="F436" s="285" t="s">
        <v>572</v>
      </c>
      <c r="G436" s="286" t="s">
        <v>411</v>
      </c>
      <c r="H436" s="287">
        <v>1</v>
      </c>
      <c r="I436" s="288"/>
      <c r="J436" s="289">
        <f>ROUND(I436*H436,2)</f>
        <v>0</v>
      </c>
      <c r="K436" s="285" t="s">
        <v>138</v>
      </c>
      <c r="L436" s="290"/>
      <c r="M436" s="291" t="s">
        <v>21</v>
      </c>
      <c r="N436" s="292" t="s">
        <v>43</v>
      </c>
      <c r="O436" s="48"/>
      <c r="P436" s="232">
        <f>O436*H436</f>
        <v>0</v>
      </c>
      <c r="Q436" s="232">
        <v>0.00010000000000000001</v>
      </c>
      <c r="R436" s="232">
        <f>Q436*H436</f>
        <v>0.00010000000000000001</v>
      </c>
      <c r="S436" s="232">
        <v>0</v>
      </c>
      <c r="T436" s="233">
        <f>S436*H436</f>
        <v>0</v>
      </c>
      <c r="AR436" s="25" t="s">
        <v>191</v>
      </c>
      <c r="AT436" s="25" t="s">
        <v>218</v>
      </c>
      <c r="AU436" s="25" t="s">
        <v>154</v>
      </c>
      <c r="AY436" s="25" t="s">
        <v>132</v>
      </c>
      <c r="BE436" s="234">
        <f>IF(N436="základní",J436,0)</f>
        <v>0</v>
      </c>
      <c r="BF436" s="234">
        <f>IF(N436="snížená",J436,0)</f>
        <v>0</v>
      </c>
      <c r="BG436" s="234">
        <f>IF(N436="zákl. přenesená",J436,0)</f>
        <v>0</v>
      </c>
      <c r="BH436" s="234">
        <f>IF(N436="sníž. přenesená",J436,0)</f>
        <v>0</v>
      </c>
      <c r="BI436" s="234">
        <f>IF(N436="nulová",J436,0)</f>
        <v>0</v>
      </c>
      <c r="BJ436" s="25" t="s">
        <v>80</v>
      </c>
      <c r="BK436" s="234">
        <f>ROUND(I436*H436,2)</f>
        <v>0</v>
      </c>
      <c r="BL436" s="25" t="s">
        <v>139</v>
      </c>
      <c r="BM436" s="25" t="s">
        <v>573</v>
      </c>
    </row>
    <row r="437" s="1" customFormat="1">
      <c r="B437" s="47"/>
      <c r="C437" s="75"/>
      <c r="D437" s="235" t="s">
        <v>141</v>
      </c>
      <c r="E437" s="75"/>
      <c r="F437" s="236" t="s">
        <v>572</v>
      </c>
      <c r="G437" s="75"/>
      <c r="H437" s="75"/>
      <c r="I437" s="193"/>
      <c r="J437" s="75"/>
      <c r="K437" s="75"/>
      <c r="L437" s="73"/>
      <c r="M437" s="237"/>
      <c r="N437" s="48"/>
      <c r="O437" s="48"/>
      <c r="P437" s="48"/>
      <c r="Q437" s="48"/>
      <c r="R437" s="48"/>
      <c r="S437" s="48"/>
      <c r="T437" s="96"/>
      <c r="AT437" s="25" t="s">
        <v>141</v>
      </c>
      <c r="AU437" s="25" t="s">
        <v>154</v>
      </c>
    </row>
    <row r="438" s="1" customFormat="1" ht="25.5" customHeight="1">
      <c r="B438" s="47"/>
      <c r="C438" s="223" t="s">
        <v>574</v>
      </c>
      <c r="D438" s="223" t="s">
        <v>134</v>
      </c>
      <c r="E438" s="224" t="s">
        <v>575</v>
      </c>
      <c r="F438" s="225" t="s">
        <v>576</v>
      </c>
      <c r="G438" s="226" t="s">
        <v>399</v>
      </c>
      <c r="H438" s="227">
        <v>40</v>
      </c>
      <c r="I438" s="228"/>
      <c r="J438" s="229">
        <f>ROUND(I438*H438,2)</f>
        <v>0</v>
      </c>
      <c r="K438" s="225" t="s">
        <v>138</v>
      </c>
      <c r="L438" s="73"/>
      <c r="M438" s="230" t="s">
        <v>21</v>
      </c>
      <c r="N438" s="231" t="s">
        <v>43</v>
      </c>
      <c r="O438" s="48"/>
      <c r="P438" s="232">
        <f>O438*H438</f>
        <v>0</v>
      </c>
      <c r="Q438" s="232">
        <v>0.00014999999999999999</v>
      </c>
      <c r="R438" s="232">
        <f>Q438*H438</f>
        <v>0.0059999999999999993</v>
      </c>
      <c r="S438" s="232">
        <v>0</v>
      </c>
      <c r="T438" s="233">
        <f>S438*H438</f>
        <v>0</v>
      </c>
      <c r="AR438" s="25" t="s">
        <v>139</v>
      </c>
      <c r="AT438" s="25" t="s">
        <v>134</v>
      </c>
      <c r="AU438" s="25" t="s">
        <v>154</v>
      </c>
      <c r="AY438" s="25" t="s">
        <v>132</v>
      </c>
      <c r="BE438" s="234">
        <f>IF(N438="základní",J438,0)</f>
        <v>0</v>
      </c>
      <c r="BF438" s="234">
        <f>IF(N438="snížená",J438,0)</f>
        <v>0</v>
      </c>
      <c r="BG438" s="234">
        <f>IF(N438="zákl. přenesená",J438,0)</f>
        <v>0</v>
      </c>
      <c r="BH438" s="234">
        <f>IF(N438="sníž. přenesená",J438,0)</f>
        <v>0</v>
      </c>
      <c r="BI438" s="234">
        <f>IF(N438="nulová",J438,0)</f>
        <v>0</v>
      </c>
      <c r="BJ438" s="25" t="s">
        <v>80</v>
      </c>
      <c r="BK438" s="234">
        <f>ROUND(I438*H438,2)</f>
        <v>0</v>
      </c>
      <c r="BL438" s="25" t="s">
        <v>139</v>
      </c>
      <c r="BM438" s="25" t="s">
        <v>577</v>
      </c>
    </row>
    <row r="439" s="1" customFormat="1">
      <c r="B439" s="47"/>
      <c r="C439" s="75"/>
      <c r="D439" s="235" t="s">
        <v>141</v>
      </c>
      <c r="E439" s="75"/>
      <c r="F439" s="236" t="s">
        <v>578</v>
      </c>
      <c r="G439" s="75"/>
      <c r="H439" s="75"/>
      <c r="I439" s="193"/>
      <c r="J439" s="75"/>
      <c r="K439" s="75"/>
      <c r="L439" s="73"/>
      <c r="M439" s="237"/>
      <c r="N439" s="48"/>
      <c r="O439" s="48"/>
      <c r="P439" s="48"/>
      <c r="Q439" s="48"/>
      <c r="R439" s="48"/>
      <c r="S439" s="48"/>
      <c r="T439" s="96"/>
      <c r="AT439" s="25" t="s">
        <v>141</v>
      </c>
      <c r="AU439" s="25" t="s">
        <v>154</v>
      </c>
    </row>
    <row r="440" s="1" customFormat="1">
      <c r="B440" s="47"/>
      <c r="C440" s="75"/>
      <c r="D440" s="235" t="s">
        <v>143</v>
      </c>
      <c r="E440" s="75"/>
      <c r="F440" s="238" t="s">
        <v>579</v>
      </c>
      <c r="G440" s="75"/>
      <c r="H440" s="75"/>
      <c r="I440" s="193"/>
      <c r="J440" s="75"/>
      <c r="K440" s="75"/>
      <c r="L440" s="73"/>
      <c r="M440" s="237"/>
      <c r="N440" s="48"/>
      <c r="O440" s="48"/>
      <c r="P440" s="48"/>
      <c r="Q440" s="48"/>
      <c r="R440" s="48"/>
      <c r="S440" s="48"/>
      <c r="T440" s="96"/>
      <c r="AT440" s="25" t="s">
        <v>143</v>
      </c>
      <c r="AU440" s="25" t="s">
        <v>154</v>
      </c>
    </row>
    <row r="441" s="11" customFormat="1">
      <c r="B441" s="239"/>
      <c r="C441" s="240"/>
      <c r="D441" s="235" t="s">
        <v>145</v>
      </c>
      <c r="E441" s="241" t="s">
        <v>21</v>
      </c>
      <c r="F441" s="242" t="s">
        <v>580</v>
      </c>
      <c r="G441" s="240"/>
      <c r="H441" s="241" t="s">
        <v>21</v>
      </c>
      <c r="I441" s="243"/>
      <c r="J441" s="240"/>
      <c r="K441" s="240"/>
      <c r="L441" s="244"/>
      <c r="M441" s="245"/>
      <c r="N441" s="246"/>
      <c r="O441" s="246"/>
      <c r="P441" s="246"/>
      <c r="Q441" s="246"/>
      <c r="R441" s="246"/>
      <c r="S441" s="246"/>
      <c r="T441" s="247"/>
      <c r="AT441" s="248" t="s">
        <v>145</v>
      </c>
      <c r="AU441" s="248" t="s">
        <v>154</v>
      </c>
      <c r="AV441" s="11" t="s">
        <v>80</v>
      </c>
      <c r="AW441" s="11" t="s">
        <v>35</v>
      </c>
      <c r="AX441" s="11" t="s">
        <v>72</v>
      </c>
      <c r="AY441" s="248" t="s">
        <v>132</v>
      </c>
    </row>
    <row r="442" s="11" customFormat="1">
      <c r="B442" s="239"/>
      <c r="C442" s="240"/>
      <c r="D442" s="235" t="s">
        <v>145</v>
      </c>
      <c r="E442" s="241" t="s">
        <v>21</v>
      </c>
      <c r="F442" s="242" t="s">
        <v>545</v>
      </c>
      <c r="G442" s="240"/>
      <c r="H442" s="241" t="s">
        <v>21</v>
      </c>
      <c r="I442" s="243"/>
      <c r="J442" s="240"/>
      <c r="K442" s="240"/>
      <c r="L442" s="244"/>
      <c r="M442" s="245"/>
      <c r="N442" s="246"/>
      <c r="O442" s="246"/>
      <c r="P442" s="246"/>
      <c r="Q442" s="246"/>
      <c r="R442" s="246"/>
      <c r="S442" s="246"/>
      <c r="T442" s="247"/>
      <c r="AT442" s="248" t="s">
        <v>145</v>
      </c>
      <c r="AU442" s="248" t="s">
        <v>154</v>
      </c>
      <c r="AV442" s="11" t="s">
        <v>80</v>
      </c>
      <c r="AW442" s="11" t="s">
        <v>35</v>
      </c>
      <c r="AX442" s="11" t="s">
        <v>72</v>
      </c>
      <c r="AY442" s="248" t="s">
        <v>132</v>
      </c>
    </row>
    <row r="443" s="12" customFormat="1">
      <c r="B443" s="249"/>
      <c r="C443" s="250"/>
      <c r="D443" s="235" t="s">
        <v>145</v>
      </c>
      <c r="E443" s="251" t="s">
        <v>21</v>
      </c>
      <c r="F443" s="252" t="s">
        <v>319</v>
      </c>
      <c r="G443" s="250"/>
      <c r="H443" s="253">
        <v>40</v>
      </c>
      <c r="I443" s="254"/>
      <c r="J443" s="250"/>
      <c r="K443" s="250"/>
      <c r="L443" s="255"/>
      <c r="M443" s="256"/>
      <c r="N443" s="257"/>
      <c r="O443" s="257"/>
      <c r="P443" s="257"/>
      <c r="Q443" s="257"/>
      <c r="R443" s="257"/>
      <c r="S443" s="257"/>
      <c r="T443" s="258"/>
      <c r="AT443" s="259" t="s">
        <v>145</v>
      </c>
      <c r="AU443" s="259" t="s">
        <v>154</v>
      </c>
      <c r="AV443" s="12" t="s">
        <v>82</v>
      </c>
      <c r="AW443" s="12" t="s">
        <v>35</v>
      </c>
      <c r="AX443" s="12" t="s">
        <v>72</v>
      </c>
      <c r="AY443" s="259" t="s">
        <v>132</v>
      </c>
    </row>
    <row r="444" s="13" customFormat="1">
      <c r="B444" s="260"/>
      <c r="C444" s="261"/>
      <c r="D444" s="235" t="s">
        <v>145</v>
      </c>
      <c r="E444" s="262" t="s">
        <v>21</v>
      </c>
      <c r="F444" s="263" t="s">
        <v>148</v>
      </c>
      <c r="G444" s="261"/>
      <c r="H444" s="264">
        <v>40</v>
      </c>
      <c r="I444" s="265"/>
      <c r="J444" s="261"/>
      <c r="K444" s="261"/>
      <c r="L444" s="266"/>
      <c r="M444" s="267"/>
      <c r="N444" s="268"/>
      <c r="O444" s="268"/>
      <c r="P444" s="268"/>
      <c r="Q444" s="268"/>
      <c r="R444" s="268"/>
      <c r="S444" s="268"/>
      <c r="T444" s="269"/>
      <c r="AT444" s="270" t="s">
        <v>145</v>
      </c>
      <c r="AU444" s="270" t="s">
        <v>154</v>
      </c>
      <c r="AV444" s="13" t="s">
        <v>139</v>
      </c>
      <c r="AW444" s="13" t="s">
        <v>35</v>
      </c>
      <c r="AX444" s="13" t="s">
        <v>80</v>
      </c>
      <c r="AY444" s="270" t="s">
        <v>132</v>
      </c>
    </row>
    <row r="445" s="1" customFormat="1" ht="16.5" customHeight="1">
      <c r="B445" s="47"/>
      <c r="C445" s="223" t="s">
        <v>581</v>
      </c>
      <c r="D445" s="223" t="s">
        <v>134</v>
      </c>
      <c r="E445" s="224" t="s">
        <v>582</v>
      </c>
      <c r="F445" s="225" t="s">
        <v>583</v>
      </c>
      <c r="G445" s="226" t="s">
        <v>399</v>
      </c>
      <c r="H445" s="227">
        <v>40</v>
      </c>
      <c r="I445" s="228"/>
      <c r="J445" s="229">
        <f>ROUND(I445*H445,2)</f>
        <v>0</v>
      </c>
      <c r="K445" s="225" t="s">
        <v>138</v>
      </c>
      <c r="L445" s="73"/>
      <c r="M445" s="230" t="s">
        <v>21</v>
      </c>
      <c r="N445" s="231" t="s">
        <v>43</v>
      </c>
      <c r="O445" s="48"/>
      <c r="P445" s="232">
        <f>O445*H445</f>
        <v>0</v>
      </c>
      <c r="Q445" s="232">
        <v>0</v>
      </c>
      <c r="R445" s="232">
        <f>Q445*H445</f>
        <v>0</v>
      </c>
      <c r="S445" s="232">
        <v>0</v>
      </c>
      <c r="T445" s="233">
        <f>S445*H445</f>
        <v>0</v>
      </c>
      <c r="AR445" s="25" t="s">
        <v>139</v>
      </c>
      <c r="AT445" s="25" t="s">
        <v>134</v>
      </c>
      <c r="AU445" s="25" t="s">
        <v>154</v>
      </c>
      <c r="AY445" s="25" t="s">
        <v>132</v>
      </c>
      <c r="BE445" s="234">
        <f>IF(N445="základní",J445,0)</f>
        <v>0</v>
      </c>
      <c r="BF445" s="234">
        <f>IF(N445="snížená",J445,0)</f>
        <v>0</v>
      </c>
      <c r="BG445" s="234">
        <f>IF(N445="zákl. přenesená",J445,0)</f>
        <v>0</v>
      </c>
      <c r="BH445" s="234">
        <f>IF(N445="sníž. přenesená",J445,0)</f>
        <v>0</v>
      </c>
      <c r="BI445" s="234">
        <f>IF(N445="nulová",J445,0)</f>
        <v>0</v>
      </c>
      <c r="BJ445" s="25" t="s">
        <v>80</v>
      </c>
      <c r="BK445" s="234">
        <f>ROUND(I445*H445,2)</f>
        <v>0</v>
      </c>
      <c r="BL445" s="25" t="s">
        <v>139</v>
      </c>
      <c r="BM445" s="25" t="s">
        <v>584</v>
      </c>
    </row>
    <row r="446" s="1" customFormat="1">
      <c r="B446" s="47"/>
      <c r="C446" s="75"/>
      <c r="D446" s="235" t="s">
        <v>141</v>
      </c>
      <c r="E446" s="75"/>
      <c r="F446" s="236" t="s">
        <v>585</v>
      </c>
      <c r="G446" s="75"/>
      <c r="H446" s="75"/>
      <c r="I446" s="193"/>
      <c r="J446" s="75"/>
      <c r="K446" s="75"/>
      <c r="L446" s="73"/>
      <c r="M446" s="237"/>
      <c r="N446" s="48"/>
      <c r="O446" s="48"/>
      <c r="P446" s="48"/>
      <c r="Q446" s="48"/>
      <c r="R446" s="48"/>
      <c r="S446" s="48"/>
      <c r="T446" s="96"/>
      <c r="AT446" s="25" t="s">
        <v>141</v>
      </c>
      <c r="AU446" s="25" t="s">
        <v>154</v>
      </c>
    </row>
    <row r="447" s="1" customFormat="1">
      <c r="B447" s="47"/>
      <c r="C447" s="75"/>
      <c r="D447" s="235" t="s">
        <v>143</v>
      </c>
      <c r="E447" s="75"/>
      <c r="F447" s="238" t="s">
        <v>586</v>
      </c>
      <c r="G447" s="75"/>
      <c r="H447" s="75"/>
      <c r="I447" s="193"/>
      <c r="J447" s="75"/>
      <c r="K447" s="75"/>
      <c r="L447" s="73"/>
      <c r="M447" s="237"/>
      <c r="N447" s="48"/>
      <c r="O447" s="48"/>
      <c r="P447" s="48"/>
      <c r="Q447" s="48"/>
      <c r="R447" s="48"/>
      <c r="S447" s="48"/>
      <c r="T447" s="96"/>
      <c r="AT447" s="25" t="s">
        <v>143</v>
      </c>
      <c r="AU447" s="25" t="s">
        <v>154</v>
      </c>
    </row>
    <row r="448" s="1" customFormat="1" ht="25.5" customHeight="1">
      <c r="B448" s="47"/>
      <c r="C448" s="223" t="s">
        <v>587</v>
      </c>
      <c r="D448" s="223" t="s">
        <v>134</v>
      </c>
      <c r="E448" s="224" t="s">
        <v>588</v>
      </c>
      <c r="F448" s="225" t="s">
        <v>589</v>
      </c>
      <c r="G448" s="226" t="s">
        <v>399</v>
      </c>
      <c r="H448" s="227">
        <v>220</v>
      </c>
      <c r="I448" s="228"/>
      <c r="J448" s="229">
        <f>ROUND(I448*H448,2)</f>
        <v>0</v>
      </c>
      <c r="K448" s="225" t="s">
        <v>138</v>
      </c>
      <c r="L448" s="73"/>
      <c r="M448" s="230" t="s">
        <v>21</v>
      </c>
      <c r="N448" s="231" t="s">
        <v>43</v>
      </c>
      <c r="O448" s="48"/>
      <c r="P448" s="232">
        <f>O448*H448</f>
        <v>0</v>
      </c>
      <c r="Q448" s="232">
        <v>0.15540000000000001</v>
      </c>
      <c r="R448" s="232">
        <f>Q448*H448</f>
        <v>34.188000000000002</v>
      </c>
      <c r="S448" s="232">
        <v>0</v>
      </c>
      <c r="T448" s="233">
        <f>S448*H448</f>
        <v>0</v>
      </c>
      <c r="AR448" s="25" t="s">
        <v>139</v>
      </c>
      <c r="AT448" s="25" t="s">
        <v>134</v>
      </c>
      <c r="AU448" s="25" t="s">
        <v>154</v>
      </c>
      <c r="AY448" s="25" t="s">
        <v>132</v>
      </c>
      <c r="BE448" s="234">
        <f>IF(N448="základní",J448,0)</f>
        <v>0</v>
      </c>
      <c r="BF448" s="234">
        <f>IF(N448="snížená",J448,0)</f>
        <v>0</v>
      </c>
      <c r="BG448" s="234">
        <f>IF(N448="zákl. přenesená",J448,0)</f>
        <v>0</v>
      </c>
      <c r="BH448" s="234">
        <f>IF(N448="sníž. přenesená",J448,0)</f>
        <v>0</v>
      </c>
      <c r="BI448" s="234">
        <f>IF(N448="nulová",J448,0)</f>
        <v>0</v>
      </c>
      <c r="BJ448" s="25" t="s">
        <v>80</v>
      </c>
      <c r="BK448" s="234">
        <f>ROUND(I448*H448,2)</f>
        <v>0</v>
      </c>
      <c r="BL448" s="25" t="s">
        <v>139</v>
      </c>
      <c r="BM448" s="25" t="s">
        <v>590</v>
      </c>
    </row>
    <row r="449" s="1" customFormat="1">
      <c r="B449" s="47"/>
      <c r="C449" s="75"/>
      <c r="D449" s="235" t="s">
        <v>141</v>
      </c>
      <c r="E449" s="75"/>
      <c r="F449" s="236" t="s">
        <v>591</v>
      </c>
      <c r="G449" s="75"/>
      <c r="H449" s="75"/>
      <c r="I449" s="193"/>
      <c r="J449" s="75"/>
      <c r="K449" s="75"/>
      <c r="L449" s="73"/>
      <c r="M449" s="237"/>
      <c r="N449" s="48"/>
      <c r="O449" s="48"/>
      <c r="P449" s="48"/>
      <c r="Q449" s="48"/>
      <c r="R449" s="48"/>
      <c r="S449" s="48"/>
      <c r="T449" s="96"/>
      <c r="AT449" s="25" t="s">
        <v>141</v>
      </c>
      <c r="AU449" s="25" t="s">
        <v>154</v>
      </c>
    </row>
    <row r="450" s="1" customFormat="1">
      <c r="B450" s="47"/>
      <c r="C450" s="75"/>
      <c r="D450" s="235" t="s">
        <v>143</v>
      </c>
      <c r="E450" s="75"/>
      <c r="F450" s="238" t="s">
        <v>592</v>
      </c>
      <c r="G450" s="75"/>
      <c r="H450" s="75"/>
      <c r="I450" s="193"/>
      <c r="J450" s="75"/>
      <c r="K450" s="75"/>
      <c r="L450" s="73"/>
      <c r="M450" s="237"/>
      <c r="N450" s="48"/>
      <c r="O450" s="48"/>
      <c r="P450" s="48"/>
      <c r="Q450" s="48"/>
      <c r="R450" s="48"/>
      <c r="S450" s="48"/>
      <c r="T450" s="96"/>
      <c r="AT450" s="25" t="s">
        <v>143</v>
      </c>
      <c r="AU450" s="25" t="s">
        <v>154</v>
      </c>
    </row>
    <row r="451" s="11" customFormat="1">
      <c r="B451" s="239"/>
      <c r="C451" s="240"/>
      <c r="D451" s="235" t="s">
        <v>145</v>
      </c>
      <c r="E451" s="241" t="s">
        <v>21</v>
      </c>
      <c r="F451" s="242" t="s">
        <v>593</v>
      </c>
      <c r="G451" s="240"/>
      <c r="H451" s="241" t="s">
        <v>21</v>
      </c>
      <c r="I451" s="243"/>
      <c r="J451" s="240"/>
      <c r="K451" s="240"/>
      <c r="L451" s="244"/>
      <c r="M451" s="245"/>
      <c r="N451" s="246"/>
      <c r="O451" s="246"/>
      <c r="P451" s="246"/>
      <c r="Q451" s="246"/>
      <c r="R451" s="246"/>
      <c r="S451" s="246"/>
      <c r="T451" s="247"/>
      <c r="AT451" s="248" t="s">
        <v>145</v>
      </c>
      <c r="AU451" s="248" t="s">
        <v>154</v>
      </c>
      <c r="AV451" s="11" t="s">
        <v>80</v>
      </c>
      <c r="AW451" s="11" t="s">
        <v>35</v>
      </c>
      <c r="AX451" s="11" t="s">
        <v>72</v>
      </c>
      <c r="AY451" s="248" t="s">
        <v>132</v>
      </c>
    </row>
    <row r="452" s="11" customFormat="1">
      <c r="B452" s="239"/>
      <c r="C452" s="240"/>
      <c r="D452" s="235" t="s">
        <v>145</v>
      </c>
      <c r="E452" s="241" t="s">
        <v>21</v>
      </c>
      <c r="F452" s="242" t="s">
        <v>545</v>
      </c>
      <c r="G452" s="240"/>
      <c r="H452" s="241" t="s">
        <v>21</v>
      </c>
      <c r="I452" s="243"/>
      <c r="J452" s="240"/>
      <c r="K452" s="240"/>
      <c r="L452" s="244"/>
      <c r="M452" s="245"/>
      <c r="N452" s="246"/>
      <c r="O452" s="246"/>
      <c r="P452" s="246"/>
      <c r="Q452" s="246"/>
      <c r="R452" s="246"/>
      <c r="S452" s="246"/>
      <c r="T452" s="247"/>
      <c r="AT452" s="248" t="s">
        <v>145</v>
      </c>
      <c r="AU452" s="248" t="s">
        <v>154</v>
      </c>
      <c r="AV452" s="11" t="s">
        <v>80</v>
      </c>
      <c r="AW452" s="11" t="s">
        <v>35</v>
      </c>
      <c r="AX452" s="11" t="s">
        <v>72</v>
      </c>
      <c r="AY452" s="248" t="s">
        <v>132</v>
      </c>
    </row>
    <row r="453" s="12" customFormat="1">
      <c r="B453" s="249"/>
      <c r="C453" s="250"/>
      <c r="D453" s="235" t="s">
        <v>145</v>
      </c>
      <c r="E453" s="251" t="s">
        <v>21</v>
      </c>
      <c r="F453" s="252" t="s">
        <v>594</v>
      </c>
      <c r="G453" s="250"/>
      <c r="H453" s="253">
        <v>220</v>
      </c>
      <c r="I453" s="254"/>
      <c r="J453" s="250"/>
      <c r="K453" s="250"/>
      <c r="L453" s="255"/>
      <c r="M453" s="256"/>
      <c r="N453" s="257"/>
      <c r="O453" s="257"/>
      <c r="P453" s="257"/>
      <c r="Q453" s="257"/>
      <c r="R453" s="257"/>
      <c r="S453" s="257"/>
      <c r="T453" s="258"/>
      <c r="AT453" s="259" t="s">
        <v>145</v>
      </c>
      <c r="AU453" s="259" t="s">
        <v>154</v>
      </c>
      <c r="AV453" s="12" t="s">
        <v>82</v>
      </c>
      <c r="AW453" s="12" t="s">
        <v>35</v>
      </c>
      <c r="AX453" s="12" t="s">
        <v>72</v>
      </c>
      <c r="AY453" s="259" t="s">
        <v>132</v>
      </c>
    </row>
    <row r="454" s="13" customFormat="1">
      <c r="B454" s="260"/>
      <c r="C454" s="261"/>
      <c r="D454" s="235" t="s">
        <v>145</v>
      </c>
      <c r="E454" s="262" t="s">
        <v>21</v>
      </c>
      <c r="F454" s="263" t="s">
        <v>148</v>
      </c>
      <c r="G454" s="261"/>
      <c r="H454" s="264">
        <v>220</v>
      </c>
      <c r="I454" s="265"/>
      <c r="J454" s="261"/>
      <c r="K454" s="261"/>
      <c r="L454" s="266"/>
      <c r="M454" s="267"/>
      <c r="N454" s="268"/>
      <c r="O454" s="268"/>
      <c r="P454" s="268"/>
      <c r="Q454" s="268"/>
      <c r="R454" s="268"/>
      <c r="S454" s="268"/>
      <c r="T454" s="269"/>
      <c r="AT454" s="270" t="s">
        <v>145</v>
      </c>
      <c r="AU454" s="270" t="s">
        <v>154</v>
      </c>
      <c r="AV454" s="13" t="s">
        <v>139</v>
      </c>
      <c r="AW454" s="13" t="s">
        <v>35</v>
      </c>
      <c r="AX454" s="13" t="s">
        <v>80</v>
      </c>
      <c r="AY454" s="270" t="s">
        <v>132</v>
      </c>
    </row>
    <row r="455" s="1" customFormat="1" ht="16.5" customHeight="1">
      <c r="B455" s="47"/>
      <c r="C455" s="283" t="s">
        <v>595</v>
      </c>
      <c r="D455" s="283" t="s">
        <v>218</v>
      </c>
      <c r="E455" s="284" t="s">
        <v>596</v>
      </c>
      <c r="F455" s="285" t="s">
        <v>597</v>
      </c>
      <c r="G455" s="286" t="s">
        <v>399</v>
      </c>
      <c r="H455" s="287">
        <v>226.59999999999999</v>
      </c>
      <c r="I455" s="288"/>
      <c r="J455" s="289">
        <f>ROUND(I455*H455,2)</f>
        <v>0</v>
      </c>
      <c r="K455" s="285" t="s">
        <v>138</v>
      </c>
      <c r="L455" s="290"/>
      <c r="M455" s="291" t="s">
        <v>21</v>
      </c>
      <c r="N455" s="292" t="s">
        <v>43</v>
      </c>
      <c r="O455" s="48"/>
      <c r="P455" s="232">
        <f>O455*H455</f>
        <v>0</v>
      </c>
      <c r="Q455" s="232">
        <v>0.065000000000000002</v>
      </c>
      <c r="R455" s="232">
        <f>Q455*H455</f>
        <v>14.729000000000001</v>
      </c>
      <c r="S455" s="232">
        <v>0</v>
      </c>
      <c r="T455" s="233">
        <f>S455*H455</f>
        <v>0</v>
      </c>
      <c r="AR455" s="25" t="s">
        <v>191</v>
      </c>
      <c r="AT455" s="25" t="s">
        <v>218</v>
      </c>
      <c r="AU455" s="25" t="s">
        <v>154</v>
      </c>
      <c r="AY455" s="25" t="s">
        <v>132</v>
      </c>
      <c r="BE455" s="234">
        <f>IF(N455="základní",J455,0)</f>
        <v>0</v>
      </c>
      <c r="BF455" s="234">
        <f>IF(N455="snížená",J455,0)</f>
        <v>0</v>
      </c>
      <c r="BG455" s="234">
        <f>IF(N455="zákl. přenesená",J455,0)</f>
        <v>0</v>
      </c>
      <c r="BH455" s="234">
        <f>IF(N455="sníž. přenesená",J455,0)</f>
        <v>0</v>
      </c>
      <c r="BI455" s="234">
        <f>IF(N455="nulová",J455,0)</f>
        <v>0</v>
      </c>
      <c r="BJ455" s="25" t="s">
        <v>80</v>
      </c>
      <c r="BK455" s="234">
        <f>ROUND(I455*H455,2)</f>
        <v>0</v>
      </c>
      <c r="BL455" s="25" t="s">
        <v>139</v>
      </c>
      <c r="BM455" s="25" t="s">
        <v>598</v>
      </c>
    </row>
    <row r="456" s="1" customFormat="1">
      <c r="B456" s="47"/>
      <c r="C456" s="75"/>
      <c r="D456" s="235" t="s">
        <v>141</v>
      </c>
      <c r="E456" s="75"/>
      <c r="F456" s="236" t="s">
        <v>597</v>
      </c>
      <c r="G456" s="75"/>
      <c r="H456" s="75"/>
      <c r="I456" s="193"/>
      <c r="J456" s="75"/>
      <c r="K456" s="75"/>
      <c r="L456" s="73"/>
      <c r="M456" s="237"/>
      <c r="N456" s="48"/>
      <c r="O456" s="48"/>
      <c r="P456" s="48"/>
      <c r="Q456" s="48"/>
      <c r="R456" s="48"/>
      <c r="S456" s="48"/>
      <c r="T456" s="96"/>
      <c r="AT456" s="25" t="s">
        <v>141</v>
      </c>
      <c r="AU456" s="25" t="s">
        <v>154</v>
      </c>
    </row>
    <row r="457" s="12" customFormat="1">
      <c r="B457" s="249"/>
      <c r="C457" s="250"/>
      <c r="D457" s="235" t="s">
        <v>145</v>
      </c>
      <c r="E457" s="250"/>
      <c r="F457" s="252" t="s">
        <v>599</v>
      </c>
      <c r="G457" s="250"/>
      <c r="H457" s="253">
        <v>226.59999999999999</v>
      </c>
      <c r="I457" s="254"/>
      <c r="J457" s="250"/>
      <c r="K457" s="250"/>
      <c r="L457" s="255"/>
      <c r="M457" s="256"/>
      <c r="N457" s="257"/>
      <c r="O457" s="257"/>
      <c r="P457" s="257"/>
      <c r="Q457" s="257"/>
      <c r="R457" s="257"/>
      <c r="S457" s="257"/>
      <c r="T457" s="258"/>
      <c r="AT457" s="259" t="s">
        <v>145</v>
      </c>
      <c r="AU457" s="259" t="s">
        <v>154</v>
      </c>
      <c r="AV457" s="12" t="s">
        <v>82</v>
      </c>
      <c r="AW457" s="12" t="s">
        <v>6</v>
      </c>
      <c r="AX457" s="12" t="s">
        <v>80</v>
      </c>
      <c r="AY457" s="259" t="s">
        <v>132</v>
      </c>
    </row>
    <row r="458" s="1" customFormat="1" ht="25.5" customHeight="1">
      <c r="B458" s="47"/>
      <c r="C458" s="223" t="s">
        <v>600</v>
      </c>
      <c r="D458" s="223" t="s">
        <v>134</v>
      </c>
      <c r="E458" s="224" t="s">
        <v>601</v>
      </c>
      <c r="F458" s="225" t="s">
        <v>602</v>
      </c>
      <c r="G458" s="226" t="s">
        <v>92</v>
      </c>
      <c r="H458" s="227">
        <v>26.399999999999999</v>
      </c>
      <c r="I458" s="228"/>
      <c r="J458" s="229">
        <f>ROUND(I458*H458,2)</f>
        <v>0</v>
      </c>
      <c r="K458" s="225" t="s">
        <v>138</v>
      </c>
      <c r="L458" s="73"/>
      <c r="M458" s="230" t="s">
        <v>21</v>
      </c>
      <c r="N458" s="231" t="s">
        <v>43</v>
      </c>
      <c r="O458" s="48"/>
      <c r="P458" s="232">
        <f>O458*H458</f>
        <v>0</v>
      </c>
      <c r="Q458" s="232">
        <v>2.2563399999999998</v>
      </c>
      <c r="R458" s="232">
        <f>Q458*H458</f>
        <v>59.567375999999989</v>
      </c>
      <c r="S458" s="232">
        <v>0</v>
      </c>
      <c r="T458" s="233">
        <f>S458*H458</f>
        <v>0</v>
      </c>
      <c r="AR458" s="25" t="s">
        <v>139</v>
      </c>
      <c r="AT458" s="25" t="s">
        <v>134</v>
      </c>
      <c r="AU458" s="25" t="s">
        <v>154</v>
      </c>
      <c r="AY458" s="25" t="s">
        <v>132</v>
      </c>
      <c r="BE458" s="234">
        <f>IF(N458="základní",J458,0)</f>
        <v>0</v>
      </c>
      <c r="BF458" s="234">
        <f>IF(N458="snížená",J458,0)</f>
        <v>0</v>
      </c>
      <c r="BG458" s="234">
        <f>IF(N458="zákl. přenesená",J458,0)</f>
        <v>0</v>
      </c>
      <c r="BH458" s="234">
        <f>IF(N458="sníž. přenesená",J458,0)</f>
        <v>0</v>
      </c>
      <c r="BI458" s="234">
        <f>IF(N458="nulová",J458,0)</f>
        <v>0</v>
      </c>
      <c r="BJ458" s="25" t="s">
        <v>80</v>
      </c>
      <c r="BK458" s="234">
        <f>ROUND(I458*H458,2)</f>
        <v>0</v>
      </c>
      <c r="BL458" s="25" t="s">
        <v>139</v>
      </c>
      <c r="BM458" s="25" t="s">
        <v>603</v>
      </c>
    </row>
    <row r="459" s="1" customFormat="1">
      <c r="B459" s="47"/>
      <c r="C459" s="75"/>
      <c r="D459" s="235" t="s">
        <v>141</v>
      </c>
      <c r="E459" s="75"/>
      <c r="F459" s="236" t="s">
        <v>604</v>
      </c>
      <c r="G459" s="75"/>
      <c r="H459" s="75"/>
      <c r="I459" s="193"/>
      <c r="J459" s="75"/>
      <c r="K459" s="75"/>
      <c r="L459" s="73"/>
      <c r="M459" s="237"/>
      <c r="N459" s="48"/>
      <c r="O459" s="48"/>
      <c r="P459" s="48"/>
      <c r="Q459" s="48"/>
      <c r="R459" s="48"/>
      <c r="S459" s="48"/>
      <c r="T459" s="96"/>
      <c r="AT459" s="25" t="s">
        <v>141</v>
      </c>
      <c r="AU459" s="25" t="s">
        <v>154</v>
      </c>
    </row>
    <row r="460" s="11" customFormat="1">
      <c r="B460" s="239"/>
      <c r="C460" s="240"/>
      <c r="D460" s="235" t="s">
        <v>145</v>
      </c>
      <c r="E460" s="241" t="s">
        <v>21</v>
      </c>
      <c r="F460" s="242" t="s">
        <v>545</v>
      </c>
      <c r="G460" s="240"/>
      <c r="H460" s="241" t="s">
        <v>21</v>
      </c>
      <c r="I460" s="243"/>
      <c r="J460" s="240"/>
      <c r="K460" s="240"/>
      <c r="L460" s="244"/>
      <c r="M460" s="245"/>
      <c r="N460" s="246"/>
      <c r="O460" s="246"/>
      <c r="P460" s="246"/>
      <c r="Q460" s="246"/>
      <c r="R460" s="246"/>
      <c r="S460" s="246"/>
      <c r="T460" s="247"/>
      <c r="AT460" s="248" t="s">
        <v>145</v>
      </c>
      <c r="AU460" s="248" t="s">
        <v>154</v>
      </c>
      <c r="AV460" s="11" t="s">
        <v>80</v>
      </c>
      <c r="AW460" s="11" t="s">
        <v>35</v>
      </c>
      <c r="AX460" s="11" t="s">
        <v>72</v>
      </c>
      <c r="AY460" s="248" t="s">
        <v>132</v>
      </c>
    </row>
    <row r="461" s="12" customFormat="1">
      <c r="B461" s="249"/>
      <c r="C461" s="250"/>
      <c r="D461" s="235" t="s">
        <v>145</v>
      </c>
      <c r="E461" s="251" t="s">
        <v>21</v>
      </c>
      <c r="F461" s="252" t="s">
        <v>605</v>
      </c>
      <c r="G461" s="250"/>
      <c r="H461" s="253">
        <v>26.399999999999999</v>
      </c>
      <c r="I461" s="254"/>
      <c r="J461" s="250"/>
      <c r="K461" s="250"/>
      <c r="L461" s="255"/>
      <c r="M461" s="256"/>
      <c r="N461" s="257"/>
      <c r="O461" s="257"/>
      <c r="P461" s="257"/>
      <c r="Q461" s="257"/>
      <c r="R461" s="257"/>
      <c r="S461" s="257"/>
      <c r="T461" s="258"/>
      <c r="AT461" s="259" t="s">
        <v>145</v>
      </c>
      <c r="AU461" s="259" t="s">
        <v>154</v>
      </c>
      <c r="AV461" s="12" t="s">
        <v>82</v>
      </c>
      <c r="AW461" s="12" t="s">
        <v>35</v>
      </c>
      <c r="AX461" s="12" t="s">
        <v>72</v>
      </c>
      <c r="AY461" s="259" t="s">
        <v>132</v>
      </c>
    </row>
    <row r="462" s="13" customFormat="1">
      <c r="B462" s="260"/>
      <c r="C462" s="261"/>
      <c r="D462" s="235" t="s">
        <v>145</v>
      </c>
      <c r="E462" s="262" t="s">
        <v>21</v>
      </c>
      <c r="F462" s="263" t="s">
        <v>148</v>
      </c>
      <c r="G462" s="261"/>
      <c r="H462" s="264">
        <v>26.399999999999999</v>
      </c>
      <c r="I462" s="265"/>
      <c r="J462" s="261"/>
      <c r="K462" s="261"/>
      <c r="L462" s="266"/>
      <c r="M462" s="267"/>
      <c r="N462" s="268"/>
      <c r="O462" s="268"/>
      <c r="P462" s="268"/>
      <c r="Q462" s="268"/>
      <c r="R462" s="268"/>
      <c r="S462" s="268"/>
      <c r="T462" s="269"/>
      <c r="AT462" s="270" t="s">
        <v>145</v>
      </c>
      <c r="AU462" s="270" t="s">
        <v>154</v>
      </c>
      <c r="AV462" s="13" t="s">
        <v>139</v>
      </c>
      <c r="AW462" s="13" t="s">
        <v>35</v>
      </c>
      <c r="AX462" s="13" t="s">
        <v>80</v>
      </c>
      <c r="AY462" s="270" t="s">
        <v>132</v>
      </c>
    </row>
    <row r="463" s="1" customFormat="1" ht="25.5" customHeight="1">
      <c r="B463" s="47"/>
      <c r="C463" s="223" t="s">
        <v>606</v>
      </c>
      <c r="D463" s="223" t="s">
        <v>134</v>
      </c>
      <c r="E463" s="224" t="s">
        <v>607</v>
      </c>
      <c r="F463" s="225" t="s">
        <v>608</v>
      </c>
      <c r="G463" s="226" t="s">
        <v>399</v>
      </c>
      <c r="H463" s="227">
        <v>220</v>
      </c>
      <c r="I463" s="228"/>
      <c r="J463" s="229">
        <f>ROUND(I463*H463,2)</f>
        <v>0</v>
      </c>
      <c r="K463" s="225" t="s">
        <v>138</v>
      </c>
      <c r="L463" s="73"/>
      <c r="M463" s="230" t="s">
        <v>21</v>
      </c>
      <c r="N463" s="231" t="s">
        <v>43</v>
      </c>
      <c r="O463" s="48"/>
      <c r="P463" s="232">
        <f>O463*H463</f>
        <v>0</v>
      </c>
      <c r="Q463" s="232">
        <v>0.080879999999999994</v>
      </c>
      <c r="R463" s="232">
        <f>Q463*H463</f>
        <v>17.793599999999998</v>
      </c>
      <c r="S463" s="232">
        <v>0</v>
      </c>
      <c r="T463" s="233">
        <f>S463*H463</f>
        <v>0</v>
      </c>
      <c r="AR463" s="25" t="s">
        <v>139</v>
      </c>
      <c r="AT463" s="25" t="s">
        <v>134</v>
      </c>
      <c r="AU463" s="25" t="s">
        <v>154</v>
      </c>
      <c r="AY463" s="25" t="s">
        <v>132</v>
      </c>
      <c r="BE463" s="234">
        <f>IF(N463="základní",J463,0)</f>
        <v>0</v>
      </c>
      <c r="BF463" s="234">
        <f>IF(N463="snížená",J463,0)</f>
        <v>0</v>
      </c>
      <c r="BG463" s="234">
        <f>IF(N463="zákl. přenesená",J463,0)</f>
        <v>0</v>
      </c>
      <c r="BH463" s="234">
        <f>IF(N463="sníž. přenesená",J463,0)</f>
        <v>0</v>
      </c>
      <c r="BI463" s="234">
        <f>IF(N463="nulová",J463,0)</f>
        <v>0</v>
      </c>
      <c r="BJ463" s="25" t="s">
        <v>80</v>
      </c>
      <c r="BK463" s="234">
        <f>ROUND(I463*H463,2)</f>
        <v>0</v>
      </c>
      <c r="BL463" s="25" t="s">
        <v>139</v>
      </c>
      <c r="BM463" s="25" t="s">
        <v>609</v>
      </c>
    </row>
    <row r="464" s="1" customFormat="1">
      <c r="B464" s="47"/>
      <c r="C464" s="75"/>
      <c r="D464" s="235" t="s">
        <v>141</v>
      </c>
      <c r="E464" s="75"/>
      <c r="F464" s="236" t="s">
        <v>610</v>
      </c>
      <c r="G464" s="75"/>
      <c r="H464" s="75"/>
      <c r="I464" s="193"/>
      <c r="J464" s="75"/>
      <c r="K464" s="75"/>
      <c r="L464" s="73"/>
      <c r="M464" s="237"/>
      <c r="N464" s="48"/>
      <c r="O464" s="48"/>
      <c r="P464" s="48"/>
      <c r="Q464" s="48"/>
      <c r="R464" s="48"/>
      <c r="S464" s="48"/>
      <c r="T464" s="96"/>
      <c r="AT464" s="25" t="s">
        <v>141</v>
      </c>
      <c r="AU464" s="25" t="s">
        <v>154</v>
      </c>
    </row>
    <row r="465" s="1" customFormat="1">
      <c r="B465" s="47"/>
      <c r="C465" s="75"/>
      <c r="D465" s="235" t="s">
        <v>143</v>
      </c>
      <c r="E465" s="75"/>
      <c r="F465" s="238" t="s">
        <v>611</v>
      </c>
      <c r="G465" s="75"/>
      <c r="H465" s="75"/>
      <c r="I465" s="193"/>
      <c r="J465" s="75"/>
      <c r="K465" s="75"/>
      <c r="L465" s="73"/>
      <c r="M465" s="237"/>
      <c r="N465" s="48"/>
      <c r="O465" s="48"/>
      <c r="P465" s="48"/>
      <c r="Q465" s="48"/>
      <c r="R465" s="48"/>
      <c r="S465" s="48"/>
      <c r="T465" s="96"/>
      <c r="AT465" s="25" t="s">
        <v>143</v>
      </c>
      <c r="AU465" s="25" t="s">
        <v>154</v>
      </c>
    </row>
    <row r="466" s="11" customFormat="1">
      <c r="B466" s="239"/>
      <c r="C466" s="240"/>
      <c r="D466" s="235" t="s">
        <v>145</v>
      </c>
      <c r="E466" s="241" t="s">
        <v>21</v>
      </c>
      <c r="F466" s="242" t="s">
        <v>545</v>
      </c>
      <c r="G466" s="240"/>
      <c r="H466" s="241" t="s">
        <v>21</v>
      </c>
      <c r="I466" s="243"/>
      <c r="J466" s="240"/>
      <c r="K466" s="240"/>
      <c r="L466" s="244"/>
      <c r="M466" s="245"/>
      <c r="N466" s="246"/>
      <c r="O466" s="246"/>
      <c r="P466" s="246"/>
      <c r="Q466" s="246"/>
      <c r="R466" s="246"/>
      <c r="S466" s="246"/>
      <c r="T466" s="247"/>
      <c r="AT466" s="248" t="s">
        <v>145</v>
      </c>
      <c r="AU466" s="248" t="s">
        <v>154</v>
      </c>
      <c r="AV466" s="11" t="s">
        <v>80</v>
      </c>
      <c r="AW466" s="11" t="s">
        <v>35</v>
      </c>
      <c r="AX466" s="11" t="s">
        <v>72</v>
      </c>
      <c r="AY466" s="248" t="s">
        <v>132</v>
      </c>
    </row>
    <row r="467" s="12" customFormat="1">
      <c r="B467" s="249"/>
      <c r="C467" s="250"/>
      <c r="D467" s="235" t="s">
        <v>145</v>
      </c>
      <c r="E467" s="251" t="s">
        <v>21</v>
      </c>
      <c r="F467" s="252" t="s">
        <v>594</v>
      </c>
      <c r="G467" s="250"/>
      <c r="H467" s="253">
        <v>220</v>
      </c>
      <c r="I467" s="254"/>
      <c r="J467" s="250"/>
      <c r="K467" s="250"/>
      <c r="L467" s="255"/>
      <c r="M467" s="256"/>
      <c r="N467" s="257"/>
      <c r="O467" s="257"/>
      <c r="P467" s="257"/>
      <c r="Q467" s="257"/>
      <c r="R467" s="257"/>
      <c r="S467" s="257"/>
      <c r="T467" s="258"/>
      <c r="AT467" s="259" t="s">
        <v>145</v>
      </c>
      <c r="AU467" s="259" t="s">
        <v>154</v>
      </c>
      <c r="AV467" s="12" t="s">
        <v>82</v>
      </c>
      <c r="AW467" s="12" t="s">
        <v>35</v>
      </c>
      <c r="AX467" s="12" t="s">
        <v>72</v>
      </c>
      <c r="AY467" s="259" t="s">
        <v>132</v>
      </c>
    </row>
    <row r="468" s="13" customFormat="1">
      <c r="B468" s="260"/>
      <c r="C468" s="261"/>
      <c r="D468" s="235" t="s">
        <v>145</v>
      </c>
      <c r="E468" s="262" t="s">
        <v>21</v>
      </c>
      <c r="F468" s="263" t="s">
        <v>148</v>
      </c>
      <c r="G468" s="261"/>
      <c r="H468" s="264">
        <v>220</v>
      </c>
      <c r="I468" s="265"/>
      <c r="J468" s="261"/>
      <c r="K468" s="261"/>
      <c r="L468" s="266"/>
      <c r="M468" s="267"/>
      <c r="N468" s="268"/>
      <c r="O468" s="268"/>
      <c r="P468" s="268"/>
      <c r="Q468" s="268"/>
      <c r="R468" s="268"/>
      <c r="S468" s="268"/>
      <c r="T468" s="269"/>
      <c r="AT468" s="270" t="s">
        <v>145</v>
      </c>
      <c r="AU468" s="270" t="s">
        <v>154</v>
      </c>
      <c r="AV468" s="13" t="s">
        <v>139</v>
      </c>
      <c r="AW468" s="13" t="s">
        <v>35</v>
      </c>
      <c r="AX468" s="13" t="s">
        <v>80</v>
      </c>
      <c r="AY468" s="270" t="s">
        <v>132</v>
      </c>
    </row>
    <row r="469" s="1" customFormat="1" ht="16.5" customHeight="1">
      <c r="B469" s="47"/>
      <c r="C469" s="283" t="s">
        <v>612</v>
      </c>
      <c r="D469" s="283" t="s">
        <v>218</v>
      </c>
      <c r="E469" s="284" t="s">
        <v>613</v>
      </c>
      <c r="F469" s="285" t="s">
        <v>614</v>
      </c>
      <c r="G469" s="286" t="s">
        <v>399</v>
      </c>
      <c r="H469" s="287">
        <v>226.59999999999999</v>
      </c>
      <c r="I469" s="288"/>
      <c r="J469" s="289">
        <f>ROUND(I469*H469,2)</f>
        <v>0</v>
      </c>
      <c r="K469" s="285" t="s">
        <v>240</v>
      </c>
      <c r="L469" s="290"/>
      <c r="M469" s="291" t="s">
        <v>21</v>
      </c>
      <c r="N469" s="292" t="s">
        <v>43</v>
      </c>
      <c r="O469" s="48"/>
      <c r="P469" s="232">
        <f>O469*H469</f>
        <v>0</v>
      </c>
      <c r="Q469" s="232">
        <v>0.13</v>
      </c>
      <c r="R469" s="232">
        <f>Q469*H469</f>
        <v>29.458000000000002</v>
      </c>
      <c r="S469" s="232">
        <v>0</v>
      </c>
      <c r="T469" s="233">
        <f>S469*H469</f>
        <v>0</v>
      </c>
      <c r="AR469" s="25" t="s">
        <v>191</v>
      </c>
      <c r="AT469" s="25" t="s">
        <v>218</v>
      </c>
      <c r="AU469" s="25" t="s">
        <v>154</v>
      </c>
      <c r="AY469" s="25" t="s">
        <v>132</v>
      </c>
      <c r="BE469" s="234">
        <f>IF(N469="základní",J469,0)</f>
        <v>0</v>
      </c>
      <c r="BF469" s="234">
        <f>IF(N469="snížená",J469,0)</f>
        <v>0</v>
      </c>
      <c r="BG469" s="234">
        <f>IF(N469="zákl. přenesená",J469,0)</f>
        <v>0</v>
      </c>
      <c r="BH469" s="234">
        <f>IF(N469="sníž. přenesená",J469,0)</f>
        <v>0</v>
      </c>
      <c r="BI469" s="234">
        <f>IF(N469="nulová",J469,0)</f>
        <v>0</v>
      </c>
      <c r="BJ469" s="25" t="s">
        <v>80</v>
      </c>
      <c r="BK469" s="234">
        <f>ROUND(I469*H469,2)</f>
        <v>0</v>
      </c>
      <c r="BL469" s="25" t="s">
        <v>139</v>
      </c>
      <c r="BM469" s="25" t="s">
        <v>615</v>
      </c>
    </row>
    <row r="470" s="1" customFormat="1">
      <c r="B470" s="47"/>
      <c r="C470" s="75"/>
      <c r="D470" s="235" t="s">
        <v>141</v>
      </c>
      <c r="E470" s="75"/>
      <c r="F470" s="236" t="s">
        <v>614</v>
      </c>
      <c r="G470" s="75"/>
      <c r="H470" s="75"/>
      <c r="I470" s="193"/>
      <c r="J470" s="75"/>
      <c r="K470" s="75"/>
      <c r="L470" s="73"/>
      <c r="M470" s="237"/>
      <c r="N470" s="48"/>
      <c r="O470" s="48"/>
      <c r="P470" s="48"/>
      <c r="Q470" s="48"/>
      <c r="R470" s="48"/>
      <c r="S470" s="48"/>
      <c r="T470" s="96"/>
      <c r="AT470" s="25" t="s">
        <v>141</v>
      </c>
      <c r="AU470" s="25" t="s">
        <v>154</v>
      </c>
    </row>
    <row r="471" s="11" customFormat="1">
      <c r="B471" s="239"/>
      <c r="C471" s="240"/>
      <c r="D471" s="235" t="s">
        <v>145</v>
      </c>
      <c r="E471" s="241" t="s">
        <v>21</v>
      </c>
      <c r="F471" s="242" t="s">
        <v>545</v>
      </c>
      <c r="G471" s="240"/>
      <c r="H471" s="241" t="s">
        <v>21</v>
      </c>
      <c r="I471" s="243"/>
      <c r="J471" s="240"/>
      <c r="K471" s="240"/>
      <c r="L471" s="244"/>
      <c r="M471" s="245"/>
      <c r="N471" s="246"/>
      <c r="O471" s="246"/>
      <c r="P471" s="246"/>
      <c r="Q471" s="246"/>
      <c r="R471" s="246"/>
      <c r="S471" s="246"/>
      <c r="T471" s="247"/>
      <c r="AT471" s="248" t="s">
        <v>145</v>
      </c>
      <c r="AU471" s="248" t="s">
        <v>154</v>
      </c>
      <c r="AV471" s="11" t="s">
        <v>80</v>
      </c>
      <c r="AW471" s="11" t="s">
        <v>35</v>
      </c>
      <c r="AX471" s="11" t="s">
        <v>72</v>
      </c>
      <c r="AY471" s="248" t="s">
        <v>132</v>
      </c>
    </row>
    <row r="472" s="12" customFormat="1">
      <c r="B472" s="249"/>
      <c r="C472" s="250"/>
      <c r="D472" s="235" t="s">
        <v>145</v>
      </c>
      <c r="E472" s="251" t="s">
        <v>21</v>
      </c>
      <c r="F472" s="252" t="s">
        <v>594</v>
      </c>
      <c r="G472" s="250"/>
      <c r="H472" s="253">
        <v>220</v>
      </c>
      <c r="I472" s="254"/>
      <c r="J472" s="250"/>
      <c r="K472" s="250"/>
      <c r="L472" s="255"/>
      <c r="M472" s="256"/>
      <c r="N472" s="257"/>
      <c r="O472" s="257"/>
      <c r="P472" s="257"/>
      <c r="Q472" s="257"/>
      <c r="R472" s="257"/>
      <c r="S472" s="257"/>
      <c r="T472" s="258"/>
      <c r="AT472" s="259" t="s">
        <v>145</v>
      </c>
      <c r="AU472" s="259" t="s">
        <v>154</v>
      </c>
      <c r="AV472" s="12" t="s">
        <v>82</v>
      </c>
      <c r="AW472" s="12" t="s">
        <v>35</v>
      </c>
      <c r="AX472" s="12" t="s">
        <v>72</v>
      </c>
      <c r="AY472" s="259" t="s">
        <v>132</v>
      </c>
    </row>
    <row r="473" s="13" customFormat="1">
      <c r="B473" s="260"/>
      <c r="C473" s="261"/>
      <c r="D473" s="235" t="s">
        <v>145</v>
      </c>
      <c r="E473" s="262" t="s">
        <v>21</v>
      </c>
      <c r="F473" s="263" t="s">
        <v>148</v>
      </c>
      <c r="G473" s="261"/>
      <c r="H473" s="264">
        <v>220</v>
      </c>
      <c r="I473" s="265"/>
      <c r="J473" s="261"/>
      <c r="K473" s="261"/>
      <c r="L473" s="266"/>
      <c r="M473" s="267"/>
      <c r="N473" s="268"/>
      <c r="O473" s="268"/>
      <c r="P473" s="268"/>
      <c r="Q473" s="268"/>
      <c r="R473" s="268"/>
      <c r="S473" s="268"/>
      <c r="T473" s="269"/>
      <c r="AT473" s="270" t="s">
        <v>145</v>
      </c>
      <c r="AU473" s="270" t="s">
        <v>154</v>
      </c>
      <c r="AV473" s="13" t="s">
        <v>139</v>
      </c>
      <c r="AW473" s="13" t="s">
        <v>35</v>
      </c>
      <c r="AX473" s="13" t="s">
        <v>80</v>
      </c>
      <c r="AY473" s="270" t="s">
        <v>132</v>
      </c>
    </row>
    <row r="474" s="12" customFormat="1">
      <c r="B474" s="249"/>
      <c r="C474" s="250"/>
      <c r="D474" s="235" t="s">
        <v>145</v>
      </c>
      <c r="E474" s="250"/>
      <c r="F474" s="252" t="s">
        <v>599</v>
      </c>
      <c r="G474" s="250"/>
      <c r="H474" s="253">
        <v>226.59999999999999</v>
      </c>
      <c r="I474" s="254"/>
      <c r="J474" s="250"/>
      <c r="K474" s="250"/>
      <c r="L474" s="255"/>
      <c r="M474" s="256"/>
      <c r="N474" s="257"/>
      <c r="O474" s="257"/>
      <c r="P474" s="257"/>
      <c r="Q474" s="257"/>
      <c r="R474" s="257"/>
      <c r="S474" s="257"/>
      <c r="T474" s="258"/>
      <c r="AT474" s="259" t="s">
        <v>145</v>
      </c>
      <c r="AU474" s="259" t="s">
        <v>154</v>
      </c>
      <c r="AV474" s="12" t="s">
        <v>82</v>
      </c>
      <c r="AW474" s="12" t="s">
        <v>6</v>
      </c>
      <c r="AX474" s="12" t="s">
        <v>80</v>
      </c>
      <c r="AY474" s="259" t="s">
        <v>132</v>
      </c>
    </row>
    <row r="475" s="1" customFormat="1" ht="25.5" customHeight="1">
      <c r="B475" s="47"/>
      <c r="C475" s="223" t="s">
        <v>616</v>
      </c>
      <c r="D475" s="223" t="s">
        <v>134</v>
      </c>
      <c r="E475" s="224" t="s">
        <v>617</v>
      </c>
      <c r="F475" s="225" t="s">
        <v>618</v>
      </c>
      <c r="G475" s="226" t="s">
        <v>399</v>
      </c>
      <c r="H475" s="227">
        <v>150</v>
      </c>
      <c r="I475" s="228"/>
      <c r="J475" s="229">
        <f>ROUND(I475*H475,2)</f>
        <v>0</v>
      </c>
      <c r="K475" s="225" t="s">
        <v>138</v>
      </c>
      <c r="L475" s="73"/>
      <c r="M475" s="230" t="s">
        <v>21</v>
      </c>
      <c r="N475" s="231" t="s">
        <v>43</v>
      </c>
      <c r="O475" s="48"/>
      <c r="P475" s="232">
        <f>O475*H475</f>
        <v>0</v>
      </c>
      <c r="Q475" s="232">
        <v>0.00060999999999999997</v>
      </c>
      <c r="R475" s="232">
        <f>Q475*H475</f>
        <v>0.091499999999999998</v>
      </c>
      <c r="S475" s="232">
        <v>0</v>
      </c>
      <c r="T475" s="233">
        <f>S475*H475</f>
        <v>0</v>
      </c>
      <c r="AR475" s="25" t="s">
        <v>139</v>
      </c>
      <c r="AT475" s="25" t="s">
        <v>134</v>
      </c>
      <c r="AU475" s="25" t="s">
        <v>154</v>
      </c>
      <c r="AY475" s="25" t="s">
        <v>132</v>
      </c>
      <c r="BE475" s="234">
        <f>IF(N475="základní",J475,0)</f>
        <v>0</v>
      </c>
      <c r="BF475" s="234">
        <f>IF(N475="snížená",J475,0)</f>
        <v>0</v>
      </c>
      <c r="BG475" s="234">
        <f>IF(N475="zákl. přenesená",J475,0)</f>
        <v>0</v>
      </c>
      <c r="BH475" s="234">
        <f>IF(N475="sníž. přenesená",J475,0)</f>
        <v>0</v>
      </c>
      <c r="BI475" s="234">
        <f>IF(N475="nulová",J475,0)</f>
        <v>0</v>
      </c>
      <c r="BJ475" s="25" t="s">
        <v>80</v>
      </c>
      <c r="BK475" s="234">
        <f>ROUND(I475*H475,2)</f>
        <v>0</v>
      </c>
      <c r="BL475" s="25" t="s">
        <v>139</v>
      </c>
      <c r="BM475" s="25" t="s">
        <v>619</v>
      </c>
    </row>
    <row r="476" s="1" customFormat="1">
      <c r="B476" s="47"/>
      <c r="C476" s="75"/>
      <c r="D476" s="235" t="s">
        <v>141</v>
      </c>
      <c r="E476" s="75"/>
      <c r="F476" s="236" t="s">
        <v>620</v>
      </c>
      <c r="G476" s="75"/>
      <c r="H476" s="75"/>
      <c r="I476" s="193"/>
      <c r="J476" s="75"/>
      <c r="K476" s="75"/>
      <c r="L476" s="73"/>
      <c r="M476" s="237"/>
      <c r="N476" s="48"/>
      <c r="O476" s="48"/>
      <c r="P476" s="48"/>
      <c r="Q476" s="48"/>
      <c r="R476" s="48"/>
      <c r="S476" s="48"/>
      <c r="T476" s="96"/>
      <c r="AT476" s="25" t="s">
        <v>141</v>
      </c>
      <c r="AU476" s="25" t="s">
        <v>154</v>
      </c>
    </row>
    <row r="477" s="1" customFormat="1">
      <c r="B477" s="47"/>
      <c r="C477" s="75"/>
      <c r="D477" s="235" t="s">
        <v>143</v>
      </c>
      <c r="E477" s="75"/>
      <c r="F477" s="238" t="s">
        <v>621</v>
      </c>
      <c r="G477" s="75"/>
      <c r="H477" s="75"/>
      <c r="I477" s="193"/>
      <c r="J477" s="75"/>
      <c r="K477" s="75"/>
      <c r="L477" s="73"/>
      <c r="M477" s="237"/>
      <c r="N477" s="48"/>
      <c r="O477" s="48"/>
      <c r="P477" s="48"/>
      <c r="Q477" s="48"/>
      <c r="R477" s="48"/>
      <c r="S477" s="48"/>
      <c r="T477" s="96"/>
      <c r="AT477" s="25" t="s">
        <v>143</v>
      </c>
      <c r="AU477" s="25" t="s">
        <v>154</v>
      </c>
    </row>
    <row r="478" s="11" customFormat="1">
      <c r="B478" s="239"/>
      <c r="C478" s="240"/>
      <c r="D478" s="235" t="s">
        <v>145</v>
      </c>
      <c r="E478" s="241" t="s">
        <v>21</v>
      </c>
      <c r="F478" s="242" t="s">
        <v>146</v>
      </c>
      <c r="G478" s="240"/>
      <c r="H478" s="241" t="s">
        <v>21</v>
      </c>
      <c r="I478" s="243"/>
      <c r="J478" s="240"/>
      <c r="K478" s="240"/>
      <c r="L478" s="244"/>
      <c r="M478" s="245"/>
      <c r="N478" s="246"/>
      <c r="O478" s="246"/>
      <c r="P478" s="246"/>
      <c r="Q478" s="246"/>
      <c r="R478" s="246"/>
      <c r="S478" s="246"/>
      <c r="T478" s="247"/>
      <c r="AT478" s="248" t="s">
        <v>145</v>
      </c>
      <c r="AU478" s="248" t="s">
        <v>154</v>
      </c>
      <c r="AV478" s="11" t="s">
        <v>80</v>
      </c>
      <c r="AW478" s="11" t="s">
        <v>35</v>
      </c>
      <c r="AX478" s="11" t="s">
        <v>72</v>
      </c>
      <c r="AY478" s="248" t="s">
        <v>132</v>
      </c>
    </row>
    <row r="479" s="12" customFormat="1">
      <c r="B479" s="249"/>
      <c r="C479" s="250"/>
      <c r="D479" s="235" t="s">
        <v>145</v>
      </c>
      <c r="E479" s="251" t="s">
        <v>21</v>
      </c>
      <c r="F479" s="252" t="s">
        <v>153</v>
      </c>
      <c r="G479" s="250"/>
      <c r="H479" s="253">
        <v>150</v>
      </c>
      <c r="I479" s="254"/>
      <c r="J479" s="250"/>
      <c r="K479" s="250"/>
      <c r="L479" s="255"/>
      <c r="M479" s="256"/>
      <c r="N479" s="257"/>
      <c r="O479" s="257"/>
      <c r="P479" s="257"/>
      <c r="Q479" s="257"/>
      <c r="R479" s="257"/>
      <c r="S479" s="257"/>
      <c r="T479" s="258"/>
      <c r="AT479" s="259" t="s">
        <v>145</v>
      </c>
      <c r="AU479" s="259" t="s">
        <v>154</v>
      </c>
      <c r="AV479" s="12" t="s">
        <v>82</v>
      </c>
      <c r="AW479" s="12" t="s">
        <v>35</v>
      </c>
      <c r="AX479" s="12" t="s">
        <v>72</v>
      </c>
      <c r="AY479" s="259" t="s">
        <v>132</v>
      </c>
    </row>
    <row r="480" s="13" customFormat="1">
      <c r="B480" s="260"/>
      <c r="C480" s="261"/>
      <c r="D480" s="235" t="s">
        <v>145</v>
      </c>
      <c r="E480" s="262" t="s">
        <v>21</v>
      </c>
      <c r="F480" s="263" t="s">
        <v>148</v>
      </c>
      <c r="G480" s="261"/>
      <c r="H480" s="264">
        <v>150</v>
      </c>
      <c r="I480" s="265"/>
      <c r="J480" s="261"/>
      <c r="K480" s="261"/>
      <c r="L480" s="266"/>
      <c r="M480" s="267"/>
      <c r="N480" s="268"/>
      <c r="O480" s="268"/>
      <c r="P480" s="268"/>
      <c r="Q480" s="268"/>
      <c r="R480" s="268"/>
      <c r="S480" s="268"/>
      <c r="T480" s="269"/>
      <c r="AT480" s="270" t="s">
        <v>145</v>
      </c>
      <c r="AU480" s="270" t="s">
        <v>154</v>
      </c>
      <c r="AV480" s="13" t="s">
        <v>139</v>
      </c>
      <c r="AW480" s="13" t="s">
        <v>35</v>
      </c>
      <c r="AX480" s="13" t="s">
        <v>80</v>
      </c>
      <c r="AY480" s="270" t="s">
        <v>132</v>
      </c>
    </row>
    <row r="481" s="1" customFormat="1" ht="16.5" customHeight="1">
      <c r="B481" s="47"/>
      <c r="C481" s="223" t="s">
        <v>622</v>
      </c>
      <c r="D481" s="223" t="s">
        <v>134</v>
      </c>
      <c r="E481" s="224" t="s">
        <v>623</v>
      </c>
      <c r="F481" s="225" t="s">
        <v>624</v>
      </c>
      <c r="G481" s="226" t="s">
        <v>399</v>
      </c>
      <c r="H481" s="227">
        <v>260</v>
      </c>
      <c r="I481" s="228"/>
      <c r="J481" s="229">
        <f>ROUND(I481*H481,2)</f>
        <v>0</v>
      </c>
      <c r="K481" s="225" t="s">
        <v>138</v>
      </c>
      <c r="L481" s="73"/>
      <c r="M481" s="230" t="s">
        <v>21</v>
      </c>
      <c r="N481" s="231" t="s">
        <v>43</v>
      </c>
      <c r="O481" s="48"/>
      <c r="P481" s="232">
        <f>O481*H481</f>
        <v>0</v>
      </c>
      <c r="Q481" s="232">
        <v>0</v>
      </c>
      <c r="R481" s="232">
        <f>Q481*H481</f>
        <v>0</v>
      </c>
      <c r="S481" s="232">
        <v>0</v>
      </c>
      <c r="T481" s="233">
        <f>S481*H481</f>
        <v>0</v>
      </c>
      <c r="AR481" s="25" t="s">
        <v>139</v>
      </c>
      <c r="AT481" s="25" t="s">
        <v>134</v>
      </c>
      <c r="AU481" s="25" t="s">
        <v>154</v>
      </c>
      <c r="AY481" s="25" t="s">
        <v>132</v>
      </c>
      <c r="BE481" s="234">
        <f>IF(N481="základní",J481,0)</f>
        <v>0</v>
      </c>
      <c r="BF481" s="234">
        <f>IF(N481="snížená",J481,0)</f>
        <v>0</v>
      </c>
      <c r="BG481" s="234">
        <f>IF(N481="zákl. přenesená",J481,0)</f>
        <v>0</v>
      </c>
      <c r="BH481" s="234">
        <f>IF(N481="sníž. přenesená",J481,0)</f>
        <v>0</v>
      </c>
      <c r="BI481" s="234">
        <f>IF(N481="nulová",J481,0)</f>
        <v>0</v>
      </c>
      <c r="BJ481" s="25" t="s">
        <v>80</v>
      </c>
      <c r="BK481" s="234">
        <f>ROUND(I481*H481,2)</f>
        <v>0</v>
      </c>
      <c r="BL481" s="25" t="s">
        <v>139</v>
      </c>
      <c r="BM481" s="25" t="s">
        <v>625</v>
      </c>
    </row>
    <row r="482" s="1" customFormat="1">
      <c r="B482" s="47"/>
      <c r="C482" s="75"/>
      <c r="D482" s="235" t="s">
        <v>141</v>
      </c>
      <c r="E482" s="75"/>
      <c r="F482" s="236" t="s">
        <v>626</v>
      </c>
      <c r="G482" s="75"/>
      <c r="H482" s="75"/>
      <c r="I482" s="193"/>
      <c r="J482" s="75"/>
      <c r="K482" s="75"/>
      <c r="L482" s="73"/>
      <c r="M482" s="237"/>
      <c r="N482" s="48"/>
      <c r="O482" s="48"/>
      <c r="P482" s="48"/>
      <c r="Q482" s="48"/>
      <c r="R482" s="48"/>
      <c r="S482" s="48"/>
      <c r="T482" s="96"/>
      <c r="AT482" s="25" t="s">
        <v>141</v>
      </c>
      <c r="AU482" s="25" t="s">
        <v>154</v>
      </c>
    </row>
    <row r="483" s="1" customFormat="1">
      <c r="B483" s="47"/>
      <c r="C483" s="75"/>
      <c r="D483" s="235" t="s">
        <v>143</v>
      </c>
      <c r="E483" s="75"/>
      <c r="F483" s="238" t="s">
        <v>627</v>
      </c>
      <c r="G483" s="75"/>
      <c r="H483" s="75"/>
      <c r="I483" s="193"/>
      <c r="J483" s="75"/>
      <c r="K483" s="75"/>
      <c r="L483" s="73"/>
      <c r="M483" s="237"/>
      <c r="N483" s="48"/>
      <c r="O483" s="48"/>
      <c r="P483" s="48"/>
      <c r="Q483" s="48"/>
      <c r="R483" s="48"/>
      <c r="S483" s="48"/>
      <c r="T483" s="96"/>
      <c r="AT483" s="25" t="s">
        <v>143</v>
      </c>
      <c r="AU483" s="25" t="s">
        <v>154</v>
      </c>
    </row>
    <row r="484" s="11" customFormat="1">
      <c r="B484" s="239"/>
      <c r="C484" s="240"/>
      <c r="D484" s="235" t="s">
        <v>145</v>
      </c>
      <c r="E484" s="241" t="s">
        <v>21</v>
      </c>
      <c r="F484" s="242" t="s">
        <v>437</v>
      </c>
      <c r="G484" s="240"/>
      <c r="H484" s="241" t="s">
        <v>21</v>
      </c>
      <c r="I484" s="243"/>
      <c r="J484" s="240"/>
      <c r="K484" s="240"/>
      <c r="L484" s="244"/>
      <c r="M484" s="245"/>
      <c r="N484" s="246"/>
      <c r="O484" s="246"/>
      <c r="P484" s="246"/>
      <c r="Q484" s="246"/>
      <c r="R484" s="246"/>
      <c r="S484" s="246"/>
      <c r="T484" s="247"/>
      <c r="AT484" s="248" t="s">
        <v>145</v>
      </c>
      <c r="AU484" s="248" t="s">
        <v>154</v>
      </c>
      <c r="AV484" s="11" t="s">
        <v>80</v>
      </c>
      <c r="AW484" s="11" t="s">
        <v>35</v>
      </c>
      <c r="AX484" s="11" t="s">
        <v>72</v>
      </c>
      <c r="AY484" s="248" t="s">
        <v>132</v>
      </c>
    </row>
    <row r="485" s="12" customFormat="1">
      <c r="B485" s="249"/>
      <c r="C485" s="250"/>
      <c r="D485" s="235" t="s">
        <v>145</v>
      </c>
      <c r="E485" s="251" t="s">
        <v>21</v>
      </c>
      <c r="F485" s="252" t="s">
        <v>628</v>
      </c>
      <c r="G485" s="250"/>
      <c r="H485" s="253">
        <v>260</v>
      </c>
      <c r="I485" s="254"/>
      <c r="J485" s="250"/>
      <c r="K485" s="250"/>
      <c r="L485" s="255"/>
      <c r="M485" s="256"/>
      <c r="N485" s="257"/>
      <c r="O485" s="257"/>
      <c r="P485" s="257"/>
      <c r="Q485" s="257"/>
      <c r="R485" s="257"/>
      <c r="S485" s="257"/>
      <c r="T485" s="258"/>
      <c r="AT485" s="259" t="s">
        <v>145</v>
      </c>
      <c r="AU485" s="259" t="s">
        <v>154</v>
      </c>
      <c r="AV485" s="12" t="s">
        <v>82</v>
      </c>
      <c r="AW485" s="12" t="s">
        <v>35</v>
      </c>
      <c r="AX485" s="12" t="s">
        <v>72</v>
      </c>
      <c r="AY485" s="259" t="s">
        <v>132</v>
      </c>
    </row>
    <row r="486" s="13" customFormat="1">
      <c r="B486" s="260"/>
      <c r="C486" s="261"/>
      <c r="D486" s="235" t="s">
        <v>145</v>
      </c>
      <c r="E486" s="262" t="s">
        <v>21</v>
      </c>
      <c r="F486" s="263" t="s">
        <v>148</v>
      </c>
      <c r="G486" s="261"/>
      <c r="H486" s="264">
        <v>260</v>
      </c>
      <c r="I486" s="265"/>
      <c r="J486" s="261"/>
      <c r="K486" s="261"/>
      <c r="L486" s="266"/>
      <c r="M486" s="267"/>
      <c r="N486" s="268"/>
      <c r="O486" s="268"/>
      <c r="P486" s="268"/>
      <c r="Q486" s="268"/>
      <c r="R486" s="268"/>
      <c r="S486" s="268"/>
      <c r="T486" s="269"/>
      <c r="AT486" s="270" t="s">
        <v>145</v>
      </c>
      <c r="AU486" s="270" t="s">
        <v>154</v>
      </c>
      <c r="AV486" s="13" t="s">
        <v>139</v>
      </c>
      <c r="AW486" s="13" t="s">
        <v>35</v>
      </c>
      <c r="AX486" s="13" t="s">
        <v>80</v>
      </c>
      <c r="AY486" s="270" t="s">
        <v>132</v>
      </c>
    </row>
    <row r="487" s="10" customFormat="1" ht="22.32" customHeight="1">
      <c r="B487" s="207"/>
      <c r="C487" s="208"/>
      <c r="D487" s="209" t="s">
        <v>71</v>
      </c>
      <c r="E487" s="221" t="s">
        <v>629</v>
      </c>
      <c r="F487" s="221" t="s">
        <v>630</v>
      </c>
      <c r="G487" s="208"/>
      <c r="H487" s="208"/>
      <c r="I487" s="211"/>
      <c r="J487" s="222">
        <f>BK487</f>
        <v>0</v>
      </c>
      <c r="K487" s="208"/>
      <c r="L487" s="213"/>
      <c r="M487" s="214"/>
      <c r="N487" s="215"/>
      <c r="O487" s="215"/>
      <c r="P487" s="216">
        <f>SUM(P488:P493)</f>
        <v>0</v>
      </c>
      <c r="Q487" s="215"/>
      <c r="R487" s="216">
        <f>SUM(R488:R493)</f>
        <v>0</v>
      </c>
      <c r="S487" s="215"/>
      <c r="T487" s="217">
        <f>SUM(T488:T493)</f>
        <v>15</v>
      </c>
      <c r="AR487" s="218" t="s">
        <v>80</v>
      </c>
      <c r="AT487" s="219" t="s">
        <v>71</v>
      </c>
      <c r="AU487" s="219" t="s">
        <v>82</v>
      </c>
      <c r="AY487" s="218" t="s">
        <v>132</v>
      </c>
      <c r="BK487" s="220">
        <f>SUM(BK488:BK493)</f>
        <v>0</v>
      </c>
    </row>
    <row r="488" s="1" customFormat="1" ht="25.5" customHeight="1">
      <c r="B488" s="47"/>
      <c r="C488" s="223" t="s">
        <v>631</v>
      </c>
      <c r="D488" s="223" t="s">
        <v>134</v>
      </c>
      <c r="E488" s="224" t="s">
        <v>632</v>
      </c>
      <c r="F488" s="225" t="s">
        <v>633</v>
      </c>
      <c r="G488" s="226" t="s">
        <v>137</v>
      </c>
      <c r="H488" s="227">
        <v>750</v>
      </c>
      <c r="I488" s="228"/>
      <c r="J488" s="229">
        <f>ROUND(I488*H488,2)</f>
        <v>0</v>
      </c>
      <c r="K488" s="225" t="s">
        <v>138</v>
      </c>
      <c r="L488" s="73"/>
      <c r="M488" s="230" t="s">
        <v>21</v>
      </c>
      <c r="N488" s="231" t="s">
        <v>43</v>
      </c>
      <c r="O488" s="48"/>
      <c r="P488" s="232">
        <f>O488*H488</f>
        <v>0</v>
      </c>
      <c r="Q488" s="232">
        <v>0</v>
      </c>
      <c r="R488" s="232">
        <f>Q488*H488</f>
        <v>0</v>
      </c>
      <c r="S488" s="232">
        <v>0.02</v>
      </c>
      <c r="T488" s="233">
        <f>S488*H488</f>
        <v>15</v>
      </c>
      <c r="AR488" s="25" t="s">
        <v>139</v>
      </c>
      <c r="AT488" s="25" t="s">
        <v>134</v>
      </c>
      <c r="AU488" s="25" t="s">
        <v>154</v>
      </c>
      <c r="AY488" s="25" t="s">
        <v>132</v>
      </c>
      <c r="BE488" s="234">
        <f>IF(N488="základní",J488,0)</f>
        <v>0</v>
      </c>
      <c r="BF488" s="234">
        <f>IF(N488="snížená",J488,0)</f>
        <v>0</v>
      </c>
      <c r="BG488" s="234">
        <f>IF(N488="zákl. přenesená",J488,0)</f>
        <v>0</v>
      </c>
      <c r="BH488" s="234">
        <f>IF(N488="sníž. přenesená",J488,0)</f>
        <v>0</v>
      </c>
      <c r="BI488" s="234">
        <f>IF(N488="nulová",J488,0)</f>
        <v>0</v>
      </c>
      <c r="BJ488" s="25" t="s">
        <v>80</v>
      </c>
      <c r="BK488" s="234">
        <f>ROUND(I488*H488,2)</f>
        <v>0</v>
      </c>
      <c r="BL488" s="25" t="s">
        <v>139</v>
      </c>
      <c r="BM488" s="25" t="s">
        <v>634</v>
      </c>
    </row>
    <row r="489" s="1" customFormat="1">
      <c r="B489" s="47"/>
      <c r="C489" s="75"/>
      <c r="D489" s="235" t="s">
        <v>141</v>
      </c>
      <c r="E489" s="75"/>
      <c r="F489" s="236" t="s">
        <v>635</v>
      </c>
      <c r="G489" s="75"/>
      <c r="H489" s="75"/>
      <c r="I489" s="193"/>
      <c r="J489" s="75"/>
      <c r="K489" s="75"/>
      <c r="L489" s="73"/>
      <c r="M489" s="237"/>
      <c r="N489" s="48"/>
      <c r="O489" s="48"/>
      <c r="P489" s="48"/>
      <c r="Q489" s="48"/>
      <c r="R489" s="48"/>
      <c r="S489" s="48"/>
      <c r="T489" s="96"/>
      <c r="AT489" s="25" t="s">
        <v>141</v>
      </c>
      <c r="AU489" s="25" t="s">
        <v>154</v>
      </c>
    </row>
    <row r="490" s="1" customFormat="1">
      <c r="B490" s="47"/>
      <c r="C490" s="75"/>
      <c r="D490" s="235" t="s">
        <v>143</v>
      </c>
      <c r="E490" s="75"/>
      <c r="F490" s="238" t="s">
        <v>636</v>
      </c>
      <c r="G490" s="75"/>
      <c r="H490" s="75"/>
      <c r="I490" s="193"/>
      <c r="J490" s="75"/>
      <c r="K490" s="75"/>
      <c r="L490" s="73"/>
      <c r="M490" s="237"/>
      <c r="N490" s="48"/>
      <c r="O490" s="48"/>
      <c r="P490" s="48"/>
      <c r="Q490" s="48"/>
      <c r="R490" s="48"/>
      <c r="S490" s="48"/>
      <c r="T490" s="96"/>
      <c r="AT490" s="25" t="s">
        <v>143</v>
      </c>
      <c r="AU490" s="25" t="s">
        <v>154</v>
      </c>
    </row>
    <row r="491" s="11" customFormat="1">
      <c r="B491" s="239"/>
      <c r="C491" s="240"/>
      <c r="D491" s="235" t="s">
        <v>145</v>
      </c>
      <c r="E491" s="241" t="s">
        <v>21</v>
      </c>
      <c r="F491" s="242" t="s">
        <v>303</v>
      </c>
      <c r="G491" s="240"/>
      <c r="H491" s="241" t="s">
        <v>21</v>
      </c>
      <c r="I491" s="243"/>
      <c r="J491" s="240"/>
      <c r="K491" s="240"/>
      <c r="L491" s="244"/>
      <c r="M491" s="245"/>
      <c r="N491" s="246"/>
      <c r="O491" s="246"/>
      <c r="P491" s="246"/>
      <c r="Q491" s="246"/>
      <c r="R491" s="246"/>
      <c r="S491" s="246"/>
      <c r="T491" s="247"/>
      <c r="AT491" s="248" t="s">
        <v>145</v>
      </c>
      <c r="AU491" s="248" t="s">
        <v>154</v>
      </c>
      <c r="AV491" s="11" t="s">
        <v>80</v>
      </c>
      <c r="AW491" s="11" t="s">
        <v>35</v>
      </c>
      <c r="AX491" s="11" t="s">
        <v>72</v>
      </c>
      <c r="AY491" s="248" t="s">
        <v>132</v>
      </c>
    </row>
    <row r="492" s="12" customFormat="1">
      <c r="B492" s="249"/>
      <c r="C492" s="250"/>
      <c r="D492" s="235" t="s">
        <v>145</v>
      </c>
      <c r="E492" s="251" t="s">
        <v>21</v>
      </c>
      <c r="F492" s="252" t="s">
        <v>637</v>
      </c>
      <c r="G492" s="250"/>
      <c r="H492" s="253">
        <v>750</v>
      </c>
      <c r="I492" s="254"/>
      <c r="J492" s="250"/>
      <c r="K492" s="250"/>
      <c r="L492" s="255"/>
      <c r="M492" s="256"/>
      <c r="N492" s="257"/>
      <c r="O492" s="257"/>
      <c r="P492" s="257"/>
      <c r="Q492" s="257"/>
      <c r="R492" s="257"/>
      <c r="S492" s="257"/>
      <c r="T492" s="258"/>
      <c r="AT492" s="259" t="s">
        <v>145</v>
      </c>
      <c r="AU492" s="259" t="s">
        <v>154</v>
      </c>
      <c r="AV492" s="12" t="s">
        <v>82</v>
      </c>
      <c r="AW492" s="12" t="s">
        <v>35</v>
      </c>
      <c r="AX492" s="12" t="s">
        <v>72</v>
      </c>
      <c r="AY492" s="259" t="s">
        <v>132</v>
      </c>
    </row>
    <row r="493" s="13" customFormat="1">
      <c r="B493" s="260"/>
      <c r="C493" s="261"/>
      <c r="D493" s="235" t="s">
        <v>145</v>
      </c>
      <c r="E493" s="262" t="s">
        <v>21</v>
      </c>
      <c r="F493" s="263" t="s">
        <v>148</v>
      </c>
      <c r="G493" s="261"/>
      <c r="H493" s="264">
        <v>750</v>
      </c>
      <c r="I493" s="265"/>
      <c r="J493" s="261"/>
      <c r="K493" s="261"/>
      <c r="L493" s="266"/>
      <c r="M493" s="267"/>
      <c r="N493" s="268"/>
      <c r="O493" s="268"/>
      <c r="P493" s="268"/>
      <c r="Q493" s="268"/>
      <c r="R493" s="268"/>
      <c r="S493" s="268"/>
      <c r="T493" s="269"/>
      <c r="AT493" s="270" t="s">
        <v>145</v>
      </c>
      <c r="AU493" s="270" t="s">
        <v>154</v>
      </c>
      <c r="AV493" s="13" t="s">
        <v>139</v>
      </c>
      <c r="AW493" s="13" t="s">
        <v>35</v>
      </c>
      <c r="AX493" s="13" t="s">
        <v>80</v>
      </c>
      <c r="AY493" s="270" t="s">
        <v>132</v>
      </c>
    </row>
    <row r="494" s="10" customFormat="1" ht="22.32" customHeight="1">
      <c r="B494" s="207"/>
      <c r="C494" s="208"/>
      <c r="D494" s="209" t="s">
        <v>71</v>
      </c>
      <c r="E494" s="221" t="s">
        <v>638</v>
      </c>
      <c r="F494" s="221" t="s">
        <v>639</v>
      </c>
      <c r="G494" s="208"/>
      <c r="H494" s="208"/>
      <c r="I494" s="211"/>
      <c r="J494" s="222">
        <f>BK494</f>
        <v>0</v>
      </c>
      <c r="K494" s="208"/>
      <c r="L494" s="213"/>
      <c r="M494" s="214"/>
      <c r="N494" s="215"/>
      <c r="O494" s="215"/>
      <c r="P494" s="216">
        <f>P495+P517</f>
        <v>0</v>
      </c>
      <c r="Q494" s="215"/>
      <c r="R494" s="216">
        <f>R495+R517</f>
        <v>0</v>
      </c>
      <c r="S494" s="215"/>
      <c r="T494" s="217">
        <f>T495+T517</f>
        <v>0</v>
      </c>
      <c r="AR494" s="218" t="s">
        <v>80</v>
      </c>
      <c r="AT494" s="219" t="s">
        <v>71</v>
      </c>
      <c r="AU494" s="219" t="s">
        <v>82</v>
      </c>
      <c r="AY494" s="218" t="s">
        <v>132</v>
      </c>
      <c r="BK494" s="220">
        <f>BK495+BK517</f>
        <v>0</v>
      </c>
    </row>
    <row r="495" s="15" customFormat="1" ht="14.4" customHeight="1">
      <c r="B495" s="293"/>
      <c r="C495" s="294"/>
      <c r="D495" s="295" t="s">
        <v>71</v>
      </c>
      <c r="E495" s="295" t="s">
        <v>640</v>
      </c>
      <c r="F495" s="295" t="s">
        <v>641</v>
      </c>
      <c r="G495" s="294"/>
      <c r="H495" s="294"/>
      <c r="I495" s="296"/>
      <c r="J495" s="297">
        <f>BK495</f>
        <v>0</v>
      </c>
      <c r="K495" s="294"/>
      <c r="L495" s="298"/>
      <c r="M495" s="299"/>
      <c r="N495" s="300"/>
      <c r="O495" s="300"/>
      <c r="P495" s="301">
        <f>SUM(P496:P516)</f>
        <v>0</v>
      </c>
      <c r="Q495" s="300"/>
      <c r="R495" s="301">
        <f>SUM(R496:R516)</f>
        <v>0</v>
      </c>
      <c r="S495" s="300"/>
      <c r="T495" s="302">
        <f>SUM(T496:T516)</f>
        <v>0</v>
      </c>
      <c r="AR495" s="303" t="s">
        <v>80</v>
      </c>
      <c r="AT495" s="304" t="s">
        <v>71</v>
      </c>
      <c r="AU495" s="304" t="s">
        <v>154</v>
      </c>
      <c r="AY495" s="303" t="s">
        <v>132</v>
      </c>
      <c r="BK495" s="305">
        <f>SUM(BK496:BK516)</f>
        <v>0</v>
      </c>
    </row>
    <row r="496" s="1" customFormat="1" ht="16.5" customHeight="1">
      <c r="B496" s="47"/>
      <c r="C496" s="223" t="s">
        <v>642</v>
      </c>
      <c r="D496" s="223" t="s">
        <v>134</v>
      </c>
      <c r="E496" s="224" t="s">
        <v>643</v>
      </c>
      <c r="F496" s="225" t="s">
        <v>644</v>
      </c>
      <c r="G496" s="226" t="s">
        <v>221</v>
      </c>
      <c r="H496" s="227">
        <v>214.09999999999999</v>
      </c>
      <c r="I496" s="228"/>
      <c r="J496" s="229">
        <f>ROUND(I496*H496,2)</f>
        <v>0</v>
      </c>
      <c r="K496" s="225" t="s">
        <v>138</v>
      </c>
      <c r="L496" s="73"/>
      <c r="M496" s="230" t="s">
        <v>21</v>
      </c>
      <c r="N496" s="231" t="s">
        <v>43</v>
      </c>
      <c r="O496" s="48"/>
      <c r="P496" s="232">
        <f>O496*H496</f>
        <v>0</v>
      </c>
      <c r="Q496" s="232">
        <v>0</v>
      </c>
      <c r="R496" s="232">
        <f>Q496*H496</f>
        <v>0</v>
      </c>
      <c r="S496" s="232">
        <v>0</v>
      </c>
      <c r="T496" s="233">
        <f>S496*H496</f>
        <v>0</v>
      </c>
      <c r="AR496" s="25" t="s">
        <v>139</v>
      </c>
      <c r="AT496" s="25" t="s">
        <v>134</v>
      </c>
      <c r="AU496" s="25" t="s">
        <v>139</v>
      </c>
      <c r="AY496" s="25" t="s">
        <v>132</v>
      </c>
      <c r="BE496" s="234">
        <f>IF(N496="základní",J496,0)</f>
        <v>0</v>
      </c>
      <c r="BF496" s="234">
        <f>IF(N496="snížená",J496,0)</f>
        <v>0</v>
      </c>
      <c r="BG496" s="234">
        <f>IF(N496="zákl. přenesená",J496,0)</f>
        <v>0</v>
      </c>
      <c r="BH496" s="234">
        <f>IF(N496="sníž. přenesená",J496,0)</f>
        <v>0</v>
      </c>
      <c r="BI496" s="234">
        <f>IF(N496="nulová",J496,0)</f>
        <v>0</v>
      </c>
      <c r="BJ496" s="25" t="s">
        <v>80</v>
      </c>
      <c r="BK496" s="234">
        <f>ROUND(I496*H496,2)</f>
        <v>0</v>
      </c>
      <c r="BL496" s="25" t="s">
        <v>139</v>
      </c>
      <c r="BM496" s="25" t="s">
        <v>645</v>
      </c>
    </row>
    <row r="497" s="1" customFormat="1">
      <c r="B497" s="47"/>
      <c r="C497" s="75"/>
      <c r="D497" s="235" t="s">
        <v>141</v>
      </c>
      <c r="E497" s="75"/>
      <c r="F497" s="236" t="s">
        <v>646</v>
      </c>
      <c r="G497" s="75"/>
      <c r="H497" s="75"/>
      <c r="I497" s="193"/>
      <c r="J497" s="75"/>
      <c r="K497" s="75"/>
      <c r="L497" s="73"/>
      <c r="M497" s="237"/>
      <c r="N497" s="48"/>
      <c r="O497" s="48"/>
      <c r="P497" s="48"/>
      <c r="Q497" s="48"/>
      <c r="R497" s="48"/>
      <c r="S497" s="48"/>
      <c r="T497" s="96"/>
      <c r="AT497" s="25" t="s">
        <v>141</v>
      </c>
      <c r="AU497" s="25" t="s">
        <v>139</v>
      </c>
    </row>
    <row r="498" s="1" customFormat="1">
      <c r="B498" s="47"/>
      <c r="C498" s="75"/>
      <c r="D498" s="235" t="s">
        <v>143</v>
      </c>
      <c r="E498" s="75"/>
      <c r="F498" s="238" t="s">
        <v>647</v>
      </c>
      <c r="G498" s="75"/>
      <c r="H498" s="75"/>
      <c r="I498" s="193"/>
      <c r="J498" s="75"/>
      <c r="K498" s="75"/>
      <c r="L498" s="73"/>
      <c r="M498" s="237"/>
      <c r="N498" s="48"/>
      <c r="O498" s="48"/>
      <c r="P498" s="48"/>
      <c r="Q498" s="48"/>
      <c r="R498" s="48"/>
      <c r="S498" s="48"/>
      <c r="T498" s="96"/>
      <c r="AT498" s="25" t="s">
        <v>143</v>
      </c>
      <c r="AU498" s="25" t="s">
        <v>139</v>
      </c>
    </row>
    <row r="499" s="1" customFormat="1" ht="16.5" customHeight="1">
      <c r="B499" s="47"/>
      <c r="C499" s="223" t="s">
        <v>648</v>
      </c>
      <c r="D499" s="223" t="s">
        <v>134</v>
      </c>
      <c r="E499" s="224" t="s">
        <v>649</v>
      </c>
      <c r="F499" s="225" t="s">
        <v>650</v>
      </c>
      <c r="G499" s="226" t="s">
        <v>221</v>
      </c>
      <c r="H499" s="227">
        <v>5138.3999999999996</v>
      </c>
      <c r="I499" s="228"/>
      <c r="J499" s="229">
        <f>ROUND(I499*H499,2)</f>
        <v>0</v>
      </c>
      <c r="K499" s="225" t="s">
        <v>138</v>
      </c>
      <c r="L499" s="73"/>
      <c r="M499" s="230" t="s">
        <v>21</v>
      </c>
      <c r="N499" s="231" t="s">
        <v>43</v>
      </c>
      <c r="O499" s="48"/>
      <c r="P499" s="232">
        <f>O499*H499</f>
        <v>0</v>
      </c>
      <c r="Q499" s="232">
        <v>0</v>
      </c>
      <c r="R499" s="232">
        <f>Q499*H499</f>
        <v>0</v>
      </c>
      <c r="S499" s="232">
        <v>0</v>
      </c>
      <c r="T499" s="233">
        <f>S499*H499</f>
        <v>0</v>
      </c>
      <c r="AR499" s="25" t="s">
        <v>139</v>
      </c>
      <c r="AT499" s="25" t="s">
        <v>134</v>
      </c>
      <c r="AU499" s="25" t="s">
        <v>139</v>
      </c>
      <c r="AY499" s="25" t="s">
        <v>132</v>
      </c>
      <c r="BE499" s="234">
        <f>IF(N499="základní",J499,0)</f>
        <v>0</v>
      </c>
      <c r="BF499" s="234">
        <f>IF(N499="snížená",J499,0)</f>
        <v>0</v>
      </c>
      <c r="BG499" s="234">
        <f>IF(N499="zákl. přenesená",J499,0)</f>
        <v>0</v>
      </c>
      <c r="BH499" s="234">
        <f>IF(N499="sníž. přenesená",J499,0)</f>
        <v>0</v>
      </c>
      <c r="BI499" s="234">
        <f>IF(N499="nulová",J499,0)</f>
        <v>0</v>
      </c>
      <c r="BJ499" s="25" t="s">
        <v>80</v>
      </c>
      <c r="BK499" s="234">
        <f>ROUND(I499*H499,2)</f>
        <v>0</v>
      </c>
      <c r="BL499" s="25" t="s">
        <v>139</v>
      </c>
      <c r="BM499" s="25" t="s">
        <v>651</v>
      </c>
    </row>
    <row r="500" s="1" customFormat="1">
      <c r="B500" s="47"/>
      <c r="C500" s="75"/>
      <c r="D500" s="235" t="s">
        <v>141</v>
      </c>
      <c r="E500" s="75"/>
      <c r="F500" s="236" t="s">
        <v>652</v>
      </c>
      <c r="G500" s="75"/>
      <c r="H500" s="75"/>
      <c r="I500" s="193"/>
      <c r="J500" s="75"/>
      <c r="K500" s="75"/>
      <c r="L500" s="73"/>
      <c r="M500" s="237"/>
      <c r="N500" s="48"/>
      <c r="O500" s="48"/>
      <c r="P500" s="48"/>
      <c r="Q500" s="48"/>
      <c r="R500" s="48"/>
      <c r="S500" s="48"/>
      <c r="T500" s="96"/>
      <c r="AT500" s="25" t="s">
        <v>141</v>
      </c>
      <c r="AU500" s="25" t="s">
        <v>139</v>
      </c>
    </row>
    <row r="501" s="1" customFormat="1">
      <c r="B501" s="47"/>
      <c r="C501" s="75"/>
      <c r="D501" s="235" t="s">
        <v>143</v>
      </c>
      <c r="E501" s="75"/>
      <c r="F501" s="238" t="s">
        <v>647</v>
      </c>
      <c r="G501" s="75"/>
      <c r="H501" s="75"/>
      <c r="I501" s="193"/>
      <c r="J501" s="75"/>
      <c r="K501" s="75"/>
      <c r="L501" s="73"/>
      <c r="M501" s="237"/>
      <c r="N501" s="48"/>
      <c r="O501" s="48"/>
      <c r="P501" s="48"/>
      <c r="Q501" s="48"/>
      <c r="R501" s="48"/>
      <c r="S501" s="48"/>
      <c r="T501" s="96"/>
      <c r="AT501" s="25" t="s">
        <v>143</v>
      </c>
      <c r="AU501" s="25" t="s">
        <v>139</v>
      </c>
    </row>
    <row r="502" s="12" customFormat="1">
      <c r="B502" s="249"/>
      <c r="C502" s="250"/>
      <c r="D502" s="235" t="s">
        <v>145</v>
      </c>
      <c r="E502" s="250"/>
      <c r="F502" s="252" t="s">
        <v>653</v>
      </c>
      <c r="G502" s="250"/>
      <c r="H502" s="253">
        <v>5138.3999999999996</v>
      </c>
      <c r="I502" s="254"/>
      <c r="J502" s="250"/>
      <c r="K502" s="250"/>
      <c r="L502" s="255"/>
      <c r="M502" s="256"/>
      <c r="N502" s="257"/>
      <c r="O502" s="257"/>
      <c r="P502" s="257"/>
      <c r="Q502" s="257"/>
      <c r="R502" s="257"/>
      <c r="S502" s="257"/>
      <c r="T502" s="258"/>
      <c r="AT502" s="259" t="s">
        <v>145</v>
      </c>
      <c r="AU502" s="259" t="s">
        <v>139</v>
      </c>
      <c r="AV502" s="12" t="s">
        <v>82</v>
      </c>
      <c r="AW502" s="12" t="s">
        <v>6</v>
      </c>
      <c r="AX502" s="12" t="s">
        <v>80</v>
      </c>
      <c r="AY502" s="259" t="s">
        <v>132</v>
      </c>
    </row>
    <row r="503" s="1" customFormat="1" ht="25.5" customHeight="1">
      <c r="B503" s="47"/>
      <c r="C503" s="223" t="s">
        <v>654</v>
      </c>
      <c r="D503" s="223" t="s">
        <v>134</v>
      </c>
      <c r="E503" s="224" t="s">
        <v>655</v>
      </c>
      <c r="F503" s="225" t="s">
        <v>656</v>
      </c>
      <c r="G503" s="226" t="s">
        <v>221</v>
      </c>
      <c r="H503" s="227">
        <v>2.2000000000000002</v>
      </c>
      <c r="I503" s="228"/>
      <c r="J503" s="229">
        <f>ROUND(I503*H503,2)</f>
        <v>0</v>
      </c>
      <c r="K503" s="225" t="s">
        <v>138</v>
      </c>
      <c r="L503" s="73"/>
      <c r="M503" s="230" t="s">
        <v>21</v>
      </c>
      <c r="N503" s="231" t="s">
        <v>43</v>
      </c>
      <c r="O503" s="48"/>
      <c r="P503" s="232">
        <f>O503*H503</f>
        <v>0</v>
      </c>
      <c r="Q503" s="232">
        <v>0</v>
      </c>
      <c r="R503" s="232">
        <f>Q503*H503</f>
        <v>0</v>
      </c>
      <c r="S503" s="232">
        <v>0</v>
      </c>
      <c r="T503" s="233">
        <f>S503*H503</f>
        <v>0</v>
      </c>
      <c r="AR503" s="25" t="s">
        <v>139</v>
      </c>
      <c r="AT503" s="25" t="s">
        <v>134</v>
      </c>
      <c r="AU503" s="25" t="s">
        <v>139</v>
      </c>
      <c r="AY503" s="25" t="s">
        <v>132</v>
      </c>
      <c r="BE503" s="234">
        <f>IF(N503="základní",J503,0)</f>
        <v>0</v>
      </c>
      <c r="BF503" s="234">
        <f>IF(N503="snížená",J503,0)</f>
        <v>0</v>
      </c>
      <c r="BG503" s="234">
        <f>IF(N503="zákl. přenesená",J503,0)</f>
        <v>0</v>
      </c>
      <c r="BH503" s="234">
        <f>IF(N503="sníž. přenesená",J503,0)</f>
        <v>0</v>
      </c>
      <c r="BI503" s="234">
        <f>IF(N503="nulová",J503,0)</f>
        <v>0</v>
      </c>
      <c r="BJ503" s="25" t="s">
        <v>80</v>
      </c>
      <c r="BK503" s="234">
        <f>ROUND(I503*H503,2)</f>
        <v>0</v>
      </c>
      <c r="BL503" s="25" t="s">
        <v>139</v>
      </c>
      <c r="BM503" s="25" t="s">
        <v>657</v>
      </c>
    </row>
    <row r="504" s="1" customFormat="1">
      <c r="B504" s="47"/>
      <c r="C504" s="75"/>
      <c r="D504" s="235" t="s">
        <v>141</v>
      </c>
      <c r="E504" s="75"/>
      <c r="F504" s="236" t="s">
        <v>658</v>
      </c>
      <c r="G504" s="75"/>
      <c r="H504" s="75"/>
      <c r="I504" s="193"/>
      <c r="J504" s="75"/>
      <c r="K504" s="75"/>
      <c r="L504" s="73"/>
      <c r="M504" s="237"/>
      <c r="N504" s="48"/>
      <c r="O504" s="48"/>
      <c r="P504" s="48"/>
      <c r="Q504" s="48"/>
      <c r="R504" s="48"/>
      <c r="S504" s="48"/>
      <c r="T504" s="96"/>
      <c r="AT504" s="25" t="s">
        <v>141</v>
      </c>
      <c r="AU504" s="25" t="s">
        <v>139</v>
      </c>
    </row>
    <row r="505" s="1" customFormat="1">
      <c r="B505" s="47"/>
      <c r="C505" s="75"/>
      <c r="D505" s="235" t="s">
        <v>143</v>
      </c>
      <c r="E505" s="75"/>
      <c r="F505" s="238" t="s">
        <v>659</v>
      </c>
      <c r="G505" s="75"/>
      <c r="H505" s="75"/>
      <c r="I505" s="193"/>
      <c r="J505" s="75"/>
      <c r="K505" s="75"/>
      <c r="L505" s="73"/>
      <c r="M505" s="237"/>
      <c r="N505" s="48"/>
      <c r="O505" s="48"/>
      <c r="P505" s="48"/>
      <c r="Q505" s="48"/>
      <c r="R505" s="48"/>
      <c r="S505" s="48"/>
      <c r="T505" s="96"/>
      <c r="AT505" s="25" t="s">
        <v>143</v>
      </c>
      <c r="AU505" s="25" t="s">
        <v>139</v>
      </c>
    </row>
    <row r="506" s="1" customFormat="1" ht="25.5" customHeight="1">
      <c r="B506" s="47"/>
      <c r="C506" s="223" t="s">
        <v>660</v>
      </c>
      <c r="D506" s="223" t="s">
        <v>134</v>
      </c>
      <c r="E506" s="224" t="s">
        <v>661</v>
      </c>
      <c r="F506" s="225" t="s">
        <v>662</v>
      </c>
      <c r="G506" s="226" t="s">
        <v>221</v>
      </c>
      <c r="H506" s="227">
        <v>109.8</v>
      </c>
      <c r="I506" s="228"/>
      <c r="J506" s="229">
        <f>ROUND(I506*H506,2)</f>
        <v>0</v>
      </c>
      <c r="K506" s="225" t="s">
        <v>138</v>
      </c>
      <c r="L506" s="73"/>
      <c r="M506" s="230" t="s">
        <v>21</v>
      </c>
      <c r="N506" s="231" t="s">
        <v>43</v>
      </c>
      <c r="O506" s="48"/>
      <c r="P506" s="232">
        <f>O506*H506</f>
        <v>0</v>
      </c>
      <c r="Q506" s="232">
        <v>0</v>
      </c>
      <c r="R506" s="232">
        <f>Q506*H506</f>
        <v>0</v>
      </c>
      <c r="S506" s="232">
        <v>0</v>
      </c>
      <c r="T506" s="233">
        <f>S506*H506</f>
        <v>0</v>
      </c>
      <c r="AR506" s="25" t="s">
        <v>139</v>
      </c>
      <c r="AT506" s="25" t="s">
        <v>134</v>
      </c>
      <c r="AU506" s="25" t="s">
        <v>139</v>
      </c>
      <c r="AY506" s="25" t="s">
        <v>132</v>
      </c>
      <c r="BE506" s="234">
        <f>IF(N506="základní",J506,0)</f>
        <v>0</v>
      </c>
      <c r="BF506" s="234">
        <f>IF(N506="snížená",J506,0)</f>
        <v>0</v>
      </c>
      <c r="BG506" s="234">
        <f>IF(N506="zákl. přenesená",J506,0)</f>
        <v>0</v>
      </c>
      <c r="BH506" s="234">
        <f>IF(N506="sníž. přenesená",J506,0)</f>
        <v>0</v>
      </c>
      <c r="BI506" s="234">
        <f>IF(N506="nulová",J506,0)</f>
        <v>0</v>
      </c>
      <c r="BJ506" s="25" t="s">
        <v>80</v>
      </c>
      <c r="BK506" s="234">
        <f>ROUND(I506*H506,2)</f>
        <v>0</v>
      </c>
      <c r="BL506" s="25" t="s">
        <v>139</v>
      </c>
      <c r="BM506" s="25" t="s">
        <v>663</v>
      </c>
    </row>
    <row r="507" s="1" customFormat="1">
      <c r="B507" s="47"/>
      <c r="C507" s="75"/>
      <c r="D507" s="235" t="s">
        <v>141</v>
      </c>
      <c r="E507" s="75"/>
      <c r="F507" s="236" t="s">
        <v>664</v>
      </c>
      <c r="G507" s="75"/>
      <c r="H507" s="75"/>
      <c r="I507" s="193"/>
      <c r="J507" s="75"/>
      <c r="K507" s="75"/>
      <c r="L507" s="73"/>
      <c r="M507" s="237"/>
      <c r="N507" s="48"/>
      <c r="O507" s="48"/>
      <c r="P507" s="48"/>
      <c r="Q507" s="48"/>
      <c r="R507" s="48"/>
      <c r="S507" s="48"/>
      <c r="T507" s="96"/>
      <c r="AT507" s="25" t="s">
        <v>141</v>
      </c>
      <c r="AU507" s="25" t="s">
        <v>139</v>
      </c>
    </row>
    <row r="508" s="1" customFormat="1">
      <c r="B508" s="47"/>
      <c r="C508" s="75"/>
      <c r="D508" s="235" t="s">
        <v>143</v>
      </c>
      <c r="E508" s="75"/>
      <c r="F508" s="238" t="s">
        <v>659</v>
      </c>
      <c r="G508" s="75"/>
      <c r="H508" s="75"/>
      <c r="I508" s="193"/>
      <c r="J508" s="75"/>
      <c r="K508" s="75"/>
      <c r="L508" s="73"/>
      <c r="M508" s="237"/>
      <c r="N508" s="48"/>
      <c r="O508" s="48"/>
      <c r="P508" s="48"/>
      <c r="Q508" s="48"/>
      <c r="R508" s="48"/>
      <c r="S508" s="48"/>
      <c r="T508" s="96"/>
      <c r="AT508" s="25" t="s">
        <v>143</v>
      </c>
      <c r="AU508" s="25" t="s">
        <v>139</v>
      </c>
    </row>
    <row r="509" s="12" customFormat="1">
      <c r="B509" s="249"/>
      <c r="C509" s="250"/>
      <c r="D509" s="235" t="s">
        <v>145</v>
      </c>
      <c r="E509" s="251" t="s">
        <v>21</v>
      </c>
      <c r="F509" s="252" t="s">
        <v>665</v>
      </c>
      <c r="G509" s="250"/>
      <c r="H509" s="253">
        <v>109.8</v>
      </c>
      <c r="I509" s="254"/>
      <c r="J509" s="250"/>
      <c r="K509" s="250"/>
      <c r="L509" s="255"/>
      <c r="M509" s="256"/>
      <c r="N509" s="257"/>
      <c r="O509" s="257"/>
      <c r="P509" s="257"/>
      <c r="Q509" s="257"/>
      <c r="R509" s="257"/>
      <c r="S509" s="257"/>
      <c r="T509" s="258"/>
      <c r="AT509" s="259" t="s">
        <v>145</v>
      </c>
      <c r="AU509" s="259" t="s">
        <v>139</v>
      </c>
      <c r="AV509" s="12" t="s">
        <v>82</v>
      </c>
      <c r="AW509" s="12" t="s">
        <v>35</v>
      </c>
      <c r="AX509" s="12" t="s">
        <v>80</v>
      </c>
      <c r="AY509" s="259" t="s">
        <v>132</v>
      </c>
    </row>
    <row r="510" s="1" customFormat="1" ht="25.5" customHeight="1">
      <c r="B510" s="47"/>
      <c r="C510" s="223" t="s">
        <v>666</v>
      </c>
      <c r="D510" s="223" t="s">
        <v>134</v>
      </c>
      <c r="E510" s="224" t="s">
        <v>667</v>
      </c>
      <c r="F510" s="225" t="s">
        <v>668</v>
      </c>
      <c r="G510" s="226" t="s">
        <v>221</v>
      </c>
      <c r="H510" s="227">
        <v>87</v>
      </c>
      <c r="I510" s="228"/>
      <c r="J510" s="229">
        <f>ROUND(I510*H510,2)</f>
        <v>0</v>
      </c>
      <c r="K510" s="225" t="s">
        <v>138</v>
      </c>
      <c r="L510" s="73"/>
      <c r="M510" s="230" t="s">
        <v>21</v>
      </c>
      <c r="N510" s="231" t="s">
        <v>43</v>
      </c>
      <c r="O510" s="48"/>
      <c r="P510" s="232">
        <f>O510*H510</f>
        <v>0</v>
      </c>
      <c r="Q510" s="232">
        <v>0</v>
      </c>
      <c r="R510" s="232">
        <f>Q510*H510</f>
        <v>0</v>
      </c>
      <c r="S510" s="232">
        <v>0</v>
      </c>
      <c r="T510" s="233">
        <f>S510*H510</f>
        <v>0</v>
      </c>
      <c r="AR510" s="25" t="s">
        <v>139</v>
      </c>
      <c r="AT510" s="25" t="s">
        <v>134</v>
      </c>
      <c r="AU510" s="25" t="s">
        <v>139</v>
      </c>
      <c r="AY510" s="25" t="s">
        <v>132</v>
      </c>
      <c r="BE510" s="234">
        <f>IF(N510="základní",J510,0)</f>
        <v>0</v>
      </c>
      <c r="BF510" s="234">
        <f>IF(N510="snížená",J510,0)</f>
        <v>0</v>
      </c>
      <c r="BG510" s="234">
        <f>IF(N510="zákl. přenesená",J510,0)</f>
        <v>0</v>
      </c>
      <c r="BH510" s="234">
        <f>IF(N510="sníž. přenesená",J510,0)</f>
        <v>0</v>
      </c>
      <c r="BI510" s="234">
        <f>IF(N510="nulová",J510,0)</f>
        <v>0</v>
      </c>
      <c r="BJ510" s="25" t="s">
        <v>80</v>
      </c>
      <c r="BK510" s="234">
        <f>ROUND(I510*H510,2)</f>
        <v>0</v>
      </c>
      <c r="BL510" s="25" t="s">
        <v>139</v>
      </c>
      <c r="BM510" s="25" t="s">
        <v>669</v>
      </c>
    </row>
    <row r="511" s="1" customFormat="1">
      <c r="B511" s="47"/>
      <c r="C511" s="75"/>
      <c r="D511" s="235" t="s">
        <v>141</v>
      </c>
      <c r="E511" s="75"/>
      <c r="F511" s="236" t="s">
        <v>286</v>
      </c>
      <c r="G511" s="75"/>
      <c r="H511" s="75"/>
      <c r="I511" s="193"/>
      <c r="J511" s="75"/>
      <c r="K511" s="75"/>
      <c r="L511" s="73"/>
      <c r="M511" s="237"/>
      <c r="N511" s="48"/>
      <c r="O511" s="48"/>
      <c r="P511" s="48"/>
      <c r="Q511" s="48"/>
      <c r="R511" s="48"/>
      <c r="S511" s="48"/>
      <c r="T511" s="96"/>
      <c r="AT511" s="25" t="s">
        <v>141</v>
      </c>
      <c r="AU511" s="25" t="s">
        <v>139</v>
      </c>
    </row>
    <row r="512" s="1" customFormat="1">
      <c r="B512" s="47"/>
      <c r="C512" s="75"/>
      <c r="D512" s="235" t="s">
        <v>143</v>
      </c>
      <c r="E512" s="75"/>
      <c r="F512" s="238" t="s">
        <v>659</v>
      </c>
      <c r="G512" s="75"/>
      <c r="H512" s="75"/>
      <c r="I512" s="193"/>
      <c r="J512" s="75"/>
      <c r="K512" s="75"/>
      <c r="L512" s="73"/>
      <c r="M512" s="237"/>
      <c r="N512" s="48"/>
      <c r="O512" s="48"/>
      <c r="P512" s="48"/>
      <c r="Q512" s="48"/>
      <c r="R512" s="48"/>
      <c r="S512" s="48"/>
      <c r="T512" s="96"/>
      <c r="AT512" s="25" t="s">
        <v>143</v>
      </c>
      <c r="AU512" s="25" t="s">
        <v>139</v>
      </c>
    </row>
    <row r="513" s="1" customFormat="1" ht="25.5" customHeight="1">
      <c r="B513" s="47"/>
      <c r="C513" s="223" t="s">
        <v>670</v>
      </c>
      <c r="D513" s="223" t="s">
        <v>134</v>
      </c>
      <c r="E513" s="224" t="s">
        <v>671</v>
      </c>
      <c r="F513" s="225" t="s">
        <v>672</v>
      </c>
      <c r="G513" s="226" t="s">
        <v>221</v>
      </c>
      <c r="H513" s="227">
        <v>15.1</v>
      </c>
      <c r="I513" s="228"/>
      <c r="J513" s="229">
        <f>ROUND(I513*H513,2)</f>
        <v>0</v>
      </c>
      <c r="K513" s="225" t="s">
        <v>138</v>
      </c>
      <c r="L513" s="73"/>
      <c r="M513" s="230" t="s">
        <v>21</v>
      </c>
      <c r="N513" s="231" t="s">
        <v>43</v>
      </c>
      <c r="O513" s="48"/>
      <c r="P513" s="232">
        <f>O513*H513</f>
        <v>0</v>
      </c>
      <c r="Q513" s="232">
        <v>0</v>
      </c>
      <c r="R513" s="232">
        <f>Q513*H513</f>
        <v>0</v>
      </c>
      <c r="S513" s="232">
        <v>0</v>
      </c>
      <c r="T513" s="233">
        <f>S513*H513</f>
        <v>0</v>
      </c>
      <c r="AR513" s="25" t="s">
        <v>139</v>
      </c>
      <c r="AT513" s="25" t="s">
        <v>134</v>
      </c>
      <c r="AU513" s="25" t="s">
        <v>139</v>
      </c>
      <c r="AY513" s="25" t="s">
        <v>132</v>
      </c>
      <c r="BE513" s="234">
        <f>IF(N513="základní",J513,0)</f>
        <v>0</v>
      </c>
      <c r="BF513" s="234">
        <f>IF(N513="snížená",J513,0)</f>
        <v>0</v>
      </c>
      <c r="BG513" s="234">
        <f>IF(N513="zákl. přenesená",J513,0)</f>
        <v>0</v>
      </c>
      <c r="BH513" s="234">
        <f>IF(N513="sníž. přenesená",J513,0)</f>
        <v>0</v>
      </c>
      <c r="BI513" s="234">
        <f>IF(N513="nulová",J513,0)</f>
        <v>0</v>
      </c>
      <c r="BJ513" s="25" t="s">
        <v>80</v>
      </c>
      <c r="BK513" s="234">
        <f>ROUND(I513*H513,2)</f>
        <v>0</v>
      </c>
      <c r="BL513" s="25" t="s">
        <v>139</v>
      </c>
      <c r="BM513" s="25" t="s">
        <v>673</v>
      </c>
    </row>
    <row r="514" s="1" customFormat="1">
      <c r="B514" s="47"/>
      <c r="C514" s="75"/>
      <c r="D514" s="235" t="s">
        <v>141</v>
      </c>
      <c r="E514" s="75"/>
      <c r="F514" s="236" t="s">
        <v>674</v>
      </c>
      <c r="G514" s="75"/>
      <c r="H514" s="75"/>
      <c r="I514" s="193"/>
      <c r="J514" s="75"/>
      <c r="K514" s="75"/>
      <c r="L514" s="73"/>
      <c r="M514" s="237"/>
      <c r="N514" s="48"/>
      <c r="O514" s="48"/>
      <c r="P514" s="48"/>
      <c r="Q514" s="48"/>
      <c r="R514" s="48"/>
      <c r="S514" s="48"/>
      <c r="T514" s="96"/>
      <c r="AT514" s="25" t="s">
        <v>141</v>
      </c>
      <c r="AU514" s="25" t="s">
        <v>139</v>
      </c>
    </row>
    <row r="515" s="1" customFormat="1">
      <c r="B515" s="47"/>
      <c r="C515" s="75"/>
      <c r="D515" s="235" t="s">
        <v>143</v>
      </c>
      <c r="E515" s="75"/>
      <c r="F515" s="238" t="s">
        <v>675</v>
      </c>
      <c r="G515" s="75"/>
      <c r="H515" s="75"/>
      <c r="I515" s="193"/>
      <c r="J515" s="75"/>
      <c r="K515" s="75"/>
      <c r="L515" s="73"/>
      <c r="M515" s="237"/>
      <c r="N515" s="48"/>
      <c r="O515" s="48"/>
      <c r="P515" s="48"/>
      <c r="Q515" s="48"/>
      <c r="R515" s="48"/>
      <c r="S515" s="48"/>
      <c r="T515" s="96"/>
      <c r="AT515" s="25" t="s">
        <v>143</v>
      </c>
      <c r="AU515" s="25" t="s">
        <v>139</v>
      </c>
    </row>
    <row r="516" s="12" customFormat="1">
      <c r="B516" s="249"/>
      <c r="C516" s="250"/>
      <c r="D516" s="235" t="s">
        <v>145</v>
      </c>
      <c r="E516" s="251" t="s">
        <v>21</v>
      </c>
      <c r="F516" s="252" t="s">
        <v>676</v>
      </c>
      <c r="G516" s="250"/>
      <c r="H516" s="253">
        <v>15.1</v>
      </c>
      <c r="I516" s="254"/>
      <c r="J516" s="250"/>
      <c r="K516" s="250"/>
      <c r="L516" s="255"/>
      <c r="M516" s="256"/>
      <c r="N516" s="257"/>
      <c r="O516" s="257"/>
      <c r="P516" s="257"/>
      <c r="Q516" s="257"/>
      <c r="R516" s="257"/>
      <c r="S516" s="257"/>
      <c r="T516" s="258"/>
      <c r="AT516" s="259" t="s">
        <v>145</v>
      </c>
      <c r="AU516" s="259" t="s">
        <v>139</v>
      </c>
      <c r="AV516" s="12" t="s">
        <v>82</v>
      </c>
      <c r="AW516" s="12" t="s">
        <v>35</v>
      </c>
      <c r="AX516" s="12" t="s">
        <v>80</v>
      </c>
      <c r="AY516" s="259" t="s">
        <v>132</v>
      </c>
    </row>
    <row r="517" s="15" customFormat="1" ht="21.6" customHeight="1">
      <c r="B517" s="293"/>
      <c r="C517" s="294"/>
      <c r="D517" s="295" t="s">
        <v>71</v>
      </c>
      <c r="E517" s="295" t="s">
        <v>677</v>
      </c>
      <c r="F517" s="295" t="s">
        <v>678</v>
      </c>
      <c r="G517" s="294"/>
      <c r="H517" s="294"/>
      <c r="I517" s="296"/>
      <c r="J517" s="297">
        <f>BK517</f>
        <v>0</v>
      </c>
      <c r="K517" s="294"/>
      <c r="L517" s="298"/>
      <c r="M517" s="299"/>
      <c r="N517" s="300"/>
      <c r="O517" s="300"/>
      <c r="P517" s="301">
        <f>SUM(P518:P520)</f>
        <v>0</v>
      </c>
      <c r="Q517" s="300"/>
      <c r="R517" s="301">
        <f>SUM(R518:R520)</f>
        <v>0</v>
      </c>
      <c r="S517" s="300"/>
      <c r="T517" s="302">
        <f>SUM(T518:T520)</f>
        <v>0</v>
      </c>
      <c r="AR517" s="303" t="s">
        <v>80</v>
      </c>
      <c r="AT517" s="304" t="s">
        <v>71</v>
      </c>
      <c r="AU517" s="304" t="s">
        <v>154</v>
      </c>
      <c r="AY517" s="303" t="s">
        <v>132</v>
      </c>
      <c r="BK517" s="305">
        <f>SUM(BK518:BK520)</f>
        <v>0</v>
      </c>
    </row>
    <row r="518" s="1" customFormat="1" ht="25.5" customHeight="1">
      <c r="B518" s="47"/>
      <c r="C518" s="223" t="s">
        <v>679</v>
      </c>
      <c r="D518" s="223" t="s">
        <v>134</v>
      </c>
      <c r="E518" s="224" t="s">
        <v>680</v>
      </c>
      <c r="F518" s="225" t="s">
        <v>681</v>
      </c>
      <c r="G518" s="226" t="s">
        <v>221</v>
      </c>
      <c r="H518" s="227">
        <v>206.102</v>
      </c>
      <c r="I518" s="228"/>
      <c r="J518" s="229">
        <f>ROUND(I518*H518,2)</f>
        <v>0</v>
      </c>
      <c r="K518" s="225" t="s">
        <v>138</v>
      </c>
      <c r="L518" s="73"/>
      <c r="M518" s="230" t="s">
        <v>21</v>
      </c>
      <c r="N518" s="231" t="s">
        <v>43</v>
      </c>
      <c r="O518" s="48"/>
      <c r="P518" s="232">
        <f>O518*H518</f>
        <v>0</v>
      </c>
      <c r="Q518" s="232">
        <v>0</v>
      </c>
      <c r="R518" s="232">
        <f>Q518*H518</f>
        <v>0</v>
      </c>
      <c r="S518" s="232">
        <v>0</v>
      </c>
      <c r="T518" s="233">
        <f>S518*H518</f>
        <v>0</v>
      </c>
      <c r="AR518" s="25" t="s">
        <v>139</v>
      </c>
      <c r="AT518" s="25" t="s">
        <v>134</v>
      </c>
      <c r="AU518" s="25" t="s">
        <v>139</v>
      </c>
      <c r="AY518" s="25" t="s">
        <v>132</v>
      </c>
      <c r="BE518" s="234">
        <f>IF(N518="základní",J518,0)</f>
        <v>0</v>
      </c>
      <c r="BF518" s="234">
        <f>IF(N518="snížená",J518,0)</f>
        <v>0</v>
      </c>
      <c r="BG518" s="234">
        <f>IF(N518="zákl. přenesená",J518,0)</f>
        <v>0</v>
      </c>
      <c r="BH518" s="234">
        <f>IF(N518="sníž. přenesená",J518,0)</f>
        <v>0</v>
      </c>
      <c r="BI518" s="234">
        <f>IF(N518="nulová",J518,0)</f>
        <v>0</v>
      </c>
      <c r="BJ518" s="25" t="s">
        <v>80</v>
      </c>
      <c r="BK518" s="234">
        <f>ROUND(I518*H518,2)</f>
        <v>0</v>
      </c>
      <c r="BL518" s="25" t="s">
        <v>139</v>
      </c>
      <c r="BM518" s="25" t="s">
        <v>682</v>
      </c>
    </row>
    <row r="519" s="1" customFormat="1">
      <c r="B519" s="47"/>
      <c r="C519" s="75"/>
      <c r="D519" s="235" t="s">
        <v>141</v>
      </c>
      <c r="E519" s="75"/>
      <c r="F519" s="236" t="s">
        <v>683</v>
      </c>
      <c r="G519" s="75"/>
      <c r="H519" s="75"/>
      <c r="I519" s="193"/>
      <c r="J519" s="75"/>
      <c r="K519" s="75"/>
      <c r="L519" s="73"/>
      <c r="M519" s="237"/>
      <c r="N519" s="48"/>
      <c r="O519" s="48"/>
      <c r="P519" s="48"/>
      <c r="Q519" s="48"/>
      <c r="R519" s="48"/>
      <c r="S519" s="48"/>
      <c r="T519" s="96"/>
      <c r="AT519" s="25" t="s">
        <v>141</v>
      </c>
      <c r="AU519" s="25" t="s">
        <v>139</v>
      </c>
    </row>
    <row r="520" s="1" customFormat="1">
      <c r="B520" s="47"/>
      <c r="C520" s="75"/>
      <c r="D520" s="235" t="s">
        <v>143</v>
      </c>
      <c r="E520" s="75"/>
      <c r="F520" s="238" t="s">
        <v>684</v>
      </c>
      <c r="G520" s="75"/>
      <c r="H520" s="75"/>
      <c r="I520" s="193"/>
      <c r="J520" s="75"/>
      <c r="K520" s="75"/>
      <c r="L520" s="73"/>
      <c r="M520" s="237"/>
      <c r="N520" s="48"/>
      <c r="O520" s="48"/>
      <c r="P520" s="48"/>
      <c r="Q520" s="48"/>
      <c r="R520" s="48"/>
      <c r="S520" s="48"/>
      <c r="T520" s="96"/>
      <c r="AT520" s="25" t="s">
        <v>143</v>
      </c>
      <c r="AU520" s="25" t="s">
        <v>139</v>
      </c>
    </row>
    <row r="521" s="10" customFormat="1" ht="37.44001" customHeight="1">
      <c r="B521" s="207"/>
      <c r="C521" s="208"/>
      <c r="D521" s="209" t="s">
        <v>71</v>
      </c>
      <c r="E521" s="210" t="s">
        <v>685</v>
      </c>
      <c r="F521" s="210" t="s">
        <v>686</v>
      </c>
      <c r="G521" s="208"/>
      <c r="H521" s="208"/>
      <c r="I521" s="211"/>
      <c r="J521" s="212">
        <f>BK521</f>
        <v>0</v>
      </c>
      <c r="K521" s="208"/>
      <c r="L521" s="213"/>
      <c r="M521" s="214"/>
      <c r="N521" s="215"/>
      <c r="O521" s="215"/>
      <c r="P521" s="216">
        <f>P522</f>
        <v>0</v>
      </c>
      <c r="Q521" s="215"/>
      <c r="R521" s="216">
        <f>R522</f>
        <v>0.040800000000000003</v>
      </c>
      <c r="S521" s="215"/>
      <c r="T521" s="217">
        <f>T522</f>
        <v>0</v>
      </c>
      <c r="AR521" s="218" t="s">
        <v>82</v>
      </c>
      <c r="AT521" s="219" t="s">
        <v>71</v>
      </c>
      <c r="AU521" s="219" t="s">
        <v>72</v>
      </c>
      <c r="AY521" s="218" t="s">
        <v>132</v>
      </c>
      <c r="BK521" s="220">
        <f>BK522</f>
        <v>0</v>
      </c>
    </row>
    <row r="522" s="10" customFormat="1" ht="19.92" customHeight="1">
      <c r="B522" s="207"/>
      <c r="C522" s="208"/>
      <c r="D522" s="209" t="s">
        <v>71</v>
      </c>
      <c r="E522" s="221" t="s">
        <v>687</v>
      </c>
      <c r="F522" s="221" t="s">
        <v>688</v>
      </c>
      <c r="G522" s="208"/>
      <c r="H522" s="208"/>
      <c r="I522" s="211"/>
      <c r="J522" s="222">
        <f>BK522</f>
        <v>0</v>
      </c>
      <c r="K522" s="208"/>
      <c r="L522" s="213"/>
      <c r="M522" s="214"/>
      <c r="N522" s="215"/>
      <c r="O522" s="215"/>
      <c r="P522" s="216">
        <f>SUM(P523:P530)</f>
        <v>0</v>
      </c>
      <c r="Q522" s="215"/>
      <c r="R522" s="216">
        <f>SUM(R523:R530)</f>
        <v>0.040800000000000003</v>
      </c>
      <c r="S522" s="215"/>
      <c r="T522" s="217">
        <f>SUM(T523:T530)</f>
        <v>0</v>
      </c>
      <c r="AR522" s="218" t="s">
        <v>82</v>
      </c>
      <c r="AT522" s="219" t="s">
        <v>71</v>
      </c>
      <c r="AU522" s="219" t="s">
        <v>80</v>
      </c>
      <c r="AY522" s="218" t="s">
        <v>132</v>
      </c>
      <c r="BK522" s="220">
        <f>SUM(BK523:BK530)</f>
        <v>0</v>
      </c>
    </row>
    <row r="523" s="1" customFormat="1" ht="25.5" customHeight="1">
      <c r="B523" s="47"/>
      <c r="C523" s="223" t="s">
        <v>689</v>
      </c>
      <c r="D523" s="223" t="s">
        <v>134</v>
      </c>
      <c r="E523" s="224" t="s">
        <v>690</v>
      </c>
      <c r="F523" s="225" t="s">
        <v>691</v>
      </c>
      <c r="G523" s="226" t="s">
        <v>137</v>
      </c>
      <c r="H523" s="227">
        <v>60</v>
      </c>
      <c r="I523" s="228"/>
      <c r="J523" s="229">
        <f>ROUND(I523*H523,2)</f>
        <v>0</v>
      </c>
      <c r="K523" s="225" t="s">
        <v>138</v>
      </c>
      <c r="L523" s="73"/>
      <c r="M523" s="230" t="s">
        <v>21</v>
      </c>
      <c r="N523" s="231" t="s">
        <v>43</v>
      </c>
      <c r="O523" s="48"/>
      <c r="P523" s="232">
        <f>O523*H523</f>
        <v>0</v>
      </c>
      <c r="Q523" s="232">
        <v>0.00068000000000000005</v>
      </c>
      <c r="R523" s="232">
        <f>Q523*H523</f>
        <v>0.040800000000000003</v>
      </c>
      <c r="S523" s="232">
        <v>0</v>
      </c>
      <c r="T523" s="233">
        <f>S523*H523</f>
        <v>0</v>
      </c>
      <c r="AR523" s="25" t="s">
        <v>243</v>
      </c>
      <c r="AT523" s="25" t="s">
        <v>134</v>
      </c>
      <c r="AU523" s="25" t="s">
        <v>82</v>
      </c>
      <c r="AY523" s="25" t="s">
        <v>132</v>
      </c>
      <c r="BE523" s="234">
        <f>IF(N523="základní",J523,0)</f>
        <v>0</v>
      </c>
      <c r="BF523" s="234">
        <f>IF(N523="snížená",J523,0)</f>
        <v>0</v>
      </c>
      <c r="BG523" s="234">
        <f>IF(N523="zákl. přenesená",J523,0)</f>
        <v>0</v>
      </c>
      <c r="BH523" s="234">
        <f>IF(N523="sníž. přenesená",J523,0)</f>
        <v>0</v>
      </c>
      <c r="BI523" s="234">
        <f>IF(N523="nulová",J523,0)</f>
        <v>0</v>
      </c>
      <c r="BJ523" s="25" t="s">
        <v>80</v>
      </c>
      <c r="BK523" s="234">
        <f>ROUND(I523*H523,2)</f>
        <v>0</v>
      </c>
      <c r="BL523" s="25" t="s">
        <v>243</v>
      </c>
      <c r="BM523" s="25" t="s">
        <v>692</v>
      </c>
    </row>
    <row r="524" s="1" customFormat="1">
      <c r="B524" s="47"/>
      <c r="C524" s="75"/>
      <c r="D524" s="235" t="s">
        <v>141</v>
      </c>
      <c r="E524" s="75"/>
      <c r="F524" s="236" t="s">
        <v>693</v>
      </c>
      <c r="G524" s="75"/>
      <c r="H524" s="75"/>
      <c r="I524" s="193"/>
      <c r="J524" s="75"/>
      <c r="K524" s="75"/>
      <c r="L524" s="73"/>
      <c r="M524" s="237"/>
      <c r="N524" s="48"/>
      <c r="O524" s="48"/>
      <c r="P524" s="48"/>
      <c r="Q524" s="48"/>
      <c r="R524" s="48"/>
      <c r="S524" s="48"/>
      <c r="T524" s="96"/>
      <c r="AT524" s="25" t="s">
        <v>141</v>
      </c>
      <c r="AU524" s="25" t="s">
        <v>82</v>
      </c>
    </row>
    <row r="525" s="11" customFormat="1">
      <c r="B525" s="239"/>
      <c r="C525" s="240"/>
      <c r="D525" s="235" t="s">
        <v>145</v>
      </c>
      <c r="E525" s="241" t="s">
        <v>21</v>
      </c>
      <c r="F525" s="242" t="s">
        <v>545</v>
      </c>
      <c r="G525" s="240"/>
      <c r="H525" s="241" t="s">
        <v>21</v>
      </c>
      <c r="I525" s="243"/>
      <c r="J525" s="240"/>
      <c r="K525" s="240"/>
      <c r="L525" s="244"/>
      <c r="M525" s="245"/>
      <c r="N525" s="246"/>
      <c r="O525" s="246"/>
      <c r="P525" s="246"/>
      <c r="Q525" s="246"/>
      <c r="R525" s="246"/>
      <c r="S525" s="246"/>
      <c r="T525" s="247"/>
      <c r="AT525" s="248" t="s">
        <v>145</v>
      </c>
      <c r="AU525" s="248" t="s">
        <v>82</v>
      </c>
      <c r="AV525" s="11" t="s">
        <v>80</v>
      </c>
      <c r="AW525" s="11" t="s">
        <v>35</v>
      </c>
      <c r="AX525" s="11" t="s">
        <v>72</v>
      </c>
      <c r="AY525" s="248" t="s">
        <v>132</v>
      </c>
    </row>
    <row r="526" s="12" customFormat="1">
      <c r="B526" s="249"/>
      <c r="C526" s="250"/>
      <c r="D526" s="235" t="s">
        <v>145</v>
      </c>
      <c r="E526" s="251" t="s">
        <v>21</v>
      </c>
      <c r="F526" s="252" t="s">
        <v>509</v>
      </c>
      <c r="G526" s="250"/>
      <c r="H526" s="253">
        <v>60</v>
      </c>
      <c r="I526" s="254"/>
      <c r="J526" s="250"/>
      <c r="K526" s="250"/>
      <c r="L526" s="255"/>
      <c r="M526" s="256"/>
      <c r="N526" s="257"/>
      <c r="O526" s="257"/>
      <c r="P526" s="257"/>
      <c r="Q526" s="257"/>
      <c r="R526" s="257"/>
      <c r="S526" s="257"/>
      <c r="T526" s="258"/>
      <c r="AT526" s="259" t="s">
        <v>145</v>
      </c>
      <c r="AU526" s="259" t="s">
        <v>82</v>
      </c>
      <c r="AV526" s="12" t="s">
        <v>82</v>
      </c>
      <c r="AW526" s="12" t="s">
        <v>35</v>
      </c>
      <c r="AX526" s="12" t="s">
        <v>72</v>
      </c>
      <c r="AY526" s="259" t="s">
        <v>132</v>
      </c>
    </row>
    <row r="527" s="13" customFormat="1">
      <c r="B527" s="260"/>
      <c r="C527" s="261"/>
      <c r="D527" s="235" t="s">
        <v>145</v>
      </c>
      <c r="E527" s="262" t="s">
        <v>21</v>
      </c>
      <c r="F527" s="263" t="s">
        <v>148</v>
      </c>
      <c r="G527" s="261"/>
      <c r="H527" s="264">
        <v>60</v>
      </c>
      <c r="I527" s="265"/>
      <c r="J527" s="261"/>
      <c r="K527" s="261"/>
      <c r="L527" s="266"/>
      <c r="M527" s="267"/>
      <c r="N527" s="268"/>
      <c r="O527" s="268"/>
      <c r="P527" s="268"/>
      <c r="Q527" s="268"/>
      <c r="R527" s="268"/>
      <c r="S527" s="268"/>
      <c r="T527" s="269"/>
      <c r="AT527" s="270" t="s">
        <v>145</v>
      </c>
      <c r="AU527" s="270" t="s">
        <v>82</v>
      </c>
      <c r="AV527" s="13" t="s">
        <v>139</v>
      </c>
      <c r="AW527" s="13" t="s">
        <v>35</v>
      </c>
      <c r="AX527" s="13" t="s">
        <v>80</v>
      </c>
      <c r="AY527" s="270" t="s">
        <v>132</v>
      </c>
    </row>
    <row r="528" s="1" customFormat="1" ht="25.5" customHeight="1">
      <c r="B528" s="47"/>
      <c r="C528" s="223" t="s">
        <v>694</v>
      </c>
      <c r="D528" s="223" t="s">
        <v>134</v>
      </c>
      <c r="E528" s="224" t="s">
        <v>695</v>
      </c>
      <c r="F528" s="225" t="s">
        <v>696</v>
      </c>
      <c r="G528" s="226" t="s">
        <v>221</v>
      </c>
      <c r="H528" s="227">
        <v>0.041000000000000002</v>
      </c>
      <c r="I528" s="228"/>
      <c r="J528" s="229">
        <f>ROUND(I528*H528,2)</f>
        <v>0</v>
      </c>
      <c r="K528" s="225" t="s">
        <v>138</v>
      </c>
      <c r="L528" s="73"/>
      <c r="M528" s="230" t="s">
        <v>21</v>
      </c>
      <c r="N528" s="231" t="s">
        <v>43</v>
      </c>
      <c r="O528" s="48"/>
      <c r="P528" s="232">
        <f>O528*H528</f>
        <v>0</v>
      </c>
      <c r="Q528" s="232">
        <v>0</v>
      </c>
      <c r="R528" s="232">
        <f>Q528*H528</f>
        <v>0</v>
      </c>
      <c r="S528" s="232">
        <v>0</v>
      </c>
      <c r="T528" s="233">
        <f>S528*H528</f>
        <v>0</v>
      </c>
      <c r="AR528" s="25" t="s">
        <v>243</v>
      </c>
      <c r="AT528" s="25" t="s">
        <v>134</v>
      </c>
      <c r="AU528" s="25" t="s">
        <v>82</v>
      </c>
      <c r="AY528" s="25" t="s">
        <v>132</v>
      </c>
      <c r="BE528" s="234">
        <f>IF(N528="základní",J528,0)</f>
        <v>0</v>
      </c>
      <c r="BF528" s="234">
        <f>IF(N528="snížená",J528,0)</f>
        <v>0</v>
      </c>
      <c r="BG528" s="234">
        <f>IF(N528="zákl. přenesená",J528,0)</f>
        <v>0</v>
      </c>
      <c r="BH528" s="234">
        <f>IF(N528="sníž. přenesená",J528,0)</f>
        <v>0</v>
      </c>
      <c r="BI528" s="234">
        <f>IF(N528="nulová",J528,0)</f>
        <v>0</v>
      </c>
      <c r="BJ528" s="25" t="s">
        <v>80</v>
      </c>
      <c r="BK528" s="234">
        <f>ROUND(I528*H528,2)</f>
        <v>0</v>
      </c>
      <c r="BL528" s="25" t="s">
        <v>243</v>
      </c>
      <c r="BM528" s="25" t="s">
        <v>697</v>
      </c>
    </row>
    <row r="529" s="1" customFormat="1">
      <c r="B529" s="47"/>
      <c r="C529" s="75"/>
      <c r="D529" s="235" t="s">
        <v>141</v>
      </c>
      <c r="E529" s="75"/>
      <c r="F529" s="236" t="s">
        <v>698</v>
      </c>
      <c r="G529" s="75"/>
      <c r="H529" s="75"/>
      <c r="I529" s="193"/>
      <c r="J529" s="75"/>
      <c r="K529" s="75"/>
      <c r="L529" s="73"/>
      <c r="M529" s="237"/>
      <c r="N529" s="48"/>
      <c r="O529" s="48"/>
      <c r="P529" s="48"/>
      <c r="Q529" s="48"/>
      <c r="R529" s="48"/>
      <c r="S529" s="48"/>
      <c r="T529" s="96"/>
      <c r="AT529" s="25" t="s">
        <v>141</v>
      </c>
      <c r="AU529" s="25" t="s">
        <v>82</v>
      </c>
    </row>
    <row r="530" s="1" customFormat="1">
      <c r="B530" s="47"/>
      <c r="C530" s="75"/>
      <c r="D530" s="235" t="s">
        <v>143</v>
      </c>
      <c r="E530" s="75"/>
      <c r="F530" s="238" t="s">
        <v>699</v>
      </c>
      <c r="G530" s="75"/>
      <c r="H530" s="75"/>
      <c r="I530" s="193"/>
      <c r="J530" s="75"/>
      <c r="K530" s="75"/>
      <c r="L530" s="73"/>
      <c r="M530" s="306"/>
      <c r="N530" s="307"/>
      <c r="O530" s="307"/>
      <c r="P530" s="307"/>
      <c r="Q530" s="307"/>
      <c r="R530" s="307"/>
      <c r="S530" s="307"/>
      <c r="T530" s="308"/>
      <c r="AT530" s="25" t="s">
        <v>143</v>
      </c>
      <c r="AU530" s="25" t="s">
        <v>82</v>
      </c>
    </row>
    <row r="531" s="1" customFormat="1" ht="6.96" customHeight="1">
      <c r="B531" s="68"/>
      <c r="C531" s="69"/>
      <c r="D531" s="69"/>
      <c r="E531" s="69"/>
      <c r="F531" s="69"/>
      <c r="G531" s="69"/>
      <c r="H531" s="69"/>
      <c r="I531" s="168"/>
      <c r="J531" s="69"/>
      <c r="K531" s="69"/>
      <c r="L531" s="73"/>
    </row>
  </sheetData>
  <sheetProtection sheet="1" autoFilter="0" formatColumns="0" formatRows="0" objects="1" scenarios="1" spinCount="100000" saltValue="uupYU0eqiAd28kH37UdS7tpLXbEvtFXqOPFMOfkT0N8Qyb0gUL5y0KeneGywqpc/KaV4rWCUfjnTRjAPHh1qpw==" hashValue="ZmvdfwJl1JHykoXRkykXbSsmoHyu1S3JUrPXKRWOiblmpv2QdeZeLnu/KL2T8VfZIQgnbbu74JRfhVYRGrwWfA==" algorithmName="SHA-512" password="CC35"/>
  <autoFilter ref="C89:K530"/>
  <mergeCells count="10">
    <mergeCell ref="E7:H7"/>
    <mergeCell ref="E9:H9"/>
    <mergeCell ref="E24:H24"/>
    <mergeCell ref="E45:H45"/>
    <mergeCell ref="E47:H47"/>
    <mergeCell ref="J51:J52"/>
    <mergeCell ref="E80:H80"/>
    <mergeCell ref="E82:H82"/>
    <mergeCell ref="G1:H1"/>
    <mergeCell ref="L2:V2"/>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8"/>
      <c r="C1" s="138"/>
      <c r="D1" s="139" t="s">
        <v>1</v>
      </c>
      <c r="E1" s="138"/>
      <c r="F1" s="140" t="s">
        <v>86</v>
      </c>
      <c r="G1" s="140" t="s">
        <v>87</v>
      </c>
      <c r="H1" s="140"/>
      <c r="I1" s="141"/>
      <c r="J1" s="140" t="s">
        <v>88</v>
      </c>
      <c r="K1" s="139" t="s">
        <v>89</v>
      </c>
      <c r="L1" s="140" t="s">
        <v>90</v>
      </c>
      <c r="M1" s="140"/>
      <c r="N1" s="140"/>
      <c r="O1" s="140"/>
      <c r="P1" s="140"/>
      <c r="Q1" s="140"/>
      <c r="R1" s="140"/>
      <c r="S1" s="140"/>
      <c r="T1" s="14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85</v>
      </c>
    </row>
    <row r="3" ht="6.96" customHeight="1">
      <c r="B3" s="26"/>
      <c r="C3" s="27"/>
      <c r="D3" s="27"/>
      <c r="E3" s="27"/>
      <c r="F3" s="27"/>
      <c r="G3" s="27"/>
      <c r="H3" s="27"/>
      <c r="I3" s="143"/>
      <c r="J3" s="27"/>
      <c r="K3" s="28"/>
      <c r="AT3" s="25" t="s">
        <v>82</v>
      </c>
    </row>
    <row r="4" ht="36.96" customHeight="1">
      <c r="B4" s="29"/>
      <c r="C4" s="30"/>
      <c r="D4" s="31" t="s">
        <v>94</v>
      </c>
      <c r="E4" s="30"/>
      <c r="F4" s="30"/>
      <c r="G4" s="30"/>
      <c r="H4" s="30"/>
      <c r="I4" s="144"/>
      <c r="J4" s="30"/>
      <c r="K4" s="32"/>
      <c r="M4" s="33" t="s">
        <v>12</v>
      </c>
      <c r="AT4" s="25" t="s">
        <v>6</v>
      </c>
    </row>
    <row r="5" ht="6.96" customHeight="1">
      <c r="B5" s="29"/>
      <c r="C5" s="30"/>
      <c r="D5" s="30"/>
      <c r="E5" s="30"/>
      <c r="F5" s="30"/>
      <c r="G5" s="30"/>
      <c r="H5" s="30"/>
      <c r="I5" s="144"/>
      <c r="J5" s="30"/>
      <c r="K5" s="32"/>
    </row>
    <row r="6">
      <c r="B6" s="29"/>
      <c r="C6" s="30"/>
      <c r="D6" s="41" t="s">
        <v>18</v>
      </c>
      <c r="E6" s="30"/>
      <c r="F6" s="30"/>
      <c r="G6" s="30"/>
      <c r="H6" s="30"/>
      <c r="I6" s="144"/>
      <c r="J6" s="30"/>
      <c r="K6" s="32"/>
    </row>
    <row r="7" ht="16.5" customHeight="1">
      <c r="B7" s="29"/>
      <c r="C7" s="30"/>
      <c r="D7" s="30"/>
      <c r="E7" s="145" t="str">
        <f>'Rekapitulace stavby'!K6</f>
        <v>Oprava místní komunikace a prostranství u ZS - Mladý Smolivec</v>
      </c>
      <c r="F7" s="41"/>
      <c r="G7" s="41"/>
      <c r="H7" s="41"/>
      <c r="I7" s="144"/>
      <c r="J7" s="30"/>
      <c r="K7" s="32"/>
    </row>
    <row r="8" s="1" customFormat="1">
      <c r="B8" s="47"/>
      <c r="C8" s="48"/>
      <c r="D8" s="41" t="s">
        <v>95</v>
      </c>
      <c r="E8" s="48"/>
      <c r="F8" s="48"/>
      <c r="G8" s="48"/>
      <c r="H8" s="48"/>
      <c r="I8" s="146"/>
      <c r="J8" s="48"/>
      <c r="K8" s="52"/>
    </row>
    <row r="9" s="1" customFormat="1" ht="36.96" customHeight="1">
      <c r="B9" s="47"/>
      <c r="C9" s="48"/>
      <c r="D9" s="48"/>
      <c r="E9" s="147" t="s">
        <v>700</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1" t="s">
        <v>20</v>
      </c>
      <c r="E11" s="48"/>
      <c r="F11" s="36" t="s">
        <v>21</v>
      </c>
      <c r="G11" s="48"/>
      <c r="H11" s="48"/>
      <c r="I11" s="148" t="s">
        <v>22</v>
      </c>
      <c r="J11" s="36" t="s">
        <v>21</v>
      </c>
      <c r="K11" s="52"/>
    </row>
    <row r="12" s="1" customFormat="1" ht="14.4" customHeight="1">
      <c r="B12" s="47"/>
      <c r="C12" s="48"/>
      <c r="D12" s="41" t="s">
        <v>23</v>
      </c>
      <c r="E12" s="48"/>
      <c r="F12" s="36" t="s">
        <v>24</v>
      </c>
      <c r="G12" s="48"/>
      <c r="H12" s="48"/>
      <c r="I12" s="148" t="s">
        <v>25</v>
      </c>
      <c r="J12" s="149" t="str">
        <f>'Rekapitulace stavby'!AN8</f>
        <v>7. 2. 2019</v>
      </c>
      <c r="K12" s="52"/>
    </row>
    <row r="13" s="1" customFormat="1" ht="10.8" customHeight="1">
      <c r="B13" s="47"/>
      <c r="C13" s="48"/>
      <c r="D13" s="48"/>
      <c r="E13" s="48"/>
      <c r="F13" s="48"/>
      <c r="G13" s="48"/>
      <c r="H13" s="48"/>
      <c r="I13" s="146"/>
      <c r="J13" s="48"/>
      <c r="K13" s="52"/>
    </row>
    <row r="14" s="1" customFormat="1" ht="14.4" customHeight="1">
      <c r="B14" s="47"/>
      <c r="C14" s="48"/>
      <c r="D14" s="41" t="s">
        <v>27</v>
      </c>
      <c r="E14" s="48"/>
      <c r="F14" s="48"/>
      <c r="G14" s="48"/>
      <c r="H14" s="48"/>
      <c r="I14" s="148" t="s">
        <v>28</v>
      </c>
      <c r="J14" s="36" t="str">
        <f>IF('Rekapitulace stavby'!AN10="","",'Rekapitulace stavby'!AN10)</f>
        <v/>
      </c>
      <c r="K14" s="52"/>
    </row>
    <row r="15" s="1" customFormat="1" ht="18" customHeight="1">
      <c r="B15" s="47"/>
      <c r="C15" s="48"/>
      <c r="D15" s="48"/>
      <c r="E15" s="36" t="str">
        <f>IF('Rekapitulace stavby'!E11="","",'Rekapitulace stavby'!E11)</f>
        <v xml:space="preserve"> </v>
      </c>
      <c r="F15" s="48"/>
      <c r="G15" s="48"/>
      <c r="H15" s="48"/>
      <c r="I15" s="148" t="s">
        <v>30</v>
      </c>
      <c r="J15" s="36" t="str">
        <f>IF('Rekapitulace stavby'!AN11="","",'Rekapitulace stavby'!AN11)</f>
        <v/>
      </c>
      <c r="K15" s="52"/>
    </row>
    <row r="16" s="1" customFormat="1" ht="6.96" customHeight="1">
      <c r="B16" s="47"/>
      <c r="C16" s="48"/>
      <c r="D16" s="48"/>
      <c r="E16" s="48"/>
      <c r="F16" s="48"/>
      <c r="G16" s="48"/>
      <c r="H16" s="48"/>
      <c r="I16" s="146"/>
      <c r="J16" s="48"/>
      <c r="K16" s="52"/>
    </row>
    <row r="17" s="1" customFormat="1" ht="14.4" customHeight="1">
      <c r="B17" s="47"/>
      <c r="C17" s="48"/>
      <c r="D17" s="41" t="s">
        <v>31</v>
      </c>
      <c r="E17" s="48"/>
      <c r="F17" s="48"/>
      <c r="G17" s="48"/>
      <c r="H17" s="48"/>
      <c r="I17" s="148"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48" t="s">
        <v>30</v>
      </c>
      <c r="J18" s="36"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1" t="s">
        <v>33</v>
      </c>
      <c r="E20" s="48"/>
      <c r="F20" s="48"/>
      <c r="G20" s="48"/>
      <c r="H20" s="48"/>
      <c r="I20" s="148" t="s">
        <v>28</v>
      </c>
      <c r="J20" s="36" t="s">
        <v>21</v>
      </c>
      <c r="K20" s="52"/>
    </row>
    <row r="21" s="1" customFormat="1" ht="18" customHeight="1">
      <c r="B21" s="47"/>
      <c r="C21" s="48"/>
      <c r="D21" s="48"/>
      <c r="E21" s="36" t="s">
        <v>34</v>
      </c>
      <c r="F21" s="48"/>
      <c r="G21" s="48"/>
      <c r="H21" s="48"/>
      <c r="I21" s="148" t="s">
        <v>30</v>
      </c>
      <c r="J21" s="36" t="s">
        <v>21</v>
      </c>
      <c r="K21" s="52"/>
    </row>
    <row r="22" s="1" customFormat="1" ht="6.96" customHeight="1">
      <c r="B22" s="47"/>
      <c r="C22" s="48"/>
      <c r="D22" s="48"/>
      <c r="E22" s="48"/>
      <c r="F22" s="48"/>
      <c r="G22" s="48"/>
      <c r="H22" s="48"/>
      <c r="I22" s="146"/>
      <c r="J22" s="48"/>
      <c r="K22" s="52"/>
    </row>
    <row r="23" s="1" customFormat="1" ht="14.4" customHeight="1">
      <c r="B23" s="47"/>
      <c r="C23" s="48"/>
      <c r="D23" s="41" t="s">
        <v>36</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4"/>
      <c r="J26" s="107"/>
      <c r="K26" s="155"/>
    </row>
    <row r="27" s="1" customFormat="1" ht="25.44" customHeight="1">
      <c r="B27" s="47"/>
      <c r="C27" s="48"/>
      <c r="D27" s="156" t="s">
        <v>38</v>
      </c>
      <c r="E27" s="48"/>
      <c r="F27" s="48"/>
      <c r="G27" s="48"/>
      <c r="H27" s="48"/>
      <c r="I27" s="146"/>
      <c r="J27" s="157">
        <f>ROUND(J79,2)</f>
        <v>0</v>
      </c>
      <c r="K27" s="52"/>
    </row>
    <row r="28" s="1" customFormat="1" ht="6.96" customHeight="1">
      <c r="B28" s="47"/>
      <c r="C28" s="48"/>
      <c r="D28" s="107"/>
      <c r="E28" s="107"/>
      <c r="F28" s="107"/>
      <c r="G28" s="107"/>
      <c r="H28" s="107"/>
      <c r="I28" s="154"/>
      <c r="J28" s="107"/>
      <c r="K28" s="155"/>
    </row>
    <row r="29" s="1" customFormat="1" ht="14.4" customHeight="1">
      <c r="B29" s="47"/>
      <c r="C29" s="48"/>
      <c r="D29" s="48"/>
      <c r="E29" s="48"/>
      <c r="F29" s="53" t="s">
        <v>40</v>
      </c>
      <c r="G29" s="48"/>
      <c r="H29" s="48"/>
      <c r="I29" s="158" t="s">
        <v>39</v>
      </c>
      <c r="J29" s="53" t="s">
        <v>41</v>
      </c>
      <c r="K29" s="52"/>
    </row>
    <row r="30" s="1" customFormat="1" ht="14.4" customHeight="1">
      <c r="B30" s="47"/>
      <c r="C30" s="48"/>
      <c r="D30" s="56" t="s">
        <v>42</v>
      </c>
      <c r="E30" s="56" t="s">
        <v>43</v>
      </c>
      <c r="F30" s="159">
        <f>ROUND(SUM(BE79:BE92), 2)</f>
        <v>0</v>
      </c>
      <c r="G30" s="48"/>
      <c r="H30" s="48"/>
      <c r="I30" s="160">
        <v>0.20999999999999999</v>
      </c>
      <c r="J30" s="159">
        <f>ROUND(ROUND((SUM(BE79:BE92)), 2)*I30, 2)</f>
        <v>0</v>
      </c>
      <c r="K30" s="52"/>
    </row>
    <row r="31" s="1" customFormat="1" ht="14.4" customHeight="1">
      <c r="B31" s="47"/>
      <c r="C31" s="48"/>
      <c r="D31" s="48"/>
      <c r="E31" s="56" t="s">
        <v>44</v>
      </c>
      <c r="F31" s="159">
        <f>ROUND(SUM(BF79:BF92), 2)</f>
        <v>0</v>
      </c>
      <c r="G31" s="48"/>
      <c r="H31" s="48"/>
      <c r="I31" s="160">
        <v>0.14999999999999999</v>
      </c>
      <c r="J31" s="159">
        <f>ROUND(ROUND((SUM(BF79:BF92)), 2)*I31, 2)</f>
        <v>0</v>
      </c>
      <c r="K31" s="52"/>
    </row>
    <row r="32" hidden="1" s="1" customFormat="1" ht="14.4" customHeight="1">
      <c r="B32" s="47"/>
      <c r="C32" s="48"/>
      <c r="D32" s="48"/>
      <c r="E32" s="56" t="s">
        <v>45</v>
      </c>
      <c r="F32" s="159">
        <f>ROUND(SUM(BG79:BG92), 2)</f>
        <v>0</v>
      </c>
      <c r="G32" s="48"/>
      <c r="H32" s="48"/>
      <c r="I32" s="160">
        <v>0.20999999999999999</v>
      </c>
      <c r="J32" s="159">
        <v>0</v>
      </c>
      <c r="K32" s="52"/>
    </row>
    <row r="33" hidden="1" s="1" customFormat="1" ht="14.4" customHeight="1">
      <c r="B33" s="47"/>
      <c r="C33" s="48"/>
      <c r="D33" s="48"/>
      <c r="E33" s="56" t="s">
        <v>46</v>
      </c>
      <c r="F33" s="159">
        <f>ROUND(SUM(BH79:BH92), 2)</f>
        <v>0</v>
      </c>
      <c r="G33" s="48"/>
      <c r="H33" s="48"/>
      <c r="I33" s="160">
        <v>0.14999999999999999</v>
      </c>
      <c r="J33" s="159">
        <v>0</v>
      </c>
      <c r="K33" s="52"/>
    </row>
    <row r="34" hidden="1" s="1" customFormat="1" ht="14.4" customHeight="1">
      <c r="B34" s="47"/>
      <c r="C34" s="48"/>
      <c r="D34" s="48"/>
      <c r="E34" s="56" t="s">
        <v>47</v>
      </c>
      <c r="F34" s="159">
        <f>ROUND(SUM(BI79:BI92), 2)</f>
        <v>0</v>
      </c>
      <c r="G34" s="48"/>
      <c r="H34" s="48"/>
      <c r="I34" s="160">
        <v>0</v>
      </c>
      <c r="J34" s="159">
        <v>0</v>
      </c>
      <c r="K34" s="52"/>
    </row>
    <row r="35" s="1" customFormat="1" ht="6.96" customHeight="1">
      <c r="B35" s="47"/>
      <c r="C35" s="48"/>
      <c r="D35" s="48"/>
      <c r="E35" s="48"/>
      <c r="F35" s="48"/>
      <c r="G35" s="48"/>
      <c r="H35" s="48"/>
      <c r="I35" s="146"/>
      <c r="J35" s="48"/>
      <c r="K35" s="52"/>
    </row>
    <row r="36" s="1" customFormat="1" ht="25.44" customHeight="1">
      <c r="B36" s="47"/>
      <c r="C36" s="161"/>
      <c r="D36" s="162" t="s">
        <v>48</v>
      </c>
      <c r="E36" s="99"/>
      <c r="F36" s="99"/>
      <c r="G36" s="163" t="s">
        <v>49</v>
      </c>
      <c r="H36" s="164" t="s">
        <v>50</v>
      </c>
      <c r="I36" s="165"/>
      <c r="J36" s="166">
        <f>SUM(J27:J34)</f>
        <v>0</v>
      </c>
      <c r="K36" s="167"/>
    </row>
    <row r="37" s="1" customFormat="1" ht="14.4" customHeight="1">
      <c r="B37" s="68"/>
      <c r="C37" s="69"/>
      <c r="D37" s="69"/>
      <c r="E37" s="69"/>
      <c r="F37" s="69"/>
      <c r="G37" s="69"/>
      <c r="H37" s="69"/>
      <c r="I37" s="168"/>
      <c r="J37" s="69"/>
      <c r="K37" s="70"/>
    </row>
    <row r="41" s="1" customFormat="1" ht="6.96" customHeight="1">
      <c r="B41" s="169"/>
      <c r="C41" s="170"/>
      <c r="D41" s="170"/>
      <c r="E41" s="170"/>
      <c r="F41" s="170"/>
      <c r="G41" s="170"/>
      <c r="H41" s="170"/>
      <c r="I41" s="171"/>
      <c r="J41" s="170"/>
      <c r="K41" s="172"/>
    </row>
    <row r="42" s="1" customFormat="1" ht="36.96" customHeight="1">
      <c r="B42" s="47"/>
      <c r="C42" s="31" t="s">
        <v>97</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1" t="s">
        <v>18</v>
      </c>
      <c r="D44" s="48"/>
      <c r="E44" s="48"/>
      <c r="F44" s="48"/>
      <c r="G44" s="48"/>
      <c r="H44" s="48"/>
      <c r="I44" s="146"/>
      <c r="J44" s="48"/>
      <c r="K44" s="52"/>
    </row>
    <row r="45" s="1" customFormat="1" ht="16.5" customHeight="1">
      <c r="B45" s="47"/>
      <c r="C45" s="48"/>
      <c r="D45" s="48"/>
      <c r="E45" s="145" t="str">
        <f>E7</f>
        <v>Oprava místní komunikace a prostranství u ZS - Mladý Smolivec</v>
      </c>
      <c r="F45" s="41"/>
      <c r="G45" s="41"/>
      <c r="H45" s="41"/>
      <c r="I45" s="146"/>
      <c r="J45" s="48"/>
      <c r="K45" s="52"/>
    </row>
    <row r="46" s="1" customFormat="1" ht="14.4" customHeight="1">
      <c r="B46" s="47"/>
      <c r="C46" s="41" t="s">
        <v>95</v>
      </c>
      <c r="D46" s="48"/>
      <c r="E46" s="48"/>
      <c r="F46" s="48"/>
      <c r="G46" s="48"/>
      <c r="H46" s="48"/>
      <c r="I46" s="146"/>
      <c r="J46" s="48"/>
      <c r="K46" s="52"/>
    </row>
    <row r="47" s="1" customFormat="1" ht="17.25" customHeight="1">
      <c r="B47" s="47"/>
      <c r="C47" s="48"/>
      <c r="D47" s="48"/>
      <c r="E47" s="147" t="str">
        <f>E9</f>
        <v>VON - Vedlejší a ostatní rozpočtové náklady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1" t="s">
        <v>23</v>
      </c>
      <c r="D49" s="48"/>
      <c r="E49" s="48"/>
      <c r="F49" s="36" t="str">
        <f>F12</f>
        <v>Mladý Smolivec</v>
      </c>
      <c r="G49" s="48"/>
      <c r="H49" s="48"/>
      <c r="I49" s="148" t="s">
        <v>25</v>
      </c>
      <c r="J49" s="149" t="str">
        <f>IF(J12="","",J12)</f>
        <v>7. 2. 2019</v>
      </c>
      <c r="K49" s="52"/>
    </row>
    <row r="50" s="1" customFormat="1" ht="6.96" customHeight="1">
      <c r="B50" s="47"/>
      <c r="C50" s="48"/>
      <c r="D50" s="48"/>
      <c r="E50" s="48"/>
      <c r="F50" s="48"/>
      <c r="G50" s="48"/>
      <c r="H50" s="48"/>
      <c r="I50" s="146"/>
      <c r="J50" s="48"/>
      <c r="K50" s="52"/>
    </row>
    <row r="51" s="1" customFormat="1">
      <c r="B51" s="47"/>
      <c r="C51" s="41" t="s">
        <v>27</v>
      </c>
      <c r="D51" s="48"/>
      <c r="E51" s="48"/>
      <c r="F51" s="36" t="str">
        <f>E15</f>
        <v xml:space="preserve"> </v>
      </c>
      <c r="G51" s="48"/>
      <c r="H51" s="48"/>
      <c r="I51" s="148" t="s">
        <v>33</v>
      </c>
      <c r="J51" s="45" t="str">
        <f>E21</f>
        <v>Ing. Petr Hulinský</v>
      </c>
      <c r="K51" s="52"/>
    </row>
    <row r="52" s="1" customFormat="1" ht="14.4" customHeight="1">
      <c r="B52" s="47"/>
      <c r="C52" s="41" t="s">
        <v>31</v>
      </c>
      <c r="D52" s="48"/>
      <c r="E52" s="48"/>
      <c r="F52" s="36" t="str">
        <f>IF(E18="","",E18)</f>
        <v/>
      </c>
      <c r="G52" s="48"/>
      <c r="H52" s="48"/>
      <c r="I52" s="146"/>
      <c r="J52" s="173"/>
      <c r="K52" s="52"/>
    </row>
    <row r="53" s="1" customFormat="1" ht="10.32" customHeight="1">
      <c r="B53" s="47"/>
      <c r="C53" s="48"/>
      <c r="D53" s="48"/>
      <c r="E53" s="48"/>
      <c r="F53" s="48"/>
      <c r="G53" s="48"/>
      <c r="H53" s="48"/>
      <c r="I53" s="146"/>
      <c r="J53" s="48"/>
      <c r="K53" s="52"/>
    </row>
    <row r="54" s="1" customFormat="1" ht="29.28" customHeight="1">
      <c r="B54" s="47"/>
      <c r="C54" s="174" t="s">
        <v>98</v>
      </c>
      <c r="D54" s="161"/>
      <c r="E54" s="161"/>
      <c r="F54" s="161"/>
      <c r="G54" s="161"/>
      <c r="H54" s="161"/>
      <c r="I54" s="175"/>
      <c r="J54" s="176" t="s">
        <v>99</v>
      </c>
      <c r="K54" s="177"/>
    </row>
    <row r="55" s="1" customFormat="1" ht="10.32" customHeight="1">
      <c r="B55" s="47"/>
      <c r="C55" s="48"/>
      <c r="D55" s="48"/>
      <c r="E55" s="48"/>
      <c r="F55" s="48"/>
      <c r="G55" s="48"/>
      <c r="H55" s="48"/>
      <c r="I55" s="146"/>
      <c r="J55" s="48"/>
      <c r="K55" s="52"/>
    </row>
    <row r="56" s="1" customFormat="1" ht="29.28" customHeight="1">
      <c r="B56" s="47"/>
      <c r="C56" s="178" t="s">
        <v>100</v>
      </c>
      <c r="D56" s="48"/>
      <c r="E56" s="48"/>
      <c r="F56" s="48"/>
      <c r="G56" s="48"/>
      <c r="H56" s="48"/>
      <c r="I56" s="146"/>
      <c r="J56" s="157">
        <f>J79</f>
        <v>0</v>
      </c>
      <c r="K56" s="52"/>
      <c r="AU56" s="25" t="s">
        <v>101</v>
      </c>
    </row>
    <row r="57" s="7" customFormat="1" ht="24.96" customHeight="1">
      <c r="B57" s="179"/>
      <c r="C57" s="180"/>
      <c r="D57" s="181" t="s">
        <v>701</v>
      </c>
      <c r="E57" s="182"/>
      <c r="F57" s="182"/>
      <c r="G57" s="182"/>
      <c r="H57" s="182"/>
      <c r="I57" s="183"/>
      <c r="J57" s="184">
        <f>J80</f>
        <v>0</v>
      </c>
      <c r="K57" s="185"/>
    </row>
    <row r="58" s="8" customFormat="1" ht="19.92" customHeight="1">
      <c r="B58" s="186"/>
      <c r="C58" s="187"/>
      <c r="D58" s="188" t="s">
        <v>702</v>
      </c>
      <c r="E58" s="189"/>
      <c r="F58" s="189"/>
      <c r="G58" s="189"/>
      <c r="H58" s="189"/>
      <c r="I58" s="190"/>
      <c r="J58" s="191">
        <f>J81</f>
        <v>0</v>
      </c>
      <c r="K58" s="192"/>
    </row>
    <row r="59" s="8" customFormat="1" ht="19.92" customHeight="1">
      <c r="B59" s="186"/>
      <c r="C59" s="187"/>
      <c r="D59" s="188" t="s">
        <v>703</v>
      </c>
      <c r="E59" s="189"/>
      <c r="F59" s="189"/>
      <c r="G59" s="189"/>
      <c r="H59" s="189"/>
      <c r="I59" s="190"/>
      <c r="J59" s="191">
        <f>J88</f>
        <v>0</v>
      </c>
      <c r="K59" s="192"/>
    </row>
    <row r="60" s="1" customFormat="1" ht="21.84" customHeight="1">
      <c r="B60" s="47"/>
      <c r="C60" s="48"/>
      <c r="D60" s="48"/>
      <c r="E60" s="48"/>
      <c r="F60" s="48"/>
      <c r="G60" s="48"/>
      <c r="H60" s="48"/>
      <c r="I60" s="146"/>
      <c r="J60" s="48"/>
      <c r="K60" s="52"/>
    </row>
    <row r="61" s="1" customFormat="1" ht="6.96" customHeight="1">
      <c r="B61" s="68"/>
      <c r="C61" s="69"/>
      <c r="D61" s="69"/>
      <c r="E61" s="69"/>
      <c r="F61" s="69"/>
      <c r="G61" s="69"/>
      <c r="H61" s="69"/>
      <c r="I61" s="168"/>
      <c r="J61" s="69"/>
      <c r="K61" s="70"/>
    </row>
    <row r="65" s="1" customFormat="1" ht="6.96" customHeight="1">
      <c r="B65" s="71"/>
      <c r="C65" s="72"/>
      <c r="D65" s="72"/>
      <c r="E65" s="72"/>
      <c r="F65" s="72"/>
      <c r="G65" s="72"/>
      <c r="H65" s="72"/>
      <c r="I65" s="171"/>
      <c r="J65" s="72"/>
      <c r="K65" s="72"/>
      <c r="L65" s="73"/>
    </row>
    <row r="66" s="1" customFormat="1" ht="36.96" customHeight="1">
      <c r="B66" s="47"/>
      <c r="C66" s="74" t="s">
        <v>116</v>
      </c>
      <c r="D66" s="75"/>
      <c r="E66" s="75"/>
      <c r="F66" s="75"/>
      <c r="G66" s="75"/>
      <c r="H66" s="75"/>
      <c r="I66" s="193"/>
      <c r="J66" s="75"/>
      <c r="K66" s="75"/>
      <c r="L66" s="73"/>
    </row>
    <row r="67" s="1" customFormat="1" ht="6.96" customHeight="1">
      <c r="B67" s="47"/>
      <c r="C67" s="75"/>
      <c r="D67" s="75"/>
      <c r="E67" s="75"/>
      <c r="F67" s="75"/>
      <c r="G67" s="75"/>
      <c r="H67" s="75"/>
      <c r="I67" s="193"/>
      <c r="J67" s="75"/>
      <c r="K67" s="75"/>
      <c r="L67" s="73"/>
    </row>
    <row r="68" s="1" customFormat="1" ht="14.4" customHeight="1">
      <c r="B68" s="47"/>
      <c r="C68" s="77" t="s">
        <v>18</v>
      </c>
      <c r="D68" s="75"/>
      <c r="E68" s="75"/>
      <c r="F68" s="75"/>
      <c r="G68" s="75"/>
      <c r="H68" s="75"/>
      <c r="I68" s="193"/>
      <c r="J68" s="75"/>
      <c r="K68" s="75"/>
      <c r="L68" s="73"/>
    </row>
    <row r="69" s="1" customFormat="1" ht="16.5" customHeight="1">
      <c r="B69" s="47"/>
      <c r="C69" s="75"/>
      <c r="D69" s="75"/>
      <c r="E69" s="194" t="str">
        <f>E7</f>
        <v>Oprava místní komunikace a prostranství u ZS - Mladý Smolivec</v>
      </c>
      <c r="F69" s="77"/>
      <c r="G69" s="77"/>
      <c r="H69" s="77"/>
      <c r="I69" s="193"/>
      <c r="J69" s="75"/>
      <c r="K69" s="75"/>
      <c r="L69" s="73"/>
    </row>
    <row r="70" s="1" customFormat="1" ht="14.4" customHeight="1">
      <c r="B70" s="47"/>
      <c r="C70" s="77" t="s">
        <v>95</v>
      </c>
      <c r="D70" s="75"/>
      <c r="E70" s="75"/>
      <c r="F70" s="75"/>
      <c r="G70" s="75"/>
      <c r="H70" s="75"/>
      <c r="I70" s="193"/>
      <c r="J70" s="75"/>
      <c r="K70" s="75"/>
      <c r="L70" s="73"/>
    </row>
    <row r="71" s="1" customFormat="1" ht="17.25" customHeight="1">
      <c r="B71" s="47"/>
      <c r="C71" s="75"/>
      <c r="D71" s="75"/>
      <c r="E71" s="83" t="str">
        <f>E9</f>
        <v>VON - Vedlejší a ostatní rozpočtové náklady</v>
      </c>
      <c r="F71" s="75"/>
      <c r="G71" s="75"/>
      <c r="H71" s="75"/>
      <c r="I71" s="193"/>
      <c r="J71" s="75"/>
      <c r="K71" s="75"/>
      <c r="L71" s="73"/>
    </row>
    <row r="72" s="1" customFormat="1" ht="6.96" customHeight="1">
      <c r="B72" s="47"/>
      <c r="C72" s="75"/>
      <c r="D72" s="75"/>
      <c r="E72" s="75"/>
      <c r="F72" s="75"/>
      <c r="G72" s="75"/>
      <c r="H72" s="75"/>
      <c r="I72" s="193"/>
      <c r="J72" s="75"/>
      <c r="K72" s="75"/>
      <c r="L72" s="73"/>
    </row>
    <row r="73" s="1" customFormat="1" ht="18" customHeight="1">
      <c r="B73" s="47"/>
      <c r="C73" s="77" t="s">
        <v>23</v>
      </c>
      <c r="D73" s="75"/>
      <c r="E73" s="75"/>
      <c r="F73" s="195" t="str">
        <f>F12</f>
        <v>Mladý Smolivec</v>
      </c>
      <c r="G73" s="75"/>
      <c r="H73" s="75"/>
      <c r="I73" s="196" t="s">
        <v>25</v>
      </c>
      <c r="J73" s="86" t="str">
        <f>IF(J12="","",J12)</f>
        <v>7. 2. 2019</v>
      </c>
      <c r="K73" s="75"/>
      <c r="L73" s="73"/>
    </row>
    <row r="74" s="1" customFormat="1" ht="6.96" customHeight="1">
      <c r="B74" s="47"/>
      <c r="C74" s="75"/>
      <c r="D74" s="75"/>
      <c r="E74" s="75"/>
      <c r="F74" s="75"/>
      <c r="G74" s="75"/>
      <c r="H74" s="75"/>
      <c r="I74" s="193"/>
      <c r="J74" s="75"/>
      <c r="K74" s="75"/>
      <c r="L74" s="73"/>
    </row>
    <row r="75" s="1" customFormat="1">
      <c r="B75" s="47"/>
      <c r="C75" s="77" t="s">
        <v>27</v>
      </c>
      <c r="D75" s="75"/>
      <c r="E75" s="75"/>
      <c r="F75" s="195" t="str">
        <f>E15</f>
        <v xml:space="preserve"> </v>
      </c>
      <c r="G75" s="75"/>
      <c r="H75" s="75"/>
      <c r="I75" s="196" t="s">
        <v>33</v>
      </c>
      <c r="J75" s="195" t="str">
        <f>E21</f>
        <v>Ing. Petr Hulinský</v>
      </c>
      <c r="K75" s="75"/>
      <c r="L75" s="73"/>
    </row>
    <row r="76" s="1" customFormat="1" ht="14.4" customHeight="1">
      <c r="B76" s="47"/>
      <c r="C76" s="77" t="s">
        <v>31</v>
      </c>
      <c r="D76" s="75"/>
      <c r="E76" s="75"/>
      <c r="F76" s="195" t="str">
        <f>IF(E18="","",E18)</f>
        <v/>
      </c>
      <c r="G76" s="75"/>
      <c r="H76" s="75"/>
      <c r="I76" s="193"/>
      <c r="J76" s="75"/>
      <c r="K76" s="75"/>
      <c r="L76" s="73"/>
    </row>
    <row r="77" s="1" customFormat="1" ht="10.32" customHeight="1">
      <c r="B77" s="47"/>
      <c r="C77" s="75"/>
      <c r="D77" s="75"/>
      <c r="E77" s="75"/>
      <c r="F77" s="75"/>
      <c r="G77" s="75"/>
      <c r="H77" s="75"/>
      <c r="I77" s="193"/>
      <c r="J77" s="75"/>
      <c r="K77" s="75"/>
      <c r="L77" s="73"/>
    </row>
    <row r="78" s="9" customFormat="1" ht="29.28" customHeight="1">
      <c r="B78" s="197"/>
      <c r="C78" s="198" t="s">
        <v>117</v>
      </c>
      <c r="D78" s="199" t="s">
        <v>57</v>
      </c>
      <c r="E78" s="199" t="s">
        <v>53</v>
      </c>
      <c r="F78" s="199" t="s">
        <v>118</v>
      </c>
      <c r="G78" s="199" t="s">
        <v>119</v>
      </c>
      <c r="H78" s="199" t="s">
        <v>120</v>
      </c>
      <c r="I78" s="200" t="s">
        <v>121</v>
      </c>
      <c r="J78" s="199" t="s">
        <v>99</v>
      </c>
      <c r="K78" s="201" t="s">
        <v>122</v>
      </c>
      <c r="L78" s="202"/>
      <c r="M78" s="103" t="s">
        <v>123</v>
      </c>
      <c r="N78" s="104" t="s">
        <v>42</v>
      </c>
      <c r="O78" s="104" t="s">
        <v>124</v>
      </c>
      <c r="P78" s="104" t="s">
        <v>125</v>
      </c>
      <c r="Q78" s="104" t="s">
        <v>126</v>
      </c>
      <c r="R78" s="104" t="s">
        <v>127</v>
      </c>
      <c r="S78" s="104" t="s">
        <v>128</v>
      </c>
      <c r="T78" s="105" t="s">
        <v>129</v>
      </c>
    </row>
    <row r="79" s="1" customFormat="1" ht="29.28" customHeight="1">
      <c r="B79" s="47"/>
      <c r="C79" s="109" t="s">
        <v>100</v>
      </c>
      <c r="D79" s="75"/>
      <c r="E79" s="75"/>
      <c r="F79" s="75"/>
      <c r="G79" s="75"/>
      <c r="H79" s="75"/>
      <c r="I79" s="193"/>
      <c r="J79" s="203">
        <f>BK79</f>
        <v>0</v>
      </c>
      <c r="K79" s="75"/>
      <c r="L79" s="73"/>
      <c r="M79" s="106"/>
      <c r="N79" s="107"/>
      <c r="O79" s="107"/>
      <c r="P79" s="204">
        <f>P80</f>
        <v>0</v>
      </c>
      <c r="Q79" s="107"/>
      <c r="R79" s="204">
        <f>R80</f>
        <v>0</v>
      </c>
      <c r="S79" s="107"/>
      <c r="T79" s="205">
        <f>T80</f>
        <v>0</v>
      </c>
      <c r="AT79" s="25" t="s">
        <v>71</v>
      </c>
      <c r="AU79" s="25" t="s">
        <v>101</v>
      </c>
      <c r="BK79" s="206">
        <f>BK80</f>
        <v>0</v>
      </c>
    </row>
    <row r="80" s="10" customFormat="1" ht="37.44001" customHeight="1">
      <c r="B80" s="207"/>
      <c r="C80" s="208"/>
      <c r="D80" s="209" t="s">
        <v>71</v>
      </c>
      <c r="E80" s="210" t="s">
        <v>704</v>
      </c>
      <c r="F80" s="210" t="s">
        <v>705</v>
      </c>
      <c r="G80" s="208"/>
      <c r="H80" s="208"/>
      <c r="I80" s="211"/>
      <c r="J80" s="212">
        <f>BK80</f>
        <v>0</v>
      </c>
      <c r="K80" s="208"/>
      <c r="L80" s="213"/>
      <c r="M80" s="214"/>
      <c r="N80" s="215"/>
      <c r="O80" s="215"/>
      <c r="P80" s="216">
        <f>P81+P88</f>
        <v>0</v>
      </c>
      <c r="Q80" s="215"/>
      <c r="R80" s="216">
        <f>R81+R88</f>
        <v>0</v>
      </c>
      <c r="S80" s="215"/>
      <c r="T80" s="217">
        <f>T81+T88</f>
        <v>0</v>
      </c>
      <c r="AR80" s="218" t="s">
        <v>170</v>
      </c>
      <c r="AT80" s="219" t="s">
        <v>71</v>
      </c>
      <c r="AU80" s="219" t="s">
        <v>72</v>
      </c>
      <c r="AY80" s="218" t="s">
        <v>132</v>
      </c>
      <c r="BK80" s="220">
        <f>BK81+BK88</f>
        <v>0</v>
      </c>
    </row>
    <row r="81" s="10" customFormat="1" ht="19.92" customHeight="1">
      <c r="B81" s="207"/>
      <c r="C81" s="208"/>
      <c r="D81" s="209" t="s">
        <v>71</v>
      </c>
      <c r="E81" s="221" t="s">
        <v>706</v>
      </c>
      <c r="F81" s="221" t="s">
        <v>707</v>
      </c>
      <c r="G81" s="208"/>
      <c r="H81" s="208"/>
      <c r="I81" s="211"/>
      <c r="J81" s="222">
        <f>BK81</f>
        <v>0</v>
      </c>
      <c r="K81" s="208"/>
      <c r="L81" s="213"/>
      <c r="M81" s="214"/>
      <c r="N81" s="215"/>
      <c r="O81" s="215"/>
      <c r="P81" s="216">
        <f>SUM(P82:P87)</f>
        <v>0</v>
      </c>
      <c r="Q81" s="215"/>
      <c r="R81" s="216">
        <f>SUM(R82:R87)</f>
        <v>0</v>
      </c>
      <c r="S81" s="215"/>
      <c r="T81" s="217">
        <f>SUM(T82:T87)</f>
        <v>0</v>
      </c>
      <c r="AR81" s="218" t="s">
        <v>170</v>
      </c>
      <c r="AT81" s="219" t="s">
        <v>71</v>
      </c>
      <c r="AU81" s="219" t="s">
        <v>80</v>
      </c>
      <c r="AY81" s="218" t="s">
        <v>132</v>
      </c>
      <c r="BK81" s="220">
        <f>SUM(BK82:BK87)</f>
        <v>0</v>
      </c>
    </row>
    <row r="82" s="1" customFormat="1" ht="16.5" customHeight="1">
      <c r="B82" s="47"/>
      <c r="C82" s="223" t="s">
        <v>80</v>
      </c>
      <c r="D82" s="223" t="s">
        <v>134</v>
      </c>
      <c r="E82" s="224" t="s">
        <v>708</v>
      </c>
      <c r="F82" s="225" t="s">
        <v>709</v>
      </c>
      <c r="G82" s="226" t="s">
        <v>710</v>
      </c>
      <c r="H82" s="227">
        <v>1</v>
      </c>
      <c r="I82" s="228"/>
      <c r="J82" s="229">
        <f>ROUND(I82*H82,2)</f>
        <v>0</v>
      </c>
      <c r="K82" s="225" t="s">
        <v>138</v>
      </c>
      <c r="L82" s="73"/>
      <c r="M82" s="230" t="s">
        <v>21</v>
      </c>
      <c r="N82" s="231" t="s">
        <v>43</v>
      </c>
      <c r="O82" s="48"/>
      <c r="P82" s="232">
        <f>O82*H82</f>
        <v>0</v>
      </c>
      <c r="Q82" s="232">
        <v>0</v>
      </c>
      <c r="R82" s="232">
        <f>Q82*H82</f>
        <v>0</v>
      </c>
      <c r="S82" s="232">
        <v>0</v>
      </c>
      <c r="T82" s="233">
        <f>S82*H82</f>
        <v>0</v>
      </c>
      <c r="AR82" s="25" t="s">
        <v>711</v>
      </c>
      <c r="AT82" s="25" t="s">
        <v>134</v>
      </c>
      <c r="AU82" s="25" t="s">
        <v>82</v>
      </c>
      <c r="AY82" s="25" t="s">
        <v>132</v>
      </c>
      <c r="BE82" s="234">
        <f>IF(N82="základní",J82,0)</f>
        <v>0</v>
      </c>
      <c r="BF82" s="234">
        <f>IF(N82="snížená",J82,0)</f>
        <v>0</v>
      </c>
      <c r="BG82" s="234">
        <f>IF(N82="zákl. přenesená",J82,0)</f>
        <v>0</v>
      </c>
      <c r="BH82" s="234">
        <f>IF(N82="sníž. přenesená",J82,0)</f>
        <v>0</v>
      </c>
      <c r="BI82" s="234">
        <f>IF(N82="nulová",J82,0)</f>
        <v>0</v>
      </c>
      <c r="BJ82" s="25" t="s">
        <v>80</v>
      </c>
      <c r="BK82" s="234">
        <f>ROUND(I82*H82,2)</f>
        <v>0</v>
      </c>
      <c r="BL82" s="25" t="s">
        <v>711</v>
      </c>
      <c r="BM82" s="25" t="s">
        <v>712</v>
      </c>
    </row>
    <row r="83" s="1" customFormat="1">
      <c r="B83" s="47"/>
      <c r="C83" s="75"/>
      <c r="D83" s="235" t="s">
        <v>141</v>
      </c>
      <c r="E83" s="75"/>
      <c r="F83" s="236" t="s">
        <v>713</v>
      </c>
      <c r="G83" s="75"/>
      <c r="H83" s="75"/>
      <c r="I83" s="193"/>
      <c r="J83" s="75"/>
      <c r="K83" s="75"/>
      <c r="L83" s="73"/>
      <c r="M83" s="237"/>
      <c r="N83" s="48"/>
      <c r="O83" s="48"/>
      <c r="P83" s="48"/>
      <c r="Q83" s="48"/>
      <c r="R83" s="48"/>
      <c r="S83" s="48"/>
      <c r="T83" s="96"/>
      <c r="AT83" s="25" t="s">
        <v>141</v>
      </c>
      <c r="AU83" s="25" t="s">
        <v>82</v>
      </c>
    </row>
    <row r="84" s="1" customFormat="1" ht="16.5" customHeight="1">
      <c r="B84" s="47"/>
      <c r="C84" s="223" t="s">
        <v>82</v>
      </c>
      <c r="D84" s="223" t="s">
        <v>134</v>
      </c>
      <c r="E84" s="224" t="s">
        <v>714</v>
      </c>
      <c r="F84" s="225" t="s">
        <v>715</v>
      </c>
      <c r="G84" s="226" t="s">
        <v>710</v>
      </c>
      <c r="H84" s="227">
        <v>1</v>
      </c>
      <c r="I84" s="228"/>
      <c r="J84" s="229">
        <f>ROUND(I84*H84,2)</f>
        <v>0</v>
      </c>
      <c r="K84" s="225" t="s">
        <v>138</v>
      </c>
      <c r="L84" s="73"/>
      <c r="M84" s="230" t="s">
        <v>21</v>
      </c>
      <c r="N84" s="231" t="s">
        <v>43</v>
      </c>
      <c r="O84" s="48"/>
      <c r="P84" s="232">
        <f>O84*H84</f>
        <v>0</v>
      </c>
      <c r="Q84" s="232">
        <v>0</v>
      </c>
      <c r="R84" s="232">
        <f>Q84*H84</f>
        <v>0</v>
      </c>
      <c r="S84" s="232">
        <v>0</v>
      </c>
      <c r="T84" s="233">
        <f>S84*H84</f>
        <v>0</v>
      </c>
      <c r="AR84" s="25" t="s">
        <v>711</v>
      </c>
      <c r="AT84" s="25" t="s">
        <v>134</v>
      </c>
      <c r="AU84" s="25" t="s">
        <v>82</v>
      </c>
      <c r="AY84" s="25" t="s">
        <v>132</v>
      </c>
      <c r="BE84" s="234">
        <f>IF(N84="základní",J84,0)</f>
        <v>0</v>
      </c>
      <c r="BF84" s="234">
        <f>IF(N84="snížená",J84,0)</f>
        <v>0</v>
      </c>
      <c r="BG84" s="234">
        <f>IF(N84="zákl. přenesená",J84,0)</f>
        <v>0</v>
      </c>
      <c r="BH84" s="234">
        <f>IF(N84="sníž. přenesená",J84,0)</f>
        <v>0</v>
      </c>
      <c r="BI84" s="234">
        <f>IF(N84="nulová",J84,0)</f>
        <v>0</v>
      </c>
      <c r="BJ84" s="25" t="s">
        <v>80</v>
      </c>
      <c r="BK84" s="234">
        <f>ROUND(I84*H84,2)</f>
        <v>0</v>
      </c>
      <c r="BL84" s="25" t="s">
        <v>711</v>
      </c>
      <c r="BM84" s="25" t="s">
        <v>716</v>
      </c>
    </row>
    <row r="85" s="1" customFormat="1">
      <c r="B85" s="47"/>
      <c r="C85" s="75"/>
      <c r="D85" s="235" t="s">
        <v>141</v>
      </c>
      <c r="E85" s="75"/>
      <c r="F85" s="236" t="s">
        <v>717</v>
      </c>
      <c r="G85" s="75"/>
      <c r="H85" s="75"/>
      <c r="I85" s="193"/>
      <c r="J85" s="75"/>
      <c r="K85" s="75"/>
      <c r="L85" s="73"/>
      <c r="M85" s="237"/>
      <c r="N85" s="48"/>
      <c r="O85" s="48"/>
      <c r="P85" s="48"/>
      <c r="Q85" s="48"/>
      <c r="R85" s="48"/>
      <c r="S85" s="48"/>
      <c r="T85" s="96"/>
      <c r="AT85" s="25" t="s">
        <v>141</v>
      </c>
      <c r="AU85" s="25" t="s">
        <v>82</v>
      </c>
    </row>
    <row r="86" s="1" customFormat="1" ht="16.5" customHeight="1">
      <c r="B86" s="47"/>
      <c r="C86" s="223" t="s">
        <v>154</v>
      </c>
      <c r="D86" s="223" t="s">
        <v>134</v>
      </c>
      <c r="E86" s="224" t="s">
        <v>718</v>
      </c>
      <c r="F86" s="225" t="s">
        <v>719</v>
      </c>
      <c r="G86" s="226" t="s">
        <v>710</v>
      </c>
      <c r="H86" s="227">
        <v>1</v>
      </c>
      <c r="I86" s="228"/>
      <c r="J86" s="229">
        <f>ROUND(I86*H86,2)</f>
        <v>0</v>
      </c>
      <c r="K86" s="225" t="s">
        <v>138</v>
      </c>
      <c r="L86" s="73"/>
      <c r="M86" s="230" t="s">
        <v>21</v>
      </c>
      <c r="N86" s="231" t="s">
        <v>43</v>
      </c>
      <c r="O86" s="48"/>
      <c r="P86" s="232">
        <f>O86*H86</f>
        <v>0</v>
      </c>
      <c r="Q86" s="232">
        <v>0</v>
      </c>
      <c r="R86" s="232">
        <f>Q86*H86</f>
        <v>0</v>
      </c>
      <c r="S86" s="232">
        <v>0</v>
      </c>
      <c r="T86" s="233">
        <f>S86*H86</f>
        <v>0</v>
      </c>
      <c r="AR86" s="25" t="s">
        <v>711</v>
      </c>
      <c r="AT86" s="25" t="s">
        <v>134</v>
      </c>
      <c r="AU86" s="25" t="s">
        <v>82</v>
      </c>
      <c r="AY86" s="25" t="s">
        <v>132</v>
      </c>
      <c r="BE86" s="234">
        <f>IF(N86="základní",J86,0)</f>
        <v>0</v>
      </c>
      <c r="BF86" s="234">
        <f>IF(N86="snížená",J86,0)</f>
        <v>0</v>
      </c>
      <c r="BG86" s="234">
        <f>IF(N86="zákl. přenesená",J86,0)</f>
        <v>0</v>
      </c>
      <c r="BH86" s="234">
        <f>IF(N86="sníž. přenesená",J86,0)</f>
        <v>0</v>
      </c>
      <c r="BI86" s="234">
        <f>IF(N86="nulová",J86,0)</f>
        <v>0</v>
      </c>
      <c r="BJ86" s="25" t="s">
        <v>80</v>
      </c>
      <c r="BK86" s="234">
        <f>ROUND(I86*H86,2)</f>
        <v>0</v>
      </c>
      <c r="BL86" s="25" t="s">
        <v>711</v>
      </c>
      <c r="BM86" s="25" t="s">
        <v>720</v>
      </c>
    </row>
    <row r="87" s="1" customFormat="1">
      <c r="B87" s="47"/>
      <c r="C87" s="75"/>
      <c r="D87" s="235" t="s">
        <v>141</v>
      </c>
      <c r="E87" s="75"/>
      <c r="F87" s="236" t="s">
        <v>721</v>
      </c>
      <c r="G87" s="75"/>
      <c r="H87" s="75"/>
      <c r="I87" s="193"/>
      <c r="J87" s="75"/>
      <c r="K87" s="75"/>
      <c r="L87" s="73"/>
      <c r="M87" s="237"/>
      <c r="N87" s="48"/>
      <c r="O87" s="48"/>
      <c r="P87" s="48"/>
      <c r="Q87" s="48"/>
      <c r="R87" s="48"/>
      <c r="S87" s="48"/>
      <c r="T87" s="96"/>
      <c r="AT87" s="25" t="s">
        <v>141</v>
      </c>
      <c r="AU87" s="25" t="s">
        <v>82</v>
      </c>
    </row>
    <row r="88" s="10" customFormat="1" ht="29.88" customHeight="1">
      <c r="B88" s="207"/>
      <c r="C88" s="208"/>
      <c r="D88" s="209" t="s">
        <v>71</v>
      </c>
      <c r="E88" s="221" t="s">
        <v>722</v>
      </c>
      <c r="F88" s="221" t="s">
        <v>723</v>
      </c>
      <c r="G88" s="208"/>
      <c r="H88" s="208"/>
      <c r="I88" s="211"/>
      <c r="J88" s="222">
        <f>BK88</f>
        <v>0</v>
      </c>
      <c r="K88" s="208"/>
      <c r="L88" s="213"/>
      <c r="M88" s="214"/>
      <c r="N88" s="215"/>
      <c r="O88" s="215"/>
      <c r="P88" s="216">
        <f>SUM(P89:P92)</f>
        <v>0</v>
      </c>
      <c r="Q88" s="215"/>
      <c r="R88" s="216">
        <f>SUM(R89:R92)</f>
        <v>0</v>
      </c>
      <c r="S88" s="215"/>
      <c r="T88" s="217">
        <f>SUM(T89:T92)</f>
        <v>0</v>
      </c>
      <c r="AR88" s="218" t="s">
        <v>170</v>
      </c>
      <c r="AT88" s="219" t="s">
        <v>71</v>
      </c>
      <c r="AU88" s="219" t="s">
        <v>80</v>
      </c>
      <c r="AY88" s="218" t="s">
        <v>132</v>
      </c>
      <c r="BK88" s="220">
        <f>SUM(BK89:BK92)</f>
        <v>0</v>
      </c>
    </row>
    <row r="89" s="1" customFormat="1" ht="16.5" customHeight="1">
      <c r="B89" s="47"/>
      <c r="C89" s="223" t="s">
        <v>139</v>
      </c>
      <c r="D89" s="223" t="s">
        <v>134</v>
      </c>
      <c r="E89" s="224" t="s">
        <v>724</v>
      </c>
      <c r="F89" s="225" t="s">
        <v>725</v>
      </c>
      <c r="G89" s="226" t="s">
        <v>710</v>
      </c>
      <c r="H89" s="227">
        <v>1</v>
      </c>
      <c r="I89" s="228"/>
      <c r="J89" s="229">
        <f>ROUND(I89*H89,2)</f>
        <v>0</v>
      </c>
      <c r="K89" s="225" t="s">
        <v>138</v>
      </c>
      <c r="L89" s="73"/>
      <c r="M89" s="230" t="s">
        <v>21</v>
      </c>
      <c r="N89" s="231" t="s">
        <v>43</v>
      </c>
      <c r="O89" s="48"/>
      <c r="P89" s="232">
        <f>O89*H89</f>
        <v>0</v>
      </c>
      <c r="Q89" s="232">
        <v>0</v>
      </c>
      <c r="R89" s="232">
        <f>Q89*H89</f>
        <v>0</v>
      </c>
      <c r="S89" s="232">
        <v>0</v>
      </c>
      <c r="T89" s="233">
        <f>S89*H89</f>
        <v>0</v>
      </c>
      <c r="AR89" s="25" t="s">
        <v>711</v>
      </c>
      <c r="AT89" s="25" t="s">
        <v>134</v>
      </c>
      <c r="AU89" s="25" t="s">
        <v>82</v>
      </c>
      <c r="AY89" s="25" t="s">
        <v>132</v>
      </c>
      <c r="BE89" s="234">
        <f>IF(N89="základní",J89,0)</f>
        <v>0</v>
      </c>
      <c r="BF89" s="234">
        <f>IF(N89="snížená",J89,0)</f>
        <v>0</v>
      </c>
      <c r="BG89" s="234">
        <f>IF(N89="zákl. přenesená",J89,0)</f>
        <v>0</v>
      </c>
      <c r="BH89" s="234">
        <f>IF(N89="sníž. přenesená",J89,0)</f>
        <v>0</v>
      </c>
      <c r="BI89" s="234">
        <f>IF(N89="nulová",J89,0)</f>
        <v>0</v>
      </c>
      <c r="BJ89" s="25" t="s">
        <v>80</v>
      </c>
      <c r="BK89" s="234">
        <f>ROUND(I89*H89,2)</f>
        <v>0</v>
      </c>
      <c r="BL89" s="25" t="s">
        <v>711</v>
      </c>
      <c r="BM89" s="25" t="s">
        <v>726</v>
      </c>
    </row>
    <row r="90" s="1" customFormat="1">
      <c r="B90" s="47"/>
      <c r="C90" s="75"/>
      <c r="D90" s="235" t="s">
        <v>141</v>
      </c>
      <c r="E90" s="75"/>
      <c r="F90" s="236" t="s">
        <v>725</v>
      </c>
      <c r="G90" s="75"/>
      <c r="H90" s="75"/>
      <c r="I90" s="193"/>
      <c r="J90" s="75"/>
      <c r="K90" s="75"/>
      <c r="L90" s="73"/>
      <c r="M90" s="237"/>
      <c r="N90" s="48"/>
      <c r="O90" s="48"/>
      <c r="P90" s="48"/>
      <c r="Q90" s="48"/>
      <c r="R90" s="48"/>
      <c r="S90" s="48"/>
      <c r="T90" s="96"/>
      <c r="AT90" s="25" t="s">
        <v>141</v>
      </c>
      <c r="AU90" s="25" t="s">
        <v>82</v>
      </c>
    </row>
    <row r="91" s="1" customFormat="1" ht="16.5" customHeight="1">
      <c r="B91" s="47"/>
      <c r="C91" s="223" t="s">
        <v>170</v>
      </c>
      <c r="D91" s="223" t="s">
        <v>134</v>
      </c>
      <c r="E91" s="224" t="s">
        <v>727</v>
      </c>
      <c r="F91" s="225" t="s">
        <v>728</v>
      </c>
      <c r="G91" s="226" t="s">
        <v>710</v>
      </c>
      <c r="H91" s="227">
        <v>1</v>
      </c>
      <c r="I91" s="228"/>
      <c r="J91" s="229">
        <f>ROUND(I91*H91,2)</f>
        <v>0</v>
      </c>
      <c r="K91" s="225" t="s">
        <v>21</v>
      </c>
      <c r="L91" s="73"/>
      <c r="M91" s="230" t="s">
        <v>21</v>
      </c>
      <c r="N91" s="231" t="s">
        <v>43</v>
      </c>
      <c r="O91" s="48"/>
      <c r="P91" s="232">
        <f>O91*H91</f>
        <v>0</v>
      </c>
      <c r="Q91" s="232">
        <v>0</v>
      </c>
      <c r="R91" s="232">
        <f>Q91*H91</f>
        <v>0</v>
      </c>
      <c r="S91" s="232">
        <v>0</v>
      </c>
      <c r="T91" s="233">
        <f>S91*H91</f>
        <v>0</v>
      </c>
      <c r="AR91" s="25" t="s">
        <v>711</v>
      </c>
      <c r="AT91" s="25" t="s">
        <v>134</v>
      </c>
      <c r="AU91" s="25" t="s">
        <v>82</v>
      </c>
      <c r="AY91" s="25" t="s">
        <v>132</v>
      </c>
      <c r="BE91" s="234">
        <f>IF(N91="základní",J91,0)</f>
        <v>0</v>
      </c>
      <c r="BF91" s="234">
        <f>IF(N91="snížená",J91,0)</f>
        <v>0</v>
      </c>
      <c r="BG91" s="234">
        <f>IF(N91="zákl. přenesená",J91,0)</f>
        <v>0</v>
      </c>
      <c r="BH91" s="234">
        <f>IF(N91="sníž. přenesená",J91,0)</f>
        <v>0</v>
      </c>
      <c r="BI91" s="234">
        <f>IF(N91="nulová",J91,0)</f>
        <v>0</v>
      </c>
      <c r="BJ91" s="25" t="s">
        <v>80</v>
      </c>
      <c r="BK91" s="234">
        <f>ROUND(I91*H91,2)</f>
        <v>0</v>
      </c>
      <c r="BL91" s="25" t="s">
        <v>711</v>
      </c>
      <c r="BM91" s="25" t="s">
        <v>729</v>
      </c>
    </row>
    <row r="92" s="1" customFormat="1">
      <c r="B92" s="47"/>
      <c r="C92" s="75"/>
      <c r="D92" s="235" t="s">
        <v>141</v>
      </c>
      <c r="E92" s="75"/>
      <c r="F92" s="236" t="s">
        <v>728</v>
      </c>
      <c r="G92" s="75"/>
      <c r="H92" s="75"/>
      <c r="I92" s="193"/>
      <c r="J92" s="75"/>
      <c r="K92" s="75"/>
      <c r="L92" s="73"/>
      <c r="M92" s="306"/>
      <c r="N92" s="307"/>
      <c r="O92" s="307"/>
      <c r="P92" s="307"/>
      <c r="Q92" s="307"/>
      <c r="R92" s="307"/>
      <c r="S92" s="307"/>
      <c r="T92" s="308"/>
      <c r="AT92" s="25" t="s">
        <v>141</v>
      </c>
      <c r="AU92" s="25" t="s">
        <v>82</v>
      </c>
    </row>
    <row r="93" s="1" customFormat="1" ht="6.96" customHeight="1">
      <c r="B93" s="68"/>
      <c r="C93" s="69"/>
      <c r="D93" s="69"/>
      <c r="E93" s="69"/>
      <c r="F93" s="69"/>
      <c r="G93" s="69"/>
      <c r="H93" s="69"/>
      <c r="I93" s="168"/>
      <c r="J93" s="69"/>
      <c r="K93" s="69"/>
      <c r="L93" s="73"/>
    </row>
  </sheetData>
  <sheetProtection sheet="1" autoFilter="0" formatColumns="0" formatRows="0" objects="1" scenarios="1" spinCount="100000" saltValue="+065UzMJVSRAUU47S/leWXDW7kr+oTqcXqKT7BDozk8zvrEPqFK4Sq2OF6OlJS5iir+9RSqu77rQ4GGus2Ldkw==" hashValue="+JNksAOHmRt6kFmrevjZsek8cp0NVkgrZg1SP/CyvuFegmTPADtAJIsVwtozVTJa1S8yz5rs0TZVgVyU+sB5jQ==" algorithmName="SHA-512" password="CC35"/>
  <autoFilter ref="C78:K92"/>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09" customWidth="1"/>
    <col min="2" max="2" width="1.664063" style="309" customWidth="1"/>
    <col min="3" max="4" width="5" style="309" customWidth="1"/>
    <col min="5" max="5" width="11.67" style="309" customWidth="1"/>
    <col min="6" max="6" width="9.17" style="309" customWidth="1"/>
    <col min="7" max="7" width="5" style="309" customWidth="1"/>
    <col min="8" max="8" width="77.83" style="309" customWidth="1"/>
    <col min="9" max="10" width="20" style="309" customWidth="1"/>
    <col min="11" max="11" width="1.664063" style="309" customWidth="1"/>
  </cols>
  <sheetData>
    <row r="1" ht="37.5" customHeight="1"/>
    <row r="2" ht="7.5" customHeight="1">
      <c r="B2" s="310"/>
      <c r="C2" s="311"/>
      <c r="D2" s="311"/>
      <c r="E2" s="311"/>
      <c r="F2" s="311"/>
      <c r="G2" s="311"/>
      <c r="H2" s="311"/>
      <c r="I2" s="311"/>
      <c r="J2" s="311"/>
      <c r="K2" s="312"/>
    </row>
    <row r="3" s="16" customFormat="1" ht="45" customHeight="1">
      <c r="B3" s="313"/>
      <c r="C3" s="314" t="s">
        <v>730</v>
      </c>
      <c r="D3" s="314"/>
      <c r="E3" s="314"/>
      <c r="F3" s="314"/>
      <c r="G3" s="314"/>
      <c r="H3" s="314"/>
      <c r="I3" s="314"/>
      <c r="J3" s="314"/>
      <c r="K3" s="315"/>
    </row>
    <row r="4" ht="25.5" customHeight="1">
      <c r="B4" s="316"/>
      <c r="C4" s="317" t="s">
        <v>731</v>
      </c>
      <c r="D4" s="317"/>
      <c r="E4" s="317"/>
      <c r="F4" s="317"/>
      <c r="G4" s="317"/>
      <c r="H4" s="317"/>
      <c r="I4" s="317"/>
      <c r="J4" s="317"/>
      <c r="K4" s="318"/>
    </row>
    <row r="5" ht="5.25" customHeight="1">
      <c r="B5" s="316"/>
      <c r="C5" s="319"/>
      <c r="D5" s="319"/>
      <c r="E5" s="319"/>
      <c r="F5" s="319"/>
      <c r="G5" s="319"/>
      <c r="H5" s="319"/>
      <c r="I5" s="319"/>
      <c r="J5" s="319"/>
      <c r="K5" s="318"/>
    </row>
    <row r="6" ht="15" customHeight="1">
      <c r="B6" s="316"/>
      <c r="C6" s="320" t="s">
        <v>732</v>
      </c>
      <c r="D6" s="320"/>
      <c r="E6" s="320"/>
      <c r="F6" s="320"/>
      <c r="G6" s="320"/>
      <c r="H6" s="320"/>
      <c r="I6" s="320"/>
      <c r="J6" s="320"/>
      <c r="K6" s="318"/>
    </row>
    <row r="7" ht="15" customHeight="1">
      <c r="B7" s="321"/>
      <c r="C7" s="320" t="s">
        <v>733</v>
      </c>
      <c r="D7" s="320"/>
      <c r="E7" s="320"/>
      <c r="F7" s="320"/>
      <c r="G7" s="320"/>
      <c r="H7" s="320"/>
      <c r="I7" s="320"/>
      <c r="J7" s="320"/>
      <c r="K7" s="318"/>
    </row>
    <row r="8" ht="12.75" customHeight="1">
      <c r="B8" s="321"/>
      <c r="C8" s="320"/>
      <c r="D8" s="320"/>
      <c r="E8" s="320"/>
      <c r="F8" s="320"/>
      <c r="G8" s="320"/>
      <c r="H8" s="320"/>
      <c r="I8" s="320"/>
      <c r="J8" s="320"/>
      <c r="K8" s="318"/>
    </row>
    <row r="9" ht="15" customHeight="1">
      <c r="B9" s="321"/>
      <c r="C9" s="320" t="s">
        <v>734</v>
      </c>
      <c r="D9" s="320"/>
      <c r="E9" s="320"/>
      <c r="F9" s="320"/>
      <c r="G9" s="320"/>
      <c r="H9" s="320"/>
      <c r="I9" s="320"/>
      <c r="J9" s="320"/>
      <c r="K9" s="318"/>
    </row>
    <row r="10" ht="15" customHeight="1">
      <c r="B10" s="321"/>
      <c r="C10" s="320"/>
      <c r="D10" s="320" t="s">
        <v>735</v>
      </c>
      <c r="E10" s="320"/>
      <c r="F10" s="320"/>
      <c r="G10" s="320"/>
      <c r="H10" s="320"/>
      <c r="I10" s="320"/>
      <c r="J10" s="320"/>
      <c r="K10" s="318"/>
    </row>
    <row r="11" ht="15" customHeight="1">
      <c r="B11" s="321"/>
      <c r="C11" s="322"/>
      <c r="D11" s="320" t="s">
        <v>736</v>
      </c>
      <c r="E11" s="320"/>
      <c r="F11" s="320"/>
      <c r="G11" s="320"/>
      <c r="H11" s="320"/>
      <c r="I11" s="320"/>
      <c r="J11" s="320"/>
      <c r="K11" s="318"/>
    </row>
    <row r="12" ht="12.75" customHeight="1">
      <c r="B12" s="321"/>
      <c r="C12" s="322"/>
      <c r="D12" s="322"/>
      <c r="E12" s="322"/>
      <c r="F12" s="322"/>
      <c r="G12" s="322"/>
      <c r="H12" s="322"/>
      <c r="I12" s="322"/>
      <c r="J12" s="322"/>
      <c r="K12" s="318"/>
    </row>
    <row r="13" ht="15" customHeight="1">
      <c r="B13" s="321"/>
      <c r="C13" s="322"/>
      <c r="D13" s="320" t="s">
        <v>737</v>
      </c>
      <c r="E13" s="320"/>
      <c r="F13" s="320"/>
      <c r="G13" s="320"/>
      <c r="H13" s="320"/>
      <c r="I13" s="320"/>
      <c r="J13" s="320"/>
      <c r="K13" s="318"/>
    </row>
    <row r="14" ht="15" customHeight="1">
      <c r="B14" s="321"/>
      <c r="C14" s="322"/>
      <c r="D14" s="320" t="s">
        <v>738</v>
      </c>
      <c r="E14" s="320"/>
      <c r="F14" s="320"/>
      <c r="G14" s="320"/>
      <c r="H14" s="320"/>
      <c r="I14" s="320"/>
      <c r="J14" s="320"/>
      <c r="K14" s="318"/>
    </row>
    <row r="15" ht="15" customHeight="1">
      <c r="B15" s="321"/>
      <c r="C15" s="322"/>
      <c r="D15" s="320" t="s">
        <v>739</v>
      </c>
      <c r="E15" s="320"/>
      <c r="F15" s="320"/>
      <c r="G15" s="320"/>
      <c r="H15" s="320"/>
      <c r="I15" s="320"/>
      <c r="J15" s="320"/>
      <c r="K15" s="318"/>
    </row>
    <row r="16" ht="15" customHeight="1">
      <c r="B16" s="321"/>
      <c r="C16" s="322"/>
      <c r="D16" s="322"/>
      <c r="E16" s="323" t="s">
        <v>79</v>
      </c>
      <c r="F16" s="320" t="s">
        <v>740</v>
      </c>
      <c r="G16" s="320"/>
      <c r="H16" s="320"/>
      <c r="I16" s="320"/>
      <c r="J16" s="320"/>
      <c r="K16" s="318"/>
    </row>
    <row r="17" ht="15" customHeight="1">
      <c r="B17" s="321"/>
      <c r="C17" s="322"/>
      <c r="D17" s="322"/>
      <c r="E17" s="323" t="s">
        <v>741</v>
      </c>
      <c r="F17" s="320" t="s">
        <v>742</v>
      </c>
      <c r="G17" s="320"/>
      <c r="H17" s="320"/>
      <c r="I17" s="320"/>
      <c r="J17" s="320"/>
      <c r="K17" s="318"/>
    </row>
    <row r="18" ht="15" customHeight="1">
      <c r="B18" s="321"/>
      <c r="C18" s="322"/>
      <c r="D18" s="322"/>
      <c r="E18" s="323" t="s">
        <v>743</v>
      </c>
      <c r="F18" s="320" t="s">
        <v>744</v>
      </c>
      <c r="G18" s="320"/>
      <c r="H18" s="320"/>
      <c r="I18" s="320"/>
      <c r="J18" s="320"/>
      <c r="K18" s="318"/>
    </row>
    <row r="19" ht="15" customHeight="1">
      <c r="B19" s="321"/>
      <c r="C19" s="322"/>
      <c r="D19" s="322"/>
      <c r="E19" s="323" t="s">
        <v>83</v>
      </c>
      <c r="F19" s="320" t="s">
        <v>745</v>
      </c>
      <c r="G19" s="320"/>
      <c r="H19" s="320"/>
      <c r="I19" s="320"/>
      <c r="J19" s="320"/>
      <c r="K19" s="318"/>
    </row>
    <row r="20" ht="15" customHeight="1">
      <c r="B20" s="321"/>
      <c r="C20" s="322"/>
      <c r="D20" s="322"/>
      <c r="E20" s="323" t="s">
        <v>746</v>
      </c>
      <c r="F20" s="320" t="s">
        <v>747</v>
      </c>
      <c r="G20" s="320"/>
      <c r="H20" s="320"/>
      <c r="I20" s="320"/>
      <c r="J20" s="320"/>
      <c r="K20" s="318"/>
    </row>
    <row r="21" ht="15" customHeight="1">
      <c r="B21" s="321"/>
      <c r="C21" s="322"/>
      <c r="D21" s="322"/>
      <c r="E21" s="323" t="s">
        <v>748</v>
      </c>
      <c r="F21" s="320" t="s">
        <v>749</v>
      </c>
      <c r="G21" s="320"/>
      <c r="H21" s="320"/>
      <c r="I21" s="320"/>
      <c r="J21" s="320"/>
      <c r="K21" s="318"/>
    </row>
    <row r="22" ht="12.75" customHeight="1">
      <c r="B22" s="321"/>
      <c r="C22" s="322"/>
      <c r="D22" s="322"/>
      <c r="E22" s="322"/>
      <c r="F22" s="322"/>
      <c r="G22" s="322"/>
      <c r="H22" s="322"/>
      <c r="I22" s="322"/>
      <c r="J22" s="322"/>
      <c r="K22" s="318"/>
    </row>
    <row r="23" ht="15" customHeight="1">
      <c r="B23" s="321"/>
      <c r="C23" s="320" t="s">
        <v>750</v>
      </c>
      <c r="D23" s="320"/>
      <c r="E23" s="320"/>
      <c r="F23" s="320"/>
      <c r="G23" s="320"/>
      <c r="H23" s="320"/>
      <c r="I23" s="320"/>
      <c r="J23" s="320"/>
      <c r="K23" s="318"/>
    </row>
    <row r="24" ht="15" customHeight="1">
      <c r="B24" s="321"/>
      <c r="C24" s="320" t="s">
        <v>751</v>
      </c>
      <c r="D24" s="320"/>
      <c r="E24" s="320"/>
      <c r="F24" s="320"/>
      <c r="G24" s="320"/>
      <c r="H24" s="320"/>
      <c r="I24" s="320"/>
      <c r="J24" s="320"/>
      <c r="K24" s="318"/>
    </row>
    <row r="25" ht="15" customHeight="1">
      <c r="B25" s="321"/>
      <c r="C25" s="320"/>
      <c r="D25" s="320" t="s">
        <v>752</v>
      </c>
      <c r="E25" s="320"/>
      <c r="F25" s="320"/>
      <c r="G25" s="320"/>
      <c r="H25" s="320"/>
      <c r="I25" s="320"/>
      <c r="J25" s="320"/>
      <c r="K25" s="318"/>
    </row>
    <row r="26" ht="15" customHeight="1">
      <c r="B26" s="321"/>
      <c r="C26" s="322"/>
      <c r="D26" s="320" t="s">
        <v>753</v>
      </c>
      <c r="E26" s="320"/>
      <c r="F26" s="320"/>
      <c r="G26" s="320"/>
      <c r="H26" s="320"/>
      <c r="I26" s="320"/>
      <c r="J26" s="320"/>
      <c r="K26" s="318"/>
    </row>
    <row r="27" ht="12.75" customHeight="1">
      <c r="B27" s="321"/>
      <c r="C27" s="322"/>
      <c r="D27" s="322"/>
      <c r="E27" s="322"/>
      <c r="F27" s="322"/>
      <c r="G27" s="322"/>
      <c r="H27" s="322"/>
      <c r="I27" s="322"/>
      <c r="J27" s="322"/>
      <c r="K27" s="318"/>
    </row>
    <row r="28" ht="15" customHeight="1">
      <c r="B28" s="321"/>
      <c r="C28" s="322"/>
      <c r="D28" s="320" t="s">
        <v>754</v>
      </c>
      <c r="E28" s="320"/>
      <c r="F28" s="320"/>
      <c r="G28" s="320"/>
      <c r="H28" s="320"/>
      <c r="I28" s="320"/>
      <c r="J28" s="320"/>
      <c r="K28" s="318"/>
    </row>
    <row r="29" ht="15" customHeight="1">
      <c r="B29" s="321"/>
      <c r="C29" s="322"/>
      <c r="D29" s="320" t="s">
        <v>755</v>
      </c>
      <c r="E29" s="320"/>
      <c r="F29" s="320"/>
      <c r="G29" s="320"/>
      <c r="H29" s="320"/>
      <c r="I29" s="320"/>
      <c r="J29" s="320"/>
      <c r="K29" s="318"/>
    </row>
    <row r="30" ht="12.75" customHeight="1">
      <c r="B30" s="321"/>
      <c r="C30" s="322"/>
      <c r="D30" s="322"/>
      <c r="E30" s="322"/>
      <c r="F30" s="322"/>
      <c r="G30" s="322"/>
      <c r="H30" s="322"/>
      <c r="I30" s="322"/>
      <c r="J30" s="322"/>
      <c r="K30" s="318"/>
    </row>
    <row r="31" ht="15" customHeight="1">
      <c r="B31" s="321"/>
      <c r="C31" s="322"/>
      <c r="D31" s="320" t="s">
        <v>756</v>
      </c>
      <c r="E31" s="320"/>
      <c r="F31" s="320"/>
      <c r="G31" s="320"/>
      <c r="H31" s="320"/>
      <c r="I31" s="320"/>
      <c r="J31" s="320"/>
      <c r="K31" s="318"/>
    </row>
    <row r="32" ht="15" customHeight="1">
      <c r="B32" s="321"/>
      <c r="C32" s="322"/>
      <c r="D32" s="320" t="s">
        <v>757</v>
      </c>
      <c r="E32" s="320"/>
      <c r="F32" s="320"/>
      <c r="G32" s="320"/>
      <c r="H32" s="320"/>
      <c r="I32" s="320"/>
      <c r="J32" s="320"/>
      <c r="K32" s="318"/>
    </row>
    <row r="33" ht="15" customHeight="1">
      <c r="B33" s="321"/>
      <c r="C33" s="322"/>
      <c r="D33" s="320" t="s">
        <v>758</v>
      </c>
      <c r="E33" s="320"/>
      <c r="F33" s="320"/>
      <c r="G33" s="320"/>
      <c r="H33" s="320"/>
      <c r="I33" s="320"/>
      <c r="J33" s="320"/>
      <c r="K33" s="318"/>
    </row>
    <row r="34" ht="15" customHeight="1">
      <c r="B34" s="321"/>
      <c r="C34" s="322"/>
      <c r="D34" s="320"/>
      <c r="E34" s="324" t="s">
        <v>117</v>
      </c>
      <c r="F34" s="320"/>
      <c r="G34" s="320" t="s">
        <v>759</v>
      </c>
      <c r="H34" s="320"/>
      <c r="I34" s="320"/>
      <c r="J34" s="320"/>
      <c r="K34" s="318"/>
    </row>
    <row r="35" ht="30.75" customHeight="1">
      <c r="B35" s="321"/>
      <c r="C35" s="322"/>
      <c r="D35" s="320"/>
      <c r="E35" s="324" t="s">
        <v>760</v>
      </c>
      <c r="F35" s="320"/>
      <c r="G35" s="320" t="s">
        <v>761</v>
      </c>
      <c r="H35" s="320"/>
      <c r="I35" s="320"/>
      <c r="J35" s="320"/>
      <c r="K35" s="318"/>
    </row>
    <row r="36" ht="15" customHeight="1">
      <c r="B36" s="321"/>
      <c r="C36" s="322"/>
      <c r="D36" s="320"/>
      <c r="E36" s="324" t="s">
        <v>53</v>
      </c>
      <c r="F36" s="320"/>
      <c r="G36" s="320" t="s">
        <v>762</v>
      </c>
      <c r="H36" s="320"/>
      <c r="I36" s="320"/>
      <c r="J36" s="320"/>
      <c r="K36" s="318"/>
    </row>
    <row r="37" ht="15" customHeight="1">
      <c r="B37" s="321"/>
      <c r="C37" s="322"/>
      <c r="D37" s="320"/>
      <c r="E37" s="324" t="s">
        <v>118</v>
      </c>
      <c r="F37" s="320"/>
      <c r="G37" s="320" t="s">
        <v>763</v>
      </c>
      <c r="H37" s="320"/>
      <c r="I37" s="320"/>
      <c r="J37" s="320"/>
      <c r="K37" s="318"/>
    </row>
    <row r="38" ht="15" customHeight="1">
      <c r="B38" s="321"/>
      <c r="C38" s="322"/>
      <c r="D38" s="320"/>
      <c r="E38" s="324" t="s">
        <v>119</v>
      </c>
      <c r="F38" s="320"/>
      <c r="G38" s="320" t="s">
        <v>764</v>
      </c>
      <c r="H38" s="320"/>
      <c r="I38" s="320"/>
      <c r="J38" s="320"/>
      <c r="K38" s="318"/>
    </row>
    <row r="39" ht="15" customHeight="1">
      <c r="B39" s="321"/>
      <c r="C39" s="322"/>
      <c r="D39" s="320"/>
      <c r="E39" s="324" t="s">
        <v>120</v>
      </c>
      <c r="F39" s="320"/>
      <c r="G39" s="320" t="s">
        <v>765</v>
      </c>
      <c r="H39" s="320"/>
      <c r="I39" s="320"/>
      <c r="J39" s="320"/>
      <c r="K39" s="318"/>
    </row>
    <row r="40" ht="15" customHeight="1">
      <c r="B40" s="321"/>
      <c r="C40" s="322"/>
      <c r="D40" s="320"/>
      <c r="E40" s="324" t="s">
        <v>766</v>
      </c>
      <c r="F40" s="320"/>
      <c r="G40" s="320" t="s">
        <v>767</v>
      </c>
      <c r="H40" s="320"/>
      <c r="I40" s="320"/>
      <c r="J40" s="320"/>
      <c r="K40" s="318"/>
    </row>
    <row r="41" ht="15" customHeight="1">
      <c r="B41" s="321"/>
      <c r="C41" s="322"/>
      <c r="D41" s="320"/>
      <c r="E41" s="324"/>
      <c r="F41" s="320"/>
      <c r="G41" s="320" t="s">
        <v>768</v>
      </c>
      <c r="H41" s="320"/>
      <c r="I41" s="320"/>
      <c r="J41" s="320"/>
      <c r="K41" s="318"/>
    </row>
    <row r="42" ht="15" customHeight="1">
      <c r="B42" s="321"/>
      <c r="C42" s="322"/>
      <c r="D42" s="320"/>
      <c r="E42" s="324" t="s">
        <v>769</v>
      </c>
      <c r="F42" s="320"/>
      <c r="G42" s="320" t="s">
        <v>770</v>
      </c>
      <c r="H42" s="320"/>
      <c r="I42" s="320"/>
      <c r="J42" s="320"/>
      <c r="K42" s="318"/>
    </row>
    <row r="43" ht="15" customHeight="1">
      <c r="B43" s="321"/>
      <c r="C43" s="322"/>
      <c r="D43" s="320"/>
      <c r="E43" s="324" t="s">
        <v>122</v>
      </c>
      <c r="F43" s="320"/>
      <c r="G43" s="320" t="s">
        <v>771</v>
      </c>
      <c r="H43" s="320"/>
      <c r="I43" s="320"/>
      <c r="J43" s="320"/>
      <c r="K43" s="318"/>
    </row>
    <row r="44" ht="12.75" customHeight="1">
      <c r="B44" s="321"/>
      <c r="C44" s="322"/>
      <c r="D44" s="320"/>
      <c r="E44" s="320"/>
      <c r="F44" s="320"/>
      <c r="G44" s="320"/>
      <c r="H44" s="320"/>
      <c r="I44" s="320"/>
      <c r="J44" s="320"/>
      <c r="K44" s="318"/>
    </row>
    <row r="45" ht="15" customHeight="1">
      <c r="B45" s="321"/>
      <c r="C45" s="322"/>
      <c r="D45" s="320" t="s">
        <v>772</v>
      </c>
      <c r="E45" s="320"/>
      <c r="F45" s="320"/>
      <c r="G45" s="320"/>
      <c r="H45" s="320"/>
      <c r="I45" s="320"/>
      <c r="J45" s="320"/>
      <c r="K45" s="318"/>
    </row>
    <row r="46" ht="15" customHeight="1">
      <c r="B46" s="321"/>
      <c r="C46" s="322"/>
      <c r="D46" s="322"/>
      <c r="E46" s="320" t="s">
        <v>773</v>
      </c>
      <c r="F46" s="320"/>
      <c r="G46" s="320"/>
      <c r="H46" s="320"/>
      <c r="I46" s="320"/>
      <c r="J46" s="320"/>
      <c r="K46" s="318"/>
    </row>
    <row r="47" ht="15" customHeight="1">
      <c r="B47" s="321"/>
      <c r="C47" s="322"/>
      <c r="D47" s="322"/>
      <c r="E47" s="320" t="s">
        <v>774</v>
      </c>
      <c r="F47" s="320"/>
      <c r="G47" s="320"/>
      <c r="H47" s="320"/>
      <c r="I47" s="320"/>
      <c r="J47" s="320"/>
      <c r="K47" s="318"/>
    </row>
    <row r="48" ht="15" customHeight="1">
      <c r="B48" s="321"/>
      <c r="C48" s="322"/>
      <c r="D48" s="322"/>
      <c r="E48" s="320" t="s">
        <v>775</v>
      </c>
      <c r="F48" s="320"/>
      <c r="G48" s="320"/>
      <c r="H48" s="320"/>
      <c r="I48" s="320"/>
      <c r="J48" s="320"/>
      <c r="K48" s="318"/>
    </row>
    <row r="49" ht="15" customHeight="1">
      <c r="B49" s="321"/>
      <c r="C49" s="322"/>
      <c r="D49" s="320" t="s">
        <v>776</v>
      </c>
      <c r="E49" s="320"/>
      <c r="F49" s="320"/>
      <c r="G49" s="320"/>
      <c r="H49" s="320"/>
      <c r="I49" s="320"/>
      <c r="J49" s="320"/>
      <c r="K49" s="318"/>
    </row>
    <row r="50" ht="25.5" customHeight="1">
      <c r="B50" s="316"/>
      <c r="C50" s="317" t="s">
        <v>777</v>
      </c>
      <c r="D50" s="317"/>
      <c r="E50" s="317"/>
      <c r="F50" s="317"/>
      <c r="G50" s="317"/>
      <c r="H50" s="317"/>
      <c r="I50" s="317"/>
      <c r="J50" s="317"/>
      <c r="K50" s="318"/>
    </row>
    <row r="51" ht="5.25" customHeight="1">
      <c r="B51" s="316"/>
      <c r="C51" s="319"/>
      <c r="D51" s="319"/>
      <c r="E51" s="319"/>
      <c r="F51" s="319"/>
      <c r="G51" s="319"/>
      <c r="H51" s="319"/>
      <c r="I51" s="319"/>
      <c r="J51" s="319"/>
      <c r="K51" s="318"/>
    </row>
    <row r="52" ht="15" customHeight="1">
      <c r="B52" s="316"/>
      <c r="C52" s="320" t="s">
        <v>778</v>
      </c>
      <c r="D52" s="320"/>
      <c r="E52" s="320"/>
      <c r="F52" s="320"/>
      <c r="G52" s="320"/>
      <c r="H52" s="320"/>
      <c r="I52" s="320"/>
      <c r="J52" s="320"/>
      <c r="K52" s="318"/>
    </row>
    <row r="53" ht="15" customHeight="1">
      <c r="B53" s="316"/>
      <c r="C53" s="320" t="s">
        <v>779</v>
      </c>
      <c r="D53" s="320"/>
      <c r="E53" s="320"/>
      <c r="F53" s="320"/>
      <c r="G53" s="320"/>
      <c r="H53" s="320"/>
      <c r="I53" s="320"/>
      <c r="J53" s="320"/>
      <c r="K53" s="318"/>
    </row>
    <row r="54" ht="12.75" customHeight="1">
      <c r="B54" s="316"/>
      <c r="C54" s="320"/>
      <c r="D54" s="320"/>
      <c r="E54" s="320"/>
      <c r="F54" s="320"/>
      <c r="G54" s="320"/>
      <c r="H54" s="320"/>
      <c r="I54" s="320"/>
      <c r="J54" s="320"/>
      <c r="K54" s="318"/>
    </row>
    <row r="55" ht="15" customHeight="1">
      <c r="B55" s="316"/>
      <c r="C55" s="320" t="s">
        <v>780</v>
      </c>
      <c r="D55" s="320"/>
      <c r="E55" s="320"/>
      <c r="F55" s="320"/>
      <c r="G55" s="320"/>
      <c r="H55" s="320"/>
      <c r="I55" s="320"/>
      <c r="J55" s="320"/>
      <c r="K55" s="318"/>
    </row>
    <row r="56" ht="15" customHeight="1">
      <c r="B56" s="316"/>
      <c r="C56" s="322"/>
      <c r="D56" s="320" t="s">
        <v>781</v>
      </c>
      <c r="E56" s="320"/>
      <c r="F56" s="320"/>
      <c r="G56" s="320"/>
      <c r="H56" s="320"/>
      <c r="I56" s="320"/>
      <c r="J56" s="320"/>
      <c r="K56" s="318"/>
    </row>
    <row r="57" ht="15" customHeight="1">
      <c r="B57" s="316"/>
      <c r="C57" s="322"/>
      <c r="D57" s="320" t="s">
        <v>782</v>
      </c>
      <c r="E57" s="320"/>
      <c r="F57" s="320"/>
      <c r="G57" s="320"/>
      <c r="H57" s="320"/>
      <c r="I57" s="320"/>
      <c r="J57" s="320"/>
      <c r="K57" s="318"/>
    </row>
    <row r="58" ht="15" customHeight="1">
      <c r="B58" s="316"/>
      <c r="C58" s="322"/>
      <c r="D58" s="320" t="s">
        <v>783</v>
      </c>
      <c r="E58" s="320"/>
      <c r="F58" s="320"/>
      <c r="G58" s="320"/>
      <c r="H58" s="320"/>
      <c r="I58" s="320"/>
      <c r="J58" s="320"/>
      <c r="K58" s="318"/>
    </row>
    <row r="59" ht="15" customHeight="1">
      <c r="B59" s="316"/>
      <c r="C59" s="322"/>
      <c r="D59" s="320" t="s">
        <v>784</v>
      </c>
      <c r="E59" s="320"/>
      <c r="F59" s="320"/>
      <c r="G59" s="320"/>
      <c r="H59" s="320"/>
      <c r="I59" s="320"/>
      <c r="J59" s="320"/>
      <c r="K59" s="318"/>
    </row>
    <row r="60" ht="15" customHeight="1">
      <c r="B60" s="316"/>
      <c r="C60" s="322"/>
      <c r="D60" s="325" t="s">
        <v>785</v>
      </c>
      <c r="E60" s="325"/>
      <c r="F60" s="325"/>
      <c r="G60" s="325"/>
      <c r="H60" s="325"/>
      <c r="I60" s="325"/>
      <c r="J60" s="325"/>
      <c r="K60" s="318"/>
    </row>
    <row r="61" ht="15" customHeight="1">
      <c r="B61" s="316"/>
      <c r="C61" s="322"/>
      <c r="D61" s="320" t="s">
        <v>786</v>
      </c>
      <c r="E61" s="320"/>
      <c r="F61" s="320"/>
      <c r="G61" s="320"/>
      <c r="H61" s="320"/>
      <c r="I61" s="320"/>
      <c r="J61" s="320"/>
      <c r="K61" s="318"/>
    </row>
    <row r="62" ht="12.75" customHeight="1">
      <c r="B62" s="316"/>
      <c r="C62" s="322"/>
      <c r="D62" s="322"/>
      <c r="E62" s="326"/>
      <c r="F62" s="322"/>
      <c r="G62" s="322"/>
      <c r="H62" s="322"/>
      <c r="I62" s="322"/>
      <c r="J62" s="322"/>
      <c r="K62" s="318"/>
    </row>
    <row r="63" ht="15" customHeight="1">
      <c r="B63" s="316"/>
      <c r="C63" s="322"/>
      <c r="D63" s="320" t="s">
        <v>787</v>
      </c>
      <c r="E63" s="320"/>
      <c r="F63" s="320"/>
      <c r="G63" s="320"/>
      <c r="H63" s="320"/>
      <c r="I63" s="320"/>
      <c r="J63" s="320"/>
      <c r="K63" s="318"/>
    </row>
    <row r="64" ht="15" customHeight="1">
      <c r="B64" s="316"/>
      <c r="C64" s="322"/>
      <c r="D64" s="325" t="s">
        <v>788</v>
      </c>
      <c r="E64" s="325"/>
      <c r="F64" s="325"/>
      <c r="G64" s="325"/>
      <c r="H64" s="325"/>
      <c r="I64" s="325"/>
      <c r="J64" s="325"/>
      <c r="K64" s="318"/>
    </row>
    <row r="65" ht="15" customHeight="1">
      <c r="B65" s="316"/>
      <c r="C65" s="322"/>
      <c r="D65" s="320" t="s">
        <v>789</v>
      </c>
      <c r="E65" s="320"/>
      <c r="F65" s="320"/>
      <c r="G65" s="320"/>
      <c r="H65" s="320"/>
      <c r="I65" s="320"/>
      <c r="J65" s="320"/>
      <c r="K65" s="318"/>
    </row>
    <row r="66" ht="15" customHeight="1">
      <c r="B66" s="316"/>
      <c r="C66" s="322"/>
      <c r="D66" s="320" t="s">
        <v>790</v>
      </c>
      <c r="E66" s="320"/>
      <c r="F66" s="320"/>
      <c r="G66" s="320"/>
      <c r="H66" s="320"/>
      <c r="I66" s="320"/>
      <c r="J66" s="320"/>
      <c r="K66" s="318"/>
    </row>
    <row r="67" ht="15" customHeight="1">
      <c r="B67" s="316"/>
      <c r="C67" s="322"/>
      <c r="D67" s="320" t="s">
        <v>791</v>
      </c>
      <c r="E67" s="320"/>
      <c r="F67" s="320"/>
      <c r="G67" s="320"/>
      <c r="H67" s="320"/>
      <c r="I67" s="320"/>
      <c r="J67" s="320"/>
      <c r="K67" s="318"/>
    </row>
    <row r="68" ht="15" customHeight="1">
      <c r="B68" s="316"/>
      <c r="C68" s="322"/>
      <c r="D68" s="320" t="s">
        <v>792</v>
      </c>
      <c r="E68" s="320"/>
      <c r="F68" s="320"/>
      <c r="G68" s="320"/>
      <c r="H68" s="320"/>
      <c r="I68" s="320"/>
      <c r="J68" s="320"/>
      <c r="K68" s="318"/>
    </row>
    <row r="69" ht="12.75" customHeight="1">
      <c r="B69" s="327"/>
      <c r="C69" s="328"/>
      <c r="D69" s="328"/>
      <c r="E69" s="328"/>
      <c r="F69" s="328"/>
      <c r="G69" s="328"/>
      <c r="H69" s="328"/>
      <c r="I69" s="328"/>
      <c r="J69" s="328"/>
      <c r="K69" s="329"/>
    </row>
    <row r="70" ht="18.75" customHeight="1">
      <c r="B70" s="330"/>
      <c r="C70" s="330"/>
      <c r="D70" s="330"/>
      <c r="E70" s="330"/>
      <c r="F70" s="330"/>
      <c r="G70" s="330"/>
      <c r="H70" s="330"/>
      <c r="I70" s="330"/>
      <c r="J70" s="330"/>
      <c r="K70" s="331"/>
    </row>
    <row r="71" ht="18.75" customHeight="1">
      <c r="B71" s="331"/>
      <c r="C71" s="331"/>
      <c r="D71" s="331"/>
      <c r="E71" s="331"/>
      <c r="F71" s="331"/>
      <c r="G71" s="331"/>
      <c r="H71" s="331"/>
      <c r="I71" s="331"/>
      <c r="J71" s="331"/>
      <c r="K71" s="331"/>
    </row>
    <row r="72" ht="7.5" customHeight="1">
      <c r="B72" s="332"/>
      <c r="C72" s="333"/>
      <c r="D72" s="333"/>
      <c r="E72" s="333"/>
      <c r="F72" s="333"/>
      <c r="G72" s="333"/>
      <c r="H72" s="333"/>
      <c r="I72" s="333"/>
      <c r="J72" s="333"/>
      <c r="K72" s="334"/>
    </row>
    <row r="73" ht="45" customHeight="1">
      <c r="B73" s="335"/>
      <c r="C73" s="336" t="s">
        <v>90</v>
      </c>
      <c r="D73" s="336"/>
      <c r="E73" s="336"/>
      <c r="F73" s="336"/>
      <c r="G73" s="336"/>
      <c r="H73" s="336"/>
      <c r="I73" s="336"/>
      <c r="J73" s="336"/>
      <c r="K73" s="337"/>
    </row>
    <row r="74" ht="17.25" customHeight="1">
      <c r="B74" s="335"/>
      <c r="C74" s="338" t="s">
        <v>793</v>
      </c>
      <c r="D74" s="338"/>
      <c r="E74" s="338"/>
      <c r="F74" s="338" t="s">
        <v>794</v>
      </c>
      <c r="G74" s="339"/>
      <c r="H74" s="338" t="s">
        <v>118</v>
      </c>
      <c r="I74" s="338" t="s">
        <v>57</v>
      </c>
      <c r="J74" s="338" t="s">
        <v>795</v>
      </c>
      <c r="K74" s="337"/>
    </row>
    <row r="75" ht="17.25" customHeight="1">
      <c r="B75" s="335"/>
      <c r="C75" s="340" t="s">
        <v>796</v>
      </c>
      <c r="D75" s="340"/>
      <c r="E75" s="340"/>
      <c r="F75" s="341" t="s">
        <v>797</v>
      </c>
      <c r="G75" s="342"/>
      <c r="H75" s="340"/>
      <c r="I75" s="340"/>
      <c r="J75" s="340" t="s">
        <v>798</v>
      </c>
      <c r="K75" s="337"/>
    </row>
    <row r="76" ht="5.25" customHeight="1">
      <c r="B76" s="335"/>
      <c r="C76" s="343"/>
      <c r="D76" s="343"/>
      <c r="E76" s="343"/>
      <c r="F76" s="343"/>
      <c r="G76" s="344"/>
      <c r="H76" s="343"/>
      <c r="I76" s="343"/>
      <c r="J76" s="343"/>
      <c r="K76" s="337"/>
    </row>
    <row r="77" ht="15" customHeight="1">
      <c r="B77" s="335"/>
      <c r="C77" s="324" t="s">
        <v>53</v>
      </c>
      <c r="D77" s="343"/>
      <c r="E77" s="343"/>
      <c r="F77" s="345" t="s">
        <v>799</v>
      </c>
      <c r="G77" s="344"/>
      <c r="H77" s="324" t="s">
        <v>800</v>
      </c>
      <c r="I77" s="324" t="s">
        <v>801</v>
      </c>
      <c r="J77" s="324">
        <v>20</v>
      </c>
      <c r="K77" s="337"/>
    </row>
    <row r="78" ht="15" customHeight="1">
      <c r="B78" s="335"/>
      <c r="C78" s="324" t="s">
        <v>802</v>
      </c>
      <c r="D78" s="324"/>
      <c r="E78" s="324"/>
      <c r="F78" s="345" t="s">
        <v>799</v>
      </c>
      <c r="G78" s="344"/>
      <c r="H78" s="324" t="s">
        <v>803</v>
      </c>
      <c r="I78" s="324" t="s">
        <v>801</v>
      </c>
      <c r="J78" s="324">
        <v>120</v>
      </c>
      <c r="K78" s="337"/>
    </row>
    <row r="79" ht="15" customHeight="1">
      <c r="B79" s="346"/>
      <c r="C79" s="324" t="s">
        <v>804</v>
      </c>
      <c r="D79" s="324"/>
      <c r="E79" s="324"/>
      <c r="F79" s="345" t="s">
        <v>805</v>
      </c>
      <c r="G79" s="344"/>
      <c r="H79" s="324" t="s">
        <v>806</v>
      </c>
      <c r="I79" s="324" t="s">
        <v>801</v>
      </c>
      <c r="J79" s="324">
        <v>50</v>
      </c>
      <c r="K79" s="337"/>
    </row>
    <row r="80" ht="15" customHeight="1">
      <c r="B80" s="346"/>
      <c r="C80" s="324" t="s">
        <v>807</v>
      </c>
      <c r="D80" s="324"/>
      <c r="E80" s="324"/>
      <c r="F80" s="345" t="s">
        <v>799</v>
      </c>
      <c r="G80" s="344"/>
      <c r="H80" s="324" t="s">
        <v>808</v>
      </c>
      <c r="I80" s="324" t="s">
        <v>809</v>
      </c>
      <c r="J80" s="324"/>
      <c r="K80" s="337"/>
    </row>
    <row r="81" ht="15" customHeight="1">
      <c r="B81" s="346"/>
      <c r="C81" s="347" t="s">
        <v>810</v>
      </c>
      <c r="D81" s="347"/>
      <c r="E81" s="347"/>
      <c r="F81" s="348" t="s">
        <v>805</v>
      </c>
      <c r="G81" s="347"/>
      <c r="H81" s="347" t="s">
        <v>811</v>
      </c>
      <c r="I81" s="347" t="s">
        <v>801</v>
      </c>
      <c r="J81" s="347">
        <v>15</v>
      </c>
      <c r="K81" s="337"/>
    </row>
    <row r="82" ht="15" customHeight="1">
      <c r="B82" s="346"/>
      <c r="C82" s="347" t="s">
        <v>812</v>
      </c>
      <c r="D82" s="347"/>
      <c r="E82" s="347"/>
      <c r="F82" s="348" t="s">
        <v>805</v>
      </c>
      <c r="G82" s="347"/>
      <c r="H82" s="347" t="s">
        <v>813</v>
      </c>
      <c r="I82" s="347" t="s">
        <v>801</v>
      </c>
      <c r="J82" s="347">
        <v>15</v>
      </c>
      <c r="K82" s="337"/>
    </row>
    <row r="83" ht="15" customHeight="1">
      <c r="B83" s="346"/>
      <c r="C83" s="347" t="s">
        <v>814</v>
      </c>
      <c r="D83" s="347"/>
      <c r="E83" s="347"/>
      <c r="F83" s="348" t="s">
        <v>805</v>
      </c>
      <c r="G83" s="347"/>
      <c r="H83" s="347" t="s">
        <v>815</v>
      </c>
      <c r="I83" s="347" t="s">
        <v>801</v>
      </c>
      <c r="J83" s="347">
        <v>20</v>
      </c>
      <c r="K83" s="337"/>
    </row>
    <row r="84" ht="15" customHeight="1">
      <c r="B84" s="346"/>
      <c r="C84" s="347" t="s">
        <v>816</v>
      </c>
      <c r="D84" s="347"/>
      <c r="E84" s="347"/>
      <c r="F84" s="348" t="s">
        <v>805</v>
      </c>
      <c r="G84" s="347"/>
      <c r="H84" s="347" t="s">
        <v>817</v>
      </c>
      <c r="I84" s="347" t="s">
        <v>801</v>
      </c>
      <c r="J84" s="347">
        <v>20</v>
      </c>
      <c r="K84" s="337"/>
    </row>
    <row r="85" ht="15" customHeight="1">
      <c r="B85" s="346"/>
      <c r="C85" s="324" t="s">
        <v>818</v>
      </c>
      <c r="D85" s="324"/>
      <c r="E85" s="324"/>
      <c r="F85" s="345" t="s">
        <v>805</v>
      </c>
      <c r="G85" s="344"/>
      <c r="H85" s="324" t="s">
        <v>819</v>
      </c>
      <c r="I85" s="324" t="s">
        <v>801</v>
      </c>
      <c r="J85" s="324">
        <v>50</v>
      </c>
      <c r="K85" s="337"/>
    </row>
    <row r="86" ht="15" customHeight="1">
      <c r="B86" s="346"/>
      <c r="C86" s="324" t="s">
        <v>820</v>
      </c>
      <c r="D86" s="324"/>
      <c r="E86" s="324"/>
      <c r="F86" s="345" t="s">
        <v>805</v>
      </c>
      <c r="G86" s="344"/>
      <c r="H86" s="324" t="s">
        <v>821</v>
      </c>
      <c r="I86" s="324" t="s">
        <v>801</v>
      </c>
      <c r="J86" s="324">
        <v>20</v>
      </c>
      <c r="K86" s="337"/>
    </row>
    <row r="87" ht="15" customHeight="1">
      <c r="B87" s="346"/>
      <c r="C87" s="324" t="s">
        <v>822</v>
      </c>
      <c r="D87" s="324"/>
      <c r="E87" s="324"/>
      <c r="F87" s="345" t="s">
        <v>805</v>
      </c>
      <c r="G87" s="344"/>
      <c r="H87" s="324" t="s">
        <v>823</v>
      </c>
      <c r="I87" s="324" t="s">
        <v>801</v>
      </c>
      <c r="J87" s="324">
        <v>20</v>
      </c>
      <c r="K87" s="337"/>
    </row>
    <row r="88" ht="15" customHeight="1">
      <c r="B88" s="346"/>
      <c r="C88" s="324" t="s">
        <v>824</v>
      </c>
      <c r="D88" s="324"/>
      <c r="E88" s="324"/>
      <c r="F88" s="345" t="s">
        <v>805</v>
      </c>
      <c r="G88" s="344"/>
      <c r="H88" s="324" t="s">
        <v>825</v>
      </c>
      <c r="I88" s="324" t="s">
        <v>801</v>
      </c>
      <c r="J88" s="324">
        <v>50</v>
      </c>
      <c r="K88" s="337"/>
    </row>
    <row r="89" ht="15" customHeight="1">
      <c r="B89" s="346"/>
      <c r="C89" s="324" t="s">
        <v>826</v>
      </c>
      <c r="D89" s="324"/>
      <c r="E89" s="324"/>
      <c r="F89" s="345" t="s">
        <v>805</v>
      </c>
      <c r="G89" s="344"/>
      <c r="H89" s="324" t="s">
        <v>826</v>
      </c>
      <c r="I89" s="324" t="s">
        <v>801</v>
      </c>
      <c r="J89" s="324">
        <v>50</v>
      </c>
      <c r="K89" s="337"/>
    </row>
    <row r="90" ht="15" customHeight="1">
      <c r="B90" s="346"/>
      <c r="C90" s="324" t="s">
        <v>123</v>
      </c>
      <c r="D90" s="324"/>
      <c r="E90" s="324"/>
      <c r="F90" s="345" t="s">
        <v>805</v>
      </c>
      <c r="G90" s="344"/>
      <c r="H90" s="324" t="s">
        <v>827</v>
      </c>
      <c r="I90" s="324" t="s">
        <v>801</v>
      </c>
      <c r="J90" s="324">
        <v>255</v>
      </c>
      <c r="K90" s="337"/>
    </row>
    <row r="91" ht="15" customHeight="1">
      <c r="B91" s="346"/>
      <c r="C91" s="324" t="s">
        <v>828</v>
      </c>
      <c r="D91" s="324"/>
      <c r="E91" s="324"/>
      <c r="F91" s="345" t="s">
        <v>799</v>
      </c>
      <c r="G91" s="344"/>
      <c r="H91" s="324" t="s">
        <v>829</v>
      </c>
      <c r="I91" s="324" t="s">
        <v>830</v>
      </c>
      <c r="J91" s="324"/>
      <c r="K91" s="337"/>
    </row>
    <row r="92" ht="15" customHeight="1">
      <c r="B92" s="346"/>
      <c r="C92" s="324" t="s">
        <v>831</v>
      </c>
      <c r="D92" s="324"/>
      <c r="E92" s="324"/>
      <c r="F92" s="345" t="s">
        <v>799</v>
      </c>
      <c r="G92" s="344"/>
      <c r="H92" s="324" t="s">
        <v>832</v>
      </c>
      <c r="I92" s="324" t="s">
        <v>833</v>
      </c>
      <c r="J92" s="324"/>
      <c r="K92" s="337"/>
    </row>
    <row r="93" ht="15" customHeight="1">
      <c r="B93" s="346"/>
      <c r="C93" s="324" t="s">
        <v>834</v>
      </c>
      <c r="D93" s="324"/>
      <c r="E93" s="324"/>
      <c r="F93" s="345" t="s">
        <v>799</v>
      </c>
      <c r="G93" s="344"/>
      <c r="H93" s="324" t="s">
        <v>834</v>
      </c>
      <c r="I93" s="324" t="s">
        <v>833</v>
      </c>
      <c r="J93" s="324"/>
      <c r="K93" s="337"/>
    </row>
    <row r="94" ht="15" customHeight="1">
      <c r="B94" s="346"/>
      <c r="C94" s="324" t="s">
        <v>38</v>
      </c>
      <c r="D94" s="324"/>
      <c r="E94" s="324"/>
      <c r="F94" s="345" t="s">
        <v>799</v>
      </c>
      <c r="G94" s="344"/>
      <c r="H94" s="324" t="s">
        <v>835</v>
      </c>
      <c r="I94" s="324" t="s">
        <v>833</v>
      </c>
      <c r="J94" s="324"/>
      <c r="K94" s="337"/>
    </row>
    <row r="95" ht="15" customHeight="1">
      <c r="B95" s="346"/>
      <c r="C95" s="324" t="s">
        <v>48</v>
      </c>
      <c r="D95" s="324"/>
      <c r="E95" s="324"/>
      <c r="F95" s="345" t="s">
        <v>799</v>
      </c>
      <c r="G95" s="344"/>
      <c r="H95" s="324" t="s">
        <v>836</v>
      </c>
      <c r="I95" s="324" t="s">
        <v>833</v>
      </c>
      <c r="J95" s="324"/>
      <c r="K95" s="337"/>
    </row>
    <row r="96" ht="15" customHeight="1">
      <c r="B96" s="349"/>
      <c r="C96" s="350"/>
      <c r="D96" s="350"/>
      <c r="E96" s="350"/>
      <c r="F96" s="350"/>
      <c r="G96" s="350"/>
      <c r="H96" s="350"/>
      <c r="I96" s="350"/>
      <c r="J96" s="350"/>
      <c r="K96" s="351"/>
    </row>
    <row r="97" ht="18.75" customHeight="1">
      <c r="B97" s="352"/>
      <c r="C97" s="353"/>
      <c r="D97" s="353"/>
      <c r="E97" s="353"/>
      <c r="F97" s="353"/>
      <c r="G97" s="353"/>
      <c r="H97" s="353"/>
      <c r="I97" s="353"/>
      <c r="J97" s="353"/>
      <c r="K97" s="352"/>
    </row>
    <row r="98" ht="18.75" customHeight="1">
      <c r="B98" s="331"/>
      <c r="C98" s="331"/>
      <c r="D98" s="331"/>
      <c r="E98" s="331"/>
      <c r="F98" s="331"/>
      <c r="G98" s="331"/>
      <c r="H98" s="331"/>
      <c r="I98" s="331"/>
      <c r="J98" s="331"/>
      <c r="K98" s="331"/>
    </row>
    <row r="99" ht="7.5" customHeight="1">
      <c r="B99" s="332"/>
      <c r="C99" s="333"/>
      <c r="D99" s="333"/>
      <c r="E99" s="333"/>
      <c r="F99" s="333"/>
      <c r="G99" s="333"/>
      <c r="H99" s="333"/>
      <c r="I99" s="333"/>
      <c r="J99" s="333"/>
      <c r="K99" s="334"/>
    </row>
    <row r="100" ht="45" customHeight="1">
      <c r="B100" s="335"/>
      <c r="C100" s="336" t="s">
        <v>837</v>
      </c>
      <c r="D100" s="336"/>
      <c r="E100" s="336"/>
      <c r="F100" s="336"/>
      <c r="G100" s="336"/>
      <c r="H100" s="336"/>
      <c r="I100" s="336"/>
      <c r="J100" s="336"/>
      <c r="K100" s="337"/>
    </row>
    <row r="101" ht="17.25" customHeight="1">
      <c r="B101" s="335"/>
      <c r="C101" s="338" t="s">
        <v>793</v>
      </c>
      <c r="D101" s="338"/>
      <c r="E101" s="338"/>
      <c r="F101" s="338" t="s">
        <v>794</v>
      </c>
      <c r="G101" s="339"/>
      <c r="H101" s="338" t="s">
        <v>118</v>
      </c>
      <c r="I101" s="338" t="s">
        <v>57</v>
      </c>
      <c r="J101" s="338" t="s">
        <v>795</v>
      </c>
      <c r="K101" s="337"/>
    </row>
    <row r="102" ht="17.25" customHeight="1">
      <c r="B102" s="335"/>
      <c r="C102" s="340" t="s">
        <v>796</v>
      </c>
      <c r="D102" s="340"/>
      <c r="E102" s="340"/>
      <c r="F102" s="341" t="s">
        <v>797</v>
      </c>
      <c r="G102" s="342"/>
      <c r="H102" s="340"/>
      <c r="I102" s="340"/>
      <c r="J102" s="340" t="s">
        <v>798</v>
      </c>
      <c r="K102" s="337"/>
    </row>
    <row r="103" ht="5.25" customHeight="1">
      <c r="B103" s="335"/>
      <c r="C103" s="338"/>
      <c r="D103" s="338"/>
      <c r="E103" s="338"/>
      <c r="F103" s="338"/>
      <c r="G103" s="354"/>
      <c r="H103" s="338"/>
      <c r="I103" s="338"/>
      <c r="J103" s="338"/>
      <c r="K103" s="337"/>
    </row>
    <row r="104" ht="15" customHeight="1">
      <c r="B104" s="335"/>
      <c r="C104" s="324" t="s">
        <v>53</v>
      </c>
      <c r="D104" s="343"/>
      <c r="E104" s="343"/>
      <c r="F104" s="345" t="s">
        <v>799</v>
      </c>
      <c r="G104" s="354"/>
      <c r="H104" s="324" t="s">
        <v>838</v>
      </c>
      <c r="I104" s="324" t="s">
        <v>801</v>
      </c>
      <c r="J104" s="324">
        <v>20</v>
      </c>
      <c r="K104" s="337"/>
    </row>
    <row r="105" ht="15" customHeight="1">
      <c r="B105" s="335"/>
      <c r="C105" s="324" t="s">
        <v>802</v>
      </c>
      <c r="D105" s="324"/>
      <c r="E105" s="324"/>
      <c r="F105" s="345" t="s">
        <v>799</v>
      </c>
      <c r="G105" s="324"/>
      <c r="H105" s="324" t="s">
        <v>838</v>
      </c>
      <c r="I105" s="324" t="s">
        <v>801</v>
      </c>
      <c r="J105" s="324">
        <v>120</v>
      </c>
      <c r="K105" s="337"/>
    </row>
    <row r="106" ht="15" customHeight="1">
      <c r="B106" s="346"/>
      <c r="C106" s="324" t="s">
        <v>804</v>
      </c>
      <c r="D106" s="324"/>
      <c r="E106" s="324"/>
      <c r="F106" s="345" t="s">
        <v>805</v>
      </c>
      <c r="G106" s="324"/>
      <c r="H106" s="324" t="s">
        <v>838</v>
      </c>
      <c r="I106" s="324" t="s">
        <v>801</v>
      </c>
      <c r="J106" s="324">
        <v>50</v>
      </c>
      <c r="K106" s="337"/>
    </row>
    <row r="107" ht="15" customHeight="1">
      <c r="B107" s="346"/>
      <c r="C107" s="324" t="s">
        <v>807</v>
      </c>
      <c r="D107" s="324"/>
      <c r="E107" s="324"/>
      <c r="F107" s="345" t="s">
        <v>799</v>
      </c>
      <c r="G107" s="324"/>
      <c r="H107" s="324" t="s">
        <v>838</v>
      </c>
      <c r="I107" s="324" t="s">
        <v>809</v>
      </c>
      <c r="J107" s="324"/>
      <c r="K107" s="337"/>
    </row>
    <row r="108" ht="15" customHeight="1">
      <c r="B108" s="346"/>
      <c r="C108" s="324" t="s">
        <v>818</v>
      </c>
      <c r="D108" s="324"/>
      <c r="E108" s="324"/>
      <c r="F108" s="345" t="s">
        <v>805</v>
      </c>
      <c r="G108" s="324"/>
      <c r="H108" s="324" t="s">
        <v>838</v>
      </c>
      <c r="I108" s="324" t="s">
        <v>801</v>
      </c>
      <c r="J108" s="324">
        <v>50</v>
      </c>
      <c r="K108" s="337"/>
    </row>
    <row r="109" ht="15" customHeight="1">
      <c r="B109" s="346"/>
      <c r="C109" s="324" t="s">
        <v>826</v>
      </c>
      <c r="D109" s="324"/>
      <c r="E109" s="324"/>
      <c r="F109" s="345" t="s">
        <v>805</v>
      </c>
      <c r="G109" s="324"/>
      <c r="H109" s="324" t="s">
        <v>838</v>
      </c>
      <c r="I109" s="324" t="s">
        <v>801</v>
      </c>
      <c r="J109" s="324">
        <v>50</v>
      </c>
      <c r="K109" s="337"/>
    </row>
    <row r="110" ht="15" customHeight="1">
      <c r="B110" s="346"/>
      <c r="C110" s="324" t="s">
        <v>824</v>
      </c>
      <c r="D110" s="324"/>
      <c r="E110" s="324"/>
      <c r="F110" s="345" t="s">
        <v>805</v>
      </c>
      <c r="G110" s="324"/>
      <c r="H110" s="324" t="s">
        <v>838</v>
      </c>
      <c r="I110" s="324" t="s">
        <v>801</v>
      </c>
      <c r="J110" s="324">
        <v>50</v>
      </c>
      <c r="K110" s="337"/>
    </row>
    <row r="111" ht="15" customHeight="1">
      <c r="B111" s="346"/>
      <c r="C111" s="324" t="s">
        <v>53</v>
      </c>
      <c r="D111" s="324"/>
      <c r="E111" s="324"/>
      <c r="F111" s="345" t="s">
        <v>799</v>
      </c>
      <c r="G111" s="324"/>
      <c r="H111" s="324" t="s">
        <v>839</v>
      </c>
      <c r="I111" s="324" t="s">
        <v>801</v>
      </c>
      <c r="J111" s="324">
        <v>20</v>
      </c>
      <c r="K111" s="337"/>
    </row>
    <row r="112" ht="15" customHeight="1">
      <c r="B112" s="346"/>
      <c r="C112" s="324" t="s">
        <v>840</v>
      </c>
      <c r="D112" s="324"/>
      <c r="E112" s="324"/>
      <c r="F112" s="345" t="s">
        <v>799</v>
      </c>
      <c r="G112" s="324"/>
      <c r="H112" s="324" t="s">
        <v>841</v>
      </c>
      <c r="I112" s="324" t="s">
        <v>801</v>
      </c>
      <c r="J112" s="324">
        <v>120</v>
      </c>
      <c r="K112" s="337"/>
    </row>
    <row r="113" ht="15" customHeight="1">
      <c r="B113" s="346"/>
      <c r="C113" s="324" t="s">
        <v>38</v>
      </c>
      <c r="D113" s="324"/>
      <c r="E113" s="324"/>
      <c r="F113" s="345" t="s">
        <v>799</v>
      </c>
      <c r="G113" s="324"/>
      <c r="H113" s="324" t="s">
        <v>842</v>
      </c>
      <c r="I113" s="324" t="s">
        <v>833</v>
      </c>
      <c r="J113" s="324"/>
      <c r="K113" s="337"/>
    </row>
    <row r="114" ht="15" customHeight="1">
      <c r="B114" s="346"/>
      <c r="C114" s="324" t="s">
        <v>48</v>
      </c>
      <c r="D114" s="324"/>
      <c r="E114" s="324"/>
      <c r="F114" s="345" t="s">
        <v>799</v>
      </c>
      <c r="G114" s="324"/>
      <c r="H114" s="324" t="s">
        <v>843</v>
      </c>
      <c r="I114" s="324" t="s">
        <v>833</v>
      </c>
      <c r="J114" s="324"/>
      <c r="K114" s="337"/>
    </row>
    <row r="115" ht="15" customHeight="1">
      <c r="B115" s="346"/>
      <c r="C115" s="324" t="s">
        <v>57</v>
      </c>
      <c r="D115" s="324"/>
      <c r="E115" s="324"/>
      <c r="F115" s="345" t="s">
        <v>799</v>
      </c>
      <c r="G115" s="324"/>
      <c r="H115" s="324" t="s">
        <v>844</v>
      </c>
      <c r="I115" s="324" t="s">
        <v>845</v>
      </c>
      <c r="J115" s="324"/>
      <c r="K115" s="337"/>
    </row>
    <row r="116" ht="15" customHeight="1">
      <c r="B116" s="349"/>
      <c r="C116" s="355"/>
      <c r="D116" s="355"/>
      <c r="E116" s="355"/>
      <c r="F116" s="355"/>
      <c r="G116" s="355"/>
      <c r="H116" s="355"/>
      <c r="I116" s="355"/>
      <c r="J116" s="355"/>
      <c r="K116" s="351"/>
    </row>
    <row r="117" ht="18.75" customHeight="1">
      <c r="B117" s="356"/>
      <c r="C117" s="320"/>
      <c r="D117" s="320"/>
      <c r="E117" s="320"/>
      <c r="F117" s="357"/>
      <c r="G117" s="320"/>
      <c r="H117" s="320"/>
      <c r="I117" s="320"/>
      <c r="J117" s="320"/>
      <c r="K117" s="356"/>
    </row>
    <row r="118" ht="18.75" customHeight="1">
      <c r="B118" s="331"/>
      <c r="C118" s="331"/>
      <c r="D118" s="331"/>
      <c r="E118" s="331"/>
      <c r="F118" s="331"/>
      <c r="G118" s="331"/>
      <c r="H118" s="331"/>
      <c r="I118" s="331"/>
      <c r="J118" s="331"/>
      <c r="K118" s="331"/>
    </row>
    <row r="119" ht="7.5" customHeight="1">
      <c r="B119" s="358"/>
      <c r="C119" s="359"/>
      <c r="D119" s="359"/>
      <c r="E119" s="359"/>
      <c r="F119" s="359"/>
      <c r="G119" s="359"/>
      <c r="H119" s="359"/>
      <c r="I119" s="359"/>
      <c r="J119" s="359"/>
      <c r="K119" s="360"/>
    </row>
    <row r="120" ht="45" customHeight="1">
      <c r="B120" s="361"/>
      <c r="C120" s="314" t="s">
        <v>846</v>
      </c>
      <c r="D120" s="314"/>
      <c r="E120" s="314"/>
      <c r="F120" s="314"/>
      <c r="G120" s="314"/>
      <c r="H120" s="314"/>
      <c r="I120" s="314"/>
      <c r="J120" s="314"/>
      <c r="K120" s="362"/>
    </row>
    <row r="121" ht="17.25" customHeight="1">
      <c r="B121" s="363"/>
      <c r="C121" s="338" t="s">
        <v>793</v>
      </c>
      <c r="D121" s="338"/>
      <c r="E121" s="338"/>
      <c r="F121" s="338" t="s">
        <v>794</v>
      </c>
      <c r="G121" s="339"/>
      <c r="H121" s="338" t="s">
        <v>118</v>
      </c>
      <c r="I121" s="338" t="s">
        <v>57</v>
      </c>
      <c r="J121" s="338" t="s">
        <v>795</v>
      </c>
      <c r="K121" s="364"/>
    </row>
    <row r="122" ht="17.25" customHeight="1">
      <c r="B122" s="363"/>
      <c r="C122" s="340" t="s">
        <v>796</v>
      </c>
      <c r="D122" s="340"/>
      <c r="E122" s="340"/>
      <c r="F122" s="341" t="s">
        <v>797</v>
      </c>
      <c r="G122" s="342"/>
      <c r="H122" s="340"/>
      <c r="I122" s="340"/>
      <c r="J122" s="340" t="s">
        <v>798</v>
      </c>
      <c r="K122" s="364"/>
    </row>
    <row r="123" ht="5.25" customHeight="1">
      <c r="B123" s="365"/>
      <c r="C123" s="343"/>
      <c r="D123" s="343"/>
      <c r="E123" s="343"/>
      <c r="F123" s="343"/>
      <c r="G123" s="324"/>
      <c r="H123" s="343"/>
      <c r="I123" s="343"/>
      <c r="J123" s="343"/>
      <c r="K123" s="366"/>
    </row>
    <row r="124" ht="15" customHeight="1">
      <c r="B124" s="365"/>
      <c r="C124" s="324" t="s">
        <v>802</v>
      </c>
      <c r="D124" s="343"/>
      <c r="E124" s="343"/>
      <c r="F124" s="345" t="s">
        <v>799</v>
      </c>
      <c r="G124" s="324"/>
      <c r="H124" s="324" t="s">
        <v>838</v>
      </c>
      <c r="I124" s="324" t="s">
        <v>801</v>
      </c>
      <c r="J124" s="324">
        <v>120</v>
      </c>
      <c r="K124" s="367"/>
    </row>
    <row r="125" ht="15" customHeight="1">
      <c r="B125" s="365"/>
      <c r="C125" s="324" t="s">
        <v>847</v>
      </c>
      <c r="D125" s="324"/>
      <c r="E125" s="324"/>
      <c r="F125" s="345" t="s">
        <v>799</v>
      </c>
      <c r="G125" s="324"/>
      <c r="H125" s="324" t="s">
        <v>848</v>
      </c>
      <c r="I125" s="324" t="s">
        <v>801</v>
      </c>
      <c r="J125" s="324" t="s">
        <v>849</v>
      </c>
      <c r="K125" s="367"/>
    </row>
    <row r="126" ht="15" customHeight="1">
      <c r="B126" s="365"/>
      <c r="C126" s="324" t="s">
        <v>748</v>
      </c>
      <c r="D126" s="324"/>
      <c r="E126" s="324"/>
      <c r="F126" s="345" t="s">
        <v>799</v>
      </c>
      <c r="G126" s="324"/>
      <c r="H126" s="324" t="s">
        <v>850</v>
      </c>
      <c r="I126" s="324" t="s">
        <v>801</v>
      </c>
      <c r="J126" s="324" t="s">
        <v>849</v>
      </c>
      <c r="K126" s="367"/>
    </row>
    <row r="127" ht="15" customHeight="1">
      <c r="B127" s="365"/>
      <c r="C127" s="324" t="s">
        <v>810</v>
      </c>
      <c r="D127" s="324"/>
      <c r="E127" s="324"/>
      <c r="F127" s="345" t="s">
        <v>805</v>
      </c>
      <c r="G127" s="324"/>
      <c r="H127" s="324" t="s">
        <v>811</v>
      </c>
      <c r="I127" s="324" t="s">
        <v>801</v>
      </c>
      <c r="J127" s="324">
        <v>15</v>
      </c>
      <c r="K127" s="367"/>
    </row>
    <row r="128" ht="15" customHeight="1">
      <c r="B128" s="365"/>
      <c r="C128" s="347" t="s">
        <v>812</v>
      </c>
      <c r="D128" s="347"/>
      <c r="E128" s="347"/>
      <c r="F128" s="348" t="s">
        <v>805</v>
      </c>
      <c r="G128" s="347"/>
      <c r="H128" s="347" t="s">
        <v>813</v>
      </c>
      <c r="I128" s="347" t="s">
        <v>801</v>
      </c>
      <c r="J128" s="347">
        <v>15</v>
      </c>
      <c r="K128" s="367"/>
    </row>
    <row r="129" ht="15" customHeight="1">
      <c r="B129" s="365"/>
      <c r="C129" s="347" t="s">
        <v>814</v>
      </c>
      <c r="D129" s="347"/>
      <c r="E129" s="347"/>
      <c r="F129" s="348" t="s">
        <v>805</v>
      </c>
      <c r="G129" s="347"/>
      <c r="H129" s="347" t="s">
        <v>815</v>
      </c>
      <c r="I129" s="347" t="s">
        <v>801</v>
      </c>
      <c r="J129" s="347">
        <v>20</v>
      </c>
      <c r="K129" s="367"/>
    </row>
    <row r="130" ht="15" customHeight="1">
      <c r="B130" s="365"/>
      <c r="C130" s="347" t="s">
        <v>816</v>
      </c>
      <c r="D130" s="347"/>
      <c r="E130" s="347"/>
      <c r="F130" s="348" t="s">
        <v>805</v>
      </c>
      <c r="G130" s="347"/>
      <c r="H130" s="347" t="s">
        <v>817</v>
      </c>
      <c r="I130" s="347" t="s">
        <v>801</v>
      </c>
      <c r="J130" s="347">
        <v>20</v>
      </c>
      <c r="K130" s="367"/>
    </row>
    <row r="131" ht="15" customHeight="1">
      <c r="B131" s="365"/>
      <c r="C131" s="324" t="s">
        <v>804</v>
      </c>
      <c r="D131" s="324"/>
      <c r="E131" s="324"/>
      <c r="F131" s="345" t="s">
        <v>805</v>
      </c>
      <c r="G131" s="324"/>
      <c r="H131" s="324" t="s">
        <v>838</v>
      </c>
      <c r="I131" s="324" t="s">
        <v>801</v>
      </c>
      <c r="J131" s="324">
        <v>50</v>
      </c>
      <c r="K131" s="367"/>
    </row>
    <row r="132" ht="15" customHeight="1">
      <c r="B132" s="365"/>
      <c r="C132" s="324" t="s">
        <v>818</v>
      </c>
      <c r="D132" s="324"/>
      <c r="E132" s="324"/>
      <c r="F132" s="345" t="s">
        <v>805</v>
      </c>
      <c r="G132" s="324"/>
      <c r="H132" s="324" t="s">
        <v>838</v>
      </c>
      <c r="I132" s="324" t="s">
        <v>801</v>
      </c>
      <c r="J132" s="324">
        <v>50</v>
      </c>
      <c r="K132" s="367"/>
    </row>
    <row r="133" ht="15" customHeight="1">
      <c r="B133" s="365"/>
      <c r="C133" s="324" t="s">
        <v>824</v>
      </c>
      <c r="D133" s="324"/>
      <c r="E133" s="324"/>
      <c r="F133" s="345" t="s">
        <v>805</v>
      </c>
      <c r="G133" s="324"/>
      <c r="H133" s="324" t="s">
        <v>838</v>
      </c>
      <c r="I133" s="324" t="s">
        <v>801</v>
      </c>
      <c r="J133" s="324">
        <v>50</v>
      </c>
      <c r="K133" s="367"/>
    </row>
    <row r="134" ht="15" customHeight="1">
      <c r="B134" s="365"/>
      <c r="C134" s="324" t="s">
        <v>826</v>
      </c>
      <c r="D134" s="324"/>
      <c r="E134" s="324"/>
      <c r="F134" s="345" t="s">
        <v>805</v>
      </c>
      <c r="G134" s="324"/>
      <c r="H134" s="324" t="s">
        <v>838</v>
      </c>
      <c r="I134" s="324" t="s">
        <v>801</v>
      </c>
      <c r="J134" s="324">
        <v>50</v>
      </c>
      <c r="K134" s="367"/>
    </row>
    <row r="135" ht="15" customHeight="1">
      <c r="B135" s="365"/>
      <c r="C135" s="324" t="s">
        <v>123</v>
      </c>
      <c r="D135" s="324"/>
      <c r="E135" s="324"/>
      <c r="F135" s="345" t="s">
        <v>805</v>
      </c>
      <c r="G135" s="324"/>
      <c r="H135" s="324" t="s">
        <v>851</v>
      </c>
      <c r="I135" s="324" t="s">
        <v>801</v>
      </c>
      <c r="J135" s="324">
        <v>255</v>
      </c>
      <c r="K135" s="367"/>
    </row>
    <row r="136" ht="15" customHeight="1">
      <c r="B136" s="365"/>
      <c r="C136" s="324" t="s">
        <v>828</v>
      </c>
      <c r="D136" s="324"/>
      <c r="E136" s="324"/>
      <c r="F136" s="345" t="s">
        <v>799</v>
      </c>
      <c r="G136" s="324"/>
      <c r="H136" s="324" t="s">
        <v>852</v>
      </c>
      <c r="I136" s="324" t="s">
        <v>830</v>
      </c>
      <c r="J136" s="324"/>
      <c r="K136" s="367"/>
    </row>
    <row r="137" ht="15" customHeight="1">
      <c r="B137" s="365"/>
      <c r="C137" s="324" t="s">
        <v>831</v>
      </c>
      <c r="D137" s="324"/>
      <c r="E137" s="324"/>
      <c r="F137" s="345" t="s">
        <v>799</v>
      </c>
      <c r="G137" s="324"/>
      <c r="H137" s="324" t="s">
        <v>853</v>
      </c>
      <c r="I137" s="324" t="s">
        <v>833</v>
      </c>
      <c r="J137" s="324"/>
      <c r="K137" s="367"/>
    </row>
    <row r="138" ht="15" customHeight="1">
      <c r="B138" s="365"/>
      <c r="C138" s="324" t="s">
        <v>834</v>
      </c>
      <c r="D138" s="324"/>
      <c r="E138" s="324"/>
      <c r="F138" s="345" t="s">
        <v>799</v>
      </c>
      <c r="G138" s="324"/>
      <c r="H138" s="324" t="s">
        <v>834</v>
      </c>
      <c r="I138" s="324" t="s">
        <v>833</v>
      </c>
      <c r="J138" s="324"/>
      <c r="K138" s="367"/>
    </row>
    <row r="139" ht="15" customHeight="1">
      <c r="B139" s="365"/>
      <c r="C139" s="324" t="s">
        <v>38</v>
      </c>
      <c r="D139" s="324"/>
      <c r="E139" s="324"/>
      <c r="F139" s="345" t="s">
        <v>799</v>
      </c>
      <c r="G139" s="324"/>
      <c r="H139" s="324" t="s">
        <v>854</v>
      </c>
      <c r="I139" s="324" t="s">
        <v>833</v>
      </c>
      <c r="J139" s="324"/>
      <c r="K139" s="367"/>
    </row>
    <row r="140" ht="15" customHeight="1">
      <c r="B140" s="365"/>
      <c r="C140" s="324" t="s">
        <v>855</v>
      </c>
      <c r="D140" s="324"/>
      <c r="E140" s="324"/>
      <c r="F140" s="345" t="s">
        <v>799</v>
      </c>
      <c r="G140" s="324"/>
      <c r="H140" s="324" t="s">
        <v>856</v>
      </c>
      <c r="I140" s="324" t="s">
        <v>833</v>
      </c>
      <c r="J140" s="324"/>
      <c r="K140" s="367"/>
    </row>
    <row r="141" ht="15" customHeight="1">
      <c r="B141" s="368"/>
      <c r="C141" s="369"/>
      <c r="D141" s="369"/>
      <c r="E141" s="369"/>
      <c r="F141" s="369"/>
      <c r="G141" s="369"/>
      <c r="H141" s="369"/>
      <c r="I141" s="369"/>
      <c r="J141" s="369"/>
      <c r="K141" s="370"/>
    </row>
    <row r="142" ht="18.75" customHeight="1">
      <c r="B142" s="320"/>
      <c r="C142" s="320"/>
      <c r="D142" s="320"/>
      <c r="E142" s="320"/>
      <c r="F142" s="357"/>
      <c r="G142" s="320"/>
      <c r="H142" s="320"/>
      <c r="I142" s="320"/>
      <c r="J142" s="320"/>
      <c r="K142" s="320"/>
    </row>
    <row r="143" ht="18.75" customHeight="1">
      <c r="B143" s="331"/>
      <c r="C143" s="331"/>
      <c r="D143" s="331"/>
      <c r="E143" s="331"/>
      <c r="F143" s="331"/>
      <c r="G143" s="331"/>
      <c r="H143" s="331"/>
      <c r="I143" s="331"/>
      <c r="J143" s="331"/>
      <c r="K143" s="331"/>
    </row>
    <row r="144" ht="7.5" customHeight="1">
      <c r="B144" s="332"/>
      <c r="C144" s="333"/>
      <c r="D144" s="333"/>
      <c r="E144" s="333"/>
      <c r="F144" s="333"/>
      <c r="G144" s="333"/>
      <c r="H144" s="333"/>
      <c r="I144" s="333"/>
      <c r="J144" s="333"/>
      <c r="K144" s="334"/>
    </row>
    <row r="145" ht="45" customHeight="1">
      <c r="B145" s="335"/>
      <c r="C145" s="336" t="s">
        <v>857</v>
      </c>
      <c r="D145" s="336"/>
      <c r="E145" s="336"/>
      <c r="F145" s="336"/>
      <c r="G145" s="336"/>
      <c r="H145" s="336"/>
      <c r="I145" s="336"/>
      <c r="J145" s="336"/>
      <c r="K145" s="337"/>
    </row>
    <row r="146" ht="17.25" customHeight="1">
      <c r="B146" s="335"/>
      <c r="C146" s="338" t="s">
        <v>793</v>
      </c>
      <c r="D146" s="338"/>
      <c r="E146" s="338"/>
      <c r="F146" s="338" t="s">
        <v>794</v>
      </c>
      <c r="G146" s="339"/>
      <c r="H146" s="338" t="s">
        <v>118</v>
      </c>
      <c r="I146" s="338" t="s">
        <v>57</v>
      </c>
      <c r="J146" s="338" t="s">
        <v>795</v>
      </c>
      <c r="K146" s="337"/>
    </row>
    <row r="147" ht="17.25" customHeight="1">
      <c r="B147" s="335"/>
      <c r="C147" s="340" t="s">
        <v>796</v>
      </c>
      <c r="D147" s="340"/>
      <c r="E147" s="340"/>
      <c r="F147" s="341" t="s">
        <v>797</v>
      </c>
      <c r="G147" s="342"/>
      <c r="H147" s="340"/>
      <c r="I147" s="340"/>
      <c r="J147" s="340" t="s">
        <v>798</v>
      </c>
      <c r="K147" s="337"/>
    </row>
    <row r="148" ht="5.25" customHeight="1">
      <c r="B148" s="346"/>
      <c r="C148" s="343"/>
      <c r="D148" s="343"/>
      <c r="E148" s="343"/>
      <c r="F148" s="343"/>
      <c r="G148" s="344"/>
      <c r="H148" s="343"/>
      <c r="I148" s="343"/>
      <c r="J148" s="343"/>
      <c r="K148" s="367"/>
    </row>
    <row r="149" ht="15" customHeight="1">
      <c r="B149" s="346"/>
      <c r="C149" s="371" t="s">
        <v>802</v>
      </c>
      <c r="D149" s="324"/>
      <c r="E149" s="324"/>
      <c r="F149" s="372" t="s">
        <v>799</v>
      </c>
      <c r="G149" s="324"/>
      <c r="H149" s="371" t="s">
        <v>838</v>
      </c>
      <c r="I149" s="371" t="s">
        <v>801</v>
      </c>
      <c r="J149" s="371">
        <v>120</v>
      </c>
      <c r="K149" s="367"/>
    </row>
    <row r="150" ht="15" customHeight="1">
      <c r="B150" s="346"/>
      <c r="C150" s="371" t="s">
        <v>847</v>
      </c>
      <c r="D150" s="324"/>
      <c r="E150" s="324"/>
      <c r="F150" s="372" t="s">
        <v>799</v>
      </c>
      <c r="G150" s="324"/>
      <c r="H150" s="371" t="s">
        <v>858</v>
      </c>
      <c r="I150" s="371" t="s">
        <v>801</v>
      </c>
      <c r="J150" s="371" t="s">
        <v>849</v>
      </c>
      <c r="K150" s="367"/>
    </row>
    <row r="151" ht="15" customHeight="1">
      <c r="B151" s="346"/>
      <c r="C151" s="371" t="s">
        <v>748</v>
      </c>
      <c r="D151" s="324"/>
      <c r="E151" s="324"/>
      <c r="F151" s="372" t="s">
        <v>799</v>
      </c>
      <c r="G151" s="324"/>
      <c r="H151" s="371" t="s">
        <v>859</v>
      </c>
      <c r="I151" s="371" t="s">
        <v>801</v>
      </c>
      <c r="J151" s="371" t="s">
        <v>849</v>
      </c>
      <c r="K151" s="367"/>
    </row>
    <row r="152" ht="15" customHeight="1">
      <c r="B152" s="346"/>
      <c r="C152" s="371" t="s">
        <v>804</v>
      </c>
      <c r="D152" s="324"/>
      <c r="E152" s="324"/>
      <c r="F152" s="372" t="s">
        <v>805</v>
      </c>
      <c r="G152" s="324"/>
      <c r="H152" s="371" t="s">
        <v>838</v>
      </c>
      <c r="I152" s="371" t="s">
        <v>801</v>
      </c>
      <c r="J152" s="371">
        <v>50</v>
      </c>
      <c r="K152" s="367"/>
    </row>
    <row r="153" ht="15" customHeight="1">
      <c r="B153" s="346"/>
      <c r="C153" s="371" t="s">
        <v>807</v>
      </c>
      <c r="D153" s="324"/>
      <c r="E153" s="324"/>
      <c r="F153" s="372" t="s">
        <v>799</v>
      </c>
      <c r="G153" s="324"/>
      <c r="H153" s="371" t="s">
        <v>838</v>
      </c>
      <c r="I153" s="371" t="s">
        <v>809</v>
      </c>
      <c r="J153" s="371"/>
      <c r="K153" s="367"/>
    </row>
    <row r="154" ht="15" customHeight="1">
      <c r="B154" s="346"/>
      <c r="C154" s="371" t="s">
        <v>818</v>
      </c>
      <c r="D154" s="324"/>
      <c r="E154" s="324"/>
      <c r="F154" s="372" t="s">
        <v>805</v>
      </c>
      <c r="G154" s="324"/>
      <c r="H154" s="371" t="s">
        <v>838</v>
      </c>
      <c r="I154" s="371" t="s">
        <v>801</v>
      </c>
      <c r="J154" s="371">
        <v>50</v>
      </c>
      <c r="K154" s="367"/>
    </row>
    <row r="155" ht="15" customHeight="1">
      <c r="B155" s="346"/>
      <c r="C155" s="371" t="s">
        <v>826</v>
      </c>
      <c r="D155" s="324"/>
      <c r="E155" s="324"/>
      <c r="F155" s="372" t="s">
        <v>805</v>
      </c>
      <c r="G155" s="324"/>
      <c r="H155" s="371" t="s">
        <v>838</v>
      </c>
      <c r="I155" s="371" t="s">
        <v>801</v>
      </c>
      <c r="J155" s="371">
        <v>50</v>
      </c>
      <c r="K155" s="367"/>
    </row>
    <row r="156" ht="15" customHeight="1">
      <c r="B156" s="346"/>
      <c r="C156" s="371" t="s">
        <v>824</v>
      </c>
      <c r="D156" s="324"/>
      <c r="E156" s="324"/>
      <c r="F156" s="372" t="s">
        <v>805</v>
      </c>
      <c r="G156" s="324"/>
      <c r="H156" s="371" t="s">
        <v>838</v>
      </c>
      <c r="I156" s="371" t="s">
        <v>801</v>
      </c>
      <c r="J156" s="371">
        <v>50</v>
      </c>
      <c r="K156" s="367"/>
    </row>
    <row r="157" ht="15" customHeight="1">
      <c r="B157" s="346"/>
      <c r="C157" s="371" t="s">
        <v>98</v>
      </c>
      <c r="D157" s="324"/>
      <c r="E157" s="324"/>
      <c r="F157" s="372" t="s">
        <v>799</v>
      </c>
      <c r="G157" s="324"/>
      <c r="H157" s="371" t="s">
        <v>860</v>
      </c>
      <c r="I157" s="371" t="s">
        <v>801</v>
      </c>
      <c r="J157" s="371" t="s">
        <v>861</v>
      </c>
      <c r="K157" s="367"/>
    </row>
    <row r="158" ht="15" customHeight="1">
      <c r="B158" s="346"/>
      <c r="C158" s="371" t="s">
        <v>862</v>
      </c>
      <c r="D158" s="324"/>
      <c r="E158" s="324"/>
      <c r="F158" s="372" t="s">
        <v>799</v>
      </c>
      <c r="G158" s="324"/>
      <c r="H158" s="371" t="s">
        <v>863</v>
      </c>
      <c r="I158" s="371" t="s">
        <v>833</v>
      </c>
      <c r="J158" s="371"/>
      <c r="K158" s="367"/>
    </row>
    <row r="159" ht="15" customHeight="1">
      <c r="B159" s="373"/>
      <c r="C159" s="355"/>
      <c r="D159" s="355"/>
      <c r="E159" s="355"/>
      <c r="F159" s="355"/>
      <c r="G159" s="355"/>
      <c r="H159" s="355"/>
      <c r="I159" s="355"/>
      <c r="J159" s="355"/>
      <c r="K159" s="374"/>
    </row>
    <row r="160" ht="18.75" customHeight="1">
      <c r="B160" s="320"/>
      <c r="C160" s="324"/>
      <c r="D160" s="324"/>
      <c r="E160" s="324"/>
      <c r="F160" s="345"/>
      <c r="G160" s="324"/>
      <c r="H160" s="324"/>
      <c r="I160" s="324"/>
      <c r="J160" s="324"/>
      <c r="K160" s="320"/>
    </row>
    <row r="161" ht="18.75" customHeight="1">
      <c r="B161" s="331"/>
      <c r="C161" s="331"/>
      <c r="D161" s="331"/>
      <c r="E161" s="331"/>
      <c r="F161" s="331"/>
      <c r="G161" s="331"/>
      <c r="H161" s="331"/>
      <c r="I161" s="331"/>
      <c r="J161" s="331"/>
      <c r="K161" s="331"/>
    </row>
    <row r="162" ht="7.5" customHeight="1">
      <c r="B162" s="310"/>
      <c r="C162" s="311"/>
      <c r="D162" s="311"/>
      <c r="E162" s="311"/>
      <c r="F162" s="311"/>
      <c r="G162" s="311"/>
      <c r="H162" s="311"/>
      <c r="I162" s="311"/>
      <c r="J162" s="311"/>
      <c r="K162" s="312"/>
    </row>
    <row r="163" ht="45" customHeight="1">
      <c r="B163" s="313"/>
      <c r="C163" s="314" t="s">
        <v>864</v>
      </c>
      <c r="D163" s="314"/>
      <c r="E163" s="314"/>
      <c r="F163" s="314"/>
      <c r="G163" s="314"/>
      <c r="H163" s="314"/>
      <c r="I163" s="314"/>
      <c r="J163" s="314"/>
      <c r="K163" s="315"/>
    </row>
    <row r="164" ht="17.25" customHeight="1">
      <c r="B164" s="313"/>
      <c r="C164" s="338" t="s">
        <v>793</v>
      </c>
      <c r="D164" s="338"/>
      <c r="E164" s="338"/>
      <c r="F164" s="338" t="s">
        <v>794</v>
      </c>
      <c r="G164" s="375"/>
      <c r="H164" s="376" t="s">
        <v>118</v>
      </c>
      <c r="I164" s="376" t="s">
        <v>57</v>
      </c>
      <c r="J164" s="338" t="s">
        <v>795</v>
      </c>
      <c r="K164" s="315"/>
    </row>
    <row r="165" ht="17.25" customHeight="1">
      <c r="B165" s="316"/>
      <c r="C165" s="340" t="s">
        <v>796</v>
      </c>
      <c r="D165" s="340"/>
      <c r="E165" s="340"/>
      <c r="F165" s="341" t="s">
        <v>797</v>
      </c>
      <c r="G165" s="377"/>
      <c r="H165" s="378"/>
      <c r="I165" s="378"/>
      <c r="J165" s="340" t="s">
        <v>798</v>
      </c>
      <c r="K165" s="318"/>
    </row>
    <row r="166" ht="5.25" customHeight="1">
      <c r="B166" s="346"/>
      <c r="C166" s="343"/>
      <c r="D166" s="343"/>
      <c r="E166" s="343"/>
      <c r="F166" s="343"/>
      <c r="G166" s="344"/>
      <c r="H166" s="343"/>
      <c r="I166" s="343"/>
      <c r="J166" s="343"/>
      <c r="K166" s="367"/>
    </row>
    <row r="167" ht="15" customHeight="1">
      <c r="B167" s="346"/>
      <c r="C167" s="324" t="s">
        <v>802</v>
      </c>
      <c r="D167" s="324"/>
      <c r="E167" s="324"/>
      <c r="F167" s="345" t="s">
        <v>799</v>
      </c>
      <c r="G167" s="324"/>
      <c r="H167" s="324" t="s">
        <v>838</v>
      </c>
      <c r="I167" s="324" t="s">
        <v>801</v>
      </c>
      <c r="J167" s="324">
        <v>120</v>
      </c>
      <c r="K167" s="367"/>
    </row>
    <row r="168" ht="15" customHeight="1">
      <c r="B168" s="346"/>
      <c r="C168" s="324" t="s">
        <v>847</v>
      </c>
      <c r="D168" s="324"/>
      <c r="E168" s="324"/>
      <c r="F168" s="345" t="s">
        <v>799</v>
      </c>
      <c r="G168" s="324"/>
      <c r="H168" s="324" t="s">
        <v>848</v>
      </c>
      <c r="I168" s="324" t="s">
        <v>801</v>
      </c>
      <c r="J168" s="324" t="s">
        <v>849</v>
      </c>
      <c r="K168" s="367"/>
    </row>
    <row r="169" ht="15" customHeight="1">
      <c r="B169" s="346"/>
      <c r="C169" s="324" t="s">
        <v>748</v>
      </c>
      <c r="D169" s="324"/>
      <c r="E169" s="324"/>
      <c r="F169" s="345" t="s">
        <v>799</v>
      </c>
      <c r="G169" s="324"/>
      <c r="H169" s="324" t="s">
        <v>865</v>
      </c>
      <c r="I169" s="324" t="s">
        <v>801</v>
      </c>
      <c r="J169" s="324" t="s">
        <v>849</v>
      </c>
      <c r="K169" s="367"/>
    </row>
    <row r="170" ht="15" customHeight="1">
      <c r="B170" s="346"/>
      <c r="C170" s="324" t="s">
        <v>804</v>
      </c>
      <c r="D170" s="324"/>
      <c r="E170" s="324"/>
      <c r="F170" s="345" t="s">
        <v>805</v>
      </c>
      <c r="G170" s="324"/>
      <c r="H170" s="324" t="s">
        <v>865</v>
      </c>
      <c r="I170" s="324" t="s">
        <v>801</v>
      </c>
      <c r="J170" s="324">
        <v>50</v>
      </c>
      <c r="K170" s="367"/>
    </row>
    <row r="171" ht="15" customHeight="1">
      <c r="B171" s="346"/>
      <c r="C171" s="324" t="s">
        <v>807</v>
      </c>
      <c r="D171" s="324"/>
      <c r="E171" s="324"/>
      <c r="F171" s="345" t="s">
        <v>799</v>
      </c>
      <c r="G171" s="324"/>
      <c r="H171" s="324" t="s">
        <v>865</v>
      </c>
      <c r="I171" s="324" t="s">
        <v>809</v>
      </c>
      <c r="J171" s="324"/>
      <c r="K171" s="367"/>
    </row>
    <row r="172" ht="15" customHeight="1">
      <c r="B172" s="346"/>
      <c r="C172" s="324" t="s">
        <v>818</v>
      </c>
      <c r="D172" s="324"/>
      <c r="E172" s="324"/>
      <c r="F172" s="345" t="s">
        <v>805</v>
      </c>
      <c r="G172" s="324"/>
      <c r="H172" s="324" t="s">
        <v>865</v>
      </c>
      <c r="I172" s="324" t="s">
        <v>801</v>
      </c>
      <c r="J172" s="324">
        <v>50</v>
      </c>
      <c r="K172" s="367"/>
    </row>
    <row r="173" ht="15" customHeight="1">
      <c r="B173" s="346"/>
      <c r="C173" s="324" t="s">
        <v>826</v>
      </c>
      <c r="D173" s="324"/>
      <c r="E173" s="324"/>
      <c r="F173" s="345" t="s">
        <v>805</v>
      </c>
      <c r="G173" s="324"/>
      <c r="H173" s="324" t="s">
        <v>865</v>
      </c>
      <c r="I173" s="324" t="s">
        <v>801</v>
      </c>
      <c r="J173" s="324">
        <v>50</v>
      </c>
      <c r="K173" s="367"/>
    </row>
    <row r="174" ht="15" customHeight="1">
      <c r="B174" s="346"/>
      <c r="C174" s="324" t="s">
        <v>824</v>
      </c>
      <c r="D174" s="324"/>
      <c r="E174" s="324"/>
      <c r="F174" s="345" t="s">
        <v>805</v>
      </c>
      <c r="G174" s="324"/>
      <c r="H174" s="324" t="s">
        <v>865</v>
      </c>
      <c r="I174" s="324" t="s">
        <v>801</v>
      </c>
      <c r="J174" s="324">
        <v>50</v>
      </c>
      <c r="K174" s="367"/>
    </row>
    <row r="175" ht="15" customHeight="1">
      <c r="B175" s="346"/>
      <c r="C175" s="324" t="s">
        <v>117</v>
      </c>
      <c r="D175" s="324"/>
      <c r="E175" s="324"/>
      <c r="F175" s="345" t="s">
        <v>799</v>
      </c>
      <c r="G175" s="324"/>
      <c r="H175" s="324" t="s">
        <v>866</v>
      </c>
      <c r="I175" s="324" t="s">
        <v>867</v>
      </c>
      <c r="J175" s="324"/>
      <c r="K175" s="367"/>
    </row>
    <row r="176" ht="15" customHeight="1">
      <c r="B176" s="346"/>
      <c r="C176" s="324" t="s">
        <v>57</v>
      </c>
      <c r="D176" s="324"/>
      <c r="E176" s="324"/>
      <c r="F176" s="345" t="s">
        <v>799</v>
      </c>
      <c r="G176" s="324"/>
      <c r="H176" s="324" t="s">
        <v>868</v>
      </c>
      <c r="I176" s="324" t="s">
        <v>869</v>
      </c>
      <c r="J176" s="324">
        <v>1</v>
      </c>
      <c r="K176" s="367"/>
    </row>
    <row r="177" ht="15" customHeight="1">
      <c r="B177" s="346"/>
      <c r="C177" s="324" t="s">
        <v>53</v>
      </c>
      <c r="D177" s="324"/>
      <c r="E177" s="324"/>
      <c r="F177" s="345" t="s">
        <v>799</v>
      </c>
      <c r="G177" s="324"/>
      <c r="H177" s="324" t="s">
        <v>870</v>
      </c>
      <c r="I177" s="324" t="s">
        <v>801</v>
      </c>
      <c r="J177" s="324">
        <v>20</v>
      </c>
      <c r="K177" s="367"/>
    </row>
    <row r="178" ht="15" customHeight="1">
      <c r="B178" s="346"/>
      <c r="C178" s="324" t="s">
        <v>118</v>
      </c>
      <c r="D178" s="324"/>
      <c r="E178" s="324"/>
      <c r="F178" s="345" t="s">
        <v>799</v>
      </c>
      <c r="G178" s="324"/>
      <c r="H178" s="324" t="s">
        <v>871</v>
      </c>
      <c r="I178" s="324" t="s">
        <v>801</v>
      </c>
      <c r="J178" s="324">
        <v>255</v>
      </c>
      <c r="K178" s="367"/>
    </row>
    <row r="179" ht="15" customHeight="1">
      <c r="B179" s="346"/>
      <c r="C179" s="324" t="s">
        <v>119</v>
      </c>
      <c r="D179" s="324"/>
      <c r="E179" s="324"/>
      <c r="F179" s="345" t="s">
        <v>799</v>
      </c>
      <c r="G179" s="324"/>
      <c r="H179" s="324" t="s">
        <v>764</v>
      </c>
      <c r="I179" s="324" t="s">
        <v>801</v>
      </c>
      <c r="J179" s="324">
        <v>10</v>
      </c>
      <c r="K179" s="367"/>
    </row>
    <row r="180" ht="15" customHeight="1">
      <c r="B180" s="346"/>
      <c r="C180" s="324" t="s">
        <v>120</v>
      </c>
      <c r="D180" s="324"/>
      <c r="E180" s="324"/>
      <c r="F180" s="345" t="s">
        <v>799</v>
      </c>
      <c r="G180" s="324"/>
      <c r="H180" s="324" t="s">
        <v>872</v>
      </c>
      <c r="I180" s="324" t="s">
        <v>833</v>
      </c>
      <c r="J180" s="324"/>
      <c r="K180" s="367"/>
    </row>
    <row r="181" ht="15" customHeight="1">
      <c r="B181" s="346"/>
      <c r="C181" s="324" t="s">
        <v>873</v>
      </c>
      <c r="D181" s="324"/>
      <c r="E181" s="324"/>
      <c r="F181" s="345" t="s">
        <v>799</v>
      </c>
      <c r="G181" s="324"/>
      <c r="H181" s="324" t="s">
        <v>874</v>
      </c>
      <c r="I181" s="324" t="s">
        <v>833</v>
      </c>
      <c r="J181" s="324"/>
      <c r="K181" s="367"/>
    </row>
    <row r="182" ht="15" customHeight="1">
      <c r="B182" s="346"/>
      <c r="C182" s="324" t="s">
        <v>862</v>
      </c>
      <c r="D182" s="324"/>
      <c r="E182" s="324"/>
      <c r="F182" s="345" t="s">
        <v>799</v>
      </c>
      <c r="G182" s="324"/>
      <c r="H182" s="324" t="s">
        <v>875</v>
      </c>
      <c r="I182" s="324" t="s">
        <v>833</v>
      </c>
      <c r="J182" s="324"/>
      <c r="K182" s="367"/>
    </row>
    <row r="183" ht="15" customHeight="1">
      <c r="B183" s="346"/>
      <c r="C183" s="324" t="s">
        <v>122</v>
      </c>
      <c r="D183" s="324"/>
      <c r="E183" s="324"/>
      <c r="F183" s="345" t="s">
        <v>805</v>
      </c>
      <c r="G183" s="324"/>
      <c r="H183" s="324" t="s">
        <v>876</v>
      </c>
      <c r="I183" s="324" t="s">
        <v>801</v>
      </c>
      <c r="J183" s="324">
        <v>50</v>
      </c>
      <c r="K183" s="367"/>
    </row>
    <row r="184" ht="15" customHeight="1">
      <c r="B184" s="346"/>
      <c r="C184" s="324" t="s">
        <v>877</v>
      </c>
      <c r="D184" s="324"/>
      <c r="E184" s="324"/>
      <c r="F184" s="345" t="s">
        <v>805</v>
      </c>
      <c r="G184" s="324"/>
      <c r="H184" s="324" t="s">
        <v>878</v>
      </c>
      <c r="I184" s="324" t="s">
        <v>879</v>
      </c>
      <c r="J184" s="324"/>
      <c r="K184" s="367"/>
    </row>
    <row r="185" ht="15" customHeight="1">
      <c r="B185" s="346"/>
      <c r="C185" s="324" t="s">
        <v>880</v>
      </c>
      <c r="D185" s="324"/>
      <c r="E185" s="324"/>
      <c r="F185" s="345" t="s">
        <v>805</v>
      </c>
      <c r="G185" s="324"/>
      <c r="H185" s="324" t="s">
        <v>881</v>
      </c>
      <c r="I185" s="324" t="s">
        <v>879</v>
      </c>
      <c r="J185" s="324"/>
      <c r="K185" s="367"/>
    </row>
    <row r="186" ht="15" customHeight="1">
      <c r="B186" s="346"/>
      <c r="C186" s="324" t="s">
        <v>882</v>
      </c>
      <c r="D186" s="324"/>
      <c r="E186" s="324"/>
      <c r="F186" s="345" t="s">
        <v>805</v>
      </c>
      <c r="G186" s="324"/>
      <c r="H186" s="324" t="s">
        <v>883</v>
      </c>
      <c r="I186" s="324" t="s">
        <v>879</v>
      </c>
      <c r="J186" s="324"/>
      <c r="K186" s="367"/>
    </row>
    <row r="187" ht="15" customHeight="1">
      <c r="B187" s="346"/>
      <c r="C187" s="379" t="s">
        <v>884</v>
      </c>
      <c r="D187" s="324"/>
      <c r="E187" s="324"/>
      <c r="F187" s="345" t="s">
        <v>805</v>
      </c>
      <c r="G187" s="324"/>
      <c r="H187" s="324" t="s">
        <v>885</v>
      </c>
      <c r="I187" s="324" t="s">
        <v>886</v>
      </c>
      <c r="J187" s="380" t="s">
        <v>887</v>
      </c>
      <c r="K187" s="367"/>
    </row>
    <row r="188" ht="15" customHeight="1">
      <c r="B188" s="346"/>
      <c r="C188" s="330" t="s">
        <v>42</v>
      </c>
      <c r="D188" s="324"/>
      <c r="E188" s="324"/>
      <c r="F188" s="345" t="s">
        <v>799</v>
      </c>
      <c r="G188" s="324"/>
      <c r="H188" s="320" t="s">
        <v>888</v>
      </c>
      <c r="I188" s="324" t="s">
        <v>889</v>
      </c>
      <c r="J188" s="324"/>
      <c r="K188" s="367"/>
    </row>
    <row r="189" ht="15" customHeight="1">
      <c r="B189" s="346"/>
      <c r="C189" s="330" t="s">
        <v>890</v>
      </c>
      <c r="D189" s="324"/>
      <c r="E189" s="324"/>
      <c r="F189" s="345" t="s">
        <v>799</v>
      </c>
      <c r="G189" s="324"/>
      <c r="H189" s="324" t="s">
        <v>891</v>
      </c>
      <c r="I189" s="324" t="s">
        <v>833</v>
      </c>
      <c r="J189" s="324"/>
      <c r="K189" s="367"/>
    </row>
    <row r="190" ht="15" customHeight="1">
      <c r="B190" s="346"/>
      <c r="C190" s="330" t="s">
        <v>892</v>
      </c>
      <c r="D190" s="324"/>
      <c r="E190" s="324"/>
      <c r="F190" s="345" t="s">
        <v>799</v>
      </c>
      <c r="G190" s="324"/>
      <c r="H190" s="324" t="s">
        <v>893</v>
      </c>
      <c r="I190" s="324" t="s">
        <v>833</v>
      </c>
      <c r="J190" s="324"/>
      <c r="K190" s="367"/>
    </row>
    <row r="191" ht="15" customHeight="1">
      <c r="B191" s="346"/>
      <c r="C191" s="330" t="s">
        <v>894</v>
      </c>
      <c r="D191" s="324"/>
      <c r="E191" s="324"/>
      <c r="F191" s="345" t="s">
        <v>805</v>
      </c>
      <c r="G191" s="324"/>
      <c r="H191" s="324" t="s">
        <v>895</v>
      </c>
      <c r="I191" s="324" t="s">
        <v>833</v>
      </c>
      <c r="J191" s="324"/>
      <c r="K191" s="367"/>
    </row>
    <row r="192" ht="15" customHeight="1">
      <c r="B192" s="373"/>
      <c r="C192" s="381"/>
      <c r="D192" s="355"/>
      <c r="E192" s="355"/>
      <c r="F192" s="355"/>
      <c r="G192" s="355"/>
      <c r="H192" s="355"/>
      <c r="I192" s="355"/>
      <c r="J192" s="355"/>
      <c r="K192" s="374"/>
    </row>
    <row r="193" ht="18.75" customHeight="1">
      <c r="B193" s="320"/>
      <c r="C193" s="324"/>
      <c r="D193" s="324"/>
      <c r="E193" s="324"/>
      <c r="F193" s="345"/>
      <c r="G193" s="324"/>
      <c r="H193" s="324"/>
      <c r="I193" s="324"/>
      <c r="J193" s="324"/>
      <c r="K193" s="320"/>
    </row>
    <row r="194" ht="18.75" customHeight="1">
      <c r="B194" s="320"/>
      <c r="C194" s="324"/>
      <c r="D194" s="324"/>
      <c r="E194" s="324"/>
      <c r="F194" s="345"/>
      <c r="G194" s="324"/>
      <c r="H194" s="324"/>
      <c r="I194" s="324"/>
      <c r="J194" s="324"/>
      <c r="K194" s="320"/>
    </row>
    <row r="195" ht="18.75" customHeight="1">
      <c r="B195" s="331"/>
      <c r="C195" s="331"/>
      <c r="D195" s="331"/>
      <c r="E195" s="331"/>
      <c r="F195" s="331"/>
      <c r="G195" s="331"/>
      <c r="H195" s="331"/>
      <c r="I195" s="331"/>
      <c r="J195" s="331"/>
      <c r="K195" s="331"/>
    </row>
    <row r="196" ht="13.5">
      <c r="B196" s="310"/>
      <c r="C196" s="311"/>
      <c r="D196" s="311"/>
      <c r="E196" s="311"/>
      <c r="F196" s="311"/>
      <c r="G196" s="311"/>
      <c r="H196" s="311"/>
      <c r="I196" s="311"/>
      <c r="J196" s="311"/>
      <c r="K196" s="312"/>
    </row>
    <row r="197" ht="21">
      <c r="B197" s="313"/>
      <c r="C197" s="314" t="s">
        <v>896</v>
      </c>
      <c r="D197" s="314"/>
      <c r="E197" s="314"/>
      <c r="F197" s="314"/>
      <c r="G197" s="314"/>
      <c r="H197" s="314"/>
      <c r="I197" s="314"/>
      <c r="J197" s="314"/>
      <c r="K197" s="315"/>
    </row>
    <row r="198" ht="25.5" customHeight="1">
      <c r="B198" s="313"/>
      <c r="C198" s="382" t="s">
        <v>897</v>
      </c>
      <c r="D198" s="382"/>
      <c r="E198" s="382"/>
      <c r="F198" s="382" t="s">
        <v>898</v>
      </c>
      <c r="G198" s="383"/>
      <c r="H198" s="382" t="s">
        <v>899</v>
      </c>
      <c r="I198" s="382"/>
      <c r="J198" s="382"/>
      <c r="K198" s="315"/>
    </row>
    <row r="199" ht="5.25" customHeight="1">
      <c r="B199" s="346"/>
      <c r="C199" s="343"/>
      <c r="D199" s="343"/>
      <c r="E199" s="343"/>
      <c r="F199" s="343"/>
      <c r="G199" s="324"/>
      <c r="H199" s="343"/>
      <c r="I199" s="343"/>
      <c r="J199" s="343"/>
      <c r="K199" s="367"/>
    </row>
    <row r="200" ht="15" customHeight="1">
      <c r="B200" s="346"/>
      <c r="C200" s="324" t="s">
        <v>889</v>
      </c>
      <c r="D200" s="324"/>
      <c r="E200" s="324"/>
      <c r="F200" s="345" t="s">
        <v>43</v>
      </c>
      <c r="G200" s="324"/>
      <c r="H200" s="324" t="s">
        <v>900</v>
      </c>
      <c r="I200" s="324"/>
      <c r="J200" s="324"/>
      <c r="K200" s="367"/>
    </row>
    <row r="201" ht="15" customHeight="1">
      <c r="B201" s="346"/>
      <c r="C201" s="352"/>
      <c r="D201" s="324"/>
      <c r="E201" s="324"/>
      <c r="F201" s="345" t="s">
        <v>44</v>
      </c>
      <c r="G201" s="324"/>
      <c r="H201" s="324" t="s">
        <v>901</v>
      </c>
      <c r="I201" s="324"/>
      <c r="J201" s="324"/>
      <c r="K201" s="367"/>
    </row>
    <row r="202" ht="15" customHeight="1">
      <c r="B202" s="346"/>
      <c r="C202" s="352"/>
      <c r="D202" s="324"/>
      <c r="E202" s="324"/>
      <c r="F202" s="345" t="s">
        <v>47</v>
      </c>
      <c r="G202" s="324"/>
      <c r="H202" s="324" t="s">
        <v>902</v>
      </c>
      <c r="I202" s="324"/>
      <c r="J202" s="324"/>
      <c r="K202" s="367"/>
    </row>
    <row r="203" ht="15" customHeight="1">
      <c r="B203" s="346"/>
      <c r="C203" s="324"/>
      <c r="D203" s="324"/>
      <c r="E203" s="324"/>
      <c r="F203" s="345" t="s">
        <v>45</v>
      </c>
      <c r="G203" s="324"/>
      <c r="H203" s="324" t="s">
        <v>903</v>
      </c>
      <c r="I203" s="324"/>
      <c r="J203" s="324"/>
      <c r="K203" s="367"/>
    </row>
    <row r="204" ht="15" customHeight="1">
      <c r="B204" s="346"/>
      <c r="C204" s="324"/>
      <c r="D204" s="324"/>
      <c r="E204" s="324"/>
      <c r="F204" s="345" t="s">
        <v>46</v>
      </c>
      <c r="G204" s="324"/>
      <c r="H204" s="324" t="s">
        <v>904</v>
      </c>
      <c r="I204" s="324"/>
      <c r="J204" s="324"/>
      <c r="K204" s="367"/>
    </row>
    <row r="205" ht="15" customHeight="1">
      <c r="B205" s="346"/>
      <c r="C205" s="324"/>
      <c r="D205" s="324"/>
      <c r="E205" s="324"/>
      <c r="F205" s="345"/>
      <c r="G205" s="324"/>
      <c r="H205" s="324"/>
      <c r="I205" s="324"/>
      <c r="J205" s="324"/>
      <c r="K205" s="367"/>
    </row>
    <row r="206" ht="15" customHeight="1">
      <c r="B206" s="346"/>
      <c r="C206" s="324" t="s">
        <v>845</v>
      </c>
      <c r="D206" s="324"/>
      <c r="E206" s="324"/>
      <c r="F206" s="345" t="s">
        <v>79</v>
      </c>
      <c r="G206" s="324"/>
      <c r="H206" s="324" t="s">
        <v>905</v>
      </c>
      <c r="I206" s="324"/>
      <c r="J206" s="324"/>
      <c r="K206" s="367"/>
    </row>
    <row r="207" ht="15" customHeight="1">
      <c r="B207" s="346"/>
      <c r="C207" s="352"/>
      <c r="D207" s="324"/>
      <c r="E207" s="324"/>
      <c r="F207" s="345" t="s">
        <v>743</v>
      </c>
      <c r="G207" s="324"/>
      <c r="H207" s="324" t="s">
        <v>744</v>
      </c>
      <c r="I207" s="324"/>
      <c r="J207" s="324"/>
      <c r="K207" s="367"/>
    </row>
    <row r="208" ht="15" customHeight="1">
      <c r="B208" s="346"/>
      <c r="C208" s="324"/>
      <c r="D208" s="324"/>
      <c r="E208" s="324"/>
      <c r="F208" s="345" t="s">
        <v>741</v>
      </c>
      <c r="G208" s="324"/>
      <c r="H208" s="324" t="s">
        <v>906</v>
      </c>
      <c r="I208" s="324"/>
      <c r="J208" s="324"/>
      <c r="K208" s="367"/>
    </row>
    <row r="209" ht="15" customHeight="1">
      <c r="B209" s="384"/>
      <c r="C209" s="352"/>
      <c r="D209" s="352"/>
      <c r="E209" s="352"/>
      <c r="F209" s="345" t="s">
        <v>83</v>
      </c>
      <c r="G209" s="330"/>
      <c r="H209" s="371" t="s">
        <v>745</v>
      </c>
      <c r="I209" s="371"/>
      <c r="J209" s="371"/>
      <c r="K209" s="385"/>
    </row>
    <row r="210" ht="15" customHeight="1">
      <c r="B210" s="384"/>
      <c r="C210" s="352"/>
      <c r="D210" s="352"/>
      <c r="E210" s="352"/>
      <c r="F210" s="345" t="s">
        <v>746</v>
      </c>
      <c r="G210" s="330"/>
      <c r="H210" s="371" t="s">
        <v>907</v>
      </c>
      <c r="I210" s="371"/>
      <c r="J210" s="371"/>
      <c r="K210" s="385"/>
    </row>
    <row r="211" ht="15" customHeight="1">
      <c r="B211" s="384"/>
      <c r="C211" s="352"/>
      <c r="D211" s="352"/>
      <c r="E211" s="352"/>
      <c r="F211" s="386"/>
      <c r="G211" s="330"/>
      <c r="H211" s="387"/>
      <c r="I211" s="387"/>
      <c r="J211" s="387"/>
      <c r="K211" s="385"/>
    </row>
    <row r="212" ht="15" customHeight="1">
      <c r="B212" s="384"/>
      <c r="C212" s="324" t="s">
        <v>869</v>
      </c>
      <c r="D212" s="352"/>
      <c r="E212" s="352"/>
      <c r="F212" s="345">
        <v>1</v>
      </c>
      <c r="G212" s="330"/>
      <c r="H212" s="371" t="s">
        <v>908</v>
      </c>
      <c r="I212" s="371"/>
      <c r="J212" s="371"/>
      <c r="K212" s="385"/>
    </row>
    <row r="213" ht="15" customHeight="1">
      <c r="B213" s="384"/>
      <c r="C213" s="352"/>
      <c r="D213" s="352"/>
      <c r="E213" s="352"/>
      <c r="F213" s="345">
        <v>2</v>
      </c>
      <c r="G213" s="330"/>
      <c r="H213" s="371" t="s">
        <v>909</v>
      </c>
      <c r="I213" s="371"/>
      <c r="J213" s="371"/>
      <c r="K213" s="385"/>
    </row>
    <row r="214" ht="15" customHeight="1">
      <c r="B214" s="384"/>
      <c r="C214" s="352"/>
      <c r="D214" s="352"/>
      <c r="E214" s="352"/>
      <c r="F214" s="345">
        <v>3</v>
      </c>
      <c r="G214" s="330"/>
      <c r="H214" s="371" t="s">
        <v>910</v>
      </c>
      <c r="I214" s="371"/>
      <c r="J214" s="371"/>
      <c r="K214" s="385"/>
    </row>
    <row r="215" ht="15" customHeight="1">
      <c r="B215" s="384"/>
      <c r="C215" s="352"/>
      <c r="D215" s="352"/>
      <c r="E215" s="352"/>
      <c r="F215" s="345">
        <v>4</v>
      </c>
      <c r="G215" s="330"/>
      <c r="H215" s="371" t="s">
        <v>911</v>
      </c>
      <c r="I215" s="371"/>
      <c r="J215" s="371"/>
      <c r="K215" s="385"/>
    </row>
    <row r="216" ht="12.75" customHeight="1">
      <c r="B216" s="388"/>
      <c r="C216" s="389"/>
      <c r="D216" s="389"/>
      <c r="E216" s="389"/>
      <c r="F216" s="389"/>
      <c r="G216" s="389"/>
      <c r="H216" s="389"/>
      <c r="I216" s="389"/>
      <c r="J216" s="389"/>
      <c r="K216" s="390"/>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29A8566905EE43B27BE3EB837E23D1" ma:contentTypeVersion="13" ma:contentTypeDescription="Vytvoří nový dokument" ma:contentTypeScope="" ma:versionID="e4fb12c9d4dc22cbe535b1d6ba51bde8">
  <xsd:schema xmlns:xsd="http://www.w3.org/2001/XMLSchema" xmlns:xs="http://www.w3.org/2001/XMLSchema" xmlns:p="http://schemas.microsoft.com/office/2006/metadata/properties" xmlns:ns2="9ff150a7-0dd8-4c18-9463-a952d6568fe2" xmlns:ns3="d4cc1580-2a65-4676-bc43-8335e1d94486" targetNamespace="http://schemas.microsoft.com/office/2006/metadata/properties" ma:root="true" ma:fieldsID="f6085de7b6de8ec35c43fa3fd4982794" ns2:_="" ns3:_="">
    <xsd:import namespace="9ff150a7-0dd8-4c18-9463-a952d6568fe2"/>
    <xsd:import namespace="d4cc1580-2a65-4676-bc43-8335e1d944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150a7-0dd8-4c18-9463-a952d6568fe2"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cc1580-2a65-4676-bc43-8335e1d944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d4cc1580-2a65-4676-bc43-8335e1d94486" xsi:nil="true"/>
  </documentManagement>
</p:properties>
</file>

<file path=customXml/itemProps1.xml><?xml version="1.0" encoding="utf-8"?>
<ds:datastoreItem xmlns:ds="http://schemas.openxmlformats.org/officeDocument/2006/customXml" ds:itemID="{848DC3CC-4C3D-4E7D-8C1D-7051637C9337}"/>
</file>

<file path=customXml/itemProps2.xml><?xml version="1.0" encoding="utf-8"?>
<ds:datastoreItem xmlns:ds="http://schemas.openxmlformats.org/officeDocument/2006/customXml" ds:itemID="{52FCFA97-FAA3-40E6-A339-711517DAF6EF}"/>
</file>

<file path=customXml/itemProps3.xml><?xml version="1.0" encoding="utf-8"?>
<ds:datastoreItem xmlns:ds="http://schemas.openxmlformats.org/officeDocument/2006/customXml" ds:itemID="{FC3D06E5-962D-4854-AC8A-A007AD983173}"/>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Michal_PC\Michal</cp:lastModifiedBy>
  <dcterms:created xsi:type="dcterms:W3CDTF">2019-02-12T10:54:44Z</dcterms:created>
  <dcterms:modified xsi:type="dcterms:W3CDTF">2019-02-12T10:54:51Z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0x0101008C29A8566905EE43B27BE3EB837E23D1</vt:lpwstr>
  </property>
</Properties>
</file>