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270" yWindow="600" windowWidth="24615" windowHeight="11445" firstSheet="1" activeTab="4"/>
  </bookViews>
  <sheets>
    <sheet name="Rekapitulace stavby" sheetId="1" r:id="rId1"/>
    <sheet name="SO 01 - Revitalizace koryta" sheetId="2" r:id="rId2"/>
    <sheet name="SO 02 - Tůň č.1" sheetId="3" r:id="rId3"/>
    <sheet name="SO 03 - Vyčištění původní..." sheetId="4" r:id="rId4"/>
    <sheet name="SO 04 - Tůň č.2" sheetId="5" r:id="rId5"/>
    <sheet name="Vedlejší a ostatn..." sheetId="6" r:id="rId6"/>
    <sheet name="Pokyny pro vyplnění" sheetId="7" r:id="rId7"/>
  </sheets>
  <definedNames>
    <definedName name="_xlnm._FilterDatabase" localSheetId="1" hidden="1">'SO 01 - Revitalizace koryta'!$C$83:$K$136</definedName>
    <definedName name="_xlnm._FilterDatabase" localSheetId="2" hidden="1">'SO 02 - Tůň č.1'!$C$80:$K$113</definedName>
    <definedName name="_xlnm._FilterDatabase" localSheetId="3" hidden="1">'SO 03 - Vyčištění původní...'!$C$82:$K$111</definedName>
    <definedName name="_xlnm._FilterDatabase" localSheetId="4" hidden="1">'SO 04 - Tůň č.2'!$C$91:$K$328</definedName>
    <definedName name="_xlnm._FilterDatabase" localSheetId="5" hidden="1">'Vedlejší a ostatn...'!$C$83:$K$102</definedName>
    <definedName name="_xlnm.Print_Area" localSheetId="6">'Pokyny pro vyplnění'!$B$2:$K$71,'Pokyny pro vyplnění'!$B$74:$K$118,'Pokyny pro vyplnění'!$B$121:$K$190,'Pokyny pro vyplnění'!$B$198:$K$218</definedName>
    <definedName name="_xlnm.Print_Area" localSheetId="0">'Rekapitulace stavby'!$D$4:$AO$36,'Rekapitulace stavby'!$C$42:$AQ$60</definedName>
    <definedName name="_xlnm.Print_Area" localSheetId="1">'SO 01 - Revitalizace koryta'!$C$4:$J$39,'SO 01 - Revitalizace koryta'!$C$45:$J$65,'SO 01 - Revitalizace koryta'!$C$71:$K$136</definedName>
    <definedName name="_xlnm.Print_Area" localSheetId="2">'SO 02 - Tůň č.1'!$C$4:$J$39,'SO 02 - Tůň č.1'!$C$45:$J$62,'SO 02 - Tůň č.1'!$C$68:$K$113</definedName>
    <definedName name="_xlnm.Print_Area" localSheetId="3">'SO 03 - Vyčištění původní...'!$C$4:$J$39,'SO 03 - Vyčištění původní...'!$C$45:$J$64,'SO 03 - Vyčištění původní...'!$C$70:$K$111</definedName>
    <definedName name="_xlnm.Print_Area" localSheetId="4">'SO 04 - Tůň č.2'!$C$4:$J$39,'SO 04 - Tůň č.2'!$C$45:$J$73,'SO 04 - Tůň č.2'!$C$79:$K$328</definedName>
    <definedName name="_xlnm.Print_Area" localSheetId="5">'Vedlejší a ostatn...'!$C$4:$J$39,'Vedlejší a ostatn...'!$C$45:$J$65,'Vedlejší a ostatn...'!$C$71:$K$102</definedName>
    <definedName name="_xlnm.Print_Titles" localSheetId="0">'Rekapitulace stavby'!$52:$52</definedName>
    <definedName name="_xlnm.Print_Titles" localSheetId="1">'SO 01 - Revitalizace koryta'!$83:$83</definedName>
    <definedName name="_xlnm.Print_Titles" localSheetId="2">'SO 02 - Tůň č.1'!$80:$80</definedName>
    <definedName name="_xlnm.Print_Titles" localSheetId="3">'SO 03 - Vyčištění původní...'!$82:$82</definedName>
    <definedName name="_xlnm.Print_Titles" localSheetId="4">'SO 04 - Tůň č.2'!$91:$91</definedName>
    <definedName name="_xlnm.Print_Titles" localSheetId="5">'Vedlejší a ostatn...'!$83:$83</definedName>
  </definedNames>
  <calcPr calcId="125725"/>
</workbook>
</file>

<file path=xl/sharedStrings.xml><?xml version="1.0" encoding="utf-8"?>
<sst xmlns="http://schemas.openxmlformats.org/spreadsheetml/2006/main" count="4628" uniqueCount="835">
  <si>
    <t>Export Komplet</t>
  </si>
  <si>
    <t>VZ</t>
  </si>
  <si>
    <t>2.0</t>
  </si>
  <si>
    <t/>
  </si>
  <si>
    <t>False</t>
  </si>
  <si>
    <t>{e0a3ce3b-9873-4eee-ab46-20bcf6bea5be}</t>
  </si>
  <si>
    <t>&gt;&gt;  skryté sloupce  &lt;&lt;</t>
  </si>
  <si>
    <t>0,01</t>
  </si>
  <si>
    <t>21</t>
  </si>
  <si>
    <t>15</t>
  </si>
  <si>
    <t>REKAPITULACE STAVBY</t>
  </si>
  <si>
    <t>v ---  níže se nacházejí doplnkové a pomocné údaje k sestavám  --- v</t>
  </si>
  <si>
    <t>Návod na vyplnění</t>
  </si>
  <si>
    <t>0,001</t>
  </si>
  <si>
    <t>Kód:</t>
  </si>
  <si>
    <t>246-8</t>
  </si>
  <si>
    <t>Měnit lze pouze buňky se žlutým podbarvením!
1) v Rekapitulaci stavby vyplňte údaje o Uchazeči (přenesou se do ostatních sestav i v jiných listech)
2) na vybraných listech vyplňte v sestavě Soupis prací ceny u položek</t>
  </si>
  <si>
    <t>Stavba:</t>
  </si>
  <si>
    <t>Obnova rybníka Kamenná a revitalizace Lazského potoka</t>
  </si>
  <si>
    <t>KSO:</t>
  </si>
  <si>
    <t>833 15</t>
  </si>
  <si>
    <t>CC-CZ:</t>
  </si>
  <si>
    <t>242</t>
  </si>
  <si>
    <t>Místo:</t>
  </si>
  <si>
    <t>Kamenná</t>
  </si>
  <si>
    <t>Datum:</t>
  </si>
  <si>
    <t>11. 1. 2020</t>
  </si>
  <si>
    <t>CZ-CPV:</t>
  </si>
  <si>
    <t>45240000-1</t>
  </si>
  <si>
    <t>CZ-CPA:</t>
  </si>
  <si>
    <t>42.91</t>
  </si>
  <si>
    <t>Zadavatel:</t>
  </si>
  <si>
    <t>IČ:</t>
  </si>
  <si>
    <t>Obec Milín</t>
  </si>
  <si>
    <t>DIČ:</t>
  </si>
  <si>
    <t>Uchazeč:</t>
  </si>
  <si>
    <t>Vyplň údaj</t>
  </si>
  <si>
    <t>Projektant:</t>
  </si>
  <si>
    <t>Ing.František Sedláček</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</si>
  <si>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</si>
  <si>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</si>
  <si>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</si>
  <si>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</si>
  <si>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</si>
  <si>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</si>
  <si>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</si>
  <si>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</si>
  <si>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</si>
  <si>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</si>
  <si>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</si>
  <si>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</si>
  <si>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</si>
  <si>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</si>
  <si>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</si>
  <si>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</si>
  <si>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</si>
  <si>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</si>
  <si>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</si>
  <si>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</si>
  <si>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</si>
  <si>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</si>
  <si>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</si>
  <si>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</si>
  <si>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</si>
  <si>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</si>
  <si>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</si>
  <si>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</si>
  <si>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</si>
  <si>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</si>
  <si>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</si>
  <si>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</si>
  <si>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</si>
  <si>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</si>
  <si>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</si>
  <si>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</si>
  <si>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</si>
  <si>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</si>
  <si>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</si>
  <si>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</si>
  <si>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</si>
  <si>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</si>
  <si>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</si>
  <si>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</si>
  <si>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Revitalizace koryta</t>
  </si>
  <si>
    <t>STA</t>
  </si>
  <si>
    <t>1</t>
  </si>
  <si>
    <t>{3fadd510-d406-42a5-9e70-5a64409f78e2}</t>
  </si>
  <si>
    <t>2</t>
  </si>
  <si>
    <t>SO 02</t>
  </si>
  <si>
    <t>Tůň č.1</t>
  </si>
  <si>
    <t>{7fa4df25-08df-45c5-b7c6-fcdb8f2106d1}</t>
  </si>
  <si>
    <t>SO 03</t>
  </si>
  <si>
    <t>Vyčištění původního koryta</t>
  </si>
  <si>
    <t>{703406bc-00e4-44c6-ac88-80c12fb0624e}</t>
  </si>
  <si>
    <t>SO 04</t>
  </si>
  <si>
    <t>Tůň č.2</t>
  </si>
  <si>
    <t>{7fe4d949-f134-485c-aa22-8074eb0c181a}</t>
  </si>
  <si>
    <t>Vedlejší a ostatní náklady</t>
  </si>
  <si>
    <t>{adee0628-0539-4376-a538-779834416ceb}</t>
  </si>
  <si>
    <t>KRYCÍ LIST SOUPISU PRACÍ</t>
  </si>
  <si>
    <t>Objekt:</t>
  </si>
  <si>
    <t>SO 01 - Revitalizace koryta</t>
  </si>
  <si>
    <t>REKAPITULACE ČLENĚNÍ SOUPISU PRACÍ</t>
  </si>
  <si>
    <t>Kód dílu - Popis</t>
  </si>
  <si>
    <t>Cena celkem [CZK]</t>
  </si>
  <si>
    <t>-1</t>
  </si>
  <si>
    <t>HSV - Práce a dodávky HSV</t>
  </si>
  <si>
    <t xml:space="preserve">    1 - Zemní práce</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</si>
  <si>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</si>
  <si>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</si>
  <si>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</si>
  <si>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</si>
  <si>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</si>
  <si>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</si>
  <si>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</si>
  <si>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</si>
  <si>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</si>
  <si>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</si>
  <si>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</si>
  <si>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</si>
  <si>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</si>
  <si>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</si>
  <si>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</si>
  <si>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</si>
  <si>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</si>
  <si>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</si>
  <si>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</si>
  <si>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</si>
  <si>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</si>
  <si>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124203101</t>
  </si>
  <si>
    <t>Vykopávky pro koryta vodotečí s přehozením výkopku na vzdálenost do 3 m nebo s naložením na dopravní prostředek v hornině tř. 3 do 1 000 m3</t>
  </si>
  <si>
    <t>m3</t>
  </si>
  <si>
    <t>CS ÚRS 2019 02</t>
  </si>
  <si>
    <t>4</t>
  </si>
  <si>
    <t>1945178336</t>
  </si>
  <si>
    <t>PSC</t>
  </si>
  <si>
    <t xml:space="preserve">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Ceny nelze použít pro:
a) vykopávky koryt vodotečí, které jsou dle projektu pod úrovní pracovní hladiny vody; tyto zemní práce se oceňují cenami souboru cen 127 . 0-11 Vykopávky pod vodou strojně části A 01 tohoto katalogu,
b) vykopávky koryt vodotečí v prostorách s rozepřeným nebo vzepřeným pažením; tyto zemní práce se oceňují cenami souboru cen 131 . 0-12 Hloubení zapažených jam a zářezů části A 01 tohoto katalogu, štětová stěna vzepřená nebo rozepřená, se z hlediska ocenění považuje za vzepřené nebo rozepřené pažení;
c) vykopávky pod obrysem výkopu pro koryta vodotečí (pro opěrné zdi, patky, soustřeďovací stavby apod.); tyto zemní práce se oceňují podle své povahy cenami souboru cen 131 . 0-11 Hloubení nezapažených jam, 131 . 0-12 Hloubení zapažených jam, 132 . 0-11 Hloubení rýh do 600 mm, 132 . 0-12 Hloubení rýh do 2000 mm, 132 . 0-14 Hloubená vykopávka pod základy ručně 133 . 0- . 0 Hloubení zapažených i nezapažených šachet části A01 tohoto katalogu,
d) hloubení zatrubněných nebo zastropených koryt vodotečí; tyto práce se oceňují cenami souboru cen 123 . 0-21 Vykopávky zářezů se šikmými stěnami pro podzemní vedení části A 02
3. V cenách jsou započteny náklady na svislé přemístění výkopku do 4 m. Svislé přemístění z hloubky přes 4 m se oceňuje podle projektu (rampy, přehození apod.).
4. Předepisuje-li projekt rozprostřít výkopek získaný vykopávkou pro koryta vodotečí, oceňuje se toto rozprostření cenou 171 20-1101 Uložení sypaniny do nezhutněných násypů a vodorovné přemístění výkopku cenami souboru cen 162 .0-31 Vodorovné přemístění výkopku z rýh podzemních stěn části A 01 tohoto katalogu.
5. Pro volbu ceny je rozhodující součet vykopávek pro koryta vodotečí, oceňovaných cenami tohoto souboru cen, zatrubněných koryt vodotečí, oceňovaných podle pozn. č. 2 odst. d) i zapažených vykopávek oceňovaných podle pozn. č. 2 odst. b) tohoto souboru cen.
</t>
  </si>
  <si>
    <t>VV</t>
  </si>
  <si>
    <t>1,5*19"průměrná plochaxd, výkop koryta - výkres D.1.1, D.8"</t>
  </si>
  <si>
    <t>3,5*8</t>
  </si>
  <si>
    <t>Součet</t>
  </si>
  <si>
    <t>124203109</t>
  </si>
  <si>
    <t>Vykopávky pro koryta vodotečí s přehozením výkopku na vzdálenost do 3 m nebo s naložením na dopravní prostředek v hornině tř. 3 Příplatek k cenám za lepivost horniny tř. 3</t>
  </si>
  <si>
    <t>1431874023</t>
  </si>
  <si>
    <t>3</t>
  </si>
  <si>
    <t>162701105</t>
  </si>
  <si>
    <t>Vodorovné přemístění výkopku nebo sypaniny po suchu na obvyklém dopravním prostředku, bez naložení výkopku, avšak se složením bez rozhrnutí z horniny tř. 1 až 4 na vzdálenost přes 9 000 do 10 000 m</t>
  </si>
  <si>
    <t>1114502944</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</si>
  <si>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</si>
  <si>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56,5-54"hloubení -zásyp - zemina z hloubení - vše přesunout na pozemky investora"</t>
  </si>
  <si>
    <t>171201201</t>
  </si>
  <si>
    <t>Uložení sypaniny na skládky</t>
  </si>
  <si>
    <t>159379264</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</si>
  <si>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</si>
  <si>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5</t>
  </si>
  <si>
    <t>171201211</t>
  </si>
  <si>
    <t>Poplatek za uložení stavebního odpadu na skládce (skládkovné) zeminy a kameniva zatříděného do Katalogu odpadů pod kódem 170 504</t>
  </si>
  <si>
    <t>t</t>
  </si>
  <si>
    <t>-1197966901</t>
  </si>
  <si>
    <t xml:space="preserve">Poznámka k souboru cen:
1. Ceny uvedené v souboru cen lze po dohodě upravit podle místních podmínek.
</t>
  </si>
  <si>
    <t>2,5*1,3"zemina suchá 1300 až 1400 kg/m3"</t>
  </si>
  <si>
    <t>6</t>
  </si>
  <si>
    <t>174101101</t>
  </si>
  <si>
    <t>Zásyp sypaninou z jakékoliv horniny s uložením výkopku ve vrstvách se zhutněním jam, šachet, rýh nebo kolem objektů v těchto vykopávkách</t>
  </si>
  <si>
    <t>-2003662733</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</si>
  <si>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</si>
  <si>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2*27"zásyp původního koryta, výkres D.1.1"</t>
  </si>
  <si>
    <t>7</t>
  </si>
  <si>
    <t>181111111</t>
  </si>
  <si>
    <t>Plošná úprava terénu v zemině tř. 1 až 4 s urovnáním povrchu bez doplnění ornice souvislé plochy do 500 m2 při nerovnostech terénu přes 50 do 100 mm v rovině nebo na svahu do 1:5</t>
  </si>
  <si>
    <t>m2</t>
  </si>
  <si>
    <t>-2074882758</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</si>
  <si>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</si>
  <si>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22*2,6"nad původním korytem, výkres D.1.1"</t>
  </si>
  <si>
    <t>27*2"nové koryto"</t>
  </si>
  <si>
    <t>8</t>
  </si>
  <si>
    <t>181411121</t>
  </si>
  <si>
    <t>Založení trávníku na půdě předem připravené plochy do 1000 m2 výsevem včetně utažení lučního v rovině nebo na svahu do 1:5</t>
  </si>
  <si>
    <t>-1946936425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</si>
  <si>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</si>
  <si>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111,20"autochtonní - druh, který je rozšířen na celém území našeho státu"</t>
  </si>
  <si>
    <t>9</t>
  </si>
  <si>
    <t>M</t>
  </si>
  <si>
    <t>00572472</t>
  </si>
  <si>
    <t>osivo směs travní krajinná-rovinná</t>
  </si>
  <si>
    <t>kg</t>
  </si>
  <si>
    <t>-1216169470</t>
  </si>
  <si>
    <t>111,2*0,015 'Přepočtené koeficientem množství</t>
  </si>
  <si>
    <t>Ostatní konstrukce a práce, bourání</t>
  </si>
  <si>
    <t>10</t>
  </si>
  <si>
    <t>966008211</t>
  </si>
  <si>
    <t>Bourání odvodňovacího žlabu s odklizením a uložením vybouraného materiálu na skládku na vzdálenost do 10 m nebo s naložením na dopravní prostředek z betonových příkopových tvárnic nebo desek šířky do 500 mm</t>
  </si>
  <si>
    <t>m</t>
  </si>
  <si>
    <t>-1292448758</t>
  </si>
  <si>
    <t xml:space="preserve">Poznámka k souboru cen:
1. V cenách jsou započteny i náklady na bouráním obetonování žlabu a případné bourání betonového lože.
2. V cenách nejsou započteny náklady na zemní práce nutné při rozebírání žlabů.
3. Přemístění vybouraného materiálu na vzdálenost přes 10 m se oceňuje cenami souborů cen 997 22-1 Vodorovné přemístění vybouraných hmot.
</t>
  </si>
  <si>
    <t>27"dno, výkres D.1.1"</t>
  </si>
  <si>
    <t>2*27"břehy"</t>
  </si>
  <si>
    <t>997</t>
  </si>
  <si>
    <t>Přesun sutě</t>
  </si>
  <si>
    <t>11</t>
  </si>
  <si>
    <t>997013501</t>
  </si>
  <si>
    <t>Odvoz suti a vybouraných hmot na skládku nebo meziskládku se složením, na vzdálenost do 1 km</t>
  </si>
  <si>
    <t>-17348833</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</si>
  <si>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</si>
  <si>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12</t>
  </si>
  <si>
    <t>997013509</t>
  </si>
  <si>
    <t>Odvoz suti a vybouraných hmot na skládku nebo meziskládku se složením, na vzdálenost Příplatek k ceně za každý další i započatý 1 km přes 1 km</t>
  </si>
  <si>
    <t>-226392899</t>
  </si>
  <si>
    <t>9*20,250</t>
  </si>
  <si>
    <t>13</t>
  </si>
  <si>
    <t>997013802</t>
  </si>
  <si>
    <t>Poplatek za uložení stavebního odpadu na skládce (skládkovné) z armovaného betonu zatříděného do Katalogu odpadů pod kódem 170 101</t>
  </si>
  <si>
    <t>-832181058</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</si>
  <si>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</si>
  <si>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</si>
  <si>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</si>
  <si>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14</t>
  </si>
  <si>
    <t>998332011</t>
  </si>
  <si>
    <t>Přesun hmot pro úpravy vodních toků a kanály, hráze rybníků apod. dopravní vzdálenost do 500 m</t>
  </si>
  <si>
    <t>-1755890144</t>
  </si>
  <si>
    <t xml:space="preserve">Poznámka k souboru cen:
1. Ceny jsou určeny pro jakoukoliv konstrukčně-materiálovou charakteristiku.
</t>
  </si>
  <si>
    <t>998332094</t>
  </si>
  <si>
    <t>Přesun hmot pro úpravy vodních toků a kanály, hráze rybníků apod. Příplatek k ceně za zvětšený přesun přes vymezenou největší dopravní vzdálenost do 5 000 m</t>
  </si>
  <si>
    <t>1417204608</t>
  </si>
  <si>
    <t>16</t>
  </si>
  <si>
    <t>998332095</t>
  </si>
  <si>
    <t>Přesun hmot pro úpravy vodních toků a kanály, hráze rybníků apod. Příplatek k ceně za zvětšený přesun přes vymezenou největší dopravní vzdálenost za každých dalších i započatých 5 000 m</t>
  </si>
  <si>
    <t>-1348420421</t>
  </si>
  <si>
    <t>3*0,002</t>
  </si>
  <si>
    <t>SO 02 - Tůň č.1</t>
  </si>
  <si>
    <t>131201102</t>
  </si>
  <si>
    <t>Hloubení nezapažených jam a zářezů s urovnáním dna do předepsaného profilu a spádu v hornině tř. 3 přes 100 do 1 000 m3</t>
  </si>
  <si>
    <t>-1216473764</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</si>
  <si>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</si>
  <si>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1,413*0,6*10,71"průměrná plocha x vzdálenost před řezem 11 - výkres D.1.1,D.4 a D.5"</t>
  </si>
  <si>
    <t>2,273*15" průměrná plocha (1,413+3,133)/2 x vzdálenost mezi řezy 11 a 12"</t>
  </si>
  <si>
    <t>6,989*15" průměrná plocha (3,133+10,844)/2 x vzdálenost mezi řezy 12 a 13"</t>
  </si>
  <si>
    <t>10,844*0,6*13,41"průměrná plocha x vzdálenost za řezem 13"</t>
  </si>
  <si>
    <t>131201109</t>
  </si>
  <si>
    <t>Hloubení nezapažených jam a zářezů s urovnáním dna do předepsaného profilu a spádu Příplatek k cenám za lepivost horniny tř. 3</t>
  </si>
  <si>
    <t>-34422627</t>
  </si>
  <si>
    <t>198347690</t>
  </si>
  <si>
    <t>235,261-88,997"hloubení - zásyp, přesunout na skládku nebo na pozemek investora"</t>
  </si>
  <si>
    <t>-1730754946</t>
  </si>
  <si>
    <t>2024342784</t>
  </si>
  <si>
    <t>146,264*1,3"zemina suchá 1300 až 1400 kg/m3"</t>
  </si>
  <si>
    <t>1213157130</t>
  </si>
  <si>
    <t>1,140*0,6*10,71"průměrná plocha x vzdálenost před řezem 11 - výkres D.1.1,D.4 a D.5"</t>
  </si>
  <si>
    <t>1,651*15" průměrná plocha (1,140+2,162)/2 x vzdálenost mezi řezy 11 a 12"</t>
  </si>
  <si>
    <t>2,390*15" průměrná plocha (2,162+2,617)/2 x vzdálenost mezi řezy 12 a 13"</t>
  </si>
  <si>
    <t>2,617*0,6*13,41"průměrná plocha x vzdálenost za řezem 13"</t>
  </si>
  <si>
    <t>181951101</t>
  </si>
  <si>
    <t>Úprava pláně vyrovnáním výškových rozdílů v hornině tř. 1 až 4 bez zhutnění</t>
  </si>
  <si>
    <t>-1157752057</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</si>
  <si>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</si>
  <si>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439"úprava plochy dna tůní, plocha odečtena z PC - výkres D.1.1"</t>
  </si>
  <si>
    <t>182101101</t>
  </si>
  <si>
    <t>Svahování trvalých svahů do projektovaných profilů s potřebným přemístěním výkopku při svahování v zářezech v hornině tř. 1 až 4</t>
  </si>
  <si>
    <t>-389724036</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</si>
  <si>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</si>
  <si>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899-439"svahování tůní, celek - dno, plocha odečtena z PC - výkres D.1.1"</t>
  </si>
  <si>
    <t>SO 03 - Vyčištění původního koryta</t>
  </si>
  <si>
    <t xml:space="preserve">    4 - Vodorovné konstrukce</t>
  </si>
  <si>
    <t>129203101</t>
  </si>
  <si>
    <t>Čištění otevřených koryt vodotečí s přehozením rozpojeného nánosu do 3 m nebo s naložením na dopravní prostředek při šířce původního dna do 5 m a hloubce koryta do 2,5 m v hornině tř. 3</t>
  </si>
  <si>
    <t>372352704</t>
  </si>
  <si>
    <t xml:space="preserve">Poznámka k souboru cen:
1. Ceny jsou určeny pro čištění vodních koryt upravených i neupravených na suchu nebo při hloubce vody do 300 mm nad původním dnem.
2. V cenách jsou započteny i náklady na svislé přehození výkopku.
3. V cenách nejsou započteny náklady pro vodorovné přemístění nánosu na vzdálenost přes 3 m ; toto přemístění se oceňuje cenami souborů cen 162 . 0-1 . Vodorovné přemístění výkopku části A 01 katalogu 800-1 Zemní práce.
4. Ceny nelze použít pro:
a) čištění vodních koryt, které nejsou omezeny po obou stranách zdmi při průměrné tloušťce nánosu přes 500 mm; tyto práce se oceňují podle své povahy cenami souborů cen 124 . 0-31 Vykopávky pro koryta vodotečí nebo 127 . 0-32 Vykopávky pod vodou zářezů pro shybky a jiná podzemní vedení katalogu 800-1 Zemní práce, části A 01,
b) čištění vodních koryt při hloubce vody přes 300 mm; tyto práce se oceňují cenami souboru cen 127 . 0-32 Vykopávky pod vodou zářezů pro shybky a jiná podzemní vedení katalogu 800-1 Zemní práce, části A 01,
c) čištění uzavřených koryt vodotečí; tyto zemní práce se oceňují individuálně;
d) shrabání organických naplavenin na břehových plochách po velké vodě; tyto práce se oceňují cenami souboru cen 185 80-31 Shrabání pokoseného porostu a organických naplavenin.
5. Čištění otevřených koryt vodotečí při šířce dna do 5 m a hloubce koryta přes 2,5 m a při šířce dna přes 5 m a hloubce koryta přes 5 m se oceňuje tak, že k cenám tohoto souboru cen se vždy připočítává za každých dalších i započatých 1,5 m hloubky jedno přehození výkopku příslušnou cenou souboru cen 166 10-11 Přehození neulehlého výkopku katalogu 800-1 Zemní práce, části A 01.
6. Množství jednotek se určuje v m3 nánosu z anorganických nebo organických hmot.
</t>
  </si>
  <si>
    <t>0,9*60"průměrná plocha x délka, výkres D.1.1"</t>
  </si>
  <si>
    <t>129203109</t>
  </si>
  <si>
    <t>Čištění otevřených koryt vodotečí Příplatek k cenám za lepivost horniny v hornině tř. 3</t>
  </si>
  <si>
    <t>-187525016</t>
  </si>
  <si>
    <t>-1989073387</t>
  </si>
  <si>
    <t>-1830650317</t>
  </si>
  <si>
    <t>-1119918427</t>
  </si>
  <si>
    <t>54*1,3"zemina suchá 1300 až 1400 kg/m3"</t>
  </si>
  <si>
    <t>Vodorovné konstrukce</t>
  </si>
  <si>
    <t>462511161</t>
  </si>
  <si>
    <t>Zához z lomového kamene neupraveného provedený ze břehu nebo z lešení, do sucha nebo do vody tříděného, hmotnost jednotlivých kamenů do 80 kg bez výplně mezer</t>
  </si>
  <si>
    <t>-1075667980</t>
  </si>
  <si>
    <t xml:space="preserve">Poznámka k souboru cen:
1. V příplatcích jsou započteny náklady na urovnání líce záhozu do projektovaného profilu.
</t>
  </si>
  <si>
    <t>0,3*20*1"průměrná plocha x délka, výkres D.1.1"</t>
  </si>
  <si>
    <t>462511169</t>
  </si>
  <si>
    <t>Zához z lomového kamene neupraveného provedený ze břehu nebo z lešení, do sucha nebo do vody tříděného, hmotnost jednotlivých kamenů do 80 kg Příplatek k cenám za urovnání líce záhozu</t>
  </si>
  <si>
    <t>-918323661</t>
  </si>
  <si>
    <t>843005968</t>
  </si>
  <si>
    <t>-1531405533</t>
  </si>
  <si>
    <t>1953736072</t>
  </si>
  <si>
    <t>3*11,22</t>
  </si>
  <si>
    <t>SO 04 - Tůň č.2</t>
  </si>
  <si>
    <t xml:space="preserve">    2 - Zakládání</t>
  </si>
  <si>
    <t xml:space="preserve">    3 - Svislé a kompletní konstrukce</t>
  </si>
  <si>
    <t xml:space="preserve">    6 - Úpravy povrchů, podlahy a osazování výplní</t>
  </si>
  <si>
    <t xml:space="preserve">    8 - Trubní vedení</t>
  </si>
  <si>
    <t>PSV - Práce a dodávky PSV</t>
  </si>
  <si>
    <t xml:space="preserve">    767 - Konstrukce zámečnické</t>
  </si>
  <si>
    <t xml:space="preserve">    783 - Dokončovací práce - nátěry</t>
  </si>
  <si>
    <t>111211131</t>
  </si>
  <si>
    <t>Pálení větví stromů se snášením na hromady listnatých v rovině nebo ve svahu do 1:3, průměru kmene do 30 cm</t>
  </si>
  <si>
    <t>kus</t>
  </si>
  <si>
    <t>36613135</t>
  </si>
  <si>
    <t xml:space="preserve">Poznámka k souboru cen:
1. V ceně jsou započteny i náklady na snesení klestu na hromady, přihrnování, očištění spáleniště, uložení popela a zbytků na hromadu.
2. V ceně nejsou započteny náklady na případné nutné použití kropícího vozu, tyto se oceňují samostatně.
3. Měrná jednotka je 1 strom.
</t>
  </si>
  <si>
    <t>5*19</t>
  </si>
  <si>
    <t>112101101</t>
  </si>
  <si>
    <t>Odstranění stromů s odřezáním kmene a s odvětvením listnatých, průměru kmene přes 100 do 300 mm</t>
  </si>
  <si>
    <t>-250804507</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</si>
  <si>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</si>
  <si>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112101102</t>
  </si>
  <si>
    <t>Odstranění stromů s odřezáním kmene a s odvětvením listnatých, průměru kmene přes 300 do 500 mm</t>
  </si>
  <si>
    <t>-1252121827</t>
  </si>
  <si>
    <t>112101103</t>
  </si>
  <si>
    <t>Odstranění stromů s odřezáním kmene a s odvětvením listnatých, průměru kmene přes 500 do 700 mm</t>
  </si>
  <si>
    <t>765009259</t>
  </si>
  <si>
    <t>112201101</t>
  </si>
  <si>
    <t>Odstranění pařezů s jejich vykopáním, vytrháním nebo odstřelením, s přesekáním kořenů průměru přes 100 do 300 mm</t>
  </si>
  <si>
    <t>-1156201174</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</si>
  <si>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</si>
  <si>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112201102</t>
  </si>
  <si>
    <t>Odstranění pařezů s jejich vykopáním, vytrháním nebo odstřelením, s přesekáním kořenů průměru přes 300 do 500 mm</t>
  </si>
  <si>
    <t>1475842956</t>
  </si>
  <si>
    <t>112201103</t>
  </si>
  <si>
    <t>Odstranění pařezů s jejich vykopáním, vytrháním nebo odstřelením, s přesekáním kořenů průměru přes 500 do 700 mm</t>
  </si>
  <si>
    <t>2146555830</t>
  </si>
  <si>
    <t>-113198455</t>
  </si>
  <si>
    <t>2,081*0,6*16,61"průměrná plocha x vzdálenost před řezem 8 - výkres D.1.1,D.4 a D.5"</t>
  </si>
  <si>
    <t>4,097*20" průměrná plocha (2,081+2,016)/2 x vzdálenost mezi řezy 8 a 9"</t>
  </si>
  <si>
    <t>2,341*20" průměrná plocha (2,016+2,666)/2 x vzdálenost mezi řezy 9 a 10"</t>
  </si>
  <si>
    <t>2,666*0,6*16,61"průměrná plocha x vzdálenost za řezem 10"</t>
  </si>
  <si>
    <t>2*2*2,55"pod požerák, výkres D.10, D.11"</t>
  </si>
  <si>
    <t>3,6*3,2*1,78"pod vývar"</t>
  </si>
  <si>
    <t>Mezisoučet"výkop tůň"</t>
  </si>
  <si>
    <t>2,93981*0,6*16,61"průměrná plocha x vzdálenost před řezem 8 - výkres D.1.1,D.4 a D.5"</t>
  </si>
  <si>
    <t>2,4519085*20" průměrná plocha (2,93981+1,964007)/2 x vzdálenost mezi řezy 8 a 9"</t>
  </si>
  <si>
    <t>1,804919*20" průměrná plocha (1,964007+1,645831)/2 x vzdálenost mezi řezy 9 a 10"</t>
  </si>
  <si>
    <t>1,804919*0,6*16,61"průměrná plocha x vzdálenost za řezem 10"</t>
  </si>
  <si>
    <t>Mezisoučet"výkop pro krycí vrstvu tl.100 mm"</t>
  </si>
  <si>
    <t>11,7697792*0,6*16,61"průměrná plocha x vzdálenost před řezem 8"</t>
  </si>
  <si>
    <t>9,8128832*20" průměrná plocha (11,7697792+7,8559872)/2 x vzdálenost mezi řezy 8 a 9"</t>
  </si>
  <si>
    <t>7,2207557*20" průměrná plocha (7,8559872+6,5855242)/2 x vzdálenost mezi řezy 9 a 10"</t>
  </si>
  <si>
    <t>6,5855242*0,6*16,61"průměrná plocha x vzdálenost za řezem 10"</t>
  </si>
  <si>
    <t>Mezisoučet"výkop pro jílové těsnění tl. 400 mm"</t>
  </si>
  <si>
    <t>-773903343</t>
  </si>
  <si>
    <t>132201201</t>
  </si>
  <si>
    <t>Hloubení zapažených i nezapažených rýh šířky přes 600 do 2 000 mm s urovnáním dna do předepsaného profilu a spádu v hornině tř. 3 do 100 m3</t>
  </si>
  <si>
    <t>-1713641843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</si>
  <si>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</si>
  <si>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2*20,614"šxprůměrná plocha, výkop pro vypouštěcí potrubí - výkres D.10, D.11"</t>
  </si>
  <si>
    <t>132201209</t>
  </si>
  <si>
    <t>Hloubení zapažených i nezapažených rýh šířky přes 600 do 2 000 mm s urovnáním dna do předepsaného profilu a spádu v hornině tř. 3 Příplatek k cenám za lepivost horniny tř. 3</t>
  </si>
  <si>
    <t>1644329067</t>
  </si>
  <si>
    <t>162201411</t>
  </si>
  <si>
    <t>Vodorovné přemístění větví, kmenů nebo pařezů s naložením, složením a dopravou do 1000 m kmenů stromů listnatých, průměru přes 100 do 300 mm</t>
  </si>
  <si>
    <t>364302717</t>
  </si>
  <si>
    <t xml:space="preserve">Poznámka k souboru cen:
1. Průměr kmene i pařezu se měří v místě řezu.
2. Měrná jednotka je 1 strom.
</t>
  </si>
  <si>
    <t>162201412</t>
  </si>
  <si>
    <t>Vodorovné přemístění větví, kmenů nebo pařezů s naložením, složením a dopravou do 1000 m kmenů stromů listnatých, průměru přes 300 do 500 mm</t>
  </si>
  <si>
    <t>780574899</t>
  </si>
  <si>
    <t>162201413</t>
  </si>
  <si>
    <t>Vodorovné přemístění větví, kmenů nebo pařezů s naložením, složením a dopravou do 1000 m kmenů stromů listnatých, průměru přes 500 do 700 mm</t>
  </si>
  <si>
    <t>1228492664</t>
  </si>
  <si>
    <t>162201421</t>
  </si>
  <si>
    <t>Vodorovné přemístění větví, kmenů nebo pařezů s naložením, složením a dopravou do 1000 m pařezů kmenů, průměru přes 100 do 300 mm</t>
  </si>
  <si>
    <t>1268701562</t>
  </si>
  <si>
    <t>162201422</t>
  </si>
  <si>
    <t>Vodorovné přemístění větví, kmenů nebo pařezů s naložením, složením a dopravou do 1000 m pařezů kmenů, průměru přes 300 do 500 mm</t>
  </si>
  <si>
    <t>-1613688630</t>
  </si>
  <si>
    <t>17</t>
  </si>
  <si>
    <t>162201423</t>
  </si>
  <si>
    <t>Vodorovné přemístění větví, kmenů nebo pařezů s naložením, složením a dopravou do 1000 m pařezů kmenů, průměru přes 500 do 700 mm</t>
  </si>
  <si>
    <t>-68124192</t>
  </si>
  <si>
    <t>18</t>
  </si>
  <si>
    <t>-180329956</t>
  </si>
  <si>
    <t>206,774+523,602+41,228"hloubení - zásyp, přesunout na skládku nebo na pozemek investora"</t>
  </si>
  <si>
    <t>-60,160"zásyp"</t>
  </si>
  <si>
    <t>-37,007"hráz"</t>
  </si>
  <si>
    <t>-10,32*2*0,1"plocha rozprostření zemin pod trávník"</t>
  </si>
  <si>
    <t>19</t>
  </si>
  <si>
    <t>171103201</t>
  </si>
  <si>
    <t>Uložení netříděných sypanin z hornin tř. 1 až 4 do zemních hrází pro jakoukoliv šířku koruny přehradních a jiných vodních nádrží se zhutněním do 100 % PS - koef. C s příměsí jílové hlíny do 20 % objemu</t>
  </si>
  <si>
    <t>-319523725</t>
  </si>
  <si>
    <t xml:space="preserve">Poznámka k souboru cen:
1. Ceny 10-3201 až -3291 lze použít i pro:
a) uložení sypanin do zemních hrází přívodních kanálů, inundačních nebo ochranných s předepsaným zhutněním, jsou-li tyto hráze navrhovány dle ČSN 73 6824 Malé vodní nádrže;
b) uložení do zemních hrází rybníků (obor KSO 832 16).
2. Ceny nelze použít pro rozšíření návodního nebo vzdušného líce zemních hrází, jehož šířka je menší než 3 m; toto rozšíření se ocení cenou 172 10-3102 Zřízení těsnícího jádra nebo šířky těsnící vrstvy přes 1 do 3 m.
</t>
  </si>
  <si>
    <t>26,266*2"plocha nové hráze, výkres D.10, D.11"</t>
  </si>
  <si>
    <t>-1,09*12,35"plocha potrubí a obet"</t>
  </si>
  <si>
    <t>-2,063*1"plocha požerák a lávka"</t>
  </si>
  <si>
    <t>20</t>
  </si>
  <si>
    <t>-243988643</t>
  </si>
  <si>
    <t>418827193</t>
  </si>
  <si>
    <t>672,373*1,3"zemina suchá 1300 až 1400 kg/m3"</t>
  </si>
  <si>
    <t>22</t>
  </si>
  <si>
    <t>130933470</t>
  </si>
  <si>
    <t>1,071*0,6*16,61"průměrná plocha x vzdálenost před řezem 8 - výkres D.1.1,D.4 a D.5"</t>
  </si>
  <si>
    <t>0,890*20" průměrná plocha (1,071+0,708)/2 x vzdálenost mezi řezy 8 a 9"</t>
  </si>
  <si>
    <t>0,394*20" průměrná plocha (0,708+0,080)/2 x vzdálenost mezi řezy 9 a 10"</t>
  </si>
  <si>
    <t>0,080*0,6*16,61"průměrná plocha x vzdálenost za řezem 10"</t>
  </si>
  <si>
    <t>Mezisoučet</t>
  </si>
  <si>
    <t>-1,4*1,4*0,1"podkladní deska pod požerák"</t>
  </si>
  <si>
    <t>-2,8*2,4*0,1"podkladní deska pod vývar"</t>
  </si>
  <si>
    <t>-1,2*1,2*1"základ pod požerák"</t>
  </si>
  <si>
    <t>-2,6*2,2*1,68"vývar"</t>
  </si>
  <si>
    <t>23</t>
  </si>
  <si>
    <t>181006111</t>
  </si>
  <si>
    <t>Rozprostření zemin schopných zúrodnění v rovině a ve sklonu do 1:5, tloušťka vrstvy do 0,10 m</t>
  </si>
  <si>
    <t>-1829654188</t>
  </si>
  <si>
    <t>10,32*2"plocha výkres D.1, D.10, D.11"</t>
  </si>
  <si>
    <t>24</t>
  </si>
  <si>
    <t>476314790</t>
  </si>
  <si>
    <t>20,640"autochtonní - druh, který je rozšířen na celém území našeho státu"</t>
  </si>
  <si>
    <t>25</t>
  </si>
  <si>
    <t>-591942155</t>
  </si>
  <si>
    <t>20,64*0,015 'Přepočtené koeficientem množství</t>
  </si>
  <si>
    <t>26</t>
  </si>
  <si>
    <t>-94004156</t>
  </si>
  <si>
    <t>872"úprava plochy dna tůní, plocha odečtena z PC - výkres D.1.1"</t>
  </si>
  <si>
    <t>27</t>
  </si>
  <si>
    <t>-1826471091</t>
  </si>
  <si>
    <t>1573-872"svahování tůní, celek - dno, plocha odečtena z PC - výkres D.1.1"</t>
  </si>
  <si>
    <t>28</t>
  </si>
  <si>
    <t>183104413</t>
  </si>
  <si>
    <t>Kopání jamek pro výsadbu sazenic velikost jamky průměr 500 mm, hl. 500 mm v půdě nezabuřeněné zemina 3</t>
  </si>
  <si>
    <t>929689899</t>
  </si>
  <si>
    <t>29</t>
  </si>
  <si>
    <t>184004213</t>
  </si>
  <si>
    <t>Výsadba sazenic bez vykopání jamek a bez donesení hlíny stromů v. přes 250 do 600 mm, do jamky o průměru 500 mm, hl. 500 mm</t>
  </si>
  <si>
    <t>-805292183</t>
  </si>
  <si>
    <t xml:space="preserve">Poznámka k souboru cen:
1. V příplatcích k ceně za donesení hlíny ze vzdálenosti do 10 m (ceny 184 00-4911 až 184 00-4917) jsou započteny i náklady na sloupnutí drnu, odstranění nevyhovující zeminy, nakopání, naložení a donesení hlíny ze vzdálenosti do 10 m.
</t>
  </si>
  <si>
    <t>30</t>
  </si>
  <si>
    <t>02650.464M</t>
  </si>
  <si>
    <t>Vrba bílá smuteční /Salix alba Tristis/ obvod kmene min. 14-16 cm</t>
  </si>
  <si>
    <t>-673718741</t>
  </si>
  <si>
    <t>31</t>
  </si>
  <si>
    <t>184215122</t>
  </si>
  <si>
    <t>Ukotvení dřeviny kůly dvěma kůly, délky přes 1 do 2 m</t>
  </si>
  <si>
    <t>1132269862</t>
  </si>
  <si>
    <t xml:space="preserve">Poznámka k souboru cen:
1. V cenách jsou započteny i náklady na ochranu proti poškození kmene v místě vzepření.
2. V cenách nejsou započteny náklady na dodání kůlů, tyto se oceňují ve specifikaci.
3. Ceny jsou určeny pro ukotvení dřevin kůly o průměru do 100 mm.
</t>
  </si>
  <si>
    <t>32</t>
  </si>
  <si>
    <t>60591253</t>
  </si>
  <si>
    <t>kůl vyvazovací dřevěný impregnovaný D 8cm dl 2m</t>
  </si>
  <si>
    <t>50043623</t>
  </si>
  <si>
    <t>33</t>
  </si>
  <si>
    <t>184813121</t>
  </si>
  <si>
    <t>Ochrana dřevin před okusem zvěří mechanicky v rovině nebo ve svahu do 1:5, pletivem, výšky do 2 m</t>
  </si>
  <si>
    <t>-610756119</t>
  </si>
  <si>
    <t xml:space="preserve">Poznámka k souboru cen:
1. V ceně -3121 jsou započteny i náklady na spojení konců drátů po celé výšce pletiva a donesení připravených dílů pletiva k vybraným stromům na vzdálenost do 50 m.
2. V cenách prací -3131 až -3134 se provádí:
a) sazenice listnaté - nátěr celého vrcholového výhonu s terminálním pupenem,
b) sazenice jehličnaté - natírá se terminální pupen i s postraními větvemi horního přeslenu.
3. V ceně - 3121 je uvažována ochrana provedená pouze u kostry porostu, tj. 400 jedinců na hektar (spon 5 x 5 m).
4. Kostra porostu je cílový počet stromů na 1 hektar plochy lesa.
5. V cenách o sklonu svahu přes 1:1 jsou uvažovány podmínky pro svahy běžně schůdné; bez použití lezeckých technik. V případě použití lezeckých technik se tyto náklady oceňují individuálně.
</t>
  </si>
  <si>
    <t>34</t>
  </si>
  <si>
    <t>185804311</t>
  </si>
  <si>
    <t>Zalití rostlin vodou plochy záhonů jednotlivě do 20 m2</t>
  </si>
  <si>
    <t>-653482884</t>
  </si>
  <si>
    <t>2*0,5*0,5*0,5</t>
  </si>
  <si>
    <t>Zakládání</t>
  </si>
  <si>
    <t>35</t>
  </si>
  <si>
    <t>273321211</t>
  </si>
  <si>
    <t>Základy z betonu železového (bez výztuže) desky z betonu bez zvláštních nároků na prostředí tř. C 12/15</t>
  </si>
  <si>
    <t>-1159481638</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</si>
  <si>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</si>
  <si>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0,1*12,35*1,4"základ pro obetonování potrubí - výkres D.1,D5,D.6,D7"</t>
  </si>
  <si>
    <t>1,4*1,4*0,1"podkladní deska pod požerák"</t>
  </si>
  <si>
    <t>2,8*2,4*0,1"podkladní deska pod vývar"</t>
  </si>
  <si>
    <t>36</t>
  </si>
  <si>
    <t>273351121</t>
  </si>
  <si>
    <t>Bednění základů desek zřízení</t>
  </si>
  <si>
    <t>213087184</t>
  </si>
  <si>
    <t xml:space="preserve">Poznámka k souboru cen:
1. Ceny jsou určeny pro bednění ve volném prostranství, ve volných nebo zapažených jamách, rýhách a šachtách.
2. Kruhové nebo obloukové bednění poloměru do 1 m se oceňuje individuálně.
</t>
  </si>
  <si>
    <t>0,25*12,35*2"bednění pro základ pod potrubí"</t>
  </si>
  <si>
    <t>0,25*5,6"4x1,4=5,6 podkladní deska pod požerák"</t>
  </si>
  <si>
    <t>0,25*10,4"2,8+2,4+2,8+2,4= 10,4 podkladní deska pod vývar"</t>
  </si>
  <si>
    <t>37</t>
  </si>
  <si>
    <t>273351122</t>
  </si>
  <si>
    <t>Bednění základů desek odstranění</t>
  </si>
  <si>
    <t>-2057865510</t>
  </si>
  <si>
    <t>Svislé a kompletní konstrukce</t>
  </si>
  <si>
    <t>38</t>
  </si>
  <si>
    <t>320101111</t>
  </si>
  <si>
    <t>Osazení betonových a železobetonových prefabrikátů hmotnosti jednotlivě do 1 000 kg</t>
  </si>
  <si>
    <t>-1771767906</t>
  </si>
  <si>
    <t xml:space="preserve">Poznámka k souboru cen:
1. Ceny neplatí pro :
a) osazení patky pro dlažbu z prefabrikátů, tyto se oceňují cenami souboru cen 461 10-11 Osazení patky pro dlažbu z betonových nebo železobetonových prefabrikátů,
b) zához a záhozovou patku z betonových bloků i tyto se oceňují cenami souboru cen 462 92- . . Zřízení záhozu z betonových bloků,
c) dlažbu z betonových desek a tvárnic sklonu do 1:1 o hmotnosti prvku do 1500 kg; tyto se oceňují cenami souboru cen 465 92- . . Kladení dlažby z betonových desek a a tvárnic,
d) osazení prefabrikátů předpínaných v konstrukci; tyto se oceňují individuálně.
2. V cenách jsou započteny i náklady na:
a) kotevní prvky,
b) odstranění transportní výztuže.
3. V cenách nejsou započteny náklady na:
a) podkladní betony; tyto se oceňují cenami souboru cen 451 31-51 Podkladní nebo vyrovnávací vrstva z betonu prostého,
b) výplňový beton otvorů (mimo spár), tento se oceňuje cenami souboru cen 936 45-71 Zálivka kotevních šroubů, ocelových konstrukcí, různých dutin apod.,
c) dodávku prefabrikátů; tyto se oceňují ve specifikaci.
4. Objem se stanoví v m3 hmoty prefabrikátů jednotlivých hmotnostních stupňů.
</t>
  </si>
  <si>
    <t>39</t>
  </si>
  <si>
    <t>592000.001M</t>
  </si>
  <si>
    <t>Prefabrikovaný požerák sv.šířky 800 mm, v.2,7 m s jemnými česlemi a dvojitou dřevěnou dlužnou stěnou a uzamykatelným plechovým poklopem</t>
  </si>
  <si>
    <t>-1698500141</t>
  </si>
  <si>
    <t>40</t>
  </si>
  <si>
    <t>321213345</t>
  </si>
  <si>
    <t>Zdivo nadzákladové z lomového kamene vodních staveb přehrad, jezů a plavebních komor, spodní stavby vodních elektráren, odběrných věží a výpustných zařízení, opěrných zdí, šachet, šachtic a ostatních konstrukcí obkladní z lomového kamene lomařsky upraveného s vyspárováním, na cementovou maltu</t>
  </si>
  <si>
    <t>-1660491049</t>
  </si>
  <si>
    <t xml:space="preserve">Poznámka k souboru cen:
1. Ceny -3235, -3345, -3445 lze použít i pro dlažby z lomového kamene o sklonu přes 1:1.
2. Ceny -4511, -4591 lze použít i pro rovnaninu z lomového kamene o sklonu přes 1:1.
3. Objem se stanoví v m3 zdiva; objem dutin do 0,20 m3 jednotlivě se od celkového objemu neodečítá.
</t>
  </si>
  <si>
    <t>2,4*0,75*0,3*2"lávka, výkres D.1, D.10, D.11</t>
  </si>
  <si>
    <t>2,4*1*0,3"lávka"</t>
  </si>
  <si>
    <t>2,6*2,2*0,3"vývar"</t>
  </si>
  <si>
    <t>-1,4*1*0,3"vývar"</t>
  </si>
  <si>
    <t>1,4*4,8*0,3"vývar"</t>
  </si>
  <si>
    <t>41</t>
  </si>
  <si>
    <t>321321.116M</t>
  </si>
  <si>
    <t>Konstrukce z betonu vodních staveb přehrad, jezů a plavebních komor, spodní stavby vodních elektráren, jader přehrad, odběrných věží a výpustných zařízení, opěrných zdí, šachet, šachtic a ostatních konstrukcí ze ŽB tř. C 30/37 XC2 XF3</t>
  </si>
  <si>
    <t>-981604031</t>
  </si>
  <si>
    <t xml:space="preserve">Poznámka k souboru cen:
1. Ceny lze použít i pro:
 a) konstrukce těsnících ostruh, vývarů, patek, dotlačných klínů, vtoků hrází a vodních
 elektráren, injekčních, revizních a komunikačních štol a základových výpustí hrází, podklad pod
 dlažbu dna vývaru,
 b) betony nevodostavebné a nemrazuvzdorné, pokud jsou výjimečně použity v částech konstrukcí.
2. Ceny neplatí pro:
 a) předsádkový beton; tento se oceňuje cenami souboru cen 313 43- .1 Předsádkový beton
 konstrukcí vodních staveb,
 b) betonový podklad pod dlažbu; tento se oceňuje cenami souboru cen 451 31-51 Podkladní a
 výplňové vrstvy z betonu prostého pod dlažbu,
 c) betonovou těsnící nebo opevňovací vrstvu; tato se oceňuje cenami souboru cen 457 31- Těsnicí
 vrstva z betonu odolného proti agresivnímu prostředí,
 d) betonové zálivky kotevních šroubů, ocelových konstrukcí, různých dutin apod.; tyto se
 oceňují cenami souboru cen 936 45-71 Zálivka kotevních šroubů, ocelových konstrukcí, různých dutin
 apod..
3. V cenách jsou započteny i náklady na :
 a) úpravu, opracování a ošetření pracovních spár tlakovou vodou, vzduchem nebo odstraněním
 betonové vrstvy,
 b) spojovací vrstvu na pracovních spárách,
 c) ošetření a ochranu čerstvého betonu proti povětrnostním vlivům a proti vysýchání,
 d) odstranění drátů z líce konstrukce a na úpravu líce v místě po odstraněných drátech,
 e) osazení kotevních želez při betonování konstrukce,
 f) ztížení práce u drážek otvorů, kapes, injekčních trubek apod..
4. Objem se stanoví v m3 betonové konstrukce; objem dutin jednotlivě do 0,20 m3 se od celkového
 objemu neodečítá.
</t>
  </si>
  <si>
    <t>1,2*1,2*1"základ pod požerák, výkres D.1,D.10,D.11"</t>
  </si>
  <si>
    <t>0,4*1,537"základ lávky"</t>
  </si>
  <si>
    <t>2,6*2,2*1,4"vývar"</t>
  </si>
  <si>
    <t>-2*1,6*1,4"vývar"</t>
  </si>
  <si>
    <t>0,95*12,35"plocha obetonování vč.potrubí  - výkres D.1,D5,D.6,D7"</t>
  </si>
  <si>
    <t>-0,25*0,25*3,14*12,35"potrubí"</t>
  </si>
  <si>
    <t>42</t>
  </si>
  <si>
    <t>321351010</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</si>
  <si>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</si>
  <si>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-1911389749</t>
  </si>
  <si>
    <t xml:space="preserve">Poznámka k souboru cen:
1. Ceny jsou určeny pro:
a) bednění prováděné v prostorách zapažených nebo nezapažených,
b) bednění ploch vodorovných, svislých nebo skloněných,
c) bednění v prostoru bez výztuže nebo s výztuží jakékoliv hustoty,
d) bednění prováděné taženou lištou, taženým bedněním, prefabrikovaným bedněním apod., kromě betonového prefabrikovaného bednění.
2. Ceny neplatí pro:
a) bednění pohledových betonů. Tyto náklady se oceňují individuálně;
b) bednění konstrukcí spirál a savek. Tyto náklady se oceňují cenami souboru cen 321 35-6111 až -6940 Obednění a odbednění spirál a savek.
c) bednění základových pasů, tyto práce lze ocenit cenami 27.35 katalogu 801-1.
3. V cenách jsou započteny i náklady na:
a) podíl bednění otvorů, kapes, rýh, prostupů, výklenků apod. objemu jednotlivě do 1 m3,
b) bednění v provedení, které nevyžaduje další úpravu betonových a železobetonových konstrukcí.
4. V cenách nejsou započteny náklady na podpěrné konstrukce; tyto se oceňují cenami katalogu 800-3 Lešení.
5. Plocha se stanoví v m2 rozvinuté plochy obedňované konstrukce.
6. Při výpočtu rozvinuté plochy obedňované konstrukce se neberou v úvahu otvory, kapsy, rýhy, prostupy, výklenky apod. objemu jednotlivě do 1 m3 .
</t>
  </si>
  <si>
    <t>4*1,2*1"základ pod požerák, výkres D.1,D.10,D.11"</t>
  </si>
  <si>
    <t>2,4*1*2"základ lávky"</t>
  </si>
  <si>
    <t>9,6*2"vývar"</t>
  </si>
  <si>
    <t>4,8*1,7"vývar"</t>
  </si>
  <si>
    <t>0,85*12,35*2"potrubí  - výkres D.1,D9"</t>
  </si>
  <si>
    <t>43</t>
  </si>
  <si>
    <t>321352010</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</si>
  <si>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</si>
  <si>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972558079</t>
  </si>
  <si>
    <t>44</t>
  </si>
  <si>
    <t>321366111</t>
  </si>
  <si>
    <t>Výztuž železobetonových konstrukcí vodních staveb přehrad, jezů a plavebních komor, spodní stavby vodních elektráren, jader přehrad, odběrných věží a výpustných zařízení, opěrných zdí, šachet, šachtic a ostatních konstrukcí jednotlivé pruty průměru do 12 mm, z oceli 10 505 (R) nebo BSt 500</t>
  </si>
  <si>
    <t>-368747156</t>
  </si>
  <si>
    <t xml:space="preserve">Poznámka k souboru cen:
1. Ceny lze použít i pro:
a) výztuž prováděnou v obedněných prostorách,
b) výztuž koster obalených sítí; potažení kostry hustým pletivem se oceňuje individuálně,
c) výztuž z armokošů.
2. V cenách jsou započteny i náklady na bodové svařování nahrazující vázaní drátem.
3. V cenách nejsou započteny náklady na provedení nosných svarů a na provedení svarů přenášejících tahová napětí při přepravě a montáži výztuže z vyztužených koster; tyto se oceňují cenami souboru cen 320 36-0 Svařované nosné spoje.
4. Množství jednotek se stanoví v t hmotnosti výztuže bez prostřihu.
</t>
  </si>
  <si>
    <t>16,608*1,05*0,1"5% prostřih, požerák a čelo výpusti, výkres D.1,D.10,D.11"</t>
  </si>
  <si>
    <t>45</t>
  </si>
  <si>
    <t>458591.111M</t>
  </si>
  <si>
    <t>Zřízení jílové vrstvy, hutněno po vrstvách 200 mm na 96% PS</t>
  </si>
  <si>
    <t>-1408514281</t>
  </si>
  <si>
    <t>523,602*0,1"10% plochy nad hladinu tůně"</t>
  </si>
  <si>
    <t>Součet"výkop pro jílové těsnění tl. 400 mm - dodávka vlastního jílového materiálu"</t>
  </si>
  <si>
    <t>Úpravy povrchů, podlahy a osazování výplní</t>
  </si>
  <si>
    <t>46</t>
  </si>
  <si>
    <t>628613611</t>
  </si>
  <si>
    <t>Žárové zinkování ponorem dílů ocelových konstrukcí mostů hmotnosti dílců do 100 kg</t>
  </si>
  <si>
    <t>1805810953</t>
  </si>
  <si>
    <t xml:space="preserve">Poznámka k souboru cen:
1. Množství měrných jednotek se určuje v kg hmotnosti jednotlivých dílců ocelové konstrukce.
</t>
  </si>
  <si>
    <t>21,42*3,77"dxhmotnost na bm - zábradlí"</t>
  </si>
  <si>
    <t>Trubní vedení</t>
  </si>
  <si>
    <t>47</t>
  </si>
  <si>
    <t>871420430</t>
  </si>
  <si>
    <t>Montáž kanalizačního potrubí z plastů z polypropylenu PP korugovaného nebo žebrovaného SN 16 DN 500</t>
  </si>
  <si>
    <t>51942403</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</si>
  <si>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</si>
  <si>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48</t>
  </si>
  <si>
    <t>286147.360M</t>
  </si>
  <si>
    <t>trubka kanalizační plnožebrovaná z PP vnitřní průměr 500mm SN 16, dl. 2m</t>
  </si>
  <si>
    <t>-148680350</t>
  </si>
  <si>
    <t>49</t>
  </si>
  <si>
    <t>286147.390M</t>
  </si>
  <si>
    <t>trubka kanalizační plnožebrovaná z PP vnitřní průměr 500mm SN 16, dl. 6m</t>
  </si>
  <si>
    <t>1866051243</t>
  </si>
  <si>
    <t>50</t>
  </si>
  <si>
    <t>934956114</t>
  </si>
  <si>
    <t>Přepadová a ochranná zařízení nádrží dřevěná hradítka (dluže požeráku) š.150 mm, bez nátěru, s potřebným kováním z měkkého dřeva, tl. 50 mm</t>
  </si>
  <si>
    <t>-1389230688</t>
  </si>
  <si>
    <t xml:space="preserve">Poznámka k souboru cen:
1. Ceny -3111 až -3116 lze použít i pro lávky o několika polích. Každé pole se však z hlediska volby ceny považuje za samostatnou lávku.
2. V cenách jsou započteny i náklady na nezbytné kování a spojovací prvky.
3. Množství měrných jednotek:
a) u cen -3111 až -3116 se stanoví v m2 plochy obsluhovacích lávek,
b) u cen -6111 až -6222 se stanoví v m2 pohledové plochy hradítek a stavidlových tabulí
</t>
  </si>
  <si>
    <t>0,88*1,5*2</t>
  </si>
  <si>
    <t>51</t>
  </si>
  <si>
    <t>969021.131M</t>
  </si>
  <si>
    <t>Vybourání kanalizačního potrubí DN do 500 mm</t>
  </si>
  <si>
    <t>1207659944</t>
  </si>
  <si>
    <t>74,6"odstranění betonového potrubí, výkres D.1.1"</t>
  </si>
  <si>
    <t>52</t>
  </si>
  <si>
    <t>1364712711</t>
  </si>
  <si>
    <t>53</t>
  </si>
  <si>
    <t>-999214627</t>
  </si>
  <si>
    <t>9*6,938</t>
  </si>
  <si>
    <t>54</t>
  </si>
  <si>
    <t>997013801</t>
  </si>
  <si>
    <t>Poplatek za uložení stavebního odpadu na skládce (skládkovné) z prostého betonu zatříděného do Katalogu odpadů pod kódem 170 101</t>
  </si>
  <si>
    <t>1636493519</t>
  </si>
  <si>
    <t>55</t>
  </si>
  <si>
    <t>413063696</t>
  </si>
  <si>
    <t>56</t>
  </si>
  <si>
    <t>1115906647</t>
  </si>
  <si>
    <t>57</t>
  </si>
  <si>
    <t>-163446657</t>
  </si>
  <si>
    <t>3*74,019</t>
  </si>
  <si>
    <t>PSV</t>
  </si>
  <si>
    <t>Práce a dodávky PSV</t>
  </si>
  <si>
    <t>767</t>
  </si>
  <si>
    <t>Konstrukce zámečnické</t>
  </si>
  <si>
    <t>58</t>
  </si>
  <si>
    <t>767161123</t>
  </si>
  <si>
    <t>Montáž zábradlí rovného z trubek nebo tenkostěnných profilů na ocelovou konstrukci, hmotnosti 1 m zábradlí do 20 kg</t>
  </si>
  <si>
    <t>418587903</t>
  </si>
  <si>
    <t xml:space="preserve">Poznámka k souboru cen: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</si>
  <si>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2,1+1,7+2,1+1,7"zábradlí - výkres D.1, D.10, D.11"</t>
  </si>
  <si>
    <t>2,1+1,7+2,1+1,7"zábradlí"</t>
  </si>
  <si>
    <t>4*1,3"zábradlí"</t>
  </si>
  <si>
    <t>59</t>
  </si>
  <si>
    <t>14011026</t>
  </si>
  <si>
    <t>trubka ocelová bezešvá hladká jakost 11 353 51x3,2mm</t>
  </si>
  <si>
    <t>-2098217271</t>
  </si>
  <si>
    <t>20,4*1,05"dxprořez 1,05%"</t>
  </si>
  <si>
    <t>60</t>
  </si>
  <si>
    <t>998767101</t>
  </si>
  <si>
    <t>Přesun hmot pro zámečnické konstrukce stanovený z hmotnosti přesunovaného materiálu vodorovná dopravní vzdálenost do 50 m v objektech výšky do 6 m</t>
  </si>
  <si>
    <t>-255949170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</si>
  <si>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</si>
  <si>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783</t>
  </si>
  <si>
    <t>Dokončovací práce - nátěry</t>
  </si>
  <si>
    <t>61</t>
  </si>
  <si>
    <t>783634661</t>
  </si>
  <si>
    <t>Základní antikorozní nátěr armatur a kovových potrubí jednonásobný potrubí přes DN 50 do DN 100 mm epoxidový</t>
  </si>
  <si>
    <t>416235930</t>
  </si>
  <si>
    <t>62</t>
  </si>
  <si>
    <t>783637631</t>
  </si>
  <si>
    <t>Krycí nátěr (email) armatur a kovových potrubí potrubí přes DN 50 do DN 100 mm dvojnásobný epoxidový</t>
  </si>
  <si>
    <t>1832064109</t>
  </si>
  <si>
    <t>VRN - Vedlejší rozpočtové náklady</t>
  </si>
  <si>
    <t xml:space="preserve">    VRN1 - Průzkumné, geodetické a projektové práce</t>
  </si>
  <si>
    <t xml:space="preserve">    VRN3 - Zařízení staveniště</t>
  </si>
  <si>
    <t xml:space="preserve">    VRN4 - Inženýrská činnost</t>
  </si>
  <si>
    <t>VRN9 - Ostatní náklady</t>
  </si>
  <si>
    <t>VRN</t>
  </si>
  <si>
    <t>Vedlejší rozpočtové náklady</t>
  </si>
  <si>
    <t>VRN1</t>
  </si>
  <si>
    <t>Průzkumné, geodetické a projektové práce</t>
  </si>
  <si>
    <t>012103000</t>
  </si>
  <si>
    <t>Geodetické práce před výstavbou - Zaměření rohů stavby, stabilizace bodů a sestavení laviček. Vyhotovení protokolu o vytýčení stavby se seznamem souřadnic vytyčených bodů a jejich polohopisnými (S-JSTK), a výškopisnými (Bpv). Zaměření a vytyčení stávajících inženýrských sítí v místě stavby z hlediska jejich ochrany při provádění stavby.</t>
  </si>
  <si>
    <t>kpl</t>
  </si>
  <si>
    <t>1024</t>
  </si>
  <si>
    <t>-2035198497</t>
  </si>
  <si>
    <t xml:space="preserve">1 "2 ks tištěné dokumentace a 2 ks elektronické dokumentace na CD" </t>
  </si>
  <si>
    <t>012303000</t>
  </si>
  <si>
    <t>Geodetické práce po výstavbě - Vyhotovení protokolu o zaměření stavby se seznamem souřadnic vytyčených bodů a jejich polohopisnými (S-JSTK), a výškopisnými (Bpv)</t>
  </si>
  <si>
    <t>550908660</t>
  </si>
  <si>
    <t>012403000</t>
  </si>
  <si>
    <t>Geodetické práce po výstavbě - Náklady na provedení skutečného zaměření stavby v rozsahu nezbytném pro zápis změny do katastru nemovitostí, včetně vyhotovení geometrického plánu pro smlouvy o služebnosti, vč.vypracování a projednání smluv.</t>
  </si>
  <si>
    <t>-293338101</t>
  </si>
  <si>
    <t>013254000</t>
  </si>
  <si>
    <t xml:space="preserve">Dokumentace skutečného provedení stavby - Náklady na vyhotovení dokumentace skutečného provedení stavby a její předání objednateli v požadované formě a požadovaném počtu.    
</t>
  </si>
  <si>
    <t>1230994025</t>
  </si>
  <si>
    <t xml:space="preserve">1 "4 ks tištěné dokumentace a 2 ks elektronické dokumentace na CD" </t>
  </si>
  <si>
    <t>VRN3</t>
  </si>
  <si>
    <t>Zařízení staveniště</t>
  </si>
  <si>
    <t>032002000</t>
  </si>
  <si>
    <t>Vybavení staveniště - Zařízení staveniště, po dokončení stavby zrušení zařízení staveniště - Vybavení staveniště, např.mobilní buňka, mobilní WC</t>
  </si>
  <si>
    <t>-1523793833</t>
  </si>
  <si>
    <t>VRN4</t>
  </si>
  <si>
    <t>Inženýrská činnost</t>
  </si>
  <si>
    <t>043103000</t>
  </si>
  <si>
    <t>Zkoušky bez rozlišení - Náklady na vyhotovení návrhu dočasného dopravního značení, jeho projednání s dotčenými orgány a organizacemi (vč.schválení), dodání dopravních značek a světelné signalizace, jejich rozmístění, přemísťování a jejich údržba v průběhu výstavby, odstranění po ukončení stav.prací.</t>
  </si>
  <si>
    <t>-811985689</t>
  </si>
  <si>
    <t>1"4ks tištěné dokumentace a 1 ks elektronické"</t>
  </si>
  <si>
    <t>043154000</t>
  </si>
  <si>
    <t>Zkoušky hutnicí</t>
  </si>
  <si>
    <t>-1820193816</t>
  </si>
  <si>
    <t>2"kontrolní hutnící zkoušky, místo určí investor"</t>
  </si>
  <si>
    <t>VRN9</t>
  </si>
  <si>
    <t>Ostatní náklady</t>
  </si>
  <si>
    <t>091003000</t>
  </si>
  <si>
    <t>Ostatní náklady bez rozlišení - Čištění vozovek a krajnic od nánosu (Užív.veř.ploch a prostranství)</t>
  </si>
  <si>
    <t>-1427885863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</si>
  <si>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</si>
  <si>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</si>
  <si>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</si>
  <si>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</si>
  <si>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</si>
  <si>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</si>
  <si>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</si>
  <si>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</si>
  <si>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</si>
  <si>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</si>
  <si>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</si>
  <si>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</si>
  <si>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</si>
  <si>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</si>
  <si>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</si>
  <si>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</si>
  <si>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</si>
  <si>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</si>
  <si>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</si>
  <si>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</si>
  <si>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</si>
  <si>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</si>
  <si>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</si>
  <si>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</si>
  <si>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</si>
  <si>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</si>
  <si>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</si>
  <si>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</si>
  <si>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</si>
  <si>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</si>
  <si>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</si>
  <si>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</si>
  <si>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</si>
  <si>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</si>
  <si>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</si>
  <si>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</si>
  <si>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</si>
  <si>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</si>
  <si>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</si>
  <si>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</si>
  <si>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</si>
  <si>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</si>
  <si>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</si>
  <si>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</si>
  <si>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</si>
  <si>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</si>
  <si>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</si>
  <si>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</si>
  <si>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</si>
  <si>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</si>
  <si>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</si>
  <si>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</si>
  <si>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</si>
  <si>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</si>
  <si>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</si>
  <si>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</si>
  <si>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</si>
  <si>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</si>
  <si>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</si>
  <si>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</si>
  <si>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</si>
  <si>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</si>
  <si>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</si>
  <si>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</si>
  <si>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</si>
  <si>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</si>
  <si>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</si>
  <si>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</si>
  <si>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</si>
  <si>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</si>
  <si>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</si>
  <si>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</si>
  <si>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</si>
  <si>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</si>
  <si>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</si>
  <si>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</si>
  <si>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</si>
  <si>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</si>
  <si>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</si>
  <si>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</si>
  <si>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</si>
  <si>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</si>
  <si>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</si>
  <si>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</si>
  <si>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</si>
  <si>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</si>
  <si>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</si>
  <si>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</si>
  <si>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</si>
  <si>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</si>
  <si>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</si>
  <si>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</si>
  <si>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</si>
  <si>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</si>
  <si>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</si>
  <si>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</si>
  <si>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</si>
  <si>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</si>
  <si>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</si>
  <si>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</si>
  <si>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</si>
  <si>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</si>
  <si>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</si>
  <si>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</si>
  <si>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</si>
  <si>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</si>
  <si>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</si>
  <si>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</si>
  <si>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</si>
  <si>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</si>
  <si>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</si>
  <si>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</si>
  <si>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</si>
  <si>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</si>
  <si>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</si>
  <si>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</si>
  <si>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</si>
  <si>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</si>
  <si>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</si>
  <si>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</si>
  <si>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</si>
  <si>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</si>
  <si>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</si>
  <si>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</si>
  <si>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</si>
  <si>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</si>
  <si>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</si>
  <si>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</si>
  <si>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</si>
  <si>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</si>
  <si>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</si>
  <si>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</si>
  <si>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</si>
  <si>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</si>
  <si>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</si>
  <si>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</si>
  <si>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</si>
  <si>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</si>
  <si>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</si>
  <si>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</si>
  <si>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</si>
  <si>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</si>
  <si>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</si>
  <si>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</si>
  <si>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</si>
  <si>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</si>
  <si>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</si>
  <si>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</si>
  <si>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</si>
  <si>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</si>
  <si>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</si>
  <si>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</si>
  <si>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</si>
  <si>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</si>
  <si>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</si>
  <si>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</si>
  <si>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</si>
  <si>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</si>
  <si>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</si>
  <si>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</si>
  <si>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</si>
  <si>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</si>
  <si>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</si>
  <si>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</si>
  <si>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</si>
  <si>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</si>
  <si>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</si>
  <si>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</si>
  <si>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</si>
  <si>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</si>
  <si>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</si>
  <si>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</si>
  <si>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</si>
  <si>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</si>
  <si>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</si>
  <si>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</si>
  <si>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</si>
  <si>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</si>
  <si>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</si>
  <si>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</si>
  <si>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</si>
  <si>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</si>
  <si>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</si>
  <si>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</si>
  <si>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r>
      <t xml:space="preserve">Poznámka k souboru cen:
1. V ceně jsou započteny náklady na rozprostření jílu v těsnící vrstvě do 300 mm, zhutnění s optimální vlhkostí při hutnícím odporu do 90 až 95 % Proctor Standard (CL nízká plasticita, CH vysoká plasticita), hutnění vibrační deskou a manipulaci při rozhrnutí ručně.
2. V ceně </t>
    </r>
    <r>
      <rPr>
        <i/>
        <sz val="7"/>
        <color rgb="FFFF0000"/>
        <rFont val="Arial CE"/>
        <family val="2"/>
      </rPr>
      <t>jsou</t>
    </r>
    <r>
      <rPr>
        <i/>
        <sz val="7"/>
        <color rgb="FF969696"/>
        <rFont val="Arial CE"/>
        <family val="2"/>
      </rPr>
      <t xml:space="preserve"> započteny náklady na jíl. Ztratné lze dohodnout ve směrné výši 2 %.
</t>
    </r>
  </si>
</sst>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
      <i/>
      <sz val="7"/>
      <color rgb="FFFF0000"/>
      <name val="Arial CE"/>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4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top"/>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8"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8"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2" fillId="4" borderId="13" xfId="0" applyFont="1" applyFill="1" applyBorder="1" applyAlignment="1">
      <alignment horizontal="center" vertical="center"/>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0" fillId="0" borderId="17"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vertical="center"/>
    </xf>
    <xf numFmtId="0" fontId="5" fillId="0" borderId="0" xfId="0" applyFont="1" applyAlignment="1">
      <alignment horizontal="center" vertical="center"/>
    </xf>
    <xf numFmtId="4" fontId="20" fillId="0" borderId="18" xfId="0" applyNumberFormat="1" applyFont="1" applyBorder="1" applyAlignment="1">
      <alignment vertical="center"/>
    </xf>
    <xf numFmtId="4" fontId="20" fillId="0" borderId="0" xfId="0" applyNumberFormat="1" applyFont="1" applyBorder="1" applyAlignment="1">
      <alignment vertical="center"/>
    </xf>
    <xf numFmtId="166" fontId="20" fillId="0" borderId="0" xfId="0" applyNumberFormat="1" applyFont="1" applyBorder="1" applyAlignment="1">
      <alignment vertical="center"/>
    </xf>
    <xf numFmtId="4" fontId="20" fillId="0" borderId="12" xfId="0" applyNumberFormat="1" applyFont="1" applyBorder="1" applyAlignment="1">
      <alignment vertical="center"/>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4" fillId="0" borderId="0" xfId="0" applyFont="1" applyAlignment="1">
      <alignment horizontal="center" vertical="center"/>
    </xf>
    <xf numFmtId="4" fontId="29" fillId="0" borderId="18" xfId="0" applyNumberFormat="1" applyFont="1" applyBorder="1" applyAlignment="1">
      <alignment vertical="center"/>
    </xf>
    <xf numFmtId="4" fontId="29" fillId="0" borderId="0" xfId="0" applyNumberFormat="1" applyFont="1" applyBorder="1" applyAlignment="1">
      <alignment vertical="center"/>
    </xf>
    <xf numFmtId="166" fontId="29" fillId="0" borderId="0" xfId="0" applyNumberFormat="1" applyFont="1" applyBorder="1" applyAlignment="1">
      <alignment vertical="center"/>
    </xf>
    <xf numFmtId="4" fontId="29" fillId="0" borderId="12" xfId="0" applyNumberFormat="1" applyFont="1" applyBorder="1" applyAlignment="1">
      <alignment vertical="center"/>
    </xf>
    <xf numFmtId="0" fontId="6" fillId="0" borderId="0" xfId="0" applyFont="1" applyAlignment="1">
      <alignment horizontal="left" vertical="center"/>
    </xf>
    <xf numFmtId="4" fontId="29" fillId="0" borderId="19" xfId="0" applyNumberFormat="1" applyFont="1" applyBorder="1" applyAlignment="1">
      <alignment vertical="center"/>
    </xf>
    <xf numFmtId="4" fontId="29" fillId="0" borderId="20" xfId="0" applyNumberFormat="1" applyFont="1" applyBorder="1" applyAlignment="1">
      <alignment vertical="center"/>
    </xf>
    <xf numFmtId="166" fontId="29" fillId="0" borderId="20" xfId="0" applyNumberFormat="1" applyFont="1" applyBorder="1" applyAlignment="1">
      <alignment vertical="center"/>
    </xf>
    <xf numFmtId="4" fontId="29" fillId="0" borderId="21" xfId="0" applyNumberFormat="1" applyFont="1" applyBorder="1" applyAlignment="1">
      <alignment vertical="center"/>
    </xf>
    <xf numFmtId="0" fontId="0" fillId="0" borderId="0" xfId="0" applyProtection="1">
      <protection locked="0"/>
    </xf>
    <xf numFmtId="0" fontId="0" fillId="0" borderId="2" xfId="0" applyBorder="1" applyProtection="1">
      <protection locked="0"/>
    </xf>
    <xf numFmtId="0" fontId="30"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2" fillId="0" borderId="0" xfId="0" applyFont="1" applyAlignment="1" applyProtection="1">
      <alignment horizontal="left" vertical="center"/>
      <protection locked="0"/>
    </xf>
    <xf numFmtId="0" fontId="2" fillId="0" borderId="0" xfId="0" applyFont="1" applyAlignment="1" applyProtection="1">
      <alignment horizontal="left" vertical="top"/>
      <protection locked="0"/>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pplyProtection="1">
      <alignment vertical="center"/>
      <protection locked="0"/>
    </xf>
    <xf numFmtId="0" fontId="18" fillId="0" borderId="0" xfId="0" applyFont="1" applyAlignment="1">
      <alignment horizontal="lef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9" xfId="0" applyFont="1" applyBorder="1" applyAlignment="1" applyProtection="1">
      <alignment vertical="center"/>
      <protection locked="0"/>
    </xf>
    <xf numFmtId="0" fontId="0" fillId="0" borderId="2" xfId="0" applyFont="1" applyBorder="1" applyAlignment="1" applyProtection="1">
      <alignment vertical="center"/>
      <protection locked="0"/>
    </xf>
    <xf numFmtId="0" fontId="22" fillId="4" borderId="0" xfId="0" applyFont="1" applyFill="1" applyAlignment="1">
      <alignment horizontal="left" vertical="center"/>
    </xf>
    <xf numFmtId="0" fontId="0" fillId="4" borderId="0" xfId="0" applyFont="1" applyFill="1" applyAlignment="1" applyProtection="1">
      <alignment vertical="center"/>
      <protection locked="0"/>
    </xf>
    <xf numFmtId="0" fontId="22" fillId="4" borderId="0" xfId="0" applyFont="1" applyFill="1" applyAlignment="1">
      <alignment horizontal="right" vertical="center"/>
    </xf>
    <xf numFmtId="0" fontId="31"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0" fontId="8" fillId="0" borderId="20" xfId="0" applyFont="1" applyBorder="1" applyAlignment="1" applyProtection="1">
      <alignment vertical="center"/>
      <protection locked="0"/>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15" xfId="0" applyFont="1" applyFill="1" applyBorder="1" applyAlignment="1" applyProtection="1">
      <alignment horizontal="center" vertical="center" wrapText="1"/>
      <protection locked="0"/>
    </xf>
    <xf numFmtId="0" fontId="22" fillId="4" borderId="16" xfId="0" applyFont="1" applyFill="1" applyBorder="1" applyAlignment="1">
      <alignment horizontal="center" vertical="center" wrapText="1"/>
    </xf>
    <xf numFmtId="0" fontId="0" fillId="0" borderId="3" xfId="0" applyBorder="1" applyAlignment="1">
      <alignment horizontal="center" vertical="center" wrapText="1"/>
    </xf>
    <xf numFmtId="4" fontId="24" fillId="0" borderId="0" xfId="0" applyNumberFormat="1" applyFont="1" applyAlignment="1">
      <alignment/>
    </xf>
    <xf numFmtId="166" fontId="32" fillId="0" borderId="10" xfId="0" applyNumberFormat="1" applyFont="1" applyBorder="1" applyAlignment="1">
      <alignment/>
    </xf>
    <xf numFmtId="166" fontId="32" fillId="0" borderId="11" xfId="0" applyNumberFormat="1" applyFont="1" applyBorder="1" applyAlignment="1">
      <alignment/>
    </xf>
    <xf numFmtId="4" fontId="33"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8"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2" fillId="0" borderId="22" xfId="0" applyFont="1" applyBorder="1" applyAlignment="1" applyProtection="1">
      <alignment horizontal="center" vertical="center"/>
      <protection locked="0"/>
    </xf>
    <xf numFmtId="49" fontId="22" fillId="0" borderId="22" xfId="0" applyNumberFormat="1"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22" fillId="0" borderId="22" xfId="0" applyFont="1" applyBorder="1" applyAlignment="1" applyProtection="1">
      <alignment horizontal="center" vertical="center" wrapText="1"/>
      <protection locked="0"/>
    </xf>
    <xf numFmtId="167" fontId="22" fillId="0" borderId="22" xfId="0" applyNumberFormat="1" applyFont="1" applyBorder="1" applyAlignment="1" applyProtection="1">
      <alignment vertical="center"/>
      <protection locked="0"/>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locked="0"/>
    </xf>
    <xf numFmtId="0" fontId="23" fillId="2" borderId="18" xfId="0" applyFont="1" applyFill="1" applyBorder="1" applyAlignment="1" applyProtection="1">
      <alignment horizontal="left" vertical="center"/>
      <protection locked="0"/>
    </xf>
    <xf numFmtId="0" fontId="23" fillId="0" borderId="0" xfId="0" applyFont="1" applyBorder="1" applyAlignment="1">
      <alignment horizontal="center" vertical="center"/>
    </xf>
    <xf numFmtId="166" fontId="23" fillId="0" borderId="0" xfId="0" applyNumberFormat="1" applyFont="1" applyBorder="1" applyAlignment="1">
      <alignment vertical="center"/>
    </xf>
    <xf numFmtId="166" fontId="23" fillId="0" borderId="12" xfId="0" applyNumberFormat="1" applyFont="1" applyBorder="1" applyAlignment="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lignment horizontal="left" vertical="center"/>
    </xf>
    <xf numFmtId="0" fontId="35" fillId="0" borderId="0" xfId="0" applyFont="1" applyAlignment="1">
      <alignment vertical="center" wrapText="1"/>
    </xf>
    <xf numFmtId="0" fontId="0" fillId="0" borderId="18" xfId="0" applyFont="1" applyBorder="1" applyAlignment="1">
      <alignment vertical="center"/>
    </xf>
    <xf numFmtId="0" fontId="0" fillId="0" borderId="0" xfId="0"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36" fillId="0" borderId="22" xfId="0" applyFont="1" applyBorder="1" applyAlignment="1" applyProtection="1">
      <alignment horizontal="center" vertical="center"/>
      <protection locked="0"/>
    </xf>
    <xf numFmtId="49" fontId="36" fillId="0" borderId="22" xfId="0" applyNumberFormat="1" applyFont="1" applyBorder="1" applyAlignment="1" applyProtection="1">
      <alignment horizontal="left" vertical="center" wrapText="1"/>
      <protection locked="0"/>
    </xf>
    <xf numFmtId="0" fontId="36" fillId="0" borderId="22" xfId="0" applyFont="1" applyBorder="1" applyAlignment="1" applyProtection="1">
      <alignment horizontal="left" vertical="center" wrapText="1"/>
      <protection locked="0"/>
    </xf>
    <xf numFmtId="0" fontId="36" fillId="0" borderId="22" xfId="0" applyFont="1" applyBorder="1" applyAlignment="1" applyProtection="1">
      <alignment horizontal="center" vertical="center" wrapText="1"/>
      <protection locked="0"/>
    </xf>
    <xf numFmtId="167" fontId="36" fillId="0" borderId="22" xfId="0" applyNumberFormat="1" applyFont="1" applyBorder="1" applyAlignment="1" applyProtection="1">
      <alignment vertical="center"/>
      <protection locked="0"/>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locked="0"/>
    </xf>
    <xf numFmtId="0" fontId="37" fillId="0" borderId="3" xfId="0" applyFont="1" applyBorder="1" applyAlignment="1">
      <alignment vertical="center"/>
    </xf>
    <xf numFmtId="0" fontId="36" fillId="2" borderId="18" xfId="0" applyFont="1" applyFill="1" applyBorder="1" applyAlignment="1" applyProtection="1">
      <alignment horizontal="left" vertical="center"/>
      <protection locked="0"/>
    </xf>
    <xf numFmtId="0" fontId="36" fillId="0" borderId="0" xfId="0" applyFont="1" applyBorder="1" applyAlignment="1">
      <alignment horizontal="center"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23" fillId="2" borderId="19" xfId="0" applyFont="1" applyFill="1" applyBorder="1" applyAlignment="1" applyProtection="1">
      <alignment horizontal="left" vertical="center"/>
      <protection locked="0"/>
    </xf>
    <xf numFmtId="0" fontId="23" fillId="0" borderId="20" xfId="0" applyFont="1" applyBorder="1" applyAlignment="1">
      <alignment horizontal="center" vertical="center"/>
    </xf>
    <xf numFmtId="0" fontId="0" fillId="0" borderId="20" xfId="0" applyFont="1" applyBorder="1" applyAlignment="1">
      <alignment vertical="center"/>
    </xf>
    <xf numFmtId="166" fontId="23" fillId="0" borderId="20" xfId="0" applyNumberFormat="1" applyFont="1" applyBorder="1" applyAlignment="1">
      <alignment vertical="center"/>
    </xf>
    <xf numFmtId="166" fontId="23" fillId="0" borderId="21" xfId="0" applyNumberFormat="1" applyFont="1" applyBorder="1" applyAlignment="1">
      <alignment vertical="center"/>
    </xf>
    <xf numFmtId="0" fontId="0" fillId="0" borderId="0" xfId="0" applyAlignment="1">
      <alignment vertical="top"/>
    </xf>
    <xf numFmtId="0" fontId="38" fillId="0" borderId="23" xfId="0" applyFont="1" applyBorder="1" applyAlignment="1">
      <alignment vertical="center" wrapText="1"/>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6" xfId="0" applyFont="1" applyBorder="1" applyAlignment="1">
      <alignment vertical="center" wrapText="1"/>
    </xf>
    <xf numFmtId="0" fontId="38"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vertical="center" wrapText="1"/>
    </xf>
    <xf numFmtId="0" fontId="38" fillId="0" borderId="28" xfId="0" applyFont="1" applyBorder="1" applyAlignment="1">
      <alignment vertical="center" wrapText="1"/>
    </xf>
    <xf numFmtId="0" fontId="42" fillId="0" borderId="29" xfId="0" applyFont="1" applyBorder="1" applyAlignment="1">
      <alignment vertical="center" wrapText="1"/>
    </xf>
    <xf numFmtId="0" fontId="38" fillId="0" borderId="30" xfId="0" applyFont="1" applyBorder="1" applyAlignment="1">
      <alignment vertical="center" wrapText="1"/>
    </xf>
    <xf numFmtId="0" fontId="38" fillId="0" borderId="0" xfId="0" applyFont="1" applyBorder="1" applyAlignment="1">
      <alignment vertical="top"/>
    </xf>
    <xf numFmtId="0" fontId="38" fillId="0" borderId="0" xfId="0" applyFont="1" applyAlignment="1">
      <alignment vertical="top"/>
    </xf>
    <xf numFmtId="0" fontId="38" fillId="0" borderId="23" xfId="0" applyFont="1" applyBorder="1" applyAlignment="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9" xfId="0" applyFont="1" applyBorder="1" applyAlignment="1">
      <alignment horizontal="left" vertical="center"/>
    </xf>
    <xf numFmtId="0" fontId="40" fillId="0" borderId="29" xfId="0" applyFont="1" applyBorder="1" applyAlignment="1">
      <alignment horizontal="center" vertical="center"/>
    </xf>
    <xf numFmtId="0" fontId="43" fillId="0" borderId="29"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38" fillId="0" borderId="28" xfId="0" applyFont="1" applyBorder="1" applyAlignment="1">
      <alignment horizontal="left" vertical="center"/>
    </xf>
    <xf numFmtId="0" fontId="42" fillId="0" borderId="29" xfId="0" applyFont="1" applyBorder="1" applyAlignment="1">
      <alignment horizontal="left" vertical="center"/>
    </xf>
    <xf numFmtId="0" fontId="38" fillId="0" borderId="30" xfId="0" applyFont="1" applyBorder="1" applyAlignment="1">
      <alignment horizontal="left" vertical="center"/>
    </xf>
    <xf numFmtId="0" fontId="38"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9" xfId="0" applyFont="1" applyBorder="1" applyAlignment="1">
      <alignment horizontal="left" vertical="center"/>
    </xf>
    <xf numFmtId="0" fontId="38" fillId="0" borderId="0" xfId="0" applyFont="1" applyBorder="1" applyAlignment="1">
      <alignment horizontal="left" vertical="center" wrapText="1"/>
    </xf>
    <xf numFmtId="0" fontId="41" fillId="0" borderId="0" xfId="0" applyFont="1" applyBorder="1" applyAlignment="1">
      <alignment horizontal="center" vertical="center" wrapText="1"/>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8" xfId="0" applyFont="1" applyBorder="1" applyAlignment="1">
      <alignment horizontal="left" vertical="center" wrapText="1"/>
    </xf>
    <xf numFmtId="0" fontId="41" fillId="0" borderId="29"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8"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9" xfId="0" applyFont="1" applyBorder="1" applyAlignment="1">
      <alignment vertical="center"/>
    </xf>
    <xf numFmtId="0" fontId="40" fillId="0" borderId="29"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9" xfId="0" applyBorder="1" applyAlignment="1">
      <alignment vertical="top"/>
    </xf>
    <xf numFmtId="0" fontId="40" fillId="0" borderId="29" xfId="0" applyFont="1" applyBorder="1" applyAlignment="1">
      <alignment horizontal="left"/>
    </xf>
    <xf numFmtId="0" fontId="43" fillId="0" borderId="29" xfId="0" applyFont="1" applyBorder="1" applyAlignment="1">
      <alignment/>
    </xf>
    <xf numFmtId="0" fontId="38" fillId="0" borderId="26" xfId="0" applyFont="1" applyBorder="1" applyAlignment="1">
      <alignment vertical="top"/>
    </xf>
    <xf numFmtId="0" fontId="38" fillId="0" borderId="27" xfId="0" applyFont="1" applyBorder="1" applyAlignment="1">
      <alignment vertical="top"/>
    </xf>
    <xf numFmtId="0" fontId="38" fillId="0" borderId="0" xfId="0" applyFont="1" applyBorder="1" applyAlignment="1">
      <alignment horizontal="center" vertical="center"/>
    </xf>
    <xf numFmtId="0" fontId="38" fillId="0" borderId="0" xfId="0" applyFont="1" applyBorder="1" applyAlignment="1">
      <alignment horizontal="left" vertical="top"/>
    </xf>
    <xf numFmtId="0" fontId="38" fillId="0" borderId="28" xfId="0" applyFont="1" applyBorder="1" applyAlignment="1">
      <alignment vertical="top"/>
    </xf>
    <xf numFmtId="0" fontId="38" fillId="0" borderId="29" xfId="0" applyFont="1" applyBorder="1" applyAlignment="1">
      <alignment vertical="top"/>
    </xf>
    <xf numFmtId="0" fontId="38" fillId="0" borderId="30" xfId="0" applyFont="1" applyBorder="1" applyAlignment="1">
      <alignment vertical="top"/>
    </xf>
    <xf numFmtId="4" fontId="28" fillId="0" borderId="0" xfId="0" applyNumberFormat="1" applyFont="1" applyAlignment="1">
      <alignment vertical="center"/>
    </xf>
    <xf numFmtId="0" fontId="28" fillId="0" borderId="0" xfId="0" applyFont="1" applyAlignment="1">
      <alignment vertical="center"/>
    </xf>
    <xf numFmtId="4" fontId="24" fillId="0" borderId="0" xfId="0" applyNumberFormat="1" applyFont="1" applyAlignment="1">
      <alignment horizontal="right" vertical="center"/>
    </xf>
    <xf numFmtId="4" fontId="24" fillId="0" borderId="0" xfId="0" applyNumberFormat="1" applyFont="1" applyAlignment="1">
      <alignment vertical="center"/>
    </xf>
    <xf numFmtId="0" fontId="22" fillId="4" borderId="6" xfId="0" applyFont="1" applyFill="1" applyBorder="1" applyAlignment="1">
      <alignment horizontal="center" vertical="center"/>
    </xf>
    <xf numFmtId="0" fontId="22" fillId="4" borderId="7" xfId="0" applyFont="1" applyFill="1" applyBorder="1" applyAlignment="1">
      <alignment horizontal="left" vertical="center"/>
    </xf>
    <xf numFmtId="0" fontId="22" fillId="4" borderId="7" xfId="0" applyFont="1" applyFill="1" applyBorder="1" applyAlignment="1">
      <alignment horizontal="center" vertical="center"/>
    </xf>
    <xf numFmtId="0" fontId="27" fillId="0" borderId="0" xfId="0" applyFont="1" applyAlignment="1">
      <alignment horizontal="left" vertical="center" wrapText="1"/>
    </xf>
    <xf numFmtId="164" fontId="2" fillId="0" borderId="0" xfId="0" applyNumberFormat="1" applyFont="1" applyAlignment="1">
      <alignment horizontal="left" vertical="center"/>
    </xf>
    <xf numFmtId="0" fontId="2" fillId="0" borderId="0" xfId="0" applyFont="1" applyAlignment="1">
      <alignment vertical="center"/>
    </xf>
    <xf numFmtId="0" fontId="22" fillId="4" borderId="7" xfId="0" applyFont="1" applyFill="1" applyBorder="1" applyAlignment="1">
      <alignment horizontal="right" vertical="center"/>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4" fontId="19" fillId="0" borderId="0" xfId="0" applyNumberFormat="1" applyFont="1" applyAlignment="1">
      <alignment vertical="center"/>
    </xf>
    <xf numFmtId="0" fontId="5" fillId="3" borderId="7" xfId="0" applyFont="1" applyFill="1" applyBorder="1" applyAlignment="1">
      <alignment horizontal="left" vertical="center"/>
    </xf>
    <xf numFmtId="0" fontId="0" fillId="3" borderId="7" xfId="0" applyFont="1" applyFill="1" applyBorder="1" applyAlignment="1">
      <alignment vertical="center"/>
    </xf>
    <xf numFmtId="4" fontId="5" fillId="3" borderId="7" xfId="0" applyNumberFormat="1" applyFont="1" applyFill="1" applyBorder="1" applyAlignment="1">
      <alignment vertical="center"/>
    </xf>
    <xf numFmtId="0" fontId="0" fillId="3" borderId="13" xfId="0" applyFont="1" applyFill="1" applyBorder="1" applyAlignment="1">
      <alignment vertical="center"/>
    </xf>
    <xf numFmtId="0" fontId="14" fillId="5" borderId="0" xfId="0" applyFont="1" applyFill="1" applyAlignment="1">
      <alignment horizontal="center" vertical="center"/>
    </xf>
    <xf numFmtId="0" fontId="0" fillId="0" borderId="0" xfId="0"/>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2" fillId="0" borderId="0" xfId="0" applyFont="1" applyAlignment="1">
      <alignment horizontal="righ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4" fontId="18" fillId="0" borderId="5" xfId="0" applyNumberFormat="1" applyFont="1" applyBorder="1" applyAlignment="1">
      <alignment vertical="center"/>
    </xf>
    <xf numFmtId="0" fontId="0" fillId="0" borderId="5" xfId="0" applyFont="1" applyBorder="1" applyAlignment="1">
      <alignment vertical="center"/>
    </xf>
    <xf numFmtId="0" fontId="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0" fontId="39" fillId="0" borderId="0" xfId="0" applyFont="1" applyBorder="1" applyAlignment="1">
      <alignment horizontal="center" vertical="center" wrapText="1"/>
    </xf>
    <xf numFmtId="0" fontId="41" fillId="0" borderId="0" xfId="0" applyFont="1" applyBorder="1" applyAlignment="1">
      <alignment horizontal="left" vertical="center" wrapText="1"/>
    </xf>
    <xf numFmtId="0" fontId="40" fillId="0" borderId="29" xfId="0" applyFont="1" applyBorder="1" applyAlignment="1">
      <alignment horizontal="left" wrapText="1"/>
    </xf>
    <xf numFmtId="49" fontId="41" fillId="0" borderId="0" xfId="0" applyNumberFormat="1" applyFont="1" applyBorder="1" applyAlignment="1">
      <alignment horizontal="left" vertical="center" wrapText="1"/>
    </xf>
    <xf numFmtId="0" fontId="39" fillId="0" borderId="0" xfId="0" applyFont="1" applyBorder="1" applyAlignment="1">
      <alignment horizontal="center" vertical="center"/>
    </xf>
    <xf numFmtId="0" fontId="40" fillId="0" borderId="29" xfId="0" applyFont="1" applyBorder="1" applyAlignment="1">
      <alignment horizontal="left"/>
    </xf>
    <xf numFmtId="0" fontId="41" fillId="0" borderId="0" xfId="0" applyFont="1" applyBorder="1" applyAlignment="1">
      <alignment horizontal="left" vertical="center"/>
    </xf>
    <xf numFmtId="0" fontId="41" fillId="0" borderId="0" xfId="0" applyFont="1" applyBorder="1" applyAlignment="1">
      <alignment horizontal="left" vertical="top"/>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M61"/>
  <sheetViews>
    <sheetView showGridLines="0" workbookViewId="0" topLeftCell="A25">
      <selection activeCell="D59" sqref="D59:H59"/>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317" t="s">
        <v>6</v>
      </c>
      <c r="AS2" s="318"/>
      <c r="AT2" s="318"/>
      <c r="AU2" s="318"/>
      <c r="AV2" s="318"/>
      <c r="AW2" s="318"/>
      <c r="AX2" s="318"/>
      <c r="AY2" s="318"/>
      <c r="AZ2" s="318"/>
      <c r="BA2" s="318"/>
      <c r="BB2" s="318"/>
      <c r="BC2" s="318"/>
      <c r="BD2" s="318"/>
      <c r="BE2" s="318"/>
      <c r="BS2" s="18" t="s">
        <v>7</v>
      </c>
      <c r="BT2" s="18" t="s">
        <v>8</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7</v>
      </c>
      <c r="BT3" s="18" t="s">
        <v>9</v>
      </c>
    </row>
    <row r="4" spans="2:71" s="1" customFormat="1" ht="24.95" customHeight="1">
      <c r="B4" s="21"/>
      <c r="D4" s="22" t="s">
        <v>10</v>
      </c>
      <c r="AR4" s="21"/>
      <c r="AS4" s="23" t="s">
        <v>11</v>
      </c>
      <c r="BE4" s="24" t="s">
        <v>12</v>
      </c>
      <c r="BS4" s="18" t="s">
        <v>13</v>
      </c>
    </row>
    <row r="5" spans="2:71" s="1" customFormat="1" ht="12" customHeight="1">
      <c r="B5" s="21"/>
      <c r="D5" s="25" t="s">
        <v>14</v>
      </c>
      <c r="K5" s="319" t="s">
        <v>15</v>
      </c>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c r="AM5" s="318"/>
      <c r="AN5" s="318"/>
      <c r="AO5" s="318"/>
      <c r="AR5" s="21"/>
      <c r="BE5" s="325" t="s">
        <v>16</v>
      </c>
      <c r="BS5" s="18" t="s">
        <v>7</v>
      </c>
    </row>
    <row r="6" spans="2:71" s="1" customFormat="1" ht="36.95" customHeight="1">
      <c r="B6" s="21"/>
      <c r="D6" s="27" t="s">
        <v>17</v>
      </c>
      <c r="K6" s="320" t="s">
        <v>18</v>
      </c>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8"/>
      <c r="AM6" s="318"/>
      <c r="AN6" s="318"/>
      <c r="AO6" s="318"/>
      <c r="AR6" s="21"/>
      <c r="BE6" s="326"/>
      <c r="BS6" s="18" t="s">
        <v>7</v>
      </c>
    </row>
    <row r="7" spans="2:71" s="1" customFormat="1" ht="12" customHeight="1">
      <c r="B7" s="21"/>
      <c r="D7" s="28" t="s">
        <v>19</v>
      </c>
      <c r="K7" s="26" t="s">
        <v>20</v>
      </c>
      <c r="AK7" s="28" t="s">
        <v>21</v>
      </c>
      <c r="AN7" s="26" t="s">
        <v>22</v>
      </c>
      <c r="AR7" s="21"/>
      <c r="BE7" s="326"/>
      <c r="BS7" s="18" t="s">
        <v>7</v>
      </c>
    </row>
    <row r="8" spans="2:71" s="1" customFormat="1" ht="12" customHeight="1">
      <c r="B8" s="21"/>
      <c r="D8" s="28" t="s">
        <v>23</v>
      </c>
      <c r="K8" s="26" t="s">
        <v>24</v>
      </c>
      <c r="AK8" s="28" t="s">
        <v>25</v>
      </c>
      <c r="AN8" s="29" t="s">
        <v>26</v>
      </c>
      <c r="AR8" s="21"/>
      <c r="BE8" s="326"/>
      <c r="BS8" s="18" t="s">
        <v>7</v>
      </c>
    </row>
    <row r="9" spans="2:71" s="1" customFormat="1" ht="29.25" customHeight="1">
      <c r="B9" s="21"/>
      <c r="D9" s="25" t="s">
        <v>27</v>
      </c>
      <c r="K9" s="30" t="s">
        <v>28</v>
      </c>
      <c r="AK9" s="25" t="s">
        <v>29</v>
      </c>
      <c r="AN9" s="30" t="s">
        <v>30</v>
      </c>
      <c r="AR9" s="21"/>
      <c r="BE9" s="326"/>
      <c r="BS9" s="18" t="s">
        <v>7</v>
      </c>
    </row>
    <row r="10" spans="2:71" s="1" customFormat="1" ht="12" customHeight="1">
      <c r="B10" s="21"/>
      <c r="D10" s="28" t="s">
        <v>31</v>
      </c>
      <c r="AK10" s="28" t="s">
        <v>32</v>
      </c>
      <c r="AN10" s="26" t="s">
        <v>3</v>
      </c>
      <c r="AR10" s="21"/>
      <c r="BE10" s="326"/>
      <c r="BS10" s="18" t="s">
        <v>7</v>
      </c>
    </row>
    <row r="11" spans="2:71" s="1" customFormat="1" ht="18.4" customHeight="1">
      <c r="B11" s="21"/>
      <c r="E11" s="26" t="s">
        <v>33</v>
      </c>
      <c r="AK11" s="28" t="s">
        <v>34</v>
      </c>
      <c r="AN11" s="26" t="s">
        <v>3</v>
      </c>
      <c r="AR11" s="21"/>
      <c r="BE11" s="326"/>
      <c r="BS11" s="18" t="s">
        <v>7</v>
      </c>
    </row>
    <row r="12" spans="2:71" s="1" customFormat="1" ht="6.95" customHeight="1">
      <c r="B12" s="21"/>
      <c r="AR12" s="21"/>
      <c r="BE12" s="326"/>
      <c r="BS12" s="18" t="s">
        <v>7</v>
      </c>
    </row>
    <row r="13" spans="2:71" s="1" customFormat="1" ht="12" customHeight="1">
      <c r="B13" s="21"/>
      <c r="D13" s="28" t="s">
        <v>35</v>
      </c>
      <c r="AK13" s="28" t="s">
        <v>32</v>
      </c>
      <c r="AN13" s="31" t="s">
        <v>36</v>
      </c>
      <c r="AR13" s="21"/>
      <c r="BE13" s="326"/>
      <c r="BS13" s="18" t="s">
        <v>7</v>
      </c>
    </row>
    <row r="14" spans="2:71" ht="12.75">
      <c r="B14" s="21"/>
      <c r="E14" s="321" t="s">
        <v>36</v>
      </c>
      <c r="F14" s="322"/>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28" t="s">
        <v>34</v>
      </c>
      <c r="AN14" s="31" t="s">
        <v>36</v>
      </c>
      <c r="AR14" s="21"/>
      <c r="BE14" s="326"/>
      <c r="BS14" s="18" t="s">
        <v>7</v>
      </c>
    </row>
    <row r="15" spans="2:71" s="1" customFormat="1" ht="6.95" customHeight="1">
      <c r="B15" s="21"/>
      <c r="AR15" s="21"/>
      <c r="BE15" s="326"/>
      <c r="BS15" s="18" t="s">
        <v>4</v>
      </c>
    </row>
    <row r="16" spans="2:71" s="1" customFormat="1" ht="12" customHeight="1">
      <c r="B16" s="21"/>
      <c r="D16" s="28" t="s">
        <v>37</v>
      </c>
      <c r="AK16" s="28" t="s">
        <v>32</v>
      </c>
      <c r="AN16" s="26" t="s">
        <v>3</v>
      </c>
      <c r="AR16" s="21"/>
      <c r="BE16" s="326"/>
      <c r="BS16" s="18" t="s">
        <v>4</v>
      </c>
    </row>
    <row r="17" spans="2:71" s="1" customFormat="1" ht="18.4" customHeight="1">
      <c r="B17" s="21"/>
      <c r="E17" s="26" t="s">
        <v>38</v>
      </c>
      <c r="AK17" s="28" t="s">
        <v>34</v>
      </c>
      <c r="AN17" s="26" t="s">
        <v>3</v>
      </c>
      <c r="AR17" s="21"/>
      <c r="BE17" s="326"/>
      <c r="BS17" s="18" t="s">
        <v>39</v>
      </c>
    </row>
    <row r="18" spans="2:71" s="1" customFormat="1" ht="6.95" customHeight="1">
      <c r="B18" s="21"/>
      <c r="AR18" s="21"/>
      <c r="BE18" s="326"/>
      <c r="BS18" s="18" t="s">
        <v>7</v>
      </c>
    </row>
    <row r="19" spans="2:71" s="1" customFormat="1" ht="12" customHeight="1">
      <c r="B19" s="21"/>
      <c r="D19" s="28" t="s">
        <v>40</v>
      </c>
      <c r="AK19" s="28" t="s">
        <v>32</v>
      </c>
      <c r="AN19" s="26" t="s">
        <v>3</v>
      </c>
      <c r="AR19" s="21"/>
      <c r="BE19" s="326"/>
      <c r="BS19" s="18" t="s">
        <v>7</v>
      </c>
    </row>
    <row r="20" spans="2:71" s="1" customFormat="1" ht="18.4" customHeight="1">
      <c r="B20" s="21"/>
      <c r="E20" s="26" t="s">
        <v>38</v>
      </c>
      <c r="AK20" s="28" t="s">
        <v>34</v>
      </c>
      <c r="AN20" s="26" t="s">
        <v>3</v>
      </c>
      <c r="AR20" s="21"/>
      <c r="BE20" s="326"/>
      <c r="BS20" s="18" t="s">
        <v>4</v>
      </c>
    </row>
    <row r="21" spans="2:57" s="1" customFormat="1" ht="6.95" customHeight="1">
      <c r="B21" s="21"/>
      <c r="AR21" s="21"/>
      <c r="BE21" s="326"/>
    </row>
    <row r="22" spans="2:57" s="1" customFormat="1" ht="12" customHeight="1">
      <c r="B22" s="21"/>
      <c r="D22" s="28" t="s">
        <v>41</v>
      </c>
      <c r="AR22" s="21"/>
      <c r="BE22" s="326"/>
    </row>
    <row r="23" spans="2:57" s="1" customFormat="1" ht="40.9" customHeight="1">
      <c r="B23" s="21"/>
      <c r="E23" s="323" t="s">
        <v>42</v>
      </c>
      <c r="F23" s="323"/>
      <c r="G23" s="323"/>
      <c r="H23" s="323"/>
      <c r="I23" s="323"/>
      <c r="J23" s="323"/>
      <c r="K23" s="323"/>
      <c r="L23" s="323"/>
      <c r="M23" s="323"/>
      <c r="N23" s="323"/>
      <c r="O23" s="323"/>
      <c r="P23" s="323"/>
      <c r="Q23" s="323"/>
      <c r="R23" s="323"/>
      <c r="S23" s="323"/>
      <c r="T23" s="323"/>
      <c r="U23" s="323"/>
      <c r="V23" s="323"/>
      <c r="W23" s="323"/>
      <c r="X23" s="323"/>
      <c r="Y23" s="323"/>
      <c r="Z23" s="323"/>
      <c r="AA23" s="323"/>
      <c r="AB23" s="323"/>
      <c r="AC23" s="323"/>
      <c r="AD23" s="323"/>
      <c r="AE23" s="323"/>
      <c r="AF23" s="323"/>
      <c r="AG23" s="323"/>
      <c r="AH23" s="323"/>
      <c r="AI23" s="323"/>
      <c r="AJ23" s="323"/>
      <c r="AK23" s="323"/>
      <c r="AL23" s="323"/>
      <c r="AM23" s="323"/>
      <c r="AN23" s="323"/>
      <c r="AR23" s="21"/>
      <c r="BE23" s="326"/>
    </row>
    <row r="24" spans="2:57" s="1" customFormat="1" ht="6.95" customHeight="1">
      <c r="B24" s="21"/>
      <c r="AR24" s="21"/>
      <c r="BE24" s="326"/>
    </row>
    <row r="25" spans="2:57" s="1" customFormat="1" ht="6.95" customHeight="1">
      <c r="B25" s="21"/>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R25" s="21"/>
      <c r="BE25" s="326"/>
    </row>
    <row r="26" spans="1:57" s="2" customFormat="1" ht="25.9" customHeight="1">
      <c r="A26" s="34"/>
      <c r="B26" s="35"/>
      <c r="C26" s="34"/>
      <c r="D26" s="36" t="s">
        <v>43</v>
      </c>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28">
        <f>ROUND(AG54,2)</f>
        <v>0</v>
      </c>
      <c r="AL26" s="329"/>
      <c r="AM26" s="329"/>
      <c r="AN26" s="329"/>
      <c r="AO26" s="329"/>
      <c r="AP26" s="34"/>
      <c r="AQ26" s="34"/>
      <c r="AR26" s="35"/>
      <c r="BE26" s="326"/>
    </row>
    <row r="27" spans="1:57" s="2" customFormat="1" ht="6.95" customHeight="1">
      <c r="A27" s="34"/>
      <c r="B27" s="35"/>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5"/>
      <c r="BE27" s="326"/>
    </row>
    <row r="28" spans="1:57" s="2" customFormat="1" ht="12.75">
      <c r="A28" s="34"/>
      <c r="B28" s="35"/>
      <c r="C28" s="34"/>
      <c r="D28" s="34"/>
      <c r="E28" s="34"/>
      <c r="F28" s="34"/>
      <c r="G28" s="34"/>
      <c r="H28" s="34"/>
      <c r="I28" s="34"/>
      <c r="J28" s="34"/>
      <c r="K28" s="34"/>
      <c r="L28" s="324" t="s">
        <v>44</v>
      </c>
      <c r="M28" s="324"/>
      <c r="N28" s="324"/>
      <c r="O28" s="324"/>
      <c r="P28" s="324"/>
      <c r="Q28" s="34"/>
      <c r="R28" s="34"/>
      <c r="S28" s="34"/>
      <c r="T28" s="34"/>
      <c r="U28" s="34"/>
      <c r="V28" s="34"/>
      <c r="W28" s="324" t="s">
        <v>45</v>
      </c>
      <c r="X28" s="324"/>
      <c r="Y28" s="324"/>
      <c r="Z28" s="324"/>
      <c r="AA28" s="324"/>
      <c r="AB28" s="324"/>
      <c r="AC28" s="324"/>
      <c r="AD28" s="324"/>
      <c r="AE28" s="324"/>
      <c r="AF28" s="34"/>
      <c r="AG28" s="34"/>
      <c r="AH28" s="34"/>
      <c r="AI28" s="34"/>
      <c r="AJ28" s="34"/>
      <c r="AK28" s="324" t="s">
        <v>46</v>
      </c>
      <c r="AL28" s="324"/>
      <c r="AM28" s="324"/>
      <c r="AN28" s="324"/>
      <c r="AO28" s="324"/>
      <c r="AP28" s="34"/>
      <c r="AQ28" s="34"/>
      <c r="AR28" s="35"/>
      <c r="BE28" s="326"/>
    </row>
    <row r="29" spans="2:57" s="3" customFormat="1" ht="14.45" customHeight="1">
      <c r="B29" s="39"/>
      <c r="D29" s="28" t="s">
        <v>47</v>
      </c>
      <c r="F29" s="28" t="s">
        <v>48</v>
      </c>
      <c r="L29" s="300">
        <v>0.21</v>
      </c>
      <c r="M29" s="301"/>
      <c r="N29" s="301"/>
      <c r="O29" s="301"/>
      <c r="P29" s="301"/>
      <c r="W29" s="312">
        <f>ROUND(AZ54,2)</f>
        <v>0</v>
      </c>
      <c r="X29" s="301"/>
      <c r="Y29" s="301"/>
      <c r="Z29" s="301"/>
      <c r="AA29" s="301"/>
      <c r="AB29" s="301"/>
      <c r="AC29" s="301"/>
      <c r="AD29" s="301"/>
      <c r="AE29" s="301"/>
      <c r="AK29" s="312">
        <f>ROUND(AV54,2)</f>
        <v>0</v>
      </c>
      <c r="AL29" s="301"/>
      <c r="AM29" s="301"/>
      <c r="AN29" s="301"/>
      <c r="AO29" s="301"/>
      <c r="AR29" s="39"/>
      <c r="BE29" s="327"/>
    </row>
    <row r="30" spans="2:57" s="3" customFormat="1" ht="14.45" customHeight="1">
      <c r="B30" s="39"/>
      <c r="F30" s="28" t="s">
        <v>49</v>
      </c>
      <c r="L30" s="300">
        <v>0.15</v>
      </c>
      <c r="M30" s="301"/>
      <c r="N30" s="301"/>
      <c r="O30" s="301"/>
      <c r="P30" s="301"/>
      <c r="W30" s="312">
        <f>ROUND(BA54,2)</f>
        <v>0</v>
      </c>
      <c r="X30" s="301"/>
      <c r="Y30" s="301"/>
      <c r="Z30" s="301"/>
      <c r="AA30" s="301"/>
      <c r="AB30" s="301"/>
      <c r="AC30" s="301"/>
      <c r="AD30" s="301"/>
      <c r="AE30" s="301"/>
      <c r="AK30" s="312">
        <f>ROUND(AW54,2)</f>
        <v>0</v>
      </c>
      <c r="AL30" s="301"/>
      <c r="AM30" s="301"/>
      <c r="AN30" s="301"/>
      <c r="AO30" s="301"/>
      <c r="AR30" s="39"/>
      <c r="BE30" s="327"/>
    </row>
    <row r="31" spans="2:57" s="3" customFormat="1" ht="14.45" customHeight="1" hidden="1">
      <c r="B31" s="39"/>
      <c r="F31" s="28" t="s">
        <v>50</v>
      </c>
      <c r="L31" s="300">
        <v>0.21</v>
      </c>
      <c r="M31" s="301"/>
      <c r="N31" s="301"/>
      <c r="O31" s="301"/>
      <c r="P31" s="301"/>
      <c r="W31" s="312">
        <f>ROUND(BB54,2)</f>
        <v>0</v>
      </c>
      <c r="X31" s="301"/>
      <c r="Y31" s="301"/>
      <c r="Z31" s="301"/>
      <c r="AA31" s="301"/>
      <c r="AB31" s="301"/>
      <c r="AC31" s="301"/>
      <c r="AD31" s="301"/>
      <c r="AE31" s="301"/>
      <c r="AK31" s="312">
        <v>0</v>
      </c>
      <c r="AL31" s="301"/>
      <c r="AM31" s="301"/>
      <c r="AN31" s="301"/>
      <c r="AO31" s="301"/>
      <c r="AR31" s="39"/>
      <c r="BE31" s="327"/>
    </row>
    <row r="32" spans="2:57" s="3" customFormat="1" ht="14.45" customHeight="1" hidden="1">
      <c r="B32" s="39"/>
      <c r="F32" s="28" t="s">
        <v>51</v>
      </c>
      <c r="L32" s="300">
        <v>0.15</v>
      </c>
      <c r="M32" s="301"/>
      <c r="N32" s="301"/>
      <c r="O32" s="301"/>
      <c r="P32" s="301"/>
      <c r="W32" s="312">
        <f>ROUND(BC54,2)</f>
        <v>0</v>
      </c>
      <c r="X32" s="301"/>
      <c r="Y32" s="301"/>
      <c r="Z32" s="301"/>
      <c r="AA32" s="301"/>
      <c r="AB32" s="301"/>
      <c r="AC32" s="301"/>
      <c r="AD32" s="301"/>
      <c r="AE32" s="301"/>
      <c r="AK32" s="312">
        <v>0</v>
      </c>
      <c r="AL32" s="301"/>
      <c r="AM32" s="301"/>
      <c r="AN32" s="301"/>
      <c r="AO32" s="301"/>
      <c r="AR32" s="39"/>
      <c r="BE32" s="327"/>
    </row>
    <row r="33" spans="2:44" s="3" customFormat="1" ht="14.45" customHeight="1" hidden="1">
      <c r="B33" s="39"/>
      <c r="F33" s="28" t="s">
        <v>52</v>
      </c>
      <c r="L33" s="300">
        <v>0</v>
      </c>
      <c r="M33" s="301"/>
      <c r="N33" s="301"/>
      <c r="O33" s="301"/>
      <c r="P33" s="301"/>
      <c r="W33" s="312">
        <f>ROUND(BD54,2)</f>
        <v>0</v>
      </c>
      <c r="X33" s="301"/>
      <c r="Y33" s="301"/>
      <c r="Z33" s="301"/>
      <c r="AA33" s="301"/>
      <c r="AB33" s="301"/>
      <c r="AC33" s="301"/>
      <c r="AD33" s="301"/>
      <c r="AE33" s="301"/>
      <c r="AK33" s="312">
        <v>0</v>
      </c>
      <c r="AL33" s="301"/>
      <c r="AM33" s="301"/>
      <c r="AN33" s="301"/>
      <c r="AO33" s="301"/>
      <c r="AR33" s="39"/>
    </row>
    <row r="34" spans="1:57" s="2" customFormat="1" ht="6.95" customHeight="1">
      <c r="A34" s="34"/>
      <c r="B34" s="35"/>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5"/>
      <c r="BE34" s="34"/>
    </row>
    <row r="35" spans="1:57" s="2" customFormat="1" ht="25.9" customHeight="1">
      <c r="A35" s="34"/>
      <c r="B35" s="35"/>
      <c r="C35" s="40"/>
      <c r="D35" s="41" t="s">
        <v>53</v>
      </c>
      <c r="E35" s="42"/>
      <c r="F35" s="42"/>
      <c r="G35" s="42"/>
      <c r="H35" s="42"/>
      <c r="I35" s="42"/>
      <c r="J35" s="42"/>
      <c r="K35" s="42"/>
      <c r="L35" s="42"/>
      <c r="M35" s="42"/>
      <c r="N35" s="42"/>
      <c r="O35" s="42"/>
      <c r="P35" s="42"/>
      <c r="Q35" s="42"/>
      <c r="R35" s="42"/>
      <c r="S35" s="42"/>
      <c r="T35" s="43" t="s">
        <v>54</v>
      </c>
      <c r="U35" s="42"/>
      <c r="V35" s="42"/>
      <c r="W35" s="42"/>
      <c r="X35" s="313" t="s">
        <v>55</v>
      </c>
      <c r="Y35" s="314"/>
      <c r="Z35" s="314"/>
      <c r="AA35" s="314"/>
      <c r="AB35" s="314"/>
      <c r="AC35" s="42"/>
      <c r="AD35" s="42"/>
      <c r="AE35" s="42"/>
      <c r="AF35" s="42"/>
      <c r="AG35" s="42"/>
      <c r="AH35" s="42"/>
      <c r="AI35" s="42"/>
      <c r="AJ35" s="42"/>
      <c r="AK35" s="315">
        <f>SUM(AK26:AK33)</f>
        <v>0</v>
      </c>
      <c r="AL35" s="314"/>
      <c r="AM35" s="314"/>
      <c r="AN35" s="314"/>
      <c r="AO35" s="316"/>
      <c r="AP35" s="40"/>
      <c r="AQ35" s="40"/>
      <c r="AR35" s="35"/>
      <c r="BE35" s="34"/>
    </row>
    <row r="36" spans="1:57" s="2" customFormat="1" ht="6.95" customHeight="1">
      <c r="A36" s="34"/>
      <c r="B36" s="35"/>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5"/>
      <c r="BE36" s="34"/>
    </row>
    <row r="37" spans="1:57" s="2" customFormat="1" ht="6.95" customHeight="1">
      <c r="A37" s="34"/>
      <c r="B37" s="44"/>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35"/>
      <c r="BE37" s="34"/>
    </row>
    <row r="41" spans="1:57" s="2" customFormat="1" ht="6.95" customHeight="1">
      <c r="A41" s="34"/>
      <c r="B41" s="46"/>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35"/>
      <c r="BE41" s="34"/>
    </row>
    <row r="42" spans="1:57" s="2" customFormat="1" ht="24.95" customHeight="1">
      <c r="A42" s="34"/>
      <c r="B42" s="35"/>
      <c r="C42" s="22" t="s">
        <v>56</v>
      </c>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5"/>
      <c r="BE42" s="34"/>
    </row>
    <row r="43" spans="1:57" s="2" customFormat="1" ht="6.95" customHeight="1">
      <c r="A43" s="34"/>
      <c r="B43" s="35"/>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5"/>
      <c r="BE43" s="34"/>
    </row>
    <row r="44" spans="2:44" s="4" customFormat="1" ht="12" customHeight="1">
      <c r="B44" s="48"/>
      <c r="C44" s="28" t="s">
        <v>14</v>
      </c>
      <c r="L44" s="4" t="str">
        <f>K5</f>
        <v>246-8</v>
      </c>
      <c r="AR44" s="48"/>
    </row>
    <row r="45" spans="2:44" s="5" customFormat="1" ht="36.95" customHeight="1">
      <c r="B45" s="49"/>
      <c r="C45" s="50" t="s">
        <v>17</v>
      </c>
      <c r="L45" s="309" t="str">
        <f>K6</f>
        <v>Obnova rybníka Kamenná a revitalizace Lazského potoka</v>
      </c>
      <c r="M45" s="310"/>
      <c r="N45" s="310"/>
      <c r="O45" s="310"/>
      <c r="P45" s="310"/>
      <c r="Q45" s="310"/>
      <c r="R45" s="310"/>
      <c r="S45" s="310"/>
      <c r="T45" s="310"/>
      <c r="U45" s="310"/>
      <c r="V45" s="310"/>
      <c r="W45" s="310"/>
      <c r="X45" s="310"/>
      <c r="Y45" s="310"/>
      <c r="Z45" s="310"/>
      <c r="AA45" s="310"/>
      <c r="AB45" s="310"/>
      <c r="AC45" s="310"/>
      <c r="AD45" s="310"/>
      <c r="AE45" s="310"/>
      <c r="AF45" s="310"/>
      <c r="AG45" s="310"/>
      <c r="AH45" s="310"/>
      <c r="AI45" s="310"/>
      <c r="AJ45" s="310"/>
      <c r="AK45" s="310"/>
      <c r="AL45" s="310"/>
      <c r="AM45" s="310"/>
      <c r="AN45" s="310"/>
      <c r="AO45" s="310"/>
      <c r="AR45" s="49"/>
    </row>
    <row r="46" spans="1:57" s="2" customFormat="1" ht="6.95" customHeight="1">
      <c r="A46" s="34"/>
      <c r="B46" s="35"/>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5"/>
      <c r="BE46" s="34"/>
    </row>
    <row r="47" spans="1:57" s="2" customFormat="1" ht="12" customHeight="1">
      <c r="A47" s="34"/>
      <c r="B47" s="35"/>
      <c r="C47" s="28" t="s">
        <v>23</v>
      </c>
      <c r="D47" s="34"/>
      <c r="E47" s="34"/>
      <c r="F47" s="34"/>
      <c r="G47" s="34"/>
      <c r="H47" s="34"/>
      <c r="I47" s="34"/>
      <c r="J47" s="34"/>
      <c r="K47" s="34"/>
      <c r="L47" s="51" t="str">
        <f>IF(K8="","",K8)</f>
        <v>Kamenná</v>
      </c>
      <c r="M47" s="34"/>
      <c r="N47" s="34"/>
      <c r="O47" s="34"/>
      <c r="P47" s="34"/>
      <c r="Q47" s="34"/>
      <c r="R47" s="34"/>
      <c r="S47" s="34"/>
      <c r="T47" s="34"/>
      <c r="U47" s="34"/>
      <c r="V47" s="34"/>
      <c r="W47" s="34"/>
      <c r="X47" s="34"/>
      <c r="Y47" s="34"/>
      <c r="Z47" s="34"/>
      <c r="AA47" s="34"/>
      <c r="AB47" s="34"/>
      <c r="AC47" s="34"/>
      <c r="AD47" s="34"/>
      <c r="AE47" s="34"/>
      <c r="AF47" s="34"/>
      <c r="AG47" s="34"/>
      <c r="AH47" s="34"/>
      <c r="AI47" s="28" t="s">
        <v>25</v>
      </c>
      <c r="AJ47" s="34"/>
      <c r="AK47" s="34"/>
      <c r="AL47" s="34"/>
      <c r="AM47" s="311" t="str">
        <f>IF(AN8="","",AN8)</f>
        <v>11. 1. 2020</v>
      </c>
      <c r="AN47" s="311"/>
      <c r="AO47" s="34"/>
      <c r="AP47" s="34"/>
      <c r="AQ47" s="34"/>
      <c r="AR47" s="35"/>
      <c r="BE47" s="34"/>
    </row>
    <row r="48" spans="1:57" s="2" customFormat="1" ht="6.95" customHeight="1">
      <c r="A48" s="34"/>
      <c r="B48" s="35"/>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5"/>
      <c r="BE48" s="34"/>
    </row>
    <row r="49" spans="1:57" s="2" customFormat="1" ht="15.6" customHeight="1">
      <c r="A49" s="34"/>
      <c r="B49" s="35"/>
      <c r="C49" s="28" t="s">
        <v>31</v>
      </c>
      <c r="D49" s="34"/>
      <c r="E49" s="34"/>
      <c r="F49" s="34"/>
      <c r="G49" s="34"/>
      <c r="H49" s="34"/>
      <c r="I49" s="34"/>
      <c r="J49" s="34"/>
      <c r="K49" s="34"/>
      <c r="L49" s="4" t="str">
        <f>IF(E11="","",E11)</f>
        <v>Obec Milín</v>
      </c>
      <c r="M49" s="34"/>
      <c r="N49" s="34"/>
      <c r="O49" s="34"/>
      <c r="P49" s="34"/>
      <c r="Q49" s="34"/>
      <c r="R49" s="34"/>
      <c r="S49" s="34"/>
      <c r="T49" s="34"/>
      <c r="U49" s="34"/>
      <c r="V49" s="34"/>
      <c r="W49" s="34"/>
      <c r="X49" s="34"/>
      <c r="Y49" s="34"/>
      <c r="Z49" s="34"/>
      <c r="AA49" s="34"/>
      <c r="AB49" s="34"/>
      <c r="AC49" s="34"/>
      <c r="AD49" s="34"/>
      <c r="AE49" s="34"/>
      <c r="AF49" s="34"/>
      <c r="AG49" s="34"/>
      <c r="AH49" s="34"/>
      <c r="AI49" s="28" t="s">
        <v>37</v>
      </c>
      <c r="AJ49" s="34"/>
      <c r="AK49" s="34"/>
      <c r="AL49" s="34"/>
      <c r="AM49" s="307" t="str">
        <f>IF(E17="","",E17)</f>
        <v>Ing.František Sedláček</v>
      </c>
      <c r="AN49" s="308"/>
      <c r="AO49" s="308"/>
      <c r="AP49" s="308"/>
      <c r="AQ49" s="34"/>
      <c r="AR49" s="35"/>
      <c r="AS49" s="303" t="s">
        <v>57</v>
      </c>
      <c r="AT49" s="304"/>
      <c r="AU49" s="53"/>
      <c r="AV49" s="53"/>
      <c r="AW49" s="53"/>
      <c r="AX49" s="53"/>
      <c r="AY49" s="53"/>
      <c r="AZ49" s="53"/>
      <c r="BA49" s="53"/>
      <c r="BB49" s="53"/>
      <c r="BC49" s="53"/>
      <c r="BD49" s="54"/>
      <c r="BE49" s="34"/>
    </row>
    <row r="50" spans="1:57" s="2" customFormat="1" ht="15.6" customHeight="1">
      <c r="A50" s="34"/>
      <c r="B50" s="35"/>
      <c r="C50" s="28" t="s">
        <v>35</v>
      </c>
      <c r="D50" s="34"/>
      <c r="E50" s="34"/>
      <c r="F50" s="34"/>
      <c r="G50" s="34"/>
      <c r="H50" s="34"/>
      <c r="I50" s="34"/>
      <c r="J50" s="34"/>
      <c r="K50" s="34"/>
      <c r="L50" s="4" t="str">
        <f>IF(E14="Vyplň údaj","",E14)</f>
        <v/>
      </c>
      <c r="M50" s="34"/>
      <c r="N50" s="34"/>
      <c r="O50" s="34"/>
      <c r="P50" s="34"/>
      <c r="Q50" s="34"/>
      <c r="R50" s="34"/>
      <c r="S50" s="34"/>
      <c r="T50" s="34"/>
      <c r="U50" s="34"/>
      <c r="V50" s="34"/>
      <c r="W50" s="34"/>
      <c r="X50" s="34"/>
      <c r="Y50" s="34"/>
      <c r="Z50" s="34"/>
      <c r="AA50" s="34"/>
      <c r="AB50" s="34"/>
      <c r="AC50" s="34"/>
      <c r="AD50" s="34"/>
      <c r="AE50" s="34"/>
      <c r="AF50" s="34"/>
      <c r="AG50" s="34"/>
      <c r="AH50" s="34"/>
      <c r="AI50" s="28" t="s">
        <v>40</v>
      </c>
      <c r="AJ50" s="34"/>
      <c r="AK50" s="34"/>
      <c r="AL50" s="34"/>
      <c r="AM50" s="307" t="str">
        <f>IF(E20="","",E20)</f>
        <v>Ing.František Sedláček</v>
      </c>
      <c r="AN50" s="308"/>
      <c r="AO50" s="308"/>
      <c r="AP50" s="308"/>
      <c r="AQ50" s="34"/>
      <c r="AR50" s="35"/>
      <c r="AS50" s="305"/>
      <c r="AT50" s="306"/>
      <c r="AU50" s="55"/>
      <c r="AV50" s="55"/>
      <c r="AW50" s="55"/>
      <c r="AX50" s="55"/>
      <c r="AY50" s="55"/>
      <c r="AZ50" s="55"/>
      <c r="BA50" s="55"/>
      <c r="BB50" s="55"/>
      <c r="BC50" s="55"/>
      <c r="BD50" s="56"/>
      <c r="BE50" s="34"/>
    </row>
    <row r="51" spans="1:57" s="2" customFormat="1" ht="10.9" customHeight="1">
      <c r="A51" s="34"/>
      <c r="B51" s="35"/>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5"/>
      <c r="AS51" s="305"/>
      <c r="AT51" s="306"/>
      <c r="AU51" s="55"/>
      <c r="AV51" s="55"/>
      <c r="AW51" s="55"/>
      <c r="AX51" s="55"/>
      <c r="AY51" s="55"/>
      <c r="AZ51" s="55"/>
      <c r="BA51" s="55"/>
      <c r="BB51" s="55"/>
      <c r="BC51" s="55"/>
      <c r="BD51" s="56"/>
      <c r="BE51" s="34"/>
    </row>
    <row r="52" spans="1:57" s="2" customFormat="1" ht="29.25" customHeight="1">
      <c r="A52" s="34"/>
      <c r="B52" s="35"/>
      <c r="C52" s="296" t="s">
        <v>58</v>
      </c>
      <c r="D52" s="297"/>
      <c r="E52" s="297"/>
      <c r="F52" s="297"/>
      <c r="G52" s="297"/>
      <c r="H52" s="57"/>
      <c r="I52" s="298" t="s">
        <v>59</v>
      </c>
      <c r="J52" s="297"/>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302" t="s">
        <v>60</v>
      </c>
      <c r="AH52" s="297"/>
      <c r="AI52" s="297"/>
      <c r="AJ52" s="297"/>
      <c r="AK52" s="297"/>
      <c r="AL52" s="297"/>
      <c r="AM52" s="297"/>
      <c r="AN52" s="298" t="s">
        <v>61</v>
      </c>
      <c r="AO52" s="297"/>
      <c r="AP52" s="297"/>
      <c r="AQ52" s="58" t="s">
        <v>62</v>
      </c>
      <c r="AR52" s="35"/>
      <c r="AS52" s="59" t="s">
        <v>63</v>
      </c>
      <c r="AT52" s="60" t="s">
        <v>64</v>
      </c>
      <c r="AU52" s="60" t="s">
        <v>65</v>
      </c>
      <c r="AV52" s="60" t="s">
        <v>66</v>
      </c>
      <c r="AW52" s="60" t="s">
        <v>67</v>
      </c>
      <c r="AX52" s="60" t="s">
        <v>68</v>
      </c>
      <c r="AY52" s="60" t="s">
        <v>69</v>
      </c>
      <c r="AZ52" s="60" t="s">
        <v>70</v>
      </c>
      <c r="BA52" s="60" t="s">
        <v>71</v>
      </c>
      <c r="BB52" s="60" t="s">
        <v>72</v>
      </c>
      <c r="BC52" s="60" t="s">
        <v>73</v>
      </c>
      <c r="BD52" s="61" t="s">
        <v>74</v>
      </c>
      <c r="BE52" s="34"/>
    </row>
    <row r="53" spans="1:57" s="2" customFormat="1" ht="10.9" customHeight="1">
      <c r="A53" s="34"/>
      <c r="B53" s="35"/>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5"/>
      <c r="AS53" s="62"/>
      <c r="AT53" s="63"/>
      <c r="AU53" s="63"/>
      <c r="AV53" s="63"/>
      <c r="AW53" s="63"/>
      <c r="AX53" s="63"/>
      <c r="AY53" s="63"/>
      <c r="AZ53" s="63"/>
      <c r="BA53" s="63"/>
      <c r="BB53" s="63"/>
      <c r="BC53" s="63"/>
      <c r="BD53" s="64"/>
      <c r="BE53" s="34"/>
    </row>
    <row r="54" spans="2:90" s="6" customFormat="1" ht="32.45" customHeight="1">
      <c r="B54" s="65"/>
      <c r="C54" s="66" t="s">
        <v>75</v>
      </c>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294">
        <f>ROUND(SUM(AG55:AG59),2)</f>
        <v>0</v>
      </c>
      <c r="AH54" s="294"/>
      <c r="AI54" s="294"/>
      <c r="AJ54" s="294"/>
      <c r="AK54" s="294"/>
      <c r="AL54" s="294"/>
      <c r="AM54" s="294"/>
      <c r="AN54" s="295">
        <f aca="true" t="shared" si="0" ref="AN54:AN59">SUM(AG54,AT54)</f>
        <v>0</v>
      </c>
      <c r="AO54" s="295"/>
      <c r="AP54" s="295"/>
      <c r="AQ54" s="69" t="s">
        <v>3</v>
      </c>
      <c r="AR54" s="65"/>
      <c r="AS54" s="70">
        <f>ROUND(SUM(AS55:AS59),2)</f>
        <v>0</v>
      </c>
      <c r="AT54" s="71">
        <f aca="true" t="shared" si="1" ref="AT54:AT59">ROUND(SUM(AV54:AW54),2)</f>
        <v>0</v>
      </c>
      <c r="AU54" s="72">
        <f>ROUND(SUM(AU55:AU59),5)</f>
        <v>0</v>
      </c>
      <c r="AV54" s="71">
        <f>ROUND(AZ54*L29,2)</f>
        <v>0</v>
      </c>
      <c r="AW54" s="71">
        <f>ROUND(BA54*L30,2)</f>
        <v>0</v>
      </c>
      <c r="AX54" s="71">
        <f>ROUND(BB54*L29,2)</f>
        <v>0</v>
      </c>
      <c r="AY54" s="71">
        <f>ROUND(BC54*L30,2)</f>
        <v>0</v>
      </c>
      <c r="AZ54" s="71">
        <f>ROUND(SUM(AZ55:AZ59),2)</f>
        <v>0</v>
      </c>
      <c r="BA54" s="71">
        <f>ROUND(SUM(BA55:BA59),2)</f>
        <v>0</v>
      </c>
      <c r="BB54" s="71">
        <f>ROUND(SUM(BB55:BB59),2)</f>
        <v>0</v>
      </c>
      <c r="BC54" s="71">
        <f>ROUND(SUM(BC55:BC59),2)</f>
        <v>0</v>
      </c>
      <c r="BD54" s="73">
        <f>ROUND(SUM(BD55:BD59),2)</f>
        <v>0</v>
      </c>
      <c r="BS54" s="74" t="s">
        <v>76</v>
      </c>
      <c r="BT54" s="74" t="s">
        <v>77</v>
      </c>
      <c r="BU54" s="75" t="s">
        <v>78</v>
      </c>
      <c r="BV54" s="74" t="s">
        <v>79</v>
      </c>
      <c r="BW54" s="74" t="s">
        <v>5</v>
      </c>
      <c r="BX54" s="74" t="s">
        <v>80</v>
      </c>
      <c r="CL54" s="74" t="s">
        <v>20</v>
      </c>
    </row>
    <row r="55" spans="1:91" s="7" customFormat="1" ht="14.45" customHeight="1">
      <c r="A55" s="76" t="s">
        <v>81</v>
      </c>
      <c r="B55" s="77"/>
      <c r="C55" s="78"/>
      <c r="D55" s="299" t="s">
        <v>82</v>
      </c>
      <c r="E55" s="299"/>
      <c r="F55" s="299"/>
      <c r="G55" s="299"/>
      <c r="H55" s="299"/>
      <c r="I55" s="79"/>
      <c r="J55" s="299" t="s">
        <v>83</v>
      </c>
      <c r="K55" s="299"/>
      <c r="L55" s="299"/>
      <c r="M55" s="299"/>
      <c r="N55" s="299"/>
      <c r="O55" s="299"/>
      <c r="P55" s="299"/>
      <c r="Q55" s="299"/>
      <c r="R55" s="299"/>
      <c r="S55" s="299"/>
      <c r="T55" s="299"/>
      <c r="U55" s="299"/>
      <c r="V55" s="299"/>
      <c r="W55" s="299"/>
      <c r="X55" s="299"/>
      <c r="Y55" s="299"/>
      <c r="Z55" s="299"/>
      <c r="AA55" s="299"/>
      <c r="AB55" s="299"/>
      <c r="AC55" s="299"/>
      <c r="AD55" s="299"/>
      <c r="AE55" s="299"/>
      <c r="AF55" s="299"/>
      <c r="AG55" s="292">
        <f>'SO 01 - Revitalizace koryta'!J30</f>
        <v>0</v>
      </c>
      <c r="AH55" s="293"/>
      <c r="AI55" s="293"/>
      <c r="AJ55" s="293"/>
      <c r="AK55" s="293"/>
      <c r="AL55" s="293"/>
      <c r="AM55" s="293"/>
      <c r="AN55" s="292">
        <f t="shared" si="0"/>
        <v>0</v>
      </c>
      <c r="AO55" s="293"/>
      <c r="AP55" s="293"/>
      <c r="AQ55" s="80" t="s">
        <v>84</v>
      </c>
      <c r="AR55" s="77"/>
      <c r="AS55" s="81">
        <v>0</v>
      </c>
      <c r="AT55" s="82">
        <f t="shared" si="1"/>
        <v>0</v>
      </c>
      <c r="AU55" s="83">
        <f>'SO 01 - Revitalizace koryta'!P84</f>
        <v>0</v>
      </c>
      <c r="AV55" s="82">
        <f>'SO 01 - Revitalizace koryta'!J33</f>
        <v>0</v>
      </c>
      <c r="AW55" s="82">
        <f>'SO 01 - Revitalizace koryta'!J34</f>
        <v>0</v>
      </c>
      <c r="AX55" s="82">
        <f>'SO 01 - Revitalizace koryta'!J35</f>
        <v>0</v>
      </c>
      <c r="AY55" s="82">
        <f>'SO 01 - Revitalizace koryta'!J36</f>
        <v>0</v>
      </c>
      <c r="AZ55" s="82">
        <f>'SO 01 - Revitalizace koryta'!F33</f>
        <v>0</v>
      </c>
      <c r="BA55" s="82">
        <f>'SO 01 - Revitalizace koryta'!F34</f>
        <v>0</v>
      </c>
      <c r="BB55" s="82">
        <f>'SO 01 - Revitalizace koryta'!F35</f>
        <v>0</v>
      </c>
      <c r="BC55" s="82">
        <f>'SO 01 - Revitalizace koryta'!F36</f>
        <v>0</v>
      </c>
      <c r="BD55" s="84">
        <f>'SO 01 - Revitalizace koryta'!F37</f>
        <v>0</v>
      </c>
      <c r="BT55" s="85" t="s">
        <v>85</v>
      </c>
      <c r="BV55" s="85" t="s">
        <v>79</v>
      </c>
      <c r="BW55" s="85" t="s">
        <v>86</v>
      </c>
      <c r="BX55" s="85" t="s">
        <v>5</v>
      </c>
      <c r="CL55" s="85" t="s">
        <v>20</v>
      </c>
      <c r="CM55" s="85" t="s">
        <v>87</v>
      </c>
    </row>
    <row r="56" spans="1:91" s="7" customFormat="1" ht="14.45" customHeight="1">
      <c r="A56" s="76" t="s">
        <v>81</v>
      </c>
      <c r="B56" s="77"/>
      <c r="C56" s="78"/>
      <c r="D56" s="299" t="s">
        <v>88</v>
      </c>
      <c r="E56" s="299"/>
      <c r="F56" s="299"/>
      <c r="G56" s="299"/>
      <c r="H56" s="299"/>
      <c r="I56" s="79"/>
      <c r="J56" s="299" t="s">
        <v>89</v>
      </c>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2">
        <f>'SO 02 - Tůň č.1'!J30</f>
        <v>0</v>
      </c>
      <c r="AH56" s="293"/>
      <c r="AI56" s="293"/>
      <c r="AJ56" s="293"/>
      <c r="AK56" s="293"/>
      <c r="AL56" s="293"/>
      <c r="AM56" s="293"/>
      <c r="AN56" s="292">
        <f t="shared" si="0"/>
        <v>0</v>
      </c>
      <c r="AO56" s="293"/>
      <c r="AP56" s="293"/>
      <c r="AQ56" s="80" t="s">
        <v>84</v>
      </c>
      <c r="AR56" s="77"/>
      <c r="AS56" s="81">
        <v>0</v>
      </c>
      <c r="AT56" s="82">
        <f t="shared" si="1"/>
        <v>0</v>
      </c>
      <c r="AU56" s="83">
        <f>'SO 02 - Tůň č.1'!P81</f>
        <v>0</v>
      </c>
      <c r="AV56" s="82">
        <f>'SO 02 - Tůň č.1'!J33</f>
        <v>0</v>
      </c>
      <c r="AW56" s="82">
        <f>'SO 02 - Tůň č.1'!J34</f>
        <v>0</v>
      </c>
      <c r="AX56" s="82">
        <f>'SO 02 - Tůň č.1'!J35</f>
        <v>0</v>
      </c>
      <c r="AY56" s="82">
        <f>'SO 02 - Tůň č.1'!J36</f>
        <v>0</v>
      </c>
      <c r="AZ56" s="82">
        <f>'SO 02 - Tůň č.1'!F33</f>
        <v>0</v>
      </c>
      <c r="BA56" s="82">
        <f>'SO 02 - Tůň č.1'!F34</f>
        <v>0</v>
      </c>
      <c r="BB56" s="82">
        <f>'SO 02 - Tůň č.1'!F35</f>
        <v>0</v>
      </c>
      <c r="BC56" s="82">
        <f>'SO 02 - Tůň č.1'!F36</f>
        <v>0</v>
      </c>
      <c r="BD56" s="84">
        <f>'SO 02 - Tůň č.1'!F37</f>
        <v>0</v>
      </c>
      <c r="BT56" s="85" t="s">
        <v>85</v>
      </c>
      <c r="BV56" s="85" t="s">
        <v>79</v>
      </c>
      <c r="BW56" s="85" t="s">
        <v>90</v>
      </c>
      <c r="BX56" s="85" t="s">
        <v>5</v>
      </c>
      <c r="CL56" s="85" t="s">
        <v>20</v>
      </c>
      <c r="CM56" s="85" t="s">
        <v>87</v>
      </c>
    </row>
    <row r="57" spans="1:91" s="7" customFormat="1" ht="14.45" customHeight="1">
      <c r="A57" s="76" t="s">
        <v>81</v>
      </c>
      <c r="B57" s="77"/>
      <c r="C57" s="78"/>
      <c r="D57" s="299" t="s">
        <v>91</v>
      </c>
      <c r="E57" s="299"/>
      <c r="F57" s="299"/>
      <c r="G57" s="299"/>
      <c r="H57" s="299"/>
      <c r="I57" s="79"/>
      <c r="J57" s="299" t="s">
        <v>92</v>
      </c>
      <c r="K57" s="299"/>
      <c r="L57" s="299"/>
      <c r="M57" s="299"/>
      <c r="N57" s="299"/>
      <c r="O57" s="299"/>
      <c r="P57" s="299"/>
      <c r="Q57" s="299"/>
      <c r="R57" s="299"/>
      <c r="S57" s="299"/>
      <c r="T57" s="299"/>
      <c r="U57" s="299"/>
      <c r="V57" s="299"/>
      <c r="W57" s="299"/>
      <c r="X57" s="299"/>
      <c r="Y57" s="299"/>
      <c r="Z57" s="299"/>
      <c r="AA57" s="299"/>
      <c r="AB57" s="299"/>
      <c r="AC57" s="299"/>
      <c r="AD57" s="299"/>
      <c r="AE57" s="299"/>
      <c r="AF57" s="299"/>
      <c r="AG57" s="292">
        <f>'SO 03 - Vyčištění původní...'!J30</f>
        <v>0</v>
      </c>
      <c r="AH57" s="293"/>
      <c r="AI57" s="293"/>
      <c r="AJ57" s="293"/>
      <c r="AK57" s="293"/>
      <c r="AL57" s="293"/>
      <c r="AM57" s="293"/>
      <c r="AN57" s="292">
        <f t="shared" si="0"/>
        <v>0</v>
      </c>
      <c r="AO57" s="293"/>
      <c r="AP57" s="293"/>
      <c r="AQ57" s="80" t="s">
        <v>84</v>
      </c>
      <c r="AR57" s="77"/>
      <c r="AS57" s="81">
        <v>0</v>
      </c>
      <c r="AT57" s="82">
        <f t="shared" si="1"/>
        <v>0</v>
      </c>
      <c r="AU57" s="83">
        <f>'SO 03 - Vyčištění původní...'!P83</f>
        <v>0</v>
      </c>
      <c r="AV57" s="82">
        <f>'SO 03 - Vyčištění původní...'!J33</f>
        <v>0</v>
      </c>
      <c r="AW57" s="82">
        <f>'SO 03 - Vyčištění původní...'!J34</f>
        <v>0</v>
      </c>
      <c r="AX57" s="82">
        <f>'SO 03 - Vyčištění původní...'!J35</f>
        <v>0</v>
      </c>
      <c r="AY57" s="82">
        <f>'SO 03 - Vyčištění původní...'!J36</f>
        <v>0</v>
      </c>
      <c r="AZ57" s="82">
        <f>'SO 03 - Vyčištění původní...'!F33</f>
        <v>0</v>
      </c>
      <c r="BA57" s="82">
        <f>'SO 03 - Vyčištění původní...'!F34</f>
        <v>0</v>
      </c>
      <c r="BB57" s="82">
        <f>'SO 03 - Vyčištění původní...'!F35</f>
        <v>0</v>
      </c>
      <c r="BC57" s="82">
        <f>'SO 03 - Vyčištění původní...'!F36</f>
        <v>0</v>
      </c>
      <c r="BD57" s="84">
        <f>'SO 03 - Vyčištění původní...'!F37</f>
        <v>0</v>
      </c>
      <c r="BT57" s="85" t="s">
        <v>85</v>
      </c>
      <c r="BV57" s="85" t="s">
        <v>79</v>
      </c>
      <c r="BW57" s="85" t="s">
        <v>93</v>
      </c>
      <c r="BX57" s="85" t="s">
        <v>5</v>
      </c>
      <c r="CL57" s="85" t="s">
        <v>20</v>
      </c>
      <c r="CM57" s="85" t="s">
        <v>87</v>
      </c>
    </row>
    <row r="58" spans="1:91" s="7" customFormat="1" ht="14.45" customHeight="1">
      <c r="A58" s="76" t="s">
        <v>81</v>
      </c>
      <c r="B58" s="77"/>
      <c r="C58" s="78"/>
      <c r="D58" s="299" t="s">
        <v>94</v>
      </c>
      <c r="E58" s="299"/>
      <c r="F58" s="299"/>
      <c r="G58" s="299"/>
      <c r="H58" s="299"/>
      <c r="I58" s="79"/>
      <c r="J58" s="299" t="s">
        <v>95</v>
      </c>
      <c r="K58" s="299"/>
      <c r="L58" s="299"/>
      <c r="M58" s="299"/>
      <c r="N58" s="299"/>
      <c r="O58" s="299"/>
      <c r="P58" s="299"/>
      <c r="Q58" s="299"/>
      <c r="R58" s="299"/>
      <c r="S58" s="299"/>
      <c r="T58" s="299"/>
      <c r="U58" s="299"/>
      <c r="V58" s="299"/>
      <c r="W58" s="299"/>
      <c r="X58" s="299"/>
      <c r="Y58" s="299"/>
      <c r="Z58" s="299"/>
      <c r="AA58" s="299"/>
      <c r="AB58" s="299"/>
      <c r="AC58" s="299"/>
      <c r="AD58" s="299"/>
      <c r="AE58" s="299"/>
      <c r="AF58" s="299"/>
      <c r="AG58" s="292">
        <f>'SO 04 - Tůň č.2'!J30</f>
        <v>0</v>
      </c>
      <c r="AH58" s="293"/>
      <c r="AI58" s="293"/>
      <c r="AJ58" s="293"/>
      <c r="AK58" s="293"/>
      <c r="AL58" s="293"/>
      <c r="AM58" s="293"/>
      <c r="AN58" s="292">
        <f t="shared" si="0"/>
        <v>0</v>
      </c>
      <c r="AO58" s="293"/>
      <c r="AP58" s="293"/>
      <c r="AQ58" s="80" t="s">
        <v>84</v>
      </c>
      <c r="AR58" s="77"/>
      <c r="AS58" s="81">
        <v>0</v>
      </c>
      <c r="AT58" s="82">
        <f t="shared" si="1"/>
        <v>0</v>
      </c>
      <c r="AU58" s="83">
        <f>'SO 04 - Tůň č.2'!P92</f>
        <v>0</v>
      </c>
      <c r="AV58" s="82">
        <f>'SO 04 - Tůň č.2'!J33</f>
        <v>0</v>
      </c>
      <c r="AW58" s="82">
        <f>'SO 04 - Tůň č.2'!J34</f>
        <v>0</v>
      </c>
      <c r="AX58" s="82">
        <f>'SO 04 - Tůň č.2'!J35</f>
        <v>0</v>
      </c>
      <c r="AY58" s="82">
        <f>'SO 04 - Tůň č.2'!J36</f>
        <v>0</v>
      </c>
      <c r="AZ58" s="82">
        <f>'SO 04 - Tůň č.2'!F33</f>
        <v>0</v>
      </c>
      <c r="BA58" s="82">
        <f>'SO 04 - Tůň č.2'!F34</f>
        <v>0</v>
      </c>
      <c r="BB58" s="82">
        <f>'SO 04 - Tůň č.2'!F35</f>
        <v>0</v>
      </c>
      <c r="BC58" s="82">
        <f>'SO 04 - Tůň č.2'!F36</f>
        <v>0</v>
      </c>
      <c r="BD58" s="84">
        <f>'SO 04 - Tůň č.2'!F37</f>
        <v>0</v>
      </c>
      <c r="BT58" s="85" t="s">
        <v>85</v>
      </c>
      <c r="BV58" s="85" t="s">
        <v>79</v>
      </c>
      <c r="BW58" s="85" t="s">
        <v>96</v>
      </c>
      <c r="BX58" s="85" t="s">
        <v>5</v>
      </c>
      <c r="CL58" s="85" t="s">
        <v>20</v>
      </c>
      <c r="CM58" s="85" t="s">
        <v>87</v>
      </c>
    </row>
    <row r="59" spans="1:91" s="7" customFormat="1" ht="14.45" customHeight="1">
      <c r="A59" s="76" t="s">
        <v>81</v>
      </c>
      <c r="B59" s="77"/>
      <c r="C59" s="78"/>
      <c r="D59" s="299"/>
      <c r="E59" s="299"/>
      <c r="F59" s="299"/>
      <c r="G59" s="299"/>
      <c r="H59" s="299"/>
      <c r="I59" s="79"/>
      <c r="J59" s="299" t="s">
        <v>97</v>
      </c>
      <c r="K59" s="299"/>
      <c r="L59" s="299"/>
      <c r="M59" s="299"/>
      <c r="N59" s="299"/>
      <c r="O59" s="299"/>
      <c r="P59" s="299"/>
      <c r="Q59" s="299"/>
      <c r="R59" s="299"/>
      <c r="S59" s="299"/>
      <c r="T59" s="299"/>
      <c r="U59" s="299"/>
      <c r="V59" s="299"/>
      <c r="W59" s="299"/>
      <c r="X59" s="299"/>
      <c r="Y59" s="299"/>
      <c r="Z59" s="299"/>
      <c r="AA59" s="299"/>
      <c r="AB59" s="299"/>
      <c r="AC59" s="299"/>
      <c r="AD59" s="299"/>
      <c r="AE59" s="299"/>
      <c r="AF59" s="299"/>
      <c r="AG59" s="292">
        <f>'Vedlejší a ostatn...'!J30</f>
        <v>0</v>
      </c>
      <c r="AH59" s="293"/>
      <c r="AI59" s="293"/>
      <c r="AJ59" s="293"/>
      <c r="AK59" s="293"/>
      <c r="AL59" s="293"/>
      <c r="AM59" s="293"/>
      <c r="AN59" s="292">
        <f t="shared" si="0"/>
        <v>0</v>
      </c>
      <c r="AO59" s="293"/>
      <c r="AP59" s="293"/>
      <c r="AQ59" s="80" t="s">
        <v>84</v>
      </c>
      <c r="AR59" s="77"/>
      <c r="AS59" s="86">
        <v>0</v>
      </c>
      <c r="AT59" s="87">
        <f t="shared" si="1"/>
        <v>0</v>
      </c>
      <c r="AU59" s="88">
        <f>'Vedlejší a ostatn...'!P84</f>
        <v>0</v>
      </c>
      <c r="AV59" s="87">
        <f>'Vedlejší a ostatn...'!J33</f>
        <v>0</v>
      </c>
      <c r="AW59" s="87">
        <f>'Vedlejší a ostatn...'!J34</f>
        <v>0</v>
      </c>
      <c r="AX59" s="87">
        <f>'Vedlejší a ostatn...'!J35</f>
        <v>0</v>
      </c>
      <c r="AY59" s="87">
        <f>'Vedlejší a ostatn...'!J36</f>
        <v>0</v>
      </c>
      <c r="AZ59" s="87">
        <f>'Vedlejší a ostatn...'!F33</f>
        <v>0</v>
      </c>
      <c r="BA59" s="87">
        <f>'Vedlejší a ostatn...'!F34</f>
        <v>0</v>
      </c>
      <c r="BB59" s="87">
        <f>'Vedlejší a ostatn...'!F35</f>
        <v>0</v>
      </c>
      <c r="BC59" s="87">
        <f>'Vedlejší a ostatn...'!F36</f>
        <v>0</v>
      </c>
      <c r="BD59" s="89">
        <f>'Vedlejší a ostatn...'!F37</f>
        <v>0</v>
      </c>
      <c r="BT59" s="85" t="s">
        <v>85</v>
      </c>
      <c r="BV59" s="85" t="s">
        <v>79</v>
      </c>
      <c r="BW59" s="85" t="s">
        <v>98</v>
      </c>
      <c r="BX59" s="85" t="s">
        <v>5</v>
      </c>
      <c r="CL59" s="85" t="s">
        <v>20</v>
      </c>
      <c r="CM59" s="85" t="s">
        <v>87</v>
      </c>
    </row>
    <row r="60" spans="1:57" s="2" customFormat="1" ht="30" customHeight="1">
      <c r="A60" s="34"/>
      <c r="B60" s="35"/>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5"/>
      <c r="AS60" s="34"/>
      <c r="AT60" s="34"/>
      <c r="AU60" s="34"/>
      <c r="AV60" s="34"/>
      <c r="AW60" s="34"/>
      <c r="AX60" s="34"/>
      <c r="AY60" s="34"/>
      <c r="AZ60" s="34"/>
      <c r="BA60" s="34"/>
      <c r="BB60" s="34"/>
      <c r="BC60" s="34"/>
      <c r="BD60" s="34"/>
      <c r="BE60" s="34"/>
    </row>
    <row r="61" spans="1:57" s="2" customFormat="1" ht="6.95" customHeight="1">
      <c r="A61" s="34"/>
      <c r="B61" s="44"/>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35"/>
      <c r="AS61" s="34"/>
      <c r="AT61" s="34"/>
      <c r="AU61" s="34"/>
      <c r="AV61" s="34"/>
      <c r="AW61" s="34"/>
      <c r="AX61" s="34"/>
      <c r="AY61" s="34"/>
      <c r="AZ61" s="34"/>
      <c r="BA61" s="34"/>
      <c r="BB61" s="34"/>
      <c r="BC61" s="34"/>
      <c r="BD61" s="34"/>
      <c r="BE61" s="34"/>
    </row>
  </sheetData>
  <mergeCells count="58">
    <mergeCell ref="L31:P31"/>
    <mergeCell ref="L32:P32"/>
    <mergeCell ref="W31:AE31"/>
    <mergeCell ref="BE5:BE32"/>
    <mergeCell ref="AK26:AO26"/>
    <mergeCell ref="W29:AE29"/>
    <mergeCell ref="AK29:AO29"/>
    <mergeCell ref="W30:AE30"/>
    <mergeCell ref="AK30:AO30"/>
    <mergeCell ref="AK31:AO31"/>
    <mergeCell ref="W32:AE32"/>
    <mergeCell ref="AK32:AO32"/>
    <mergeCell ref="L28:P28"/>
    <mergeCell ref="W28:AE28"/>
    <mergeCell ref="AK28:AO28"/>
    <mergeCell ref="L29:P29"/>
    <mergeCell ref="L30:P30"/>
    <mergeCell ref="AR2:BE2"/>
    <mergeCell ref="K5:AO5"/>
    <mergeCell ref="K6:AO6"/>
    <mergeCell ref="E14:AJ14"/>
    <mergeCell ref="E23:AN23"/>
    <mergeCell ref="AS49:AT51"/>
    <mergeCell ref="AM50:AP50"/>
    <mergeCell ref="L45:AO45"/>
    <mergeCell ref="AM47:AN47"/>
    <mergeCell ref="AM49:AP49"/>
    <mergeCell ref="L33:P33"/>
    <mergeCell ref="AN52:AP52"/>
    <mergeCell ref="AG52:AM52"/>
    <mergeCell ref="AN55:AP55"/>
    <mergeCell ref="AG55:AM55"/>
    <mergeCell ref="W33:AE33"/>
    <mergeCell ref="AK33:AO33"/>
    <mergeCell ref="X35:AB35"/>
    <mergeCell ref="AK35:AO35"/>
    <mergeCell ref="AN56:AP56"/>
    <mergeCell ref="AG56:AM56"/>
    <mergeCell ref="AN57:AP57"/>
    <mergeCell ref="AG57:AM57"/>
    <mergeCell ref="AN58:AP58"/>
    <mergeCell ref="AG58:AM58"/>
    <mergeCell ref="AN59:AP59"/>
    <mergeCell ref="AG59:AM59"/>
    <mergeCell ref="AG54:AM54"/>
    <mergeCell ref="AN54:AP54"/>
    <mergeCell ref="C52:G52"/>
    <mergeCell ref="I52:AF52"/>
    <mergeCell ref="D55:H55"/>
    <mergeCell ref="J55:AF55"/>
    <mergeCell ref="D56:H56"/>
    <mergeCell ref="J56:AF56"/>
    <mergeCell ref="D57:H57"/>
    <mergeCell ref="J57:AF57"/>
    <mergeCell ref="D58:H58"/>
    <mergeCell ref="J58:AF58"/>
    <mergeCell ref="D59:H59"/>
    <mergeCell ref="J59:AF59"/>
  </mergeCells>
  <hyperlinks>
    <hyperlink ref="A55" location="'SO 01 - Revitalizace koryta'!C2" display="/"/>
    <hyperlink ref="A56" location="'SO 02 - Tůň č.1'!C2" display="/"/>
    <hyperlink ref="A57" location="'SO 03 - Vyčištění původní...'!C2" display="/"/>
    <hyperlink ref="A58" location="'SO 04 - Tůň č.2'!C2" display="/"/>
    <hyperlink ref="A59" location="'SO 05 - Vedlejší a ostat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37"/>
  <sheetViews>
    <sheetView showGridLines="0" workbookViewId="0" topLeftCell="A10"/>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9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0"/>
      <c r="L2" s="317" t="s">
        <v>6</v>
      </c>
      <c r="M2" s="318"/>
      <c r="N2" s="318"/>
      <c r="O2" s="318"/>
      <c r="P2" s="318"/>
      <c r="Q2" s="318"/>
      <c r="R2" s="318"/>
      <c r="S2" s="318"/>
      <c r="T2" s="318"/>
      <c r="U2" s="318"/>
      <c r="V2" s="318"/>
      <c r="AT2" s="18" t="s">
        <v>86</v>
      </c>
    </row>
    <row r="3" spans="2:46" s="1" customFormat="1" ht="6.95" customHeight="1">
      <c r="B3" s="19"/>
      <c r="C3" s="20"/>
      <c r="D3" s="20"/>
      <c r="E3" s="20"/>
      <c r="F3" s="20"/>
      <c r="G3" s="20"/>
      <c r="H3" s="20"/>
      <c r="I3" s="91"/>
      <c r="J3" s="20"/>
      <c r="K3" s="20"/>
      <c r="L3" s="21"/>
      <c r="AT3" s="18" t="s">
        <v>87</v>
      </c>
    </row>
    <row r="4" spans="2:46" s="1" customFormat="1" ht="24.95" customHeight="1">
      <c r="B4" s="21"/>
      <c r="D4" s="22" t="s">
        <v>99</v>
      </c>
      <c r="I4" s="90"/>
      <c r="L4" s="21"/>
      <c r="M4" s="92" t="s">
        <v>11</v>
      </c>
      <c r="AT4" s="18" t="s">
        <v>4</v>
      </c>
    </row>
    <row r="5" spans="2:12" s="1" customFormat="1" ht="6.95" customHeight="1">
      <c r="B5" s="21"/>
      <c r="I5" s="90"/>
      <c r="L5" s="21"/>
    </row>
    <row r="6" spans="2:12" s="1" customFormat="1" ht="12" customHeight="1">
      <c r="B6" s="21"/>
      <c r="D6" s="28" t="s">
        <v>17</v>
      </c>
      <c r="I6" s="90"/>
      <c r="L6" s="21"/>
    </row>
    <row r="7" spans="2:12" s="1" customFormat="1" ht="14.45" customHeight="1">
      <c r="B7" s="21"/>
      <c r="E7" s="331" t="str">
        <f>'Rekapitulace stavby'!K6</f>
        <v>Obnova rybníka Kamenná a revitalizace Lazského potoka</v>
      </c>
      <c r="F7" s="332"/>
      <c r="G7" s="332"/>
      <c r="H7" s="332"/>
      <c r="I7" s="90"/>
      <c r="L7" s="21"/>
    </row>
    <row r="8" spans="1:31" s="2" customFormat="1" ht="12" customHeight="1">
      <c r="A8" s="34"/>
      <c r="B8" s="35"/>
      <c r="C8" s="34"/>
      <c r="D8" s="28" t="s">
        <v>100</v>
      </c>
      <c r="E8" s="34"/>
      <c r="F8" s="34"/>
      <c r="G8" s="34"/>
      <c r="H8" s="34"/>
      <c r="I8" s="93"/>
      <c r="J8" s="34"/>
      <c r="K8" s="34"/>
      <c r="L8" s="94"/>
      <c r="S8" s="34"/>
      <c r="T8" s="34"/>
      <c r="U8" s="34"/>
      <c r="V8" s="34"/>
      <c r="W8" s="34"/>
      <c r="X8" s="34"/>
      <c r="Y8" s="34"/>
      <c r="Z8" s="34"/>
      <c r="AA8" s="34"/>
      <c r="AB8" s="34"/>
      <c r="AC8" s="34"/>
      <c r="AD8" s="34"/>
      <c r="AE8" s="34"/>
    </row>
    <row r="9" spans="1:31" s="2" customFormat="1" ht="14.45" customHeight="1">
      <c r="A9" s="34"/>
      <c r="B9" s="35"/>
      <c r="C9" s="34"/>
      <c r="D9" s="34"/>
      <c r="E9" s="309" t="s">
        <v>101</v>
      </c>
      <c r="F9" s="330"/>
      <c r="G9" s="330"/>
      <c r="H9" s="330"/>
      <c r="I9" s="93"/>
      <c r="J9" s="34"/>
      <c r="K9" s="34"/>
      <c r="L9" s="94"/>
      <c r="S9" s="34"/>
      <c r="T9" s="34"/>
      <c r="U9" s="34"/>
      <c r="V9" s="34"/>
      <c r="W9" s="34"/>
      <c r="X9" s="34"/>
      <c r="Y9" s="34"/>
      <c r="Z9" s="34"/>
      <c r="AA9" s="34"/>
      <c r="AB9" s="34"/>
      <c r="AC9" s="34"/>
      <c r="AD9" s="34"/>
      <c r="AE9" s="34"/>
    </row>
    <row r="10" spans="1:31" s="2" customFormat="1" ht="12">
      <c r="A10" s="34"/>
      <c r="B10" s="35"/>
      <c r="C10" s="34"/>
      <c r="D10" s="34"/>
      <c r="E10" s="34"/>
      <c r="F10" s="34"/>
      <c r="G10" s="34"/>
      <c r="H10" s="34"/>
      <c r="I10" s="93"/>
      <c r="J10" s="34"/>
      <c r="K10" s="34"/>
      <c r="L10" s="94"/>
      <c r="S10" s="34"/>
      <c r="T10" s="34"/>
      <c r="U10" s="34"/>
      <c r="V10" s="34"/>
      <c r="W10" s="34"/>
      <c r="X10" s="34"/>
      <c r="Y10" s="34"/>
      <c r="Z10" s="34"/>
      <c r="AA10" s="34"/>
      <c r="AB10" s="34"/>
      <c r="AC10" s="34"/>
      <c r="AD10" s="34"/>
      <c r="AE10" s="34"/>
    </row>
    <row r="11" spans="1:31" s="2" customFormat="1" ht="12" customHeight="1">
      <c r="A11" s="34"/>
      <c r="B11" s="35"/>
      <c r="C11" s="34"/>
      <c r="D11" s="28" t="s">
        <v>19</v>
      </c>
      <c r="E11" s="34"/>
      <c r="F11" s="26" t="s">
        <v>20</v>
      </c>
      <c r="G11" s="34"/>
      <c r="H11" s="34"/>
      <c r="I11" s="95" t="s">
        <v>21</v>
      </c>
      <c r="J11" s="26" t="s">
        <v>22</v>
      </c>
      <c r="K11" s="34"/>
      <c r="L11" s="94"/>
      <c r="S11" s="34"/>
      <c r="T11" s="34"/>
      <c r="U11" s="34"/>
      <c r="V11" s="34"/>
      <c r="W11" s="34"/>
      <c r="X11" s="34"/>
      <c r="Y11" s="34"/>
      <c r="Z11" s="34"/>
      <c r="AA11" s="34"/>
      <c r="AB11" s="34"/>
      <c r="AC11" s="34"/>
      <c r="AD11" s="34"/>
      <c r="AE11" s="34"/>
    </row>
    <row r="12" spans="1:31" s="2" customFormat="1" ht="12" customHeight="1">
      <c r="A12" s="34"/>
      <c r="B12" s="35"/>
      <c r="C12" s="34"/>
      <c r="D12" s="28" t="s">
        <v>23</v>
      </c>
      <c r="E12" s="34"/>
      <c r="F12" s="26" t="s">
        <v>24</v>
      </c>
      <c r="G12" s="34"/>
      <c r="H12" s="34"/>
      <c r="I12" s="95" t="s">
        <v>25</v>
      </c>
      <c r="J12" s="52" t="str">
        <f>'Rekapitulace stavby'!AN8</f>
        <v>11. 1. 2020</v>
      </c>
      <c r="K12" s="34"/>
      <c r="L12" s="94"/>
      <c r="S12" s="34"/>
      <c r="T12" s="34"/>
      <c r="U12" s="34"/>
      <c r="V12" s="34"/>
      <c r="W12" s="34"/>
      <c r="X12" s="34"/>
      <c r="Y12" s="34"/>
      <c r="Z12" s="34"/>
      <c r="AA12" s="34"/>
      <c r="AB12" s="34"/>
      <c r="AC12" s="34"/>
      <c r="AD12" s="34"/>
      <c r="AE12" s="34"/>
    </row>
    <row r="13" spans="1:31" s="2" customFormat="1" ht="21.75" customHeight="1">
      <c r="A13" s="34"/>
      <c r="B13" s="35"/>
      <c r="C13" s="34"/>
      <c r="D13" s="25" t="s">
        <v>27</v>
      </c>
      <c r="E13" s="34"/>
      <c r="F13" s="30" t="s">
        <v>28</v>
      </c>
      <c r="G13" s="34"/>
      <c r="H13" s="34"/>
      <c r="I13" s="96" t="s">
        <v>29</v>
      </c>
      <c r="J13" s="30" t="s">
        <v>30</v>
      </c>
      <c r="K13" s="34"/>
      <c r="L13" s="94"/>
      <c r="S13" s="34"/>
      <c r="T13" s="34"/>
      <c r="U13" s="34"/>
      <c r="V13" s="34"/>
      <c r="W13" s="34"/>
      <c r="X13" s="34"/>
      <c r="Y13" s="34"/>
      <c r="Z13" s="34"/>
      <c r="AA13" s="34"/>
      <c r="AB13" s="34"/>
      <c r="AC13" s="34"/>
      <c r="AD13" s="34"/>
      <c r="AE13" s="34"/>
    </row>
    <row r="14" spans="1:31" s="2" customFormat="1" ht="12" customHeight="1">
      <c r="A14" s="34"/>
      <c r="B14" s="35"/>
      <c r="C14" s="34"/>
      <c r="D14" s="28" t="s">
        <v>31</v>
      </c>
      <c r="E14" s="34"/>
      <c r="F14" s="34"/>
      <c r="G14" s="34"/>
      <c r="H14" s="34"/>
      <c r="I14" s="95" t="s">
        <v>32</v>
      </c>
      <c r="J14" s="26" t="s">
        <v>3</v>
      </c>
      <c r="K14" s="34"/>
      <c r="L14" s="94"/>
      <c r="S14" s="34"/>
      <c r="T14" s="34"/>
      <c r="U14" s="34"/>
      <c r="V14" s="34"/>
      <c r="W14" s="34"/>
      <c r="X14" s="34"/>
      <c r="Y14" s="34"/>
      <c r="Z14" s="34"/>
      <c r="AA14" s="34"/>
      <c r="AB14" s="34"/>
      <c r="AC14" s="34"/>
      <c r="AD14" s="34"/>
      <c r="AE14" s="34"/>
    </row>
    <row r="15" spans="1:31" s="2" customFormat="1" ht="18" customHeight="1">
      <c r="A15" s="34"/>
      <c r="B15" s="35"/>
      <c r="C15" s="34"/>
      <c r="D15" s="34"/>
      <c r="E15" s="26" t="s">
        <v>33</v>
      </c>
      <c r="F15" s="34"/>
      <c r="G15" s="34"/>
      <c r="H15" s="34"/>
      <c r="I15" s="95" t="s">
        <v>34</v>
      </c>
      <c r="J15" s="26" t="s">
        <v>3</v>
      </c>
      <c r="K15" s="34"/>
      <c r="L15" s="94"/>
      <c r="S15" s="34"/>
      <c r="T15" s="34"/>
      <c r="U15" s="34"/>
      <c r="V15" s="34"/>
      <c r="W15" s="34"/>
      <c r="X15" s="34"/>
      <c r="Y15" s="34"/>
      <c r="Z15" s="34"/>
      <c r="AA15" s="34"/>
      <c r="AB15" s="34"/>
      <c r="AC15" s="34"/>
      <c r="AD15" s="34"/>
      <c r="AE15" s="34"/>
    </row>
    <row r="16" spans="1:31" s="2" customFormat="1" ht="6.95" customHeight="1">
      <c r="A16" s="34"/>
      <c r="B16" s="35"/>
      <c r="C16" s="34"/>
      <c r="D16" s="34"/>
      <c r="E16" s="34"/>
      <c r="F16" s="34"/>
      <c r="G16" s="34"/>
      <c r="H16" s="34"/>
      <c r="I16" s="93"/>
      <c r="J16" s="34"/>
      <c r="K16" s="34"/>
      <c r="L16" s="94"/>
      <c r="S16" s="34"/>
      <c r="T16" s="34"/>
      <c r="U16" s="34"/>
      <c r="V16" s="34"/>
      <c r="W16" s="34"/>
      <c r="X16" s="34"/>
      <c r="Y16" s="34"/>
      <c r="Z16" s="34"/>
      <c r="AA16" s="34"/>
      <c r="AB16" s="34"/>
      <c r="AC16" s="34"/>
      <c r="AD16" s="34"/>
      <c r="AE16" s="34"/>
    </row>
    <row r="17" spans="1:31" s="2" customFormat="1" ht="12" customHeight="1">
      <c r="A17" s="34"/>
      <c r="B17" s="35"/>
      <c r="C17" s="34"/>
      <c r="D17" s="28" t="s">
        <v>35</v>
      </c>
      <c r="E17" s="34"/>
      <c r="F17" s="34"/>
      <c r="G17" s="34"/>
      <c r="H17" s="34"/>
      <c r="I17" s="95" t="s">
        <v>32</v>
      </c>
      <c r="J17" s="29" t="str">
        <f>'Rekapitulace stavby'!AN13</f>
        <v>Vyplň údaj</v>
      </c>
      <c r="K17" s="34"/>
      <c r="L17" s="94"/>
      <c r="S17" s="34"/>
      <c r="T17" s="34"/>
      <c r="U17" s="34"/>
      <c r="V17" s="34"/>
      <c r="W17" s="34"/>
      <c r="X17" s="34"/>
      <c r="Y17" s="34"/>
      <c r="Z17" s="34"/>
      <c r="AA17" s="34"/>
      <c r="AB17" s="34"/>
      <c r="AC17" s="34"/>
      <c r="AD17" s="34"/>
      <c r="AE17" s="34"/>
    </row>
    <row r="18" spans="1:31" s="2" customFormat="1" ht="18" customHeight="1">
      <c r="A18" s="34"/>
      <c r="B18" s="35"/>
      <c r="C18" s="34"/>
      <c r="D18" s="34"/>
      <c r="E18" s="333" t="str">
        <f>'Rekapitulace stavby'!E14</f>
        <v>Vyplň údaj</v>
      </c>
      <c r="F18" s="319"/>
      <c r="G18" s="319"/>
      <c r="H18" s="319"/>
      <c r="I18" s="95" t="s">
        <v>34</v>
      </c>
      <c r="J18" s="29" t="str">
        <f>'Rekapitulace stavby'!AN14</f>
        <v>Vyplň údaj</v>
      </c>
      <c r="K18" s="34"/>
      <c r="L18" s="94"/>
      <c r="S18" s="34"/>
      <c r="T18" s="34"/>
      <c r="U18" s="34"/>
      <c r="V18" s="34"/>
      <c r="W18" s="34"/>
      <c r="X18" s="34"/>
      <c r="Y18" s="34"/>
      <c r="Z18" s="34"/>
      <c r="AA18" s="34"/>
      <c r="AB18" s="34"/>
      <c r="AC18" s="34"/>
      <c r="AD18" s="34"/>
      <c r="AE18" s="34"/>
    </row>
    <row r="19" spans="1:31" s="2" customFormat="1" ht="6.95" customHeight="1">
      <c r="A19" s="34"/>
      <c r="B19" s="35"/>
      <c r="C19" s="34"/>
      <c r="D19" s="34"/>
      <c r="E19" s="34"/>
      <c r="F19" s="34"/>
      <c r="G19" s="34"/>
      <c r="H19" s="34"/>
      <c r="I19" s="93"/>
      <c r="J19" s="34"/>
      <c r="K19" s="34"/>
      <c r="L19" s="94"/>
      <c r="S19" s="34"/>
      <c r="T19" s="34"/>
      <c r="U19" s="34"/>
      <c r="V19" s="34"/>
      <c r="W19" s="34"/>
      <c r="X19" s="34"/>
      <c r="Y19" s="34"/>
      <c r="Z19" s="34"/>
      <c r="AA19" s="34"/>
      <c r="AB19" s="34"/>
      <c r="AC19" s="34"/>
      <c r="AD19" s="34"/>
      <c r="AE19" s="34"/>
    </row>
    <row r="20" spans="1:31" s="2" customFormat="1" ht="12" customHeight="1">
      <c r="A20" s="34"/>
      <c r="B20" s="35"/>
      <c r="C20" s="34"/>
      <c r="D20" s="28" t="s">
        <v>37</v>
      </c>
      <c r="E20" s="34"/>
      <c r="F20" s="34"/>
      <c r="G20" s="34"/>
      <c r="H20" s="34"/>
      <c r="I20" s="95" t="s">
        <v>32</v>
      </c>
      <c r="J20" s="26" t="s">
        <v>3</v>
      </c>
      <c r="K20" s="34"/>
      <c r="L20" s="94"/>
      <c r="S20" s="34"/>
      <c r="T20" s="34"/>
      <c r="U20" s="34"/>
      <c r="V20" s="34"/>
      <c r="W20" s="34"/>
      <c r="X20" s="34"/>
      <c r="Y20" s="34"/>
      <c r="Z20" s="34"/>
      <c r="AA20" s="34"/>
      <c r="AB20" s="34"/>
      <c r="AC20" s="34"/>
      <c r="AD20" s="34"/>
      <c r="AE20" s="34"/>
    </row>
    <row r="21" spans="1:31" s="2" customFormat="1" ht="18" customHeight="1">
      <c r="A21" s="34"/>
      <c r="B21" s="35"/>
      <c r="C21" s="34"/>
      <c r="D21" s="34"/>
      <c r="E21" s="26" t="s">
        <v>38</v>
      </c>
      <c r="F21" s="34"/>
      <c r="G21" s="34"/>
      <c r="H21" s="34"/>
      <c r="I21" s="95" t="s">
        <v>34</v>
      </c>
      <c r="J21" s="26" t="s">
        <v>3</v>
      </c>
      <c r="K21" s="34"/>
      <c r="L21" s="94"/>
      <c r="S21" s="34"/>
      <c r="T21" s="34"/>
      <c r="U21" s="34"/>
      <c r="V21" s="34"/>
      <c r="W21" s="34"/>
      <c r="X21" s="34"/>
      <c r="Y21" s="34"/>
      <c r="Z21" s="34"/>
      <c r="AA21" s="34"/>
      <c r="AB21" s="34"/>
      <c r="AC21" s="34"/>
      <c r="AD21" s="34"/>
      <c r="AE21" s="34"/>
    </row>
    <row r="22" spans="1:31" s="2" customFormat="1" ht="6.95" customHeight="1">
      <c r="A22" s="34"/>
      <c r="B22" s="35"/>
      <c r="C22" s="34"/>
      <c r="D22" s="34"/>
      <c r="E22" s="34"/>
      <c r="F22" s="34"/>
      <c r="G22" s="34"/>
      <c r="H22" s="34"/>
      <c r="I22" s="93"/>
      <c r="J22" s="34"/>
      <c r="K22" s="34"/>
      <c r="L22" s="94"/>
      <c r="S22" s="34"/>
      <c r="T22" s="34"/>
      <c r="U22" s="34"/>
      <c r="V22" s="34"/>
      <c r="W22" s="34"/>
      <c r="X22" s="34"/>
      <c r="Y22" s="34"/>
      <c r="Z22" s="34"/>
      <c r="AA22" s="34"/>
      <c r="AB22" s="34"/>
      <c r="AC22" s="34"/>
      <c r="AD22" s="34"/>
      <c r="AE22" s="34"/>
    </row>
    <row r="23" spans="1:31" s="2" customFormat="1" ht="12" customHeight="1">
      <c r="A23" s="34"/>
      <c r="B23" s="35"/>
      <c r="C23" s="34"/>
      <c r="D23" s="28" t="s">
        <v>40</v>
      </c>
      <c r="E23" s="34"/>
      <c r="F23" s="34"/>
      <c r="G23" s="34"/>
      <c r="H23" s="34"/>
      <c r="I23" s="95" t="s">
        <v>32</v>
      </c>
      <c r="J23" s="26" t="s">
        <v>3</v>
      </c>
      <c r="K23" s="34"/>
      <c r="L23" s="94"/>
      <c r="S23" s="34"/>
      <c r="T23" s="34"/>
      <c r="U23" s="34"/>
      <c r="V23" s="34"/>
      <c r="W23" s="34"/>
      <c r="X23" s="34"/>
      <c r="Y23" s="34"/>
      <c r="Z23" s="34"/>
      <c r="AA23" s="34"/>
      <c r="AB23" s="34"/>
      <c r="AC23" s="34"/>
      <c r="AD23" s="34"/>
      <c r="AE23" s="34"/>
    </row>
    <row r="24" spans="1:31" s="2" customFormat="1" ht="18" customHeight="1">
      <c r="A24" s="34"/>
      <c r="B24" s="35"/>
      <c r="C24" s="34"/>
      <c r="D24" s="34"/>
      <c r="E24" s="26" t="s">
        <v>38</v>
      </c>
      <c r="F24" s="34"/>
      <c r="G24" s="34"/>
      <c r="H24" s="34"/>
      <c r="I24" s="95" t="s">
        <v>34</v>
      </c>
      <c r="J24" s="26" t="s">
        <v>3</v>
      </c>
      <c r="K24" s="34"/>
      <c r="L24" s="94"/>
      <c r="S24" s="34"/>
      <c r="T24" s="34"/>
      <c r="U24" s="34"/>
      <c r="V24" s="34"/>
      <c r="W24" s="34"/>
      <c r="X24" s="34"/>
      <c r="Y24" s="34"/>
      <c r="Z24" s="34"/>
      <c r="AA24" s="34"/>
      <c r="AB24" s="34"/>
      <c r="AC24" s="34"/>
      <c r="AD24" s="34"/>
      <c r="AE24" s="34"/>
    </row>
    <row r="25" spans="1:31" s="2" customFormat="1" ht="6.95" customHeight="1">
      <c r="A25" s="34"/>
      <c r="B25" s="35"/>
      <c r="C25" s="34"/>
      <c r="D25" s="34"/>
      <c r="E25" s="34"/>
      <c r="F25" s="34"/>
      <c r="G25" s="34"/>
      <c r="H25" s="34"/>
      <c r="I25" s="93"/>
      <c r="J25" s="34"/>
      <c r="K25" s="34"/>
      <c r="L25" s="94"/>
      <c r="S25" s="34"/>
      <c r="T25" s="34"/>
      <c r="U25" s="34"/>
      <c r="V25" s="34"/>
      <c r="W25" s="34"/>
      <c r="X25" s="34"/>
      <c r="Y25" s="34"/>
      <c r="Z25" s="34"/>
      <c r="AA25" s="34"/>
      <c r="AB25" s="34"/>
      <c r="AC25" s="34"/>
      <c r="AD25" s="34"/>
      <c r="AE25" s="34"/>
    </row>
    <row r="26" spans="1:31" s="2" customFormat="1" ht="12" customHeight="1">
      <c r="A26" s="34"/>
      <c r="B26" s="35"/>
      <c r="C26" s="34"/>
      <c r="D26" s="28" t="s">
        <v>41</v>
      </c>
      <c r="E26" s="34"/>
      <c r="F26" s="34"/>
      <c r="G26" s="34"/>
      <c r="H26" s="34"/>
      <c r="I26" s="93"/>
      <c r="J26" s="34"/>
      <c r="K26" s="34"/>
      <c r="L26" s="94"/>
      <c r="S26" s="34"/>
      <c r="T26" s="34"/>
      <c r="U26" s="34"/>
      <c r="V26" s="34"/>
      <c r="W26" s="34"/>
      <c r="X26" s="34"/>
      <c r="Y26" s="34"/>
      <c r="Z26" s="34"/>
      <c r="AA26" s="34"/>
      <c r="AB26" s="34"/>
      <c r="AC26" s="34"/>
      <c r="AD26" s="34"/>
      <c r="AE26" s="34"/>
    </row>
    <row r="27" spans="1:31" s="8" customFormat="1" ht="14.45" customHeight="1">
      <c r="A27" s="97"/>
      <c r="B27" s="98"/>
      <c r="C27" s="97"/>
      <c r="D27" s="97"/>
      <c r="E27" s="323" t="s">
        <v>3</v>
      </c>
      <c r="F27" s="323"/>
      <c r="G27" s="323"/>
      <c r="H27" s="323"/>
      <c r="I27" s="99"/>
      <c r="J27" s="97"/>
      <c r="K27" s="97"/>
      <c r="L27" s="100"/>
      <c r="S27" s="97"/>
      <c r="T27" s="97"/>
      <c r="U27" s="97"/>
      <c r="V27" s="97"/>
      <c r="W27" s="97"/>
      <c r="X27" s="97"/>
      <c r="Y27" s="97"/>
      <c r="Z27" s="97"/>
      <c r="AA27" s="97"/>
      <c r="AB27" s="97"/>
      <c r="AC27" s="97"/>
      <c r="AD27" s="97"/>
      <c r="AE27" s="97"/>
    </row>
    <row r="28" spans="1:31" s="2" customFormat="1" ht="6.95" customHeight="1">
      <c r="A28" s="34"/>
      <c r="B28" s="35"/>
      <c r="C28" s="34"/>
      <c r="D28" s="34"/>
      <c r="E28" s="34"/>
      <c r="F28" s="34"/>
      <c r="G28" s="34"/>
      <c r="H28" s="34"/>
      <c r="I28" s="93"/>
      <c r="J28" s="34"/>
      <c r="K28" s="34"/>
      <c r="L28" s="94"/>
      <c r="S28" s="34"/>
      <c r="T28" s="34"/>
      <c r="U28" s="34"/>
      <c r="V28" s="34"/>
      <c r="W28" s="34"/>
      <c r="X28" s="34"/>
      <c r="Y28" s="34"/>
      <c r="Z28" s="34"/>
      <c r="AA28" s="34"/>
      <c r="AB28" s="34"/>
      <c r="AC28" s="34"/>
      <c r="AD28" s="34"/>
      <c r="AE28" s="34"/>
    </row>
    <row r="29" spans="1:31" s="2" customFormat="1" ht="6.95" customHeight="1">
      <c r="A29" s="34"/>
      <c r="B29" s="35"/>
      <c r="C29" s="34"/>
      <c r="D29" s="63"/>
      <c r="E29" s="63"/>
      <c r="F29" s="63"/>
      <c r="G29" s="63"/>
      <c r="H29" s="63"/>
      <c r="I29" s="101"/>
      <c r="J29" s="63"/>
      <c r="K29" s="63"/>
      <c r="L29" s="94"/>
      <c r="S29" s="34"/>
      <c r="T29" s="34"/>
      <c r="U29" s="34"/>
      <c r="V29" s="34"/>
      <c r="W29" s="34"/>
      <c r="X29" s="34"/>
      <c r="Y29" s="34"/>
      <c r="Z29" s="34"/>
      <c r="AA29" s="34"/>
      <c r="AB29" s="34"/>
      <c r="AC29" s="34"/>
      <c r="AD29" s="34"/>
      <c r="AE29" s="34"/>
    </row>
    <row r="30" spans="1:31" s="2" customFormat="1" ht="25.35" customHeight="1">
      <c r="A30" s="34"/>
      <c r="B30" s="35"/>
      <c r="C30" s="34"/>
      <c r="D30" s="102" t="s">
        <v>43</v>
      </c>
      <c r="E30" s="34"/>
      <c r="F30" s="34"/>
      <c r="G30" s="34"/>
      <c r="H30" s="34"/>
      <c r="I30" s="93"/>
      <c r="J30" s="68">
        <f>ROUND(J84,2)</f>
        <v>0</v>
      </c>
      <c r="K30" s="34"/>
      <c r="L30" s="94"/>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101"/>
      <c r="J31" s="63"/>
      <c r="K31" s="63"/>
      <c r="L31" s="94"/>
      <c r="S31" s="34"/>
      <c r="T31" s="34"/>
      <c r="U31" s="34"/>
      <c r="V31" s="34"/>
      <c r="W31" s="34"/>
      <c r="X31" s="34"/>
      <c r="Y31" s="34"/>
      <c r="Z31" s="34"/>
      <c r="AA31" s="34"/>
      <c r="AB31" s="34"/>
      <c r="AC31" s="34"/>
      <c r="AD31" s="34"/>
      <c r="AE31" s="34"/>
    </row>
    <row r="32" spans="1:31" s="2" customFormat="1" ht="14.45" customHeight="1">
      <c r="A32" s="34"/>
      <c r="B32" s="35"/>
      <c r="C32" s="34"/>
      <c r="D32" s="34"/>
      <c r="E32" s="34"/>
      <c r="F32" s="38" t="s">
        <v>45</v>
      </c>
      <c r="G32" s="34"/>
      <c r="H32" s="34"/>
      <c r="I32" s="103" t="s">
        <v>44</v>
      </c>
      <c r="J32" s="38" t="s">
        <v>46</v>
      </c>
      <c r="K32" s="34"/>
      <c r="L32" s="94"/>
      <c r="S32" s="34"/>
      <c r="T32" s="34"/>
      <c r="U32" s="34"/>
      <c r="V32" s="34"/>
      <c r="W32" s="34"/>
      <c r="X32" s="34"/>
      <c r="Y32" s="34"/>
      <c r="Z32" s="34"/>
      <c r="AA32" s="34"/>
      <c r="AB32" s="34"/>
      <c r="AC32" s="34"/>
      <c r="AD32" s="34"/>
      <c r="AE32" s="34"/>
    </row>
    <row r="33" spans="1:31" s="2" customFormat="1" ht="14.45" customHeight="1">
      <c r="A33" s="34"/>
      <c r="B33" s="35"/>
      <c r="C33" s="34"/>
      <c r="D33" s="104" t="s">
        <v>47</v>
      </c>
      <c r="E33" s="28" t="s">
        <v>48</v>
      </c>
      <c r="F33" s="105">
        <f>ROUND((SUM(BE84:BE136)),2)</f>
        <v>0</v>
      </c>
      <c r="G33" s="34"/>
      <c r="H33" s="34"/>
      <c r="I33" s="106">
        <v>0.21</v>
      </c>
      <c r="J33" s="105">
        <f>ROUND(((SUM(BE84:BE136))*I33),2)</f>
        <v>0</v>
      </c>
      <c r="K33" s="34"/>
      <c r="L33" s="94"/>
      <c r="S33" s="34"/>
      <c r="T33" s="34"/>
      <c r="U33" s="34"/>
      <c r="V33" s="34"/>
      <c r="W33" s="34"/>
      <c r="X33" s="34"/>
      <c r="Y33" s="34"/>
      <c r="Z33" s="34"/>
      <c r="AA33" s="34"/>
      <c r="AB33" s="34"/>
      <c r="AC33" s="34"/>
      <c r="AD33" s="34"/>
      <c r="AE33" s="34"/>
    </row>
    <row r="34" spans="1:31" s="2" customFormat="1" ht="14.45" customHeight="1">
      <c r="A34" s="34"/>
      <c r="B34" s="35"/>
      <c r="C34" s="34"/>
      <c r="D34" s="34"/>
      <c r="E34" s="28" t="s">
        <v>49</v>
      </c>
      <c r="F34" s="105">
        <f>ROUND((SUM(BF84:BF136)),2)</f>
        <v>0</v>
      </c>
      <c r="G34" s="34"/>
      <c r="H34" s="34"/>
      <c r="I34" s="106">
        <v>0.15</v>
      </c>
      <c r="J34" s="105">
        <f>ROUND(((SUM(BF84:BF136))*I34),2)</f>
        <v>0</v>
      </c>
      <c r="K34" s="34"/>
      <c r="L34" s="94"/>
      <c r="S34" s="34"/>
      <c r="T34" s="34"/>
      <c r="U34" s="34"/>
      <c r="V34" s="34"/>
      <c r="W34" s="34"/>
      <c r="X34" s="34"/>
      <c r="Y34" s="34"/>
      <c r="Z34" s="34"/>
      <c r="AA34" s="34"/>
      <c r="AB34" s="34"/>
      <c r="AC34" s="34"/>
      <c r="AD34" s="34"/>
      <c r="AE34" s="34"/>
    </row>
    <row r="35" spans="1:31" s="2" customFormat="1" ht="14.45" customHeight="1" hidden="1">
      <c r="A35" s="34"/>
      <c r="B35" s="35"/>
      <c r="C35" s="34"/>
      <c r="D35" s="34"/>
      <c r="E35" s="28" t="s">
        <v>50</v>
      </c>
      <c r="F35" s="105">
        <f>ROUND((SUM(BG84:BG136)),2)</f>
        <v>0</v>
      </c>
      <c r="G35" s="34"/>
      <c r="H35" s="34"/>
      <c r="I35" s="106">
        <v>0.21</v>
      </c>
      <c r="J35" s="105">
        <f>0</f>
        <v>0</v>
      </c>
      <c r="K35" s="34"/>
      <c r="L35" s="94"/>
      <c r="S35" s="34"/>
      <c r="T35" s="34"/>
      <c r="U35" s="34"/>
      <c r="V35" s="34"/>
      <c r="W35" s="34"/>
      <c r="X35" s="34"/>
      <c r="Y35" s="34"/>
      <c r="Z35" s="34"/>
      <c r="AA35" s="34"/>
      <c r="AB35" s="34"/>
      <c r="AC35" s="34"/>
      <c r="AD35" s="34"/>
      <c r="AE35" s="34"/>
    </row>
    <row r="36" spans="1:31" s="2" customFormat="1" ht="14.45" customHeight="1" hidden="1">
      <c r="A36" s="34"/>
      <c r="B36" s="35"/>
      <c r="C36" s="34"/>
      <c r="D36" s="34"/>
      <c r="E36" s="28" t="s">
        <v>51</v>
      </c>
      <c r="F36" s="105">
        <f>ROUND((SUM(BH84:BH136)),2)</f>
        <v>0</v>
      </c>
      <c r="G36" s="34"/>
      <c r="H36" s="34"/>
      <c r="I36" s="106">
        <v>0.15</v>
      </c>
      <c r="J36" s="105">
        <f>0</f>
        <v>0</v>
      </c>
      <c r="K36" s="34"/>
      <c r="L36" s="94"/>
      <c r="S36" s="34"/>
      <c r="T36" s="34"/>
      <c r="U36" s="34"/>
      <c r="V36" s="34"/>
      <c r="W36" s="34"/>
      <c r="X36" s="34"/>
      <c r="Y36" s="34"/>
      <c r="Z36" s="34"/>
      <c r="AA36" s="34"/>
      <c r="AB36" s="34"/>
      <c r="AC36" s="34"/>
      <c r="AD36" s="34"/>
      <c r="AE36" s="34"/>
    </row>
    <row r="37" spans="1:31" s="2" customFormat="1" ht="14.45" customHeight="1" hidden="1">
      <c r="A37" s="34"/>
      <c r="B37" s="35"/>
      <c r="C37" s="34"/>
      <c r="D37" s="34"/>
      <c r="E37" s="28" t="s">
        <v>52</v>
      </c>
      <c r="F37" s="105">
        <f>ROUND((SUM(BI84:BI136)),2)</f>
        <v>0</v>
      </c>
      <c r="G37" s="34"/>
      <c r="H37" s="34"/>
      <c r="I37" s="106">
        <v>0</v>
      </c>
      <c r="J37" s="105">
        <f>0</f>
        <v>0</v>
      </c>
      <c r="K37" s="34"/>
      <c r="L37" s="94"/>
      <c r="S37" s="34"/>
      <c r="T37" s="34"/>
      <c r="U37" s="34"/>
      <c r="V37" s="34"/>
      <c r="W37" s="34"/>
      <c r="X37" s="34"/>
      <c r="Y37" s="34"/>
      <c r="Z37" s="34"/>
      <c r="AA37" s="34"/>
      <c r="AB37" s="34"/>
      <c r="AC37" s="34"/>
      <c r="AD37" s="34"/>
      <c r="AE37" s="34"/>
    </row>
    <row r="38" spans="1:31" s="2" customFormat="1" ht="6.95" customHeight="1">
      <c r="A38" s="34"/>
      <c r="B38" s="35"/>
      <c r="C38" s="34"/>
      <c r="D38" s="34"/>
      <c r="E38" s="34"/>
      <c r="F38" s="34"/>
      <c r="G38" s="34"/>
      <c r="H38" s="34"/>
      <c r="I38" s="93"/>
      <c r="J38" s="34"/>
      <c r="K38" s="34"/>
      <c r="L38" s="94"/>
      <c r="S38" s="34"/>
      <c r="T38" s="34"/>
      <c r="U38" s="34"/>
      <c r="V38" s="34"/>
      <c r="W38" s="34"/>
      <c r="X38" s="34"/>
      <c r="Y38" s="34"/>
      <c r="Z38" s="34"/>
      <c r="AA38" s="34"/>
      <c r="AB38" s="34"/>
      <c r="AC38" s="34"/>
      <c r="AD38" s="34"/>
      <c r="AE38" s="34"/>
    </row>
    <row r="39" spans="1:31" s="2" customFormat="1" ht="25.35" customHeight="1">
      <c r="A39" s="34"/>
      <c r="B39" s="35"/>
      <c r="C39" s="107"/>
      <c r="D39" s="108" t="s">
        <v>53</v>
      </c>
      <c r="E39" s="57"/>
      <c r="F39" s="57"/>
      <c r="G39" s="109" t="s">
        <v>54</v>
      </c>
      <c r="H39" s="110" t="s">
        <v>55</v>
      </c>
      <c r="I39" s="111"/>
      <c r="J39" s="112">
        <f>SUM(J30:J37)</f>
        <v>0</v>
      </c>
      <c r="K39" s="113"/>
      <c r="L39" s="94"/>
      <c r="S39" s="34"/>
      <c r="T39" s="34"/>
      <c r="U39" s="34"/>
      <c r="V39" s="34"/>
      <c r="W39" s="34"/>
      <c r="X39" s="34"/>
      <c r="Y39" s="34"/>
      <c r="Z39" s="34"/>
      <c r="AA39" s="34"/>
      <c r="AB39" s="34"/>
      <c r="AC39" s="34"/>
      <c r="AD39" s="34"/>
      <c r="AE39" s="34"/>
    </row>
    <row r="40" spans="1:31" s="2" customFormat="1" ht="14.45" customHeight="1">
      <c r="A40" s="34"/>
      <c r="B40" s="44"/>
      <c r="C40" s="45"/>
      <c r="D40" s="45"/>
      <c r="E40" s="45"/>
      <c r="F40" s="45"/>
      <c r="G40" s="45"/>
      <c r="H40" s="45"/>
      <c r="I40" s="114"/>
      <c r="J40" s="45"/>
      <c r="K40" s="45"/>
      <c r="L40" s="94"/>
      <c r="S40" s="34"/>
      <c r="T40" s="34"/>
      <c r="U40" s="34"/>
      <c r="V40" s="34"/>
      <c r="W40" s="34"/>
      <c r="X40" s="34"/>
      <c r="Y40" s="34"/>
      <c r="Z40" s="34"/>
      <c r="AA40" s="34"/>
      <c r="AB40" s="34"/>
      <c r="AC40" s="34"/>
      <c r="AD40" s="34"/>
      <c r="AE40" s="34"/>
    </row>
    <row r="44" spans="1:31" s="2" customFormat="1" ht="6.95" customHeight="1">
      <c r="A44" s="34"/>
      <c r="B44" s="46"/>
      <c r="C44" s="47"/>
      <c r="D44" s="47"/>
      <c r="E44" s="47"/>
      <c r="F44" s="47"/>
      <c r="G44" s="47"/>
      <c r="H44" s="47"/>
      <c r="I44" s="115"/>
      <c r="J44" s="47"/>
      <c r="K44" s="47"/>
      <c r="L44" s="94"/>
      <c r="S44" s="34"/>
      <c r="T44" s="34"/>
      <c r="U44" s="34"/>
      <c r="V44" s="34"/>
      <c r="W44" s="34"/>
      <c r="X44" s="34"/>
      <c r="Y44" s="34"/>
      <c r="Z44" s="34"/>
      <c r="AA44" s="34"/>
      <c r="AB44" s="34"/>
      <c r="AC44" s="34"/>
      <c r="AD44" s="34"/>
      <c r="AE44" s="34"/>
    </row>
    <row r="45" spans="1:31" s="2" customFormat="1" ht="24.95" customHeight="1">
      <c r="A45" s="34"/>
      <c r="B45" s="35"/>
      <c r="C45" s="22" t="s">
        <v>102</v>
      </c>
      <c r="D45" s="34"/>
      <c r="E45" s="34"/>
      <c r="F45" s="34"/>
      <c r="G45" s="34"/>
      <c r="H45" s="34"/>
      <c r="I45" s="93"/>
      <c r="J45" s="34"/>
      <c r="K45" s="34"/>
      <c r="L45" s="94"/>
      <c r="S45" s="34"/>
      <c r="T45" s="34"/>
      <c r="U45" s="34"/>
      <c r="V45" s="34"/>
      <c r="W45" s="34"/>
      <c r="X45" s="34"/>
      <c r="Y45" s="34"/>
      <c r="Z45" s="34"/>
      <c r="AA45" s="34"/>
      <c r="AB45" s="34"/>
      <c r="AC45" s="34"/>
      <c r="AD45" s="34"/>
      <c r="AE45" s="34"/>
    </row>
    <row r="46" spans="1:31" s="2" customFormat="1" ht="6.95" customHeight="1">
      <c r="A46" s="34"/>
      <c r="B46" s="35"/>
      <c r="C46" s="34"/>
      <c r="D46" s="34"/>
      <c r="E46" s="34"/>
      <c r="F46" s="34"/>
      <c r="G46" s="34"/>
      <c r="H46" s="34"/>
      <c r="I46" s="93"/>
      <c r="J46" s="34"/>
      <c r="K46" s="34"/>
      <c r="L46" s="94"/>
      <c r="S46" s="34"/>
      <c r="T46" s="34"/>
      <c r="U46" s="34"/>
      <c r="V46" s="34"/>
      <c r="W46" s="34"/>
      <c r="X46" s="34"/>
      <c r="Y46" s="34"/>
      <c r="Z46" s="34"/>
      <c r="AA46" s="34"/>
      <c r="AB46" s="34"/>
      <c r="AC46" s="34"/>
      <c r="AD46" s="34"/>
      <c r="AE46" s="34"/>
    </row>
    <row r="47" spans="1:31" s="2" customFormat="1" ht="12" customHeight="1">
      <c r="A47" s="34"/>
      <c r="B47" s="35"/>
      <c r="C47" s="28" t="s">
        <v>17</v>
      </c>
      <c r="D47" s="34"/>
      <c r="E47" s="34"/>
      <c r="F47" s="34"/>
      <c r="G47" s="34"/>
      <c r="H47" s="34"/>
      <c r="I47" s="93"/>
      <c r="J47" s="34"/>
      <c r="K47" s="34"/>
      <c r="L47" s="94"/>
      <c r="S47" s="34"/>
      <c r="T47" s="34"/>
      <c r="U47" s="34"/>
      <c r="V47" s="34"/>
      <c r="W47" s="34"/>
      <c r="X47" s="34"/>
      <c r="Y47" s="34"/>
      <c r="Z47" s="34"/>
      <c r="AA47" s="34"/>
      <c r="AB47" s="34"/>
      <c r="AC47" s="34"/>
      <c r="AD47" s="34"/>
      <c r="AE47" s="34"/>
    </row>
    <row r="48" spans="1:31" s="2" customFormat="1" ht="14.45" customHeight="1">
      <c r="A48" s="34"/>
      <c r="B48" s="35"/>
      <c r="C48" s="34"/>
      <c r="D48" s="34"/>
      <c r="E48" s="331" t="str">
        <f>E7</f>
        <v>Obnova rybníka Kamenná a revitalizace Lazského potoka</v>
      </c>
      <c r="F48" s="332"/>
      <c r="G48" s="332"/>
      <c r="H48" s="332"/>
      <c r="I48" s="93"/>
      <c r="J48" s="34"/>
      <c r="K48" s="34"/>
      <c r="L48" s="94"/>
      <c r="S48" s="34"/>
      <c r="T48" s="34"/>
      <c r="U48" s="34"/>
      <c r="V48" s="34"/>
      <c r="W48" s="34"/>
      <c r="X48" s="34"/>
      <c r="Y48" s="34"/>
      <c r="Z48" s="34"/>
      <c r="AA48" s="34"/>
      <c r="AB48" s="34"/>
      <c r="AC48" s="34"/>
      <c r="AD48" s="34"/>
      <c r="AE48" s="34"/>
    </row>
    <row r="49" spans="1:31" s="2" customFormat="1" ht="12" customHeight="1">
      <c r="A49" s="34"/>
      <c r="B49" s="35"/>
      <c r="C49" s="28" t="s">
        <v>100</v>
      </c>
      <c r="D49" s="34"/>
      <c r="E49" s="34"/>
      <c r="F49" s="34"/>
      <c r="G49" s="34"/>
      <c r="H49" s="34"/>
      <c r="I49" s="93"/>
      <c r="J49" s="34"/>
      <c r="K49" s="34"/>
      <c r="L49" s="94"/>
      <c r="S49" s="34"/>
      <c r="T49" s="34"/>
      <c r="U49" s="34"/>
      <c r="V49" s="34"/>
      <c r="W49" s="34"/>
      <c r="X49" s="34"/>
      <c r="Y49" s="34"/>
      <c r="Z49" s="34"/>
      <c r="AA49" s="34"/>
      <c r="AB49" s="34"/>
      <c r="AC49" s="34"/>
      <c r="AD49" s="34"/>
      <c r="AE49" s="34"/>
    </row>
    <row r="50" spans="1:31" s="2" customFormat="1" ht="14.45" customHeight="1">
      <c r="A50" s="34"/>
      <c r="B50" s="35"/>
      <c r="C50" s="34"/>
      <c r="D50" s="34"/>
      <c r="E50" s="309" t="str">
        <f>E9</f>
        <v>SO 01 - Revitalizace koryta</v>
      </c>
      <c r="F50" s="330"/>
      <c r="G50" s="330"/>
      <c r="H50" s="330"/>
      <c r="I50" s="93"/>
      <c r="J50" s="34"/>
      <c r="K50" s="34"/>
      <c r="L50" s="94"/>
      <c r="S50" s="34"/>
      <c r="T50" s="34"/>
      <c r="U50" s="34"/>
      <c r="V50" s="34"/>
      <c r="W50" s="34"/>
      <c r="X50" s="34"/>
      <c r="Y50" s="34"/>
      <c r="Z50" s="34"/>
      <c r="AA50" s="34"/>
      <c r="AB50" s="34"/>
      <c r="AC50" s="34"/>
      <c r="AD50" s="34"/>
      <c r="AE50" s="34"/>
    </row>
    <row r="51" spans="1:31" s="2" customFormat="1" ht="6.95" customHeight="1">
      <c r="A51" s="34"/>
      <c r="B51" s="35"/>
      <c r="C51" s="34"/>
      <c r="D51" s="34"/>
      <c r="E51" s="34"/>
      <c r="F51" s="34"/>
      <c r="G51" s="34"/>
      <c r="H51" s="34"/>
      <c r="I51" s="93"/>
      <c r="J51" s="34"/>
      <c r="K51" s="34"/>
      <c r="L51" s="94"/>
      <c r="S51" s="34"/>
      <c r="T51" s="34"/>
      <c r="U51" s="34"/>
      <c r="V51" s="34"/>
      <c r="W51" s="34"/>
      <c r="X51" s="34"/>
      <c r="Y51" s="34"/>
      <c r="Z51" s="34"/>
      <c r="AA51" s="34"/>
      <c r="AB51" s="34"/>
      <c r="AC51" s="34"/>
      <c r="AD51" s="34"/>
      <c r="AE51" s="34"/>
    </row>
    <row r="52" spans="1:31" s="2" customFormat="1" ht="12" customHeight="1">
      <c r="A52" s="34"/>
      <c r="B52" s="35"/>
      <c r="C52" s="28" t="s">
        <v>23</v>
      </c>
      <c r="D52" s="34"/>
      <c r="E52" s="34"/>
      <c r="F52" s="26" t="str">
        <f>F12</f>
        <v>Kamenná</v>
      </c>
      <c r="G52" s="34"/>
      <c r="H52" s="34"/>
      <c r="I52" s="95" t="s">
        <v>25</v>
      </c>
      <c r="J52" s="52" t="str">
        <f>IF(J12="","",J12)</f>
        <v>11. 1. 2020</v>
      </c>
      <c r="K52" s="34"/>
      <c r="L52" s="94"/>
      <c r="S52" s="34"/>
      <c r="T52" s="34"/>
      <c r="U52" s="34"/>
      <c r="V52" s="34"/>
      <c r="W52" s="34"/>
      <c r="X52" s="34"/>
      <c r="Y52" s="34"/>
      <c r="Z52" s="34"/>
      <c r="AA52" s="34"/>
      <c r="AB52" s="34"/>
      <c r="AC52" s="34"/>
      <c r="AD52" s="34"/>
      <c r="AE52" s="34"/>
    </row>
    <row r="53" spans="1:31" s="2" customFormat="1" ht="6.95" customHeight="1">
      <c r="A53" s="34"/>
      <c r="B53" s="35"/>
      <c r="C53" s="34"/>
      <c r="D53" s="34"/>
      <c r="E53" s="34"/>
      <c r="F53" s="34"/>
      <c r="G53" s="34"/>
      <c r="H53" s="34"/>
      <c r="I53" s="93"/>
      <c r="J53" s="34"/>
      <c r="K53" s="34"/>
      <c r="L53" s="94"/>
      <c r="S53" s="34"/>
      <c r="T53" s="34"/>
      <c r="U53" s="34"/>
      <c r="V53" s="34"/>
      <c r="W53" s="34"/>
      <c r="X53" s="34"/>
      <c r="Y53" s="34"/>
      <c r="Z53" s="34"/>
      <c r="AA53" s="34"/>
      <c r="AB53" s="34"/>
      <c r="AC53" s="34"/>
      <c r="AD53" s="34"/>
      <c r="AE53" s="34"/>
    </row>
    <row r="54" spans="1:31" s="2" customFormat="1" ht="22.9" customHeight="1">
      <c r="A54" s="34"/>
      <c r="B54" s="35"/>
      <c r="C54" s="28" t="s">
        <v>31</v>
      </c>
      <c r="D54" s="34"/>
      <c r="E54" s="34"/>
      <c r="F54" s="26" t="str">
        <f>E15</f>
        <v>Obec Milín</v>
      </c>
      <c r="G54" s="34"/>
      <c r="H54" s="34"/>
      <c r="I54" s="95" t="s">
        <v>37</v>
      </c>
      <c r="J54" s="32" t="str">
        <f>E21</f>
        <v>Ing.František Sedláček</v>
      </c>
      <c r="K54" s="34"/>
      <c r="L54" s="94"/>
      <c r="S54" s="34"/>
      <c r="T54" s="34"/>
      <c r="U54" s="34"/>
      <c r="V54" s="34"/>
      <c r="W54" s="34"/>
      <c r="X54" s="34"/>
      <c r="Y54" s="34"/>
      <c r="Z54" s="34"/>
      <c r="AA54" s="34"/>
      <c r="AB54" s="34"/>
      <c r="AC54" s="34"/>
      <c r="AD54" s="34"/>
      <c r="AE54" s="34"/>
    </row>
    <row r="55" spans="1:31" s="2" customFormat="1" ht="22.9" customHeight="1">
      <c r="A55" s="34"/>
      <c r="B55" s="35"/>
      <c r="C55" s="28" t="s">
        <v>35</v>
      </c>
      <c r="D55" s="34"/>
      <c r="E55" s="34"/>
      <c r="F55" s="26" t="str">
        <f>IF(E18="","",E18)</f>
        <v>Vyplň údaj</v>
      </c>
      <c r="G55" s="34"/>
      <c r="H55" s="34"/>
      <c r="I55" s="95" t="s">
        <v>40</v>
      </c>
      <c r="J55" s="32" t="str">
        <f>E24</f>
        <v>Ing.František Sedláček</v>
      </c>
      <c r="K55" s="34"/>
      <c r="L55" s="94"/>
      <c r="S55" s="34"/>
      <c r="T55" s="34"/>
      <c r="U55" s="34"/>
      <c r="V55" s="34"/>
      <c r="W55" s="34"/>
      <c r="X55" s="34"/>
      <c r="Y55" s="34"/>
      <c r="Z55" s="34"/>
      <c r="AA55" s="34"/>
      <c r="AB55" s="34"/>
      <c r="AC55" s="34"/>
      <c r="AD55" s="34"/>
      <c r="AE55" s="34"/>
    </row>
    <row r="56" spans="1:31" s="2" customFormat="1" ht="10.35" customHeight="1">
      <c r="A56" s="34"/>
      <c r="B56" s="35"/>
      <c r="C56" s="34"/>
      <c r="D56" s="34"/>
      <c r="E56" s="34"/>
      <c r="F56" s="34"/>
      <c r="G56" s="34"/>
      <c r="H56" s="34"/>
      <c r="I56" s="93"/>
      <c r="J56" s="34"/>
      <c r="K56" s="34"/>
      <c r="L56" s="94"/>
      <c r="S56" s="34"/>
      <c r="T56" s="34"/>
      <c r="U56" s="34"/>
      <c r="V56" s="34"/>
      <c r="W56" s="34"/>
      <c r="X56" s="34"/>
      <c r="Y56" s="34"/>
      <c r="Z56" s="34"/>
      <c r="AA56" s="34"/>
      <c r="AB56" s="34"/>
      <c r="AC56" s="34"/>
      <c r="AD56" s="34"/>
      <c r="AE56" s="34"/>
    </row>
    <row r="57" spans="1:31" s="2" customFormat="1" ht="29.25" customHeight="1">
      <c r="A57" s="34"/>
      <c r="B57" s="35"/>
      <c r="C57" s="116" t="s">
        <v>103</v>
      </c>
      <c r="D57" s="107"/>
      <c r="E57" s="107"/>
      <c r="F57" s="107"/>
      <c r="G57" s="107"/>
      <c r="H57" s="107"/>
      <c r="I57" s="117"/>
      <c r="J57" s="118" t="s">
        <v>104</v>
      </c>
      <c r="K57" s="107"/>
      <c r="L57" s="94"/>
      <c r="S57" s="34"/>
      <c r="T57" s="34"/>
      <c r="U57" s="34"/>
      <c r="V57" s="34"/>
      <c r="W57" s="34"/>
      <c r="X57" s="34"/>
      <c r="Y57" s="34"/>
      <c r="Z57" s="34"/>
      <c r="AA57" s="34"/>
      <c r="AB57" s="34"/>
      <c r="AC57" s="34"/>
      <c r="AD57" s="34"/>
      <c r="AE57" s="34"/>
    </row>
    <row r="58" spans="1:31" s="2" customFormat="1" ht="10.35" customHeight="1">
      <c r="A58" s="34"/>
      <c r="B58" s="35"/>
      <c r="C58" s="34"/>
      <c r="D58" s="34"/>
      <c r="E58" s="34"/>
      <c r="F58" s="34"/>
      <c r="G58" s="34"/>
      <c r="H58" s="34"/>
      <c r="I58" s="93"/>
      <c r="J58" s="34"/>
      <c r="K58" s="34"/>
      <c r="L58" s="94"/>
      <c r="S58" s="34"/>
      <c r="T58" s="34"/>
      <c r="U58" s="34"/>
      <c r="V58" s="34"/>
      <c r="W58" s="34"/>
      <c r="X58" s="34"/>
      <c r="Y58" s="34"/>
      <c r="Z58" s="34"/>
      <c r="AA58" s="34"/>
      <c r="AB58" s="34"/>
      <c r="AC58" s="34"/>
      <c r="AD58" s="34"/>
      <c r="AE58" s="34"/>
    </row>
    <row r="59" spans="1:47" s="2" customFormat="1" ht="22.9" customHeight="1">
      <c r="A59" s="34"/>
      <c r="B59" s="35"/>
      <c r="C59" s="119" t="s">
        <v>75</v>
      </c>
      <c r="D59" s="34"/>
      <c r="E59" s="34"/>
      <c r="F59" s="34"/>
      <c r="G59" s="34"/>
      <c r="H59" s="34"/>
      <c r="I59" s="93"/>
      <c r="J59" s="68">
        <f>J84</f>
        <v>0</v>
      </c>
      <c r="K59" s="34"/>
      <c r="L59" s="94"/>
      <c r="S59" s="34"/>
      <c r="T59" s="34"/>
      <c r="U59" s="34"/>
      <c r="V59" s="34"/>
      <c r="W59" s="34"/>
      <c r="X59" s="34"/>
      <c r="Y59" s="34"/>
      <c r="Z59" s="34"/>
      <c r="AA59" s="34"/>
      <c r="AB59" s="34"/>
      <c r="AC59" s="34"/>
      <c r="AD59" s="34"/>
      <c r="AE59" s="34"/>
      <c r="AU59" s="18" t="s">
        <v>105</v>
      </c>
    </row>
    <row r="60" spans="2:12" s="9" customFormat="1" ht="24.95" customHeight="1">
      <c r="B60" s="120"/>
      <c r="D60" s="121" t="s">
        <v>106</v>
      </c>
      <c r="E60" s="122"/>
      <c r="F60" s="122"/>
      <c r="G60" s="122"/>
      <c r="H60" s="122"/>
      <c r="I60" s="123"/>
      <c r="J60" s="124">
        <f>J85</f>
        <v>0</v>
      </c>
      <c r="L60" s="120"/>
    </row>
    <row r="61" spans="2:12" s="10" customFormat="1" ht="19.9" customHeight="1">
      <c r="B61" s="125"/>
      <c r="D61" s="126" t="s">
        <v>107</v>
      </c>
      <c r="E61" s="127"/>
      <c r="F61" s="127"/>
      <c r="G61" s="127"/>
      <c r="H61" s="127"/>
      <c r="I61" s="128"/>
      <c r="J61" s="129">
        <f>J86</f>
        <v>0</v>
      </c>
      <c r="L61" s="125"/>
    </row>
    <row r="62" spans="2:12" s="10" customFormat="1" ht="19.9" customHeight="1">
      <c r="B62" s="125"/>
      <c r="D62" s="126" t="s">
        <v>108</v>
      </c>
      <c r="E62" s="127"/>
      <c r="F62" s="127"/>
      <c r="G62" s="127"/>
      <c r="H62" s="127"/>
      <c r="I62" s="128"/>
      <c r="J62" s="129">
        <f>J115</f>
        <v>0</v>
      </c>
      <c r="L62" s="125"/>
    </row>
    <row r="63" spans="2:12" s="10" customFormat="1" ht="19.9" customHeight="1">
      <c r="B63" s="125"/>
      <c r="D63" s="126" t="s">
        <v>109</v>
      </c>
      <c r="E63" s="127"/>
      <c r="F63" s="127"/>
      <c r="G63" s="127"/>
      <c r="H63" s="127"/>
      <c r="I63" s="128"/>
      <c r="J63" s="129">
        <f>J121</f>
        <v>0</v>
      </c>
      <c r="L63" s="125"/>
    </row>
    <row r="64" spans="2:12" s="10" customFormat="1" ht="19.9" customHeight="1">
      <c r="B64" s="125"/>
      <c r="D64" s="126" t="s">
        <v>110</v>
      </c>
      <c r="E64" s="127"/>
      <c r="F64" s="127"/>
      <c r="G64" s="127"/>
      <c r="H64" s="127"/>
      <c r="I64" s="128"/>
      <c r="J64" s="129">
        <f>J129</f>
        <v>0</v>
      </c>
      <c r="L64" s="125"/>
    </row>
    <row r="65" spans="1:31" s="2" customFormat="1" ht="21.75" customHeight="1">
      <c r="A65" s="34"/>
      <c r="B65" s="35"/>
      <c r="C65" s="34"/>
      <c r="D65" s="34"/>
      <c r="E65" s="34"/>
      <c r="F65" s="34"/>
      <c r="G65" s="34"/>
      <c r="H65" s="34"/>
      <c r="I65" s="93"/>
      <c r="J65" s="34"/>
      <c r="K65" s="34"/>
      <c r="L65" s="94"/>
      <c r="S65" s="34"/>
      <c r="T65" s="34"/>
      <c r="U65" s="34"/>
      <c r="V65" s="34"/>
      <c r="W65" s="34"/>
      <c r="X65" s="34"/>
      <c r="Y65" s="34"/>
      <c r="Z65" s="34"/>
      <c r="AA65" s="34"/>
      <c r="AB65" s="34"/>
      <c r="AC65" s="34"/>
      <c r="AD65" s="34"/>
      <c r="AE65" s="34"/>
    </row>
    <row r="66" spans="1:31" s="2" customFormat="1" ht="6.95" customHeight="1">
      <c r="A66" s="34"/>
      <c r="B66" s="44"/>
      <c r="C66" s="45"/>
      <c r="D66" s="45"/>
      <c r="E66" s="45"/>
      <c r="F66" s="45"/>
      <c r="G66" s="45"/>
      <c r="H66" s="45"/>
      <c r="I66" s="114"/>
      <c r="J66" s="45"/>
      <c r="K66" s="45"/>
      <c r="L66" s="94"/>
      <c r="S66" s="34"/>
      <c r="T66" s="34"/>
      <c r="U66" s="34"/>
      <c r="V66" s="34"/>
      <c r="W66" s="34"/>
      <c r="X66" s="34"/>
      <c r="Y66" s="34"/>
      <c r="Z66" s="34"/>
      <c r="AA66" s="34"/>
      <c r="AB66" s="34"/>
      <c r="AC66" s="34"/>
      <c r="AD66" s="34"/>
      <c r="AE66" s="34"/>
    </row>
    <row r="70" spans="1:31" s="2" customFormat="1" ht="6.95" customHeight="1">
      <c r="A70" s="34"/>
      <c r="B70" s="46"/>
      <c r="C70" s="47"/>
      <c r="D70" s="47"/>
      <c r="E70" s="47"/>
      <c r="F70" s="47"/>
      <c r="G70" s="47"/>
      <c r="H70" s="47"/>
      <c r="I70" s="115"/>
      <c r="J70" s="47"/>
      <c r="K70" s="47"/>
      <c r="L70" s="94"/>
      <c r="S70" s="34"/>
      <c r="T70" s="34"/>
      <c r="U70" s="34"/>
      <c r="V70" s="34"/>
      <c r="W70" s="34"/>
      <c r="X70" s="34"/>
      <c r="Y70" s="34"/>
      <c r="Z70" s="34"/>
      <c r="AA70" s="34"/>
      <c r="AB70" s="34"/>
      <c r="AC70" s="34"/>
      <c r="AD70" s="34"/>
      <c r="AE70" s="34"/>
    </row>
    <row r="71" spans="1:31" s="2" customFormat="1" ht="24.95" customHeight="1">
      <c r="A71" s="34"/>
      <c r="B71" s="35"/>
      <c r="C71" s="22" t="s">
        <v>111</v>
      </c>
      <c r="D71" s="34"/>
      <c r="E71" s="34"/>
      <c r="F71" s="34"/>
      <c r="G71" s="34"/>
      <c r="H71" s="34"/>
      <c r="I71" s="93"/>
      <c r="J71" s="34"/>
      <c r="K71" s="34"/>
      <c r="L71" s="94"/>
      <c r="S71" s="34"/>
      <c r="T71" s="34"/>
      <c r="U71" s="34"/>
      <c r="V71" s="34"/>
      <c r="W71" s="34"/>
      <c r="X71" s="34"/>
      <c r="Y71" s="34"/>
      <c r="Z71" s="34"/>
      <c r="AA71" s="34"/>
      <c r="AB71" s="34"/>
      <c r="AC71" s="34"/>
      <c r="AD71" s="34"/>
      <c r="AE71" s="34"/>
    </row>
    <row r="72" spans="1:31" s="2" customFormat="1" ht="6.95" customHeight="1">
      <c r="A72" s="34"/>
      <c r="B72" s="35"/>
      <c r="C72" s="34"/>
      <c r="D72" s="34"/>
      <c r="E72" s="34"/>
      <c r="F72" s="34"/>
      <c r="G72" s="34"/>
      <c r="H72" s="34"/>
      <c r="I72" s="93"/>
      <c r="J72" s="34"/>
      <c r="K72" s="34"/>
      <c r="L72" s="94"/>
      <c r="S72" s="34"/>
      <c r="T72" s="34"/>
      <c r="U72" s="34"/>
      <c r="V72" s="34"/>
      <c r="W72" s="34"/>
      <c r="X72" s="34"/>
      <c r="Y72" s="34"/>
      <c r="Z72" s="34"/>
      <c r="AA72" s="34"/>
      <c r="AB72" s="34"/>
      <c r="AC72" s="34"/>
      <c r="AD72" s="34"/>
      <c r="AE72" s="34"/>
    </row>
    <row r="73" spans="1:31" s="2" customFormat="1" ht="12" customHeight="1">
      <c r="A73" s="34"/>
      <c r="B73" s="35"/>
      <c r="C73" s="28" t="s">
        <v>17</v>
      </c>
      <c r="D73" s="34"/>
      <c r="E73" s="34"/>
      <c r="F73" s="34"/>
      <c r="G73" s="34"/>
      <c r="H73" s="34"/>
      <c r="I73" s="93"/>
      <c r="J73" s="34"/>
      <c r="K73" s="34"/>
      <c r="L73" s="94"/>
      <c r="S73" s="34"/>
      <c r="T73" s="34"/>
      <c r="U73" s="34"/>
      <c r="V73" s="34"/>
      <c r="W73" s="34"/>
      <c r="X73" s="34"/>
      <c r="Y73" s="34"/>
      <c r="Z73" s="34"/>
      <c r="AA73" s="34"/>
      <c r="AB73" s="34"/>
      <c r="AC73" s="34"/>
      <c r="AD73" s="34"/>
      <c r="AE73" s="34"/>
    </row>
    <row r="74" spans="1:31" s="2" customFormat="1" ht="14.45" customHeight="1">
      <c r="A74" s="34"/>
      <c r="B74" s="35"/>
      <c r="C74" s="34"/>
      <c r="D74" s="34"/>
      <c r="E74" s="331" t="str">
        <f>E7</f>
        <v>Obnova rybníka Kamenná a revitalizace Lazského potoka</v>
      </c>
      <c r="F74" s="332"/>
      <c r="G74" s="332"/>
      <c r="H74" s="332"/>
      <c r="I74" s="93"/>
      <c r="J74" s="34"/>
      <c r="K74" s="34"/>
      <c r="L74" s="94"/>
      <c r="S74" s="34"/>
      <c r="T74" s="34"/>
      <c r="U74" s="34"/>
      <c r="V74" s="34"/>
      <c r="W74" s="34"/>
      <c r="X74" s="34"/>
      <c r="Y74" s="34"/>
      <c r="Z74" s="34"/>
      <c r="AA74" s="34"/>
      <c r="AB74" s="34"/>
      <c r="AC74" s="34"/>
      <c r="AD74" s="34"/>
      <c r="AE74" s="34"/>
    </row>
    <row r="75" spans="1:31" s="2" customFormat="1" ht="12" customHeight="1">
      <c r="A75" s="34"/>
      <c r="B75" s="35"/>
      <c r="C75" s="28" t="s">
        <v>100</v>
      </c>
      <c r="D75" s="34"/>
      <c r="E75" s="34"/>
      <c r="F75" s="34"/>
      <c r="G75" s="34"/>
      <c r="H75" s="34"/>
      <c r="I75" s="93"/>
      <c r="J75" s="34"/>
      <c r="K75" s="34"/>
      <c r="L75" s="94"/>
      <c r="S75" s="34"/>
      <c r="T75" s="34"/>
      <c r="U75" s="34"/>
      <c r="V75" s="34"/>
      <c r="W75" s="34"/>
      <c r="X75" s="34"/>
      <c r="Y75" s="34"/>
      <c r="Z75" s="34"/>
      <c r="AA75" s="34"/>
      <c r="AB75" s="34"/>
      <c r="AC75" s="34"/>
      <c r="AD75" s="34"/>
      <c r="AE75" s="34"/>
    </row>
    <row r="76" spans="1:31" s="2" customFormat="1" ht="14.45" customHeight="1">
      <c r="A76" s="34"/>
      <c r="B76" s="35"/>
      <c r="C76" s="34"/>
      <c r="D76" s="34"/>
      <c r="E76" s="309" t="str">
        <f>E9</f>
        <v>SO 01 - Revitalizace koryta</v>
      </c>
      <c r="F76" s="330"/>
      <c r="G76" s="330"/>
      <c r="H76" s="330"/>
      <c r="I76" s="93"/>
      <c r="J76" s="34"/>
      <c r="K76" s="34"/>
      <c r="L76" s="94"/>
      <c r="S76" s="34"/>
      <c r="T76" s="34"/>
      <c r="U76" s="34"/>
      <c r="V76" s="34"/>
      <c r="W76" s="34"/>
      <c r="X76" s="34"/>
      <c r="Y76" s="34"/>
      <c r="Z76" s="34"/>
      <c r="AA76" s="34"/>
      <c r="AB76" s="34"/>
      <c r="AC76" s="34"/>
      <c r="AD76" s="34"/>
      <c r="AE76" s="34"/>
    </row>
    <row r="77" spans="1:31" s="2" customFormat="1" ht="6.95" customHeight="1">
      <c r="A77" s="34"/>
      <c r="B77" s="35"/>
      <c r="C77" s="34"/>
      <c r="D77" s="34"/>
      <c r="E77" s="34"/>
      <c r="F77" s="34"/>
      <c r="G77" s="34"/>
      <c r="H77" s="34"/>
      <c r="I77" s="93"/>
      <c r="J77" s="34"/>
      <c r="K77" s="34"/>
      <c r="L77" s="94"/>
      <c r="S77" s="34"/>
      <c r="T77" s="34"/>
      <c r="U77" s="34"/>
      <c r="V77" s="34"/>
      <c r="W77" s="34"/>
      <c r="X77" s="34"/>
      <c r="Y77" s="34"/>
      <c r="Z77" s="34"/>
      <c r="AA77" s="34"/>
      <c r="AB77" s="34"/>
      <c r="AC77" s="34"/>
      <c r="AD77" s="34"/>
      <c r="AE77" s="34"/>
    </row>
    <row r="78" spans="1:31" s="2" customFormat="1" ht="12" customHeight="1">
      <c r="A78" s="34"/>
      <c r="B78" s="35"/>
      <c r="C78" s="28" t="s">
        <v>23</v>
      </c>
      <c r="D78" s="34"/>
      <c r="E78" s="34"/>
      <c r="F78" s="26" t="str">
        <f>F12</f>
        <v>Kamenná</v>
      </c>
      <c r="G78" s="34"/>
      <c r="H78" s="34"/>
      <c r="I78" s="95" t="s">
        <v>25</v>
      </c>
      <c r="J78" s="52" t="str">
        <f>IF(J12="","",J12)</f>
        <v>11. 1. 2020</v>
      </c>
      <c r="K78" s="34"/>
      <c r="L78" s="94"/>
      <c r="S78" s="34"/>
      <c r="T78" s="34"/>
      <c r="U78" s="34"/>
      <c r="V78" s="34"/>
      <c r="W78" s="34"/>
      <c r="X78" s="34"/>
      <c r="Y78" s="34"/>
      <c r="Z78" s="34"/>
      <c r="AA78" s="34"/>
      <c r="AB78" s="34"/>
      <c r="AC78" s="34"/>
      <c r="AD78" s="34"/>
      <c r="AE78" s="34"/>
    </row>
    <row r="79" spans="1:31" s="2" customFormat="1" ht="6.95" customHeight="1">
      <c r="A79" s="34"/>
      <c r="B79" s="35"/>
      <c r="C79" s="34"/>
      <c r="D79" s="34"/>
      <c r="E79" s="34"/>
      <c r="F79" s="34"/>
      <c r="G79" s="34"/>
      <c r="H79" s="34"/>
      <c r="I79" s="93"/>
      <c r="J79" s="34"/>
      <c r="K79" s="34"/>
      <c r="L79" s="94"/>
      <c r="S79" s="34"/>
      <c r="T79" s="34"/>
      <c r="U79" s="34"/>
      <c r="V79" s="34"/>
      <c r="W79" s="34"/>
      <c r="X79" s="34"/>
      <c r="Y79" s="34"/>
      <c r="Z79" s="34"/>
      <c r="AA79" s="34"/>
      <c r="AB79" s="34"/>
      <c r="AC79" s="34"/>
      <c r="AD79" s="34"/>
      <c r="AE79" s="34"/>
    </row>
    <row r="80" spans="1:31" s="2" customFormat="1" ht="22.9" customHeight="1">
      <c r="A80" s="34"/>
      <c r="B80" s="35"/>
      <c r="C80" s="28" t="s">
        <v>31</v>
      </c>
      <c r="D80" s="34"/>
      <c r="E80" s="34"/>
      <c r="F80" s="26" t="str">
        <f>E15</f>
        <v>Obec Milín</v>
      </c>
      <c r="G80" s="34"/>
      <c r="H80" s="34"/>
      <c r="I80" s="95" t="s">
        <v>37</v>
      </c>
      <c r="J80" s="32" t="str">
        <f>E21</f>
        <v>Ing.František Sedláček</v>
      </c>
      <c r="K80" s="34"/>
      <c r="L80" s="94"/>
      <c r="S80" s="34"/>
      <c r="T80" s="34"/>
      <c r="U80" s="34"/>
      <c r="V80" s="34"/>
      <c r="W80" s="34"/>
      <c r="X80" s="34"/>
      <c r="Y80" s="34"/>
      <c r="Z80" s="34"/>
      <c r="AA80" s="34"/>
      <c r="AB80" s="34"/>
      <c r="AC80" s="34"/>
      <c r="AD80" s="34"/>
      <c r="AE80" s="34"/>
    </row>
    <row r="81" spans="1:31" s="2" customFormat="1" ht="22.9" customHeight="1">
      <c r="A81" s="34"/>
      <c r="B81" s="35"/>
      <c r="C81" s="28" t="s">
        <v>35</v>
      </c>
      <c r="D81" s="34"/>
      <c r="E81" s="34"/>
      <c r="F81" s="26" t="str">
        <f>IF(E18="","",E18)</f>
        <v>Vyplň údaj</v>
      </c>
      <c r="G81" s="34"/>
      <c r="H81" s="34"/>
      <c r="I81" s="95" t="s">
        <v>40</v>
      </c>
      <c r="J81" s="32" t="str">
        <f>E24</f>
        <v>Ing.František Sedláček</v>
      </c>
      <c r="K81" s="34"/>
      <c r="L81" s="94"/>
      <c r="S81" s="34"/>
      <c r="T81" s="34"/>
      <c r="U81" s="34"/>
      <c r="V81" s="34"/>
      <c r="W81" s="34"/>
      <c r="X81" s="34"/>
      <c r="Y81" s="34"/>
      <c r="Z81" s="34"/>
      <c r="AA81" s="34"/>
      <c r="AB81" s="34"/>
      <c r="AC81" s="34"/>
      <c r="AD81" s="34"/>
      <c r="AE81" s="34"/>
    </row>
    <row r="82" spans="1:31" s="2" customFormat="1" ht="10.35" customHeight="1">
      <c r="A82" s="34"/>
      <c r="B82" s="35"/>
      <c r="C82" s="34"/>
      <c r="D82" s="34"/>
      <c r="E82" s="34"/>
      <c r="F82" s="34"/>
      <c r="G82" s="34"/>
      <c r="H82" s="34"/>
      <c r="I82" s="93"/>
      <c r="J82" s="34"/>
      <c r="K82" s="34"/>
      <c r="L82" s="94"/>
      <c r="S82" s="34"/>
      <c r="T82" s="34"/>
      <c r="U82" s="34"/>
      <c r="V82" s="34"/>
      <c r="W82" s="34"/>
      <c r="X82" s="34"/>
      <c r="Y82" s="34"/>
      <c r="Z82" s="34"/>
      <c r="AA82" s="34"/>
      <c r="AB82" s="34"/>
      <c r="AC82" s="34"/>
      <c r="AD82" s="34"/>
      <c r="AE82" s="34"/>
    </row>
    <row r="83" spans="1:31" s="11" customFormat="1" ht="29.25" customHeight="1">
      <c r="A83" s="130"/>
      <c r="B83" s="131"/>
      <c r="C83" s="132" t="s">
        <v>112</v>
      </c>
      <c r="D83" s="133" t="s">
        <v>62</v>
      </c>
      <c r="E83" s="133" t="s">
        <v>58</v>
      </c>
      <c r="F83" s="133" t="s">
        <v>59</v>
      </c>
      <c r="G83" s="133" t="s">
        <v>113</v>
      </c>
      <c r="H83" s="133" t="s">
        <v>114</v>
      </c>
      <c r="I83" s="134" t="s">
        <v>115</v>
      </c>
      <c r="J83" s="133" t="s">
        <v>104</v>
      </c>
      <c r="K83" s="135" t="s">
        <v>116</v>
      </c>
      <c r="L83" s="136"/>
      <c r="M83" s="59" t="s">
        <v>3</v>
      </c>
      <c r="N83" s="60" t="s">
        <v>47</v>
      </c>
      <c r="O83" s="60" t="s">
        <v>117</v>
      </c>
      <c r="P83" s="60" t="s">
        <v>118</v>
      </c>
      <c r="Q83" s="60" t="s">
        <v>119</v>
      </c>
      <c r="R83" s="60" t="s">
        <v>120</v>
      </c>
      <c r="S83" s="60" t="s">
        <v>121</v>
      </c>
      <c r="T83" s="61" t="s">
        <v>122</v>
      </c>
      <c r="U83" s="130"/>
      <c r="V83" s="130"/>
      <c r="W83" s="130"/>
      <c r="X83" s="130"/>
      <c r="Y83" s="130"/>
      <c r="Z83" s="130"/>
      <c r="AA83" s="130"/>
      <c r="AB83" s="130"/>
      <c r="AC83" s="130"/>
      <c r="AD83" s="130"/>
      <c r="AE83" s="130"/>
    </row>
    <row r="84" spans="1:63" s="2" customFormat="1" ht="22.9" customHeight="1">
      <c r="A84" s="34"/>
      <c r="B84" s="35"/>
      <c r="C84" s="66" t="s">
        <v>123</v>
      </c>
      <c r="D84" s="34"/>
      <c r="E84" s="34"/>
      <c r="F84" s="34"/>
      <c r="G84" s="34"/>
      <c r="H84" s="34"/>
      <c r="I84" s="93"/>
      <c r="J84" s="137">
        <f>BK84</f>
        <v>0</v>
      </c>
      <c r="K84" s="34"/>
      <c r="L84" s="35"/>
      <c r="M84" s="62"/>
      <c r="N84" s="53"/>
      <c r="O84" s="63"/>
      <c r="P84" s="138">
        <f>P85</f>
        <v>0</v>
      </c>
      <c r="Q84" s="63"/>
      <c r="R84" s="138">
        <f>R85</f>
        <v>0.001668</v>
      </c>
      <c r="S84" s="63"/>
      <c r="T84" s="139">
        <f>T85</f>
        <v>20.25</v>
      </c>
      <c r="U84" s="34"/>
      <c r="V84" s="34"/>
      <c r="W84" s="34"/>
      <c r="X84" s="34"/>
      <c r="Y84" s="34"/>
      <c r="Z84" s="34"/>
      <c r="AA84" s="34"/>
      <c r="AB84" s="34"/>
      <c r="AC84" s="34"/>
      <c r="AD84" s="34"/>
      <c r="AE84" s="34"/>
      <c r="AT84" s="18" t="s">
        <v>76</v>
      </c>
      <c r="AU84" s="18" t="s">
        <v>105</v>
      </c>
      <c r="BK84" s="140">
        <f>BK85</f>
        <v>0</v>
      </c>
    </row>
    <row r="85" spans="2:63" s="12" customFormat="1" ht="25.9" customHeight="1">
      <c r="B85" s="141"/>
      <c r="D85" s="142" t="s">
        <v>76</v>
      </c>
      <c r="E85" s="143" t="s">
        <v>124</v>
      </c>
      <c r="F85" s="143" t="s">
        <v>125</v>
      </c>
      <c r="I85" s="144"/>
      <c r="J85" s="145">
        <f>BK85</f>
        <v>0</v>
      </c>
      <c r="L85" s="141"/>
      <c r="M85" s="146"/>
      <c r="N85" s="147"/>
      <c r="O85" s="147"/>
      <c r="P85" s="148">
        <f>P86+P115+P121+P129</f>
        <v>0</v>
      </c>
      <c r="Q85" s="147"/>
      <c r="R85" s="148">
        <f>R86+R115+R121+R129</f>
        <v>0.001668</v>
      </c>
      <c r="S85" s="147"/>
      <c r="T85" s="149">
        <f>T86+T115+T121+T129</f>
        <v>20.25</v>
      </c>
      <c r="AR85" s="142" t="s">
        <v>85</v>
      </c>
      <c r="AT85" s="150" t="s">
        <v>76</v>
      </c>
      <c r="AU85" s="150" t="s">
        <v>77</v>
      </c>
      <c r="AY85" s="142" t="s">
        <v>126</v>
      </c>
      <c r="BK85" s="151">
        <f>BK86+BK115+BK121+BK129</f>
        <v>0</v>
      </c>
    </row>
    <row r="86" spans="2:63" s="12" customFormat="1" ht="22.9" customHeight="1">
      <c r="B86" s="141"/>
      <c r="D86" s="142" t="s">
        <v>76</v>
      </c>
      <c r="E86" s="152" t="s">
        <v>85</v>
      </c>
      <c r="F86" s="152" t="s">
        <v>127</v>
      </c>
      <c r="I86" s="144"/>
      <c r="J86" s="153">
        <f>BK86</f>
        <v>0</v>
      </c>
      <c r="L86" s="141"/>
      <c r="M86" s="146"/>
      <c r="N86" s="147"/>
      <c r="O86" s="147"/>
      <c r="P86" s="148">
        <f>SUM(P87:P114)</f>
        <v>0</v>
      </c>
      <c r="Q86" s="147"/>
      <c r="R86" s="148">
        <f>SUM(R87:R114)</f>
        <v>0.001668</v>
      </c>
      <c r="S86" s="147"/>
      <c r="T86" s="149">
        <f>SUM(T87:T114)</f>
        <v>0</v>
      </c>
      <c r="AR86" s="142" t="s">
        <v>85</v>
      </c>
      <c r="AT86" s="150" t="s">
        <v>76</v>
      </c>
      <c r="AU86" s="150" t="s">
        <v>85</v>
      </c>
      <c r="AY86" s="142" t="s">
        <v>126</v>
      </c>
      <c r="BK86" s="151">
        <f>SUM(BK87:BK114)</f>
        <v>0</v>
      </c>
    </row>
    <row r="87" spans="1:65" s="2" customFormat="1" ht="19.15" customHeight="1">
      <c r="A87" s="34"/>
      <c r="B87" s="154"/>
      <c r="C87" s="155" t="s">
        <v>85</v>
      </c>
      <c r="D87" s="155" t="s">
        <v>128</v>
      </c>
      <c r="E87" s="156" t="s">
        <v>129</v>
      </c>
      <c r="F87" s="157" t="s">
        <v>130</v>
      </c>
      <c r="G87" s="158" t="s">
        <v>131</v>
      </c>
      <c r="H87" s="159">
        <v>56.5</v>
      </c>
      <c r="I87" s="160"/>
      <c r="J87" s="161">
        <f>ROUND(I87*H87,2)</f>
        <v>0</v>
      </c>
      <c r="K87" s="157" t="s">
        <v>132</v>
      </c>
      <c r="L87" s="35"/>
      <c r="M87" s="162" t="s">
        <v>3</v>
      </c>
      <c r="N87" s="163" t="s">
        <v>48</v>
      </c>
      <c r="O87" s="55"/>
      <c r="P87" s="164">
        <f>O87*H87</f>
        <v>0</v>
      </c>
      <c r="Q87" s="164">
        <v>0</v>
      </c>
      <c r="R87" s="164">
        <f>Q87*H87</f>
        <v>0</v>
      </c>
      <c r="S87" s="164">
        <v>0</v>
      </c>
      <c r="T87" s="165">
        <f>S87*H87</f>
        <v>0</v>
      </c>
      <c r="U87" s="34"/>
      <c r="V87" s="34"/>
      <c r="W87" s="34"/>
      <c r="X87" s="34"/>
      <c r="Y87" s="34"/>
      <c r="Z87" s="34"/>
      <c r="AA87" s="34"/>
      <c r="AB87" s="34"/>
      <c r="AC87" s="34"/>
      <c r="AD87" s="34"/>
      <c r="AE87" s="34"/>
      <c r="AR87" s="166" t="s">
        <v>133</v>
      </c>
      <c r="AT87" s="166" t="s">
        <v>128</v>
      </c>
      <c r="AU87" s="166" t="s">
        <v>87</v>
      </c>
      <c r="AY87" s="18" t="s">
        <v>126</v>
      </c>
      <c r="BE87" s="167">
        <f>IF(N87="základní",J87,0)</f>
        <v>0</v>
      </c>
      <c r="BF87" s="167">
        <f>IF(N87="snížená",J87,0)</f>
        <v>0</v>
      </c>
      <c r="BG87" s="167">
        <f>IF(N87="zákl. přenesená",J87,0)</f>
        <v>0</v>
      </c>
      <c r="BH87" s="167">
        <f>IF(N87="sníž. přenesená",J87,0)</f>
        <v>0</v>
      </c>
      <c r="BI87" s="167">
        <f>IF(N87="nulová",J87,0)</f>
        <v>0</v>
      </c>
      <c r="BJ87" s="18" t="s">
        <v>85</v>
      </c>
      <c r="BK87" s="167">
        <f>ROUND(I87*H87,2)</f>
        <v>0</v>
      </c>
      <c r="BL87" s="18" t="s">
        <v>133</v>
      </c>
      <c r="BM87" s="166" t="s">
        <v>134</v>
      </c>
    </row>
    <row r="88" spans="1:47" s="2" customFormat="1" ht="165.75">
      <c r="A88" s="34"/>
      <c r="B88" s="35"/>
      <c r="C88" s="34"/>
      <c r="D88" s="168" t="s">
        <v>135</v>
      </c>
      <c r="E88" s="34"/>
      <c r="F88" s="169" t="s">
        <v>136</v>
      </c>
      <c r="G88" s="34"/>
      <c r="H88" s="34"/>
      <c r="I88" s="93"/>
      <c r="J88" s="34"/>
      <c r="K88" s="34"/>
      <c r="L88" s="35"/>
      <c r="M88" s="170"/>
      <c r="N88" s="171"/>
      <c r="O88" s="55"/>
      <c r="P88" s="55"/>
      <c r="Q88" s="55"/>
      <c r="R88" s="55"/>
      <c r="S88" s="55"/>
      <c r="T88" s="56"/>
      <c r="U88" s="34"/>
      <c r="V88" s="34"/>
      <c r="W88" s="34"/>
      <c r="X88" s="34"/>
      <c r="Y88" s="34"/>
      <c r="Z88" s="34"/>
      <c r="AA88" s="34"/>
      <c r="AB88" s="34"/>
      <c r="AC88" s="34"/>
      <c r="AD88" s="34"/>
      <c r="AE88" s="34"/>
      <c r="AT88" s="18" t="s">
        <v>135</v>
      </c>
      <c r="AU88" s="18" t="s">
        <v>87</v>
      </c>
    </row>
    <row r="89" spans="2:51" s="13" customFormat="1" ht="12">
      <c r="B89" s="172"/>
      <c r="D89" s="168" t="s">
        <v>137</v>
      </c>
      <c r="E89" s="173" t="s">
        <v>3</v>
      </c>
      <c r="F89" s="174" t="s">
        <v>138</v>
      </c>
      <c r="H89" s="175">
        <v>28.5</v>
      </c>
      <c r="I89" s="176"/>
      <c r="L89" s="172"/>
      <c r="M89" s="177"/>
      <c r="N89" s="178"/>
      <c r="O89" s="178"/>
      <c r="P89" s="178"/>
      <c r="Q89" s="178"/>
      <c r="R89" s="178"/>
      <c r="S89" s="178"/>
      <c r="T89" s="179"/>
      <c r="AT89" s="173" t="s">
        <v>137</v>
      </c>
      <c r="AU89" s="173" t="s">
        <v>87</v>
      </c>
      <c r="AV89" s="13" t="s">
        <v>87</v>
      </c>
      <c r="AW89" s="13" t="s">
        <v>39</v>
      </c>
      <c r="AX89" s="13" t="s">
        <v>77</v>
      </c>
      <c r="AY89" s="173" t="s">
        <v>126</v>
      </c>
    </row>
    <row r="90" spans="2:51" s="13" customFormat="1" ht="12">
      <c r="B90" s="172"/>
      <c r="D90" s="168" t="s">
        <v>137</v>
      </c>
      <c r="E90" s="173" t="s">
        <v>3</v>
      </c>
      <c r="F90" s="174" t="s">
        <v>139</v>
      </c>
      <c r="H90" s="175">
        <v>28</v>
      </c>
      <c r="I90" s="176"/>
      <c r="L90" s="172"/>
      <c r="M90" s="177"/>
      <c r="N90" s="178"/>
      <c r="O90" s="178"/>
      <c r="P90" s="178"/>
      <c r="Q90" s="178"/>
      <c r="R90" s="178"/>
      <c r="S90" s="178"/>
      <c r="T90" s="179"/>
      <c r="AT90" s="173" t="s">
        <v>137</v>
      </c>
      <c r="AU90" s="173" t="s">
        <v>87</v>
      </c>
      <c r="AV90" s="13" t="s">
        <v>87</v>
      </c>
      <c r="AW90" s="13" t="s">
        <v>39</v>
      </c>
      <c r="AX90" s="13" t="s">
        <v>77</v>
      </c>
      <c r="AY90" s="173" t="s">
        <v>126</v>
      </c>
    </row>
    <row r="91" spans="2:51" s="14" customFormat="1" ht="12">
      <c r="B91" s="180"/>
      <c r="D91" s="168" t="s">
        <v>137</v>
      </c>
      <c r="E91" s="181" t="s">
        <v>3</v>
      </c>
      <c r="F91" s="182" t="s">
        <v>140</v>
      </c>
      <c r="H91" s="183">
        <v>56.5</v>
      </c>
      <c r="I91" s="184"/>
      <c r="L91" s="180"/>
      <c r="M91" s="185"/>
      <c r="N91" s="186"/>
      <c r="O91" s="186"/>
      <c r="P91" s="186"/>
      <c r="Q91" s="186"/>
      <c r="R91" s="186"/>
      <c r="S91" s="186"/>
      <c r="T91" s="187"/>
      <c r="AT91" s="181" t="s">
        <v>137</v>
      </c>
      <c r="AU91" s="181" t="s">
        <v>87</v>
      </c>
      <c r="AV91" s="14" t="s">
        <v>133</v>
      </c>
      <c r="AW91" s="14" t="s">
        <v>39</v>
      </c>
      <c r="AX91" s="14" t="s">
        <v>85</v>
      </c>
      <c r="AY91" s="181" t="s">
        <v>126</v>
      </c>
    </row>
    <row r="92" spans="1:65" s="2" customFormat="1" ht="19.15" customHeight="1">
      <c r="A92" s="34"/>
      <c r="B92" s="154"/>
      <c r="C92" s="155" t="s">
        <v>87</v>
      </c>
      <c r="D92" s="155" t="s">
        <v>128</v>
      </c>
      <c r="E92" s="156" t="s">
        <v>141</v>
      </c>
      <c r="F92" s="157" t="s">
        <v>142</v>
      </c>
      <c r="G92" s="158" t="s">
        <v>131</v>
      </c>
      <c r="H92" s="159">
        <v>56.5</v>
      </c>
      <c r="I92" s="160"/>
      <c r="J92" s="161">
        <f>ROUND(I92*H92,2)</f>
        <v>0</v>
      </c>
      <c r="K92" s="157" t="s">
        <v>132</v>
      </c>
      <c r="L92" s="35"/>
      <c r="M92" s="162" t="s">
        <v>3</v>
      </c>
      <c r="N92" s="163" t="s">
        <v>48</v>
      </c>
      <c r="O92" s="55"/>
      <c r="P92" s="164">
        <f>O92*H92</f>
        <v>0</v>
      </c>
      <c r="Q92" s="164">
        <v>0</v>
      </c>
      <c r="R92" s="164">
        <f>Q92*H92</f>
        <v>0</v>
      </c>
      <c r="S92" s="164">
        <v>0</v>
      </c>
      <c r="T92" s="165">
        <f>S92*H92</f>
        <v>0</v>
      </c>
      <c r="U92" s="34"/>
      <c r="V92" s="34"/>
      <c r="W92" s="34"/>
      <c r="X92" s="34"/>
      <c r="Y92" s="34"/>
      <c r="Z92" s="34"/>
      <c r="AA92" s="34"/>
      <c r="AB92" s="34"/>
      <c r="AC92" s="34"/>
      <c r="AD92" s="34"/>
      <c r="AE92" s="34"/>
      <c r="AR92" s="166" t="s">
        <v>133</v>
      </c>
      <c r="AT92" s="166" t="s">
        <v>128</v>
      </c>
      <c r="AU92" s="166" t="s">
        <v>87</v>
      </c>
      <c r="AY92" s="18" t="s">
        <v>126</v>
      </c>
      <c r="BE92" s="167">
        <f>IF(N92="základní",J92,0)</f>
        <v>0</v>
      </c>
      <c r="BF92" s="167">
        <f>IF(N92="snížená",J92,0)</f>
        <v>0</v>
      </c>
      <c r="BG92" s="167">
        <f>IF(N92="zákl. přenesená",J92,0)</f>
        <v>0</v>
      </c>
      <c r="BH92" s="167">
        <f>IF(N92="sníž. přenesená",J92,0)</f>
        <v>0</v>
      </c>
      <c r="BI92" s="167">
        <f>IF(N92="nulová",J92,0)</f>
        <v>0</v>
      </c>
      <c r="BJ92" s="18" t="s">
        <v>85</v>
      </c>
      <c r="BK92" s="167">
        <f>ROUND(I92*H92,2)</f>
        <v>0</v>
      </c>
      <c r="BL92" s="18" t="s">
        <v>133</v>
      </c>
      <c r="BM92" s="166" t="s">
        <v>143</v>
      </c>
    </row>
    <row r="93" spans="1:47" s="2" customFormat="1" ht="165.75">
      <c r="A93" s="34"/>
      <c r="B93" s="35"/>
      <c r="C93" s="34"/>
      <c r="D93" s="168" t="s">
        <v>135</v>
      </c>
      <c r="E93" s="34"/>
      <c r="F93" s="169" t="s">
        <v>136</v>
      </c>
      <c r="G93" s="34"/>
      <c r="H93" s="34"/>
      <c r="I93" s="93"/>
      <c r="J93" s="34"/>
      <c r="K93" s="34"/>
      <c r="L93" s="35"/>
      <c r="M93" s="170"/>
      <c r="N93" s="171"/>
      <c r="O93" s="55"/>
      <c r="P93" s="55"/>
      <c r="Q93" s="55"/>
      <c r="R93" s="55"/>
      <c r="S93" s="55"/>
      <c r="T93" s="56"/>
      <c r="U93" s="34"/>
      <c r="V93" s="34"/>
      <c r="W93" s="34"/>
      <c r="X93" s="34"/>
      <c r="Y93" s="34"/>
      <c r="Z93" s="34"/>
      <c r="AA93" s="34"/>
      <c r="AB93" s="34"/>
      <c r="AC93" s="34"/>
      <c r="AD93" s="34"/>
      <c r="AE93" s="34"/>
      <c r="AT93" s="18" t="s">
        <v>135</v>
      </c>
      <c r="AU93" s="18" t="s">
        <v>87</v>
      </c>
    </row>
    <row r="94" spans="1:65" s="2" customFormat="1" ht="19.15" customHeight="1">
      <c r="A94" s="34"/>
      <c r="B94" s="154"/>
      <c r="C94" s="155" t="s">
        <v>144</v>
      </c>
      <c r="D94" s="155" t="s">
        <v>128</v>
      </c>
      <c r="E94" s="156" t="s">
        <v>145</v>
      </c>
      <c r="F94" s="157" t="s">
        <v>146</v>
      </c>
      <c r="G94" s="158" t="s">
        <v>131</v>
      </c>
      <c r="H94" s="159">
        <v>2.5</v>
      </c>
      <c r="I94" s="160"/>
      <c r="J94" s="161">
        <f>ROUND(I94*H94,2)</f>
        <v>0</v>
      </c>
      <c r="K94" s="157" t="s">
        <v>132</v>
      </c>
      <c r="L94" s="35"/>
      <c r="M94" s="162" t="s">
        <v>3</v>
      </c>
      <c r="N94" s="163" t="s">
        <v>48</v>
      </c>
      <c r="O94" s="55"/>
      <c r="P94" s="164">
        <f>O94*H94</f>
        <v>0</v>
      </c>
      <c r="Q94" s="164">
        <v>0</v>
      </c>
      <c r="R94" s="164">
        <f>Q94*H94</f>
        <v>0</v>
      </c>
      <c r="S94" s="164">
        <v>0</v>
      </c>
      <c r="T94" s="165">
        <f>S94*H94</f>
        <v>0</v>
      </c>
      <c r="U94" s="34"/>
      <c r="V94" s="34"/>
      <c r="W94" s="34"/>
      <c r="X94" s="34"/>
      <c r="Y94" s="34"/>
      <c r="Z94" s="34"/>
      <c r="AA94" s="34"/>
      <c r="AB94" s="34"/>
      <c r="AC94" s="34"/>
      <c r="AD94" s="34"/>
      <c r="AE94" s="34"/>
      <c r="AR94" s="166" t="s">
        <v>133</v>
      </c>
      <c r="AT94" s="166" t="s">
        <v>128</v>
      </c>
      <c r="AU94" s="166" t="s">
        <v>87</v>
      </c>
      <c r="AY94" s="18" t="s">
        <v>126</v>
      </c>
      <c r="BE94" s="167">
        <f>IF(N94="základní",J94,0)</f>
        <v>0</v>
      </c>
      <c r="BF94" s="167">
        <f>IF(N94="snížená",J94,0)</f>
        <v>0</v>
      </c>
      <c r="BG94" s="167">
        <f>IF(N94="zákl. přenesená",J94,0)</f>
        <v>0</v>
      </c>
      <c r="BH94" s="167">
        <f>IF(N94="sníž. přenesená",J94,0)</f>
        <v>0</v>
      </c>
      <c r="BI94" s="167">
        <f>IF(N94="nulová",J94,0)</f>
        <v>0</v>
      </c>
      <c r="BJ94" s="18" t="s">
        <v>85</v>
      </c>
      <c r="BK94" s="167">
        <f>ROUND(I94*H94,2)</f>
        <v>0</v>
      </c>
      <c r="BL94" s="18" t="s">
        <v>133</v>
      </c>
      <c r="BM94" s="166" t="s">
        <v>147</v>
      </c>
    </row>
    <row r="95" spans="1:47" s="2" customFormat="1" ht="136.5">
      <c r="A95" s="34"/>
      <c r="B95" s="35"/>
      <c r="C95" s="34"/>
      <c r="D95" s="168" t="s">
        <v>135</v>
      </c>
      <c r="E95" s="34"/>
      <c r="F95" s="169" t="s">
        <v>148</v>
      </c>
      <c r="G95" s="34"/>
      <c r="H95" s="34"/>
      <c r="I95" s="93"/>
      <c r="J95" s="34"/>
      <c r="K95" s="34"/>
      <c r="L95" s="35"/>
      <c r="M95" s="170"/>
      <c r="N95" s="171"/>
      <c r="O95" s="55"/>
      <c r="P95" s="55"/>
      <c r="Q95" s="55"/>
      <c r="R95" s="55"/>
      <c r="S95" s="55"/>
      <c r="T95" s="56"/>
      <c r="U95" s="34"/>
      <c r="V95" s="34"/>
      <c r="W95" s="34"/>
      <c r="X95" s="34"/>
      <c r="Y95" s="34"/>
      <c r="Z95" s="34"/>
      <c r="AA95" s="34"/>
      <c r="AB95" s="34"/>
      <c r="AC95" s="34"/>
      <c r="AD95" s="34"/>
      <c r="AE95" s="34"/>
      <c r="AT95" s="18" t="s">
        <v>135</v>
      </c>
      <c r="AU95" s="18" t="s">
        <v>87</v>
      </c>
    </row>
    <row r="96" spans="2:51" s="13" customFormat="1" ht="12">
      <c r="B96" s="172"/>
      <c r="D96" s="168" t="s">
        <v>137</v>
      </c>
      <c r="E96" s="173" t="s">
        <v>3</v>
      </c>
      <c r="F96" s="174" t="s">
        <v>149</v>
      </c>
      <c r="H96" s="175">
        <v>2.5</v>
      </c>
      <c r="I96" s="176"/>
      <c r="L96" s="172"/>
      <c r="M96" s="177"/>
      <c r="N96" s="178"/>
      <c r="O96" s="178"/>
      <c r="P96" s="178"/>
      <c r="Q96" s="178"/>
      <c r="R96" s="178"/>
      <c r="S96" s="178"/>
      <c r="T96" s="179"/>
      <c r="AT96" s="173" t="s">
        <v>137</v>
      </c>
      <c r="AU96" s="173" t="s">
        <v>87</v>
      </c>
      <c r="AV96" s="13" t="s">
        <v>87</v>
      </c>
      <c r="AW96" s="13" t="s">
        <v>39</v>
      </c>
      <c r="AX96" s="13" t="s">
        <v>85</v>
      </c>
      <c r="AY96" s="173" t="s">
        <v>126</v>
      </c>
    </row>
    <row r="97" spans="1:65" s="2" customFormat="1" ht="14.45" customHeight="1">
      <c r="A97" s="34"/>
      <c r="B97" s="154"/>
      <c r="C97" s="155" t="s">
        <v>133</v>
      </c>
      <c r="D97" s="155" t="s">
        <v>128</v>
      </c>
      <c r="E97" s="156" t="s">
        <v>150</v>
      </c>
      <c r="F97" s="157" t="s">
        <v>151</v>
      </c>
      <c r="G97" s="158" t="s">
        <v>131</v>
      </c>
      <c r="H97" s="159">
        <v>2.5</v>
      </c>
      <c r="I97" s="160"/>
      <c r="J97" s="161">
        <f>ROUND(I97*H97,2)</f>
        <v>0</v>
      </c>
      <c r="K97" s="157" t="s">
        <v>132</v>
      </c>
      <c r="L97" s="35"/>
      <c r="M97" s="162" t="s">
        <v>3</v>
      </c>
      <c r="N97" s="163" t="s">
        <v>48</v>
      </c>
      <c r="O97" s="55"/>
      <c r="P97" s="164">
        <f>O97*H97</f>
        <v>0</v>
      </c>
      <c r="Q97" s="164">
        <v>0</v>
      </c>
      <c r="R97" s="164">
        <f>Q97*H97</f>
        <v>0</v>
      </c>
      <c r="S97" s="164">
        <v>0</v>
      </c>
      <c r="T97" s="165">
        <f>S97*H97</f>
        <v>0</v>
      </c>
      <c r="U97" s="34"/>
      <c r="V97" s="34"/>
      <c r="W97" s="34"/>
      <c r="X97" s="34"/>
      <c r="Y97" s="34"/>
      <c r="Z97" s="34"/>
      <c r="AA97" s="34"/>
      <c r="AB97" s="34"/>
      <c r="AC97" s="34"/>
      <c r="AD97" s="34"/>
      <c r="AE97" s="34"/>
      <c r="AR97" s="166" t="s">
        <v>133</v>
      </c>
      <c r="AT97" s="166" t="s">
        <v>128</v>
      </c>
      <c r="AU97" s="166" t="s">
        <v>87</v>
      </c>
      <c r="AY97" s="18" t="s">
        <v>126</v>
      </c>
      <c r="BE97" s="167">
        <f>IF(N97="základní",J97,0)</f>
        <v>0</v>
      </c>
      <c r="BF97" s="167">
        <f>IF(N97="snížená",J97,0)</f>
        <v>0</v>
      </c>
      <c r="BG97" s="167">
        <f>IF(N97="zákl. přenesená",J97,0)</f>
        <v>0</v>
      </c>
      <c r="BH97" s="167">
        <f>IF(N97="sníž. přenesená",J97,0)</f>
        <v>0</v>
      </c>
      <c r="BI97" s="167">
        <f>IF(N97="nulová",J97,0)</f>
        <v>0</v>
      </c>
      <c r="BJ97" s="18" t="s">
        <v>85</v>
      </c>
      <c r="BK97" s="167">
        <f>ROUND(I97*H97,2)</f>
        <v>0</v>
      </c>
      <c r="BL97" s="18" t="s">
        <v>133</v>
      </c>
      <c r="BM97" s="166" t="s">
        <v>152</v>
      </c>
    </row>
    <row r="98" spans="1:47" s="2" customFormat="1" ht="185.25">
      <c r="A98" s="34"/>
      <c r="B98" s="35"/>
      <c r="C98" s="34"/>
      <c r="D98" s="168" t="s">
        <v>135</v>
      </c>
      <c r="E98" s="34"/>
      <c r="F98" s="169" t="s">
        <v>153</v>
      </c>
      <c r="G98" s="34"/>
      <c r="H98" s="34"/>
      <c r="I98" s="93"/>
      <c r="J98" s="34"/>
      <c r="K98" s="34"/>
      <c r="L98" s="35"/>
      <c r="M98" s="170"/>
      <c r="N98" s="171"/>
      <c r="O98" s="55"/>
      <c r="P98" s="55"/>
      <c r="Q98" s="55"/>
      <c r="R98" s="55"/>
      <c r="S98" s="55"/>
      <c r="T98" s="56"/>
      <c r="U98" s="34"/>
      <c r="V98" s="34"/>
      <c r="W98" s="34"/>
      <c r="X98" s="34"/>
      <c r="Y98" s="34"/>
      <c r="Z98" s="34"/>
      <c r="AA98" s="34"/>
      <c r="AB98" s="34"/>
      <c r="AC98" s="34"/>
      <c r="AD98" s="34"/>
      <c r="AE98" s="34"/>
      <c r="AT98" s="18" t="s">
        <v>135</v>
      </c>
      <c r="AU98" s="18" t="s">
        <v>87</v>
      </c>
    </row>
    <row r="99" spans="1:65" s="2" customFormat="1" ht="19.15" customHeight="1">
      <c r="A99" s="34"/>
      <c r="B99" s="154"/>
      <c r="C99" s="155" t="s">
        <v>154</v>
      </c>
      <c r="D99" s="155" t="s">
        <v>128</v>
      </c>
      <c r="E99" s="156" t="s">
        <v>155</v>
      </c>
      <c r="F99" s="157" t="s">
        <v>156</v>
      </c>
      <c r="G99" s="158" t="s">
        <v>157</v>
      </c>
      <c r="H99" s="159">
        <v>3.25</v>
      </c>
      <c r="I99" s="160"/>
      <c r="J99" s="161">
        <f>ROUND(I99*H99,2)</f>
        <v>0</v>
      </c>
      <c r="K99" s="157" t="s">
        <v>132</v>
      </c>
      <c r="L99" s="35"/>
      <c r="M99" s="162" t="s">
        <v>3</v>
      </c>
      <c r="N99" s="163" t="s">
        <v>48</v>
      </c>
      <c r="O99" s="55"/>
      <c r="P99" s="164">
        <f>O99*H99</f>
        <v>0</v>
      </c>
      <c r="Q99" s="164">
        <v>0</v>
      </c>
      <c r="R99" s="164">
        <f>Q99*H99</f>
        <v>0</v>
      </c>
      <c r="S99" s="164">
        <v>0</v>
      </c>
      <c r="T99" s="165">
        <f>S99*H99</f>
        <v>0</v>
      </c>
      <c r="U99" s="34"/>
      <c r="V99" s="34"/>
      <c r="W99" s="34"/>
      <c r="X99" s="34"/>
      <c r="Y99" s="34"/>
      <c r="Z99" s="34"/>
      <c r="AA99" s="34"/>
      <c r="AB99" s="34"/>
      <c r="AC99" s="34"/>
      <c r="AD99" s="34"/>
      <c r="AE99" s="34"/>
      <c r="AR99" s="166" t="s">
        <v>133</v>
      </c>
      <c r="AT99" s="166" t="s">
        <v>128</v>
      </c>
      <c r="AU99" s="166" t="s">
        <v>87</v>
      </c>
      <c r="AY99" s="18" t="s">
        <v>126</v>
      </c>
      <c r="BE99" s="167">
        <f>IF(N99="základní",J99,0)</f>
        <v>0</v>
      </c>
      <c r="BF99" s="167">
        <f>IF(N99="snížená",J99,0)</f>
        <v>0</v>
      </c>
      <c r="BG99" s="167">
        <f>IF(N99="zákl. přenesená",J99,0)</f>
        <v>0</v>
      </c>
      <c r="BH99" s="167">
        <f>IF(N99="sníž. přenesená",J99,0)</f>
        <v>0</v>
      </c>
      <c r="BI99" s="167">
        <f>IF(N99="nulová",J99,0)</f>
        <v>0</v>
      </c>
      <c r="BJ99" s="18" t="s">
        <v>85</v>
      </c>
      <c r="BK99" s="167">
        <f>ROUND(I99*H99,2)</f>
        <v>0</v>
      </c>
      <c r="BL99" s="18" t="s">
        <v>133</v>
      </c>
      <c r="BM99" s="166" t="s">
        <v>158</v>
      </c>
    </row>
    <row r="100" spans="1:47" s="2" customFormat="1" ht="29.25">
      <c r="A100" s="34"/>
      <c r="B100" s="35"/>
      <c r="C100" s="34"/>
      <c r="D100" s="168" t="s">
        <v>135</v>
      </c>
      <c r="E100" s="34"/>
      <c r="F100" s="169" t="s">
        <v>159</v>
      </c>
      <c r="G100" s="34"/>
      <c r="H100" s="34"/>
      <c r="I100" s="93"/>
      <c r="J100" s="34"/>
      <c r="K100" s="34"/>
      <c r="L100" s="35"/>
      <c r="M100" s="170"/>
      <c r="N100" s="171"/>
      <c r="O100" s="55"/>
      <c r="P100" s="55"/>
      <c r="Q100" s="55"/>
      <c r="R100" s="55"/>
      <c r="S100" s="55"/>
      <c r="T100" s="56"/>
      <c r="U100" s="34"/>
      <c r="V100" s="34"/>
      <c r="W100" s="34"/>
      <c r="X100" s="34"/>
      <c r="Y100" s="34"/>
      <c r="Z100" s="34"/>
      <c r="AA100" s="34"/>
      <c r="AB100" s="34"/>
      <c r="AC100" s="34"/>
      <c r="AD100" s="34"/>
      <c r="AE100" s="34"/>
      <c r="AT100" s="18" t="s">
        <v>135</v>
      </c>
      <c r="AU100" s="18" t="s">
        <v>87</v>
      </c>
    </row>
    <row r="101" spans="2:51" s="13" customFormat="1" ht="12">
      <c r="B101" s="172"/>
      <c r="D101" s="168" t="s">
        <v>137</v>
      </c>
      <c r="E101" s="173" t="s">
        <v>3</v>
      </c>
      <c r="F101" s="174" t="s">
        <v>160</v>
      </c>
      <c r="H101" s="175">
        <v>3.25</v>
      </c>
      <c r="I101" s="176"/>
      <c r="L101" s="172"/>
      <c r="M101" s="177"/>
      <c r="N101" s="178"/>
      <c r="O101" s="178"/>
      <c r="P101" s="178"/>
      <c r="Q101" s="178"/>
      <c r="R101" s="178"/>
      <c r="S101" s="178"/>
      <c r="T101" s="179"/>
      <c r="AT101" s="173" t="s">
        <v>137</v>
      </c>
      <c r="AU101" s="173" t="s">
        <v>87</v>
      </c>
      <c r="AV101" s="13" t="s">
        <v>87</v>
      </c>
      <c r="AW101" s="13" t="s">
        <v>39</v>
      </c>
      <c r="AX101" s="13" t="s">
        <v>85</v>
      </c>
      <c r="AY101" s="173" t="s">
        <v>126</v>
      </c>
    </row>
    <row r="102" spans="1:65" s="2" customFormat="1" ht="19.15" customHeight="1">
      <c r="A102" s="34"/>
      <c r="B102" s="154"/>
      <c r="C102" s="155" t="s">
        <v>161</v>
      </c>
      <c r="D102" s="155" t="s">
        <v>128</v>
      </c>
      <c r="E102" s="156" t="s">
        <v>162</v>
      </c>
      <c r="F102" s="157" t="s">
        <v>163</v>
      </c>
      <c r="G102" s="158" t="s">
        <v>131</v>
      </c>
      <c r="H102" s="159">
        <v>54</v>
      </c>
      <c r="I102" s="160"/>
      <c r="J102" s="161">
        <f>ROUND(I102*H102,2)</f>
        <v>0</v>
      </c>
      <c r="K102" s="157" t="s">
        <v>132</v>
      </c>
      <c r="L102" s="35"/>
      <c r="M102" s="162" t="s">
        <v>3</v>
      </c>
      <c r="N102" s="163" t="s">
        <v>48</v>
      </c>
      <c r="O102" s="55"/>
      <c r="P102" s="164">
        <f>O102*H102</f>
        <v>0</v>
      </c>
      <c r="Q102" s="164">
        <v>0</v>
      </c>
      <c r="R102" s="164">
        <f>Q102*H102</f>
        <v>0</v>
      </c>
      <c r="S102" s="164">
        <v>0</v>
      </c>
      <c r="T102" s="165">
        <f>S102*H102</f>
        <v>0</v>
      </c>
      <c r="U102" s="34"/>
      <c r="V102" s="34"/>
      <c r="W102" s="34"/>
      <c r="X102" s="34"/>
      <c r="Y102" s="34"/>
      <c r="Z102" s="34"/>
      <c r="AA102" s="34"/>
      <c r="AB102" s="34"/>
      <c r="AC102" s="34"/>
      <c r="AD102" s="34"/>
      <c r="AE102" s="34"/>
      <c r="AR102" s="166" t="s">
        <v>133</v>
      </c>
      <c r="AT102" s="166" t="s">
        <v>128</v>
      </c>
      <c r="AU102" s="166" t="s">
        <v>87</v>
      </c>
      <c r="AY102" s="18" t="s">
        <v>126</v>
      </c>
      <c r="BE102" s="167">
        <f>IF(N102="základní",J102,0)</f>
        <v>0</v>
      </c>
      <c r="BF102" s="167">
        <f>IF(N102="snížená",J102,0)</f>
        <v>0</v>
      </c>
      <c r="BG102" s="167">
        <f>IF(N102="zákl. přenesená",J102,0)</f>
        <v>0</v>
      </c>
      <c r="BH102" s="167">
        <f>IF(N102="sníž. přenesená",J102,0)</f>
        <v>0</v>
      </c>
      <c r="BI102" s="167">
        <f>IF(N102="nulová",J102,0)</f>
        <v>0</v>
      </c>
      <c r="BJ102" s="18" t="s">
        <v>85</v>
      </c>
      <c r="BK102" s="167">
        <f>ROUND(I102*H102,2)</f>
        <v>0</v>
      </c>
      <c r="BL102" s="18" t="s">
        <v>133</v>
      </c>
      <c r="BM102" s="166" t="s">
        <v>164</v>
      </c>
    </row>
    <row r="103" spans="1:47" s="2" customFormat="1" ht="214.5">
      <c r="A103" s="34"/>
      <c r="B103" s="35"/>
      <c r="C103" s="34"/>
      <c r="D103" s="168" t="s">
        <v>135</v>
      </c>
      <c r="E103" s="34"/>
      <c r="F103" s="169" t="s">
        <v>165</v>
      </c>
      <c r="G103" s="34"/>
      <c r="H103" s="34"/>
      <c r="I103" s="93"/>
      <c r="J103" s="34"/>
      <c r="K103" s="34"/>
      <c r="L103" s="35"/>
      <c r="M103" s="170"/>
      <c r="N103" s="171"/>
      <c r="O103" s="55"/>
      <c r="P103" s="55"/>
      <c r="Q103" s="55"/>
      <c r="R103" s="55"/>
      <c r="S103" s="55"/>
      <c r="T103" s="56"/>
      <c r="U103" s="34"/>
      <c r="V103" s="34"/>
      <c r="W103" s="34"/>
      <c r="X103" s="34"/>
      <c r="Y103" s="34"/>
      <c r="Z103" s="34"/>
      <c r="AA103" s="34"/>
      <c r="AB103" s="34"/>
      <c r="AC103" s="34"/>
      <c r="AD103" s="34"/>
      <c r="AE103" s="34"/>
      <c r="AT103" s="18" t="s">
        <v>135</v>
      </c>
      <c r="AU103" s="18" t="s">
        <v>87</v>
      </c>
    </row>
    <row r="104" spans="2:51" s="13" customFormat="1" ht="12">
      <c r="B104" s="172"/>
      <c r="D104" s="168" t="s">
        <v>137</v>
      </c>
      <c r="E104" s="173" t="s">
        <v>3</v>
      </c>
      <c r="F104" s="174" t="s">
        <v>166</v>
      </c>
      <c r="H104" s="175">
        <v>54</v>
      </c>
      <c r="I104" s="176"/>
      <c r="L104" s="172"/>
      <c r="M104" s="177"/>
      <c r="N104" s="178"/>
      <c r="O104" s="178"/>
      <c r="P104" s="178"/>
      <c r="Q104" s="178"/>
      <c r="R104" s="178"/>
      <c r="S104" s="178"/>
      <c r="T104" s="179"/>
      <c r="AT104" s="173" t="s">
        <v>137</v>
      </c>
      <c r="AU104" s="173" t="s">
        <v>87</v>
      </c>
      <c r="AV104" s="13" t="s">
        <v>87</v>
      </c>
      <c r="AW104" s="13" t="s">
        <v>39</v>
      </c>
      <c r="AX104" s="13" t="s">
        <v>85</v>
      </c>
      <c r="AY104" s="173" t="s">
        <v>126</v>
      </c>
    </row>
    <row r="105" spans="1:65" s="2" customFormat="1" ht="19.15" customHeight="1">
      <c r="A105" s="34"/>
      <c r="B105" s="154"/>
      <c r="C105" s="155" t="s">
        <v>167</v>
      </c>
      <c r="D105" s="155" t="s">
        <v>128</v>
      </c>
      <c r="E105" s="156" t="s">
        <v>168</v>
      </c>
      <c r="F105" s="157" t="s">
        <v>169</v>
      </c>
      <c r="G105" s="158" t="s">
        <v>170</v>
      </c>
      <c r="H105" s="159">
        <v>111.2</v>
      </c>
      <c r="I105" s="160"/>
      <c r="J105" s="161">
        <f>ROUND(I105*H105,2)</f>
        <v>0</v>
      </c>
      <c r="K105" s="157" t="s">
        <v>132</v>
      </c>
      <c r="L105" s="35"/>
      <c r="M105" s="162" t="s">
        <v>3</v>
      </c>
      <c r="N105" s="163" t="s">
        <v>48</v>
      </c>
      <c r="O105" s="55"/>
      <c r="P105" s="164">
        <f>O105*H105</f>
        <v>0</v>
      </c>
      <c r="Q105" s="164">
        <v>0</v>
      </c>
      <c r="R105" s="164">
        <f>Q105*H105</f>
        <v>0</v>
      </c>
      <c r="S105" s="164">
        <v>0</v>
      </c>
      <c r="T105" s="165">
        <f>S105*H105</f>
        <v>0</v>
      </c>
      <c r="U105" s="34"/>
      <c r="V105" s="34"/>
      <c r="W105" s="34"/>
      <c r="X105" s="34"/>
      <c r="Y105" s="34"/>
      <c r="Z105" s="34"/>
      <c r="AA105" s="34"/>
      <c r="AB105" s="34"/>
      <c r="AC105" s="34"/>
      <c r="AD105" s="34"/>
      <c r="AE105" s="34"/>
      <c r="AR105" s="166" t="s">
        <v>133</v>
      </c>
      <c r="AT105" s="166" t="s">
        <v>128</v>
      </c>
      <c r="AU105" s="166" t="s">
        <v>87</v>
      </c>
      <c r="AY105" s="18" t="s">
        <v>126</v>
      </c>
      <c r="BE105" s="167">
        <f>IF(N105="základní",J105,0)</f>
        <v>0</v>
      </c>
      <c r="BF105" s="167">
        <f>IF(N105="snížená",J105,0)</f>
        <v>0</v>
      </c>
      <c r="BG105" s="167">
        <f>IF(N105="zákl. přenesená",J105,0)</f>
        <v>0</v>
      </c>
      <c r="BH105" s="167">
        <f>IF(N105="sníž. přenesená",J105,0)</f>
        <v>0</v>
      </c>
      <c r="BI105" s="167">
        <f>IF(N105="nulová",J105,0)</f>
        <v>0</v>
      </c>
      <c r="BJ105" s="18" t="s">
        <v>85</v>
      </c>
      <c r="BK105" s="167">
        <f>ROUND(I105*H105,2)</f>
        <v>0</v>
      </c>
      <c r="BL105" s="18" t="s">
        <v>133</v>
      </c>
      <c r="BM105" s="166" t="s">
        <v>171</v>
      </c>
    </row>
    <row r="106" spans="1:47" s="2" customFormat="1" ht="78">
      <c r="A106" s="34"/>
      <c r="B106" s="35"/>
      <c r="C106" s="34"/>
      <c r="D106" s="168" t="s">
        <v>135</v>
      </c>
      <c r="E106" s="34"/>
      <c r="F106" s="169" t="s">
        <v>172</v>
      </c>
      <c r="G106" s="34"/>
      <c r="H106" s="34"/>
      <c r="I106" s="93"/>
      <c r="J106" s="34"/>
      <c r="K106" s="34"/>
      <c r="L106" s="35"/>
      <c r="M106" s="170"/>
      <c r="N106" s="171"/>
      <c r="O106" s="55"/>
      <c r="P106" s="55"/>
      <c r="Q106" s="55"/>
      <c r="R106" s="55"/>
      <c r="S106" s="55"/>
      <c r="T106" s="56"/>
      <c r="U106" s="34"/>
      <c r="V106" s="34"/>
      <c r="W106" s="34"/>
      <c r="X106" s="34"/>
      <c r="Y106" s="34"/>
      <c r="Z106" s="34"/>
      <c r="AA106" s="34"/>
      <c r="AB106" s="34"/>
      <c r="AC106" s="34"/>
      <c r="AD106" s="34"/>
      <c r="AE106" s="34"/>
      <c r="AT106" s="18" t="s">
        <v>135</v>
      </c>
      <c r="AU106" s="18" t="s">
        <v>87</v>
      </c>
    </row>
    <row r="107" spans="2:51" s="13" customFormat="1" ht="12">
      <c r="B107" s="172"/>
      <c r="D107" s="168" t="s">
        <v>137</v>
      </c>
      <c r="E107" s="173" t="s">
        <v>3</v>
      </c>
      <c r="F107" s="174" t="s">
        <v>173</v>
      </c>
      <c r="H107" s="175">
        <v>57.2</v>
      </c>
      <c r="I107" s="176"/>
      <c r="L107" s="172"/>
      <c r="M107" s="177"/>
      <c r="N107" s="178"/>
      <c r="O107" s="178"/>
      <c r="P107" s="178"/>
      <c r="Q107" s="178"/>
      <c r="R107" s="178"/>
      <c r="S107" s="178"/>
      <c r="T107" s="179"/>
      <c r="AT107" s="173" t="s">
        <v>137</v>
      </c>
      <c r="AU107" s="173" t="s">
        <v>87</v>
      </c>
      <c r="AV107" s="13" t="s">
        <v>87</v>
      </c>
      <c r="AW107" s="13" t="s">
        <v>39</v>
      </c>
      <c r="AX107" s="13" t="s">
        <v>77</v>
      </c>
      <c r="AY107" s="173" t="s">
        <v>126</v>
      </c>
    </row>
    <row r="108" spans="2:51" s="13" customFormat="1" ht="12">
      <c r="B108" s="172"/>
      <c r="D108" s="168" t="s">
        <v>137</v>
      </c>
      <c r="E108" s="173" t="s">
        <v>3</v>
      </c>
      <c r="F108" s="174" t="s">
        <v>174</v>
      </c>
      <c r="H108" s="175">
        <v>54</v>
      </c>
      <c r="I108" s="176"/>
      <c r="L108" s="172"/>
      <c r="M108" s="177"/>
      <c r="N108" s="178"/>
      <c r="O108" s="178"/>
      <c r="P108" s="178"/>
      <c r="Q108" s="178"/>
      <c r="R108" s="178"/>
      <c r="S108" s="178"/>
      <c r="T108" s="179"/>
      <c r="AT108" s="173" t="s">
        <v>137</v>
      </c>
      <c r="AU108" s="173" t="s">
        <v>87</v>
      </c>
      <c r="AV108" s="13" t="s">
        <v>87</v>
      </c>
      <c r="AW108" s="13" t="s">
        <v>39</v>
      </c>
      <c r="AX108" s="13" t="s">
        <v>77</v>
      </c>
      <c r="AY108" s="173" t="s">
        <v>126</v>
      </c>
    </row>
    <row r="109" spans="2:51" s="14" customFormat="1" ht="12">
      <c r="B109" s="180"/>
      <c r="D109" s="168" t="s">
        <v>137</v>
      </c>
      <c r="E109" s="181" t="s">
        <v>3</v>
      </c>
      <c r="F109" s="182" t="s">
        <v>140</v>
      </c>
      <c r="H109" s="183">
        <v>111.2</v>
      </c>
      <c r="I109" s="184"/>
      <c r="L109" s="180"/>
      <c r="M109" s="185"/>
      <c r="N109" s="186"/>
      <c r="O109" s="186"/>
      <c r="P109" s="186"/>
      <c r="Q109" s="186"/>
      <c r="R109" s="186"/>
      <c r="S109" s="186"/>
      <c r="T109" s="187"/>
      <c r="AT109" s="181" t="s">
        <v>137</v>
      </c>
      <c r="AU109" s="181" t="s">
        <v>87</v>
      </c>
      <c r="AV109" s="14" t="s">
        <v>133</v>
      </c>
      <c r="AW109" s="14" t="s">
        <v>39</v>
      </c>
      <c r="AX109" s="14" t="s">
        <v>85</v>
      </c>
      <c r="AY109" s="181" t="s">
        <v>126</v>
      </c>
    </row>
    <row r="110" spans="1:65" s="2" customFormat="1" ht="19.15" customHeight="1">
      <c r="A110" s="34"/>
      <c r="B110" s="154"/>
      <c r="C110" s="155" t="s">
        <v>175</v>
      </c>
      <c r="D110" s="155" t="s">
        <v>128</v>
      </c>
      <c r="E110" s="156" t="s">
        <v>176</v>
      </c>
      <c r="F110" s="157" t="s">
        <v>177</v>
      </c>
      <c r="G110" s="158" t="s">
        <v>170</v>
      </c>
      <c r="H110" s="159">
        <v>111.2</v>
      </c>
      <c r="I110" s="160"/>
      <c r="J110" s="161">
        <f>ROUND(I110*H110,2)</f>
        <v>0</v>
      </c>
      <c r="K110" s="157" t="s">
        <v>132</v>
      </c>
      <c r="L110" s="35"/>
      <c r="M110" s="162" t="s">
        <v>3</v>
      </c>
      <c r="N110" s="163" t="s">
        <v>48</v>
      </c>
      <c r="O110" s="55"/>
      <c r="P110" s="164">
        <f>O110*H110</f>
        <v>0</v>
      </c>
      <c r="Q110" s="164">
        <v>0</v>
      </c>
      <c r="R110" s="164">
        <f>Q110*H110</f>
        <v>0</v>
      </c>
      <c r="S110" s="164">
        <v>0</v>
      </c>
      <c r="T110" s="165">
        <f>S110*H110</f>
        <v>0</v>
      </c>
      <c r="U110" s="34"/>
      <c r="V110" s="34"/>
      <c r="W110" s="34"/>
      <c r="X110" s="34"/>
      <c r="Y110" s="34"/>
      <c r="Z110" s="34"/>
      <c r="AA110" s="34"/>
      <c r="AB110" s="34"/>
      <c r="AC110" s="34"/>
      <c r="AD110" s="34"/>
      <c r="AE110" s="34"/>
      <c r="AR110" s="166" t="s">
        <v>133</v>
      </c>
      <c r="AT110" s="166" t="s">
        <v>128</v>
      </c>
      <c r="AU110" s="166" t="s">
        <v>87</v>
      </c>
      <c r="AY110" s="18" t="s">
        <v>126</v>
      </c>
      <c r="BE110" s="167">
        <f>IF(N110="základní",J110,0)</f>
        <v>0</v>
      </c>
      <c r="BF110" s="167">
        <f>IF(N110="snížená",J110,0)</f>
        <v>0</v>
      </c>
      <c r="BG110" s="167">
        <f>IF(N110="zákl. přenesená",J110,0)</f>
        <v>0</v>
      </c>
      <c r="BH110" s="167">
        <f>IF(N110="sníž. přenesená",J110,0)</f>
        <v>0</v>
      </c>
      <c r="BI110" s="167">
        <f>IF(N110="nulová",J110,0)</f>
        <v>0</v>
      </c>
      <c r="BJ110" s="18" t="s">
        <v>85</v>
      </c>
      <c r="BK110" s="167">
        <f>ROUND(I110*H110,2)</f>
        <v>0</v>
      </c>
      <c r="BL110" s="18" t="s">
        <v>133</v>
      </c>
      <c r="BM110" s="166" t="s">
        <v>178</v>
      </c>
    </row>
    <row r="111" spans="1:47" s="2" customFormat="1" ht="107.25">
      <c r="A111" s="34"/>
      <c r="B111" s="35"/>
      <c r="C111" s="34"/>
      <c r="D111" s="168" t="s">
        <v>135</v>
      </c>
      <c r="E111" s="34"/>
      <c r="F111" s="169" t="s">
        <v>179</v>
      </c>
      <c r="G111" s="34"/>
      <c r="H111" s="34"/>
      <c r="I111" s="93"/>
      <c r="J111" s="34"/>
      <c r="K111" s="34"/>
      <c r="L111" s="35"/>
      <c r="M111" s="170"/>
      <c r="N111" s="171"/>
      <c r="O111" s="55"/>
      <c r="P111" s="55"/>
      <c r="Q111" s="55"/>
      <c r="R111" s="55"/>
      <c r="S111" s="55"/>
      <c r="T111" s="56"/>
      <c r="U111" s="34"/>
      <c r="V111" s="34"/>
      <c r="W111" s="34"/>
      <c r="X111" s="34"/>
      <c r="Y111" s="34"/>
      <c r="Z111" s="34"/>
      <c r="AA111" s="34"/>
      <c r="AB111" s="34"/>
      <c r="AC111" s="34"/>
      <c r="AD111" s="34"/>
      <c r="AE111" s="34"/>
      <c r="AT111" s="18" t="s">
        <v>135</v>
      </c>
      <c r="AU111" s="18" t="s">
        <v>87</v>
      </c>
    </row>
    <row r="112" spans="2:51" s="13" customFormat="1" ht="12">
      <c r="B112" s="172"/>
      <c r="D112" s="168" t="s">
        <v>137</v>
      </c>
      <c r="E112" s="173" t="s">
        <v>3</v>
      </c>
      <c r="F112" s="174" t="s">
        <v>180</v>
      </c>
      <c r="H112" s="175">
        <v>111.2</v>
      </c>
      <c r="I112" s="176"/>
      <c r="L112" s="172"/>
      <c r="M112" s="177"/>
      <c r="N112" s="178"/>
      <c r="O112" s="178"/>
      <c r="P112" s="178"/>
      <c r="Q112" s="178"/>
      <c r="R112" s="178"/>
      <c r="S112" s="178"/>
      <c r="T112" s="179"/>
      <c r="AT112" s="173" t="s">
        <v>137</v>
      </c>
      <c r="AU112" s="173" t="s">
        <v>87</v>
      </c>
      <c r="AV112" s="13" t="s">
        <v>87</v>
      </c>
      <c r="AW112" s="13" t="s">
        <v>39</v>
      </c>
      <c r="AX112" s="13" t="s">
        <v>85</v>
      </c>
      <c r="AY112" s="173" t="s">
        <v>126</v>
      </c>
    </row>
    <row r="113" spans="1:65" s="2" customFormat="1" ht="14.45" customHeight="1">
      <c r="A113" s="34"/>
      <c r="B113" s="154"/>
      <c r="C113" s="188" t="s">
        <v>181</v>
      </c>
      <c r="D113" s="188" t="s">
        <v>182</v>
      </c>
      <c r="E113" s="189" t="s">
        <v>183</v>
      </c>
      <c r="F113" s="190" t="s">
        <v>184</v>
      </c>
      <c r="G113" s="191" t="s">
        <v>185</v>
      </c>
      <c r="H113" s="192">
        <v>1.668</v>
      </c>
      <c r="I113" s="193"/>
      <c r="J113" s="194">
        <f>ROUND(I113*H113,2)</f>
        <v>0</v>
      </c>
      <c r="K113" s="190" t="s">
        <v>132</v>
      </c>
      <c r="L113" s="195"/>
      <c r="M113" s="196" t="s">
        <v>3</v>
      </c>
      <c r="N113" s="197" t="s">
        <v>48</v>
      </c>
      <c r="O113" s="55"/>
      <c r="P113" s="164">
        <f>O113*H113</f>
        <v>0</v>
      </c>
      <c r="Q113" s="164">
        <v>0.001</v>
      </c>
      <c r="R113" s="164">
        <f>Q113*H113</f>
        <v>0.001668</v>
      </c>
      <c r="S113" s="164">
        <v>0</v>
      </c>
      <c r="T113" s="165">
        <f>S113*H113</f>
        <v>0</v>
      </c>
      <c r="U113" s="34"/>
      <c r="V113" s="34"/>
      <c r="W113" s="34"/>
      <c r="X113" s="34"/>
      <c r="Y113" s="34"/>
      <c r="Z113" s="34"/>
      <c r="AA113" s="34"/>
      <c r="AB113" s="34"/>
      <c r="AC113" s="34"/>
      <c r="AD113" s="34"/>
      <c r="AE113" s="34"/>
      <c r="AR113" s="166" t="s">
        <v>175</v>
      </c>
      <c r="AT113" s="166" t="s">
        <v>182</v>
      </c>
      <c r="AU113" s="166" t="s">
        <v>87</v>
      </c>
      <c r="AY113" s="18" t="s">
        <v>126</v>
      </c>
      <c r="BE113" s="167">
        <f>IF(N113="základní",J113,0)</f>
        <v>0</v>
      </c>
      <c r="BF113" s="167">
        <f>IF(N113="snížená",J113,0)</f>
        <v>0</v>
      </c>
      <c r="BG113" s="167">
        <f>IF(N113="zákl. přenesená",J113,0)</f>
        <v>0</v>
      </c>
      <c r="BH113" s="167">
        <f>IF(N113="sníž. přenesená",J113,0)</f>
        <v>0</v>
      </c>
      <c r="BI113" s="167">
        <f>IF(N113="nulová",J113,0)</f>
        <v>0</v>
      </c>
      <c r="BJ113" s="18" t="s">
        <v>85</v>
      </c>
      <c r="BK113" s="167">
        <f>ROUND(I113*H113,2)</f>
        <v>0</v>
      </c>
      <c r="BL113" s="18" t="s">
        <v>133</v>
      </c>
      <c r="BM113" s="166" t="s">
        <v>186</v>
      </c>
    </row>
    <row r="114" spans="2:51" s="13" customFormat="1" ht="12">
      <c r="B114" s="172"/>
      <c r="D114" s="168" t="s">
        <v>137</v>
      </c>
      <c r="F114" s="174" t="s">
        <v>187</v>
      </c>
      <c r="H114" s="175">
        <v>1.668</v>
      </c>
      <c r="I114" s="176"/>
      <c r="L114" s="172"/>
      <c r="M114" s="177"/>
      <c r="N114" s="178"/>
      <c r="O114" s="178"/>
      <c r="P114" s="178"/>
      <c r="Q114" s="178"/>
      <c r="R114" s="178"/>
      <c r="S114" s="178"/>
      <c r="T114" s="179"/>
      <c r="AT114" s="173" t="s">
        <v>137</v>
      </c>
      <c r="AU114" s="173" t="s">
        <v>87</v>
      </c>
      <c r="AV114" s="13" t="s">
        <v>87</v>
      </c>
      <c r="AW114" s="13" t="s">
        <v>4</v>
      </c>
      <c r="AX114" s="13" t="s">
        <v>85</v>
      </c>
      <c r="AY114" s="173" t="s">
        <v>126</v>
      </c>
    </row>
    <row r="115" spans="2:63" s="12" customFormat="1" ht="22.9" customHeight="1">
      <c r="B115" s="141"/>
      <c r="D115" s="142" t="s">
        <v>76</v>
      </c>
      <c r="E115" s="152" t="s">
        <v>181</v>
      </c>
      <c r="F115" s="152" t="s">
        <v>188</v>
      </c>
      <c r="I115" s="144"/>
      <c r="J115" s="153">
        <f>BK115</f>
        <v>0</v>
      </c>
      <c r="L115" s="141"/>
      <c r="M115" s="146"/>
      <c r="N115" s="147"/>
      <c r="O115" s="147"/>
      <c r="P115" s="148">
        <f>SUM(P116:P120)</f>
        <v>0</v>
      </c>
      <c r="Q115" s="147"/>
      <c r="R115" s="148">
        <f>SUM(R116:R120)</f>
        <v>0</v>
      </c>
      <c r="S115" s="147"/>
      <c r="T115" s="149">
        <f>SUM(T116:T120)</f>
        <v>20.25</v>
      </c>
      <c r="AR115" s="142" t="s">
        <v>85</v>
      </c>
      <c r="AT115" s="150" t="s">
        <v>76</v>
      </c>
      <c r="AU115" s="150" t="s">
        <v>85</v>
      </c>
      <c r="AY115" s="142" t="s">
        <v>126</v>
      </c>
      <c r="BK115" s="151">
        <f>SUM(BK116:BK120)</f>
        <v>0</v>
      </c>
    </row>
    <row r="116" spans="1:65" s="2" customFormat="1" ht="19.15" customHeight="1">
      <c r="A116" s="34"/>
      <c r="B116" s="154"/>
      <c r="C116" s="155" t="s">
        <v>189</v>
      </c>
      <c r="D116" s="155" t="s">
        <v>128</v>
      </c>
      <c r="E116" s="156" t="s">
        <v>190</v>
      </c>
      <c r="F116" s="157" t="s">
        <v>191</v>
      </c>
      <c r="G116" s="158" t="s">
        <v>192</v>
      </c>
      <c r="H116" s="159">
        <v>81</v>
      </c>
      <c r="I116" s="160"/>
      <c r="J116" s="161">
        <f>ROUND(I116*H116,2)</f>
        <v>0</v>
      </c>
      <c r="K116" s="157" t="s">
        <v>132</v>
      </c>
      <c r="L116" s="35"/>
      <c r="M116" s="162" t="s">
        <v>3</v>
      </c>
      <c r="N116" s="163" t="s">
        <v>48</v>
      </c>
      <c r="O116" s="55"/>
      <c r="P116" s="164">
        <f>O116*H116</f>
        <v>0</v>
      </c>
      <c r="Q116" s="164">
        <v>0</v>
      </c>
      <c r="R116" s="164">
        <f>Q116*H116</f>
        <v>0</v>
      </c>
      <c r="S116" s="164">
        <v>0.25</v>
      </c>
      <c r="T116" s="165">
        <f>S116*H116</f>
        <v>20.25</v>
      </c>
      <c r="U116" s="34"/>
      <c r="V116" s="34"/>
      <c r="W116" s="34"/>
      <c r="X116" s="34"/>
      <c r="Y116" s="34"/>
      <c r="Z116" s="34"/>
      <c r="AA116" s="34"/>
      <c r="AB116" s="34"/>
      <c r="AC116" s="34"/>
      <c r="AD116" s="34"/>
      <c r="AE116" s="34"/>
      <c r="AR116" s="166" t="s">
        <v>133</v>
      </c>
      <c r="AT116" s="166" t="s">
        <v>128</v>
      </c>
      <c r="AU116" s="166" t="s">
        <v>87</v>
      </c>
      <c r="AY116" s="18" t="s">
        <v>126</v>
      </c>
      <c r="BE116" s="167">
        <f>IF(N116="základní",J116,0)</f>
        <v>0</v>
      </c>
      <c r="BF116" s="167">
        <f>IF(N116="snížená",J116,0)</f>
        <v>0</v>
      </c>
      <c r="BG116" s="167">
        <f>IF(N116="zákl. přenesená",J116,0)</f>
        <v>0</v>
      </c>
      <c r="BH116" s="167">
        <f>IF(N116="sníž. přenesená",J116,0)</f>
        <v>0</v>
      </c>
      <c r="BI116" s="167">
        <f>IF(N116="nulová",J116,0)</f>
        <v>0</v>
      </c>
      <c r="BJ116" s="18" t="s">
        <v>85</v>
      </c>
      <c r="BK116" s="167">
        <f>ROUND(I116*H116,2)</f>
        <v>0</v>
      </c>
      <c r="BL116" s="18" t="s">
        <v>133</v>
      </c>
      <c r="BM116" s="166" t="s">
        <v>193</v>
      </c>
    </row>
    <row r="117" spans="1:47" s="2" customFormat="1" ht="58.5">
      <c r="A117" s="34"/>
      <c r="B117" s="35"/>
      <c r="C117" s="34"/>
      <c r="D117" s="168" t="s">
        <v>135</v>
      </c>
      <c r="E117" s="34"/>
      <c r="F117" s="169" t="s">
        <v>194</v>
      </c>
      <c r="G117" s="34"/>
      <c r="H117" s="34"/>
      <c r="I117" s="93"/>
      <c r="J117" s="34"/>
      <c r="K117" s="34"/>
      <c r="L117" s="35"/>
      <c r="M117" s="170"/>
      <c r="N117" s="171"/>
      <c r="O117" s="55"/>
      <c r="P117" s="55"/>
      <c r="Q117" s="55"/>
      <c r="R117" s="55"/>
      <c r="S117" s="55"/>
      <c r="T117" s="56"/>
      <c r="U117" s="34"/>
      <c r="V117" s="34"/>
      <c r="W117" s="34"/>
      <c r="X117" s="34"/>
      <c r="Y117" s="34"/>
      <c r="Z117" s="34"/>
      <c r="AA117" s="34"/>
      <c r="AB117" s="34"/>
      <c r="AC117" s="34"/>
      <c r="AD117" s="34"/>
      <c r="AE117" s="34"/>
      <c r="AT117" s="18" t="s">
        <v>135</v>
      </c>
      <c r="AU117" s="18" t="s">
        <v>87</v>
      </c>
    </row>
    <row r="118" spans="2:51" s="13" customFormat="1" ht="12">
      <c r="B118" s="172"/>
      <c r="D118" s="168" t="s">
        <v>137</v>
      </c>
      <c r="E118" s="173" t="s">
        <v>3</v>
      </c>
      <c r="F118" s="174" t="s">
        <v>195</v>
      </c>
      <c r="H118" s="175">
        <v>27</v>
      </c>
      <c r="I118" s="176"/>
      <c r="L118" s="172"/>
      <c r="M118" s="177"/>
      <c r="N118" s="178"/>
      <c r="O118" s="178"/>
      <c r="P118" s="178"/>
      <c r="Q118" s="178"/>
      <c r="R118" s="178"/>
      <c r="S118" s="178"/>
      <c r="T118" s="179"/>
      <c r="AT118" s="173" t="s">
        <v>137</v>
      </c>
      <c r="AU118" s="173" t="s">
        <v>87</v>
      </c>
      <c r="AV118" s="13" t="s">
        <v>87</v>
      </c>
      <c r="AW118" s="13" t="s">
        <v>39</v>
      </c>
      <c r="AX118" s="13" t="s">
        <v>77</v>
      </c>
      <c r="AY118" s="173" t="s">
        <v>126</v>
      </c>
    </row>
    <row r="119" spans="2:51" s="13" customFormat="1" ht="12">
      <c r="B119" s="172"/>
      <c r="D119" s="168" t="s">
        <v>137</v>
      </c>
      <c r="E119" s="173" t="s">
        <v>3</v>
      </c>
      <c r="F119" s="174" t="s">
        <v>196</v>
      </c>
      <c r="H119" s="175">
        <v>54</v>
      </c>
      <c r="I119" s="176"/>
      <c r="L119" s="172"/>
      <c r="M119" s="177"/>
      <c r="N119" s="178"/>
      <c r="O119" s="178"/>
      <c r="P119" s="178"/>
      <c r="Q119" s="178"/>
      <c r="R119" s="178"/>
      <c r="S119" s="178"/>
      <c r="T119" s="179"/>
      <c r="AT119" s="173" t="s">
        <v>137</v>
      </c>
      <c r="AU119" s="173" t="s">
        <v>87</v>
      </c>
      <c r="AV119" s="13" t="s">
        <v>87</v>
      </c>
      <c r="AW119" s="13" t="s">
        <v>39</v>
      </c>
      <c r="AX119" s="13" t="s">
        <v>77</v>
      </c>
      <c r="AY119" s="173" t="s">
        <v>126</v>
      </c>
    </row>
    <row r="120" spans="2:51" s="14" customFormat="1" ht="12">
      <c r="B120" s="180"/>
      <c r="D120" s="168" t="s">
        <v>137</v>
      </c>
      <c r="E120" s="181" t="s">
        <v>3</v>
      </c>
      <c r="F120" s="182" t="s">
        <v>140</v>
      </c>
      <c r="H120" s="183">
        <v>81</v>
      </c>
      <c r="I120" s="184"/>
      <c r="L120" s="180"/>
      <c r="M120" s="185"/>
      <c r="N120" s="186"/>
      <c r="O120" s="186"/>
      <c r="P120" s="186"/>
      <c r="Q120" s="186"/>
      <c r="R120" s="186"/>
      <c r="S120" s="186"/>
      <c r="T120" s="187"/>
      <c r="AT120" s="181" t="s">
        <v>137</v>
      </c>
      <c r="AU120" s="181" t="s">
        <v>87</v>
      </c>
      <c r="AV120" s="14" t="s">
        <v>133</v>
      </c>
      <c r="AW120" s="14" t="s">
        <v>39</v>
      </c>
      <c r="AX120" s="14" t="s">
        <v>85</v>
      </c>
      <c r="AY120" s="181" t="s">
        <v>126</v>
      </c>
    </row>
    <row r="121" spans="2:63" s="12" customFormat="1" ht="22.9" customHeight="1">
      <c r="B121" s="141"/>
      <c r="D121" s="142" t="s">
        <v>76</v>
      </c>
      <c r="E121" s="152" t="s">
        <v>197</v>
      </c>
      <c r="F121" s="152" t="s">
        <v>198</v>
      </c>
      <c r="I121" s="144"/>
      <c r="J121" s="153">
        <f>BK121</f>
        <v>0</v>
      </c>
      <c r="L121" s="141"/>
      <c r="M121" s="146"/>
      <c r="N121" s="147"/>
      <c r="O121" s="147"/>
      <c r="P121" s="148">
        <f>SUM(P122:P128)</f>
        <v>0</v>
      </c>
      <c r="Q121" s="147"/>
      <c r="R121" s="148">
        <f>SUM(R122:R128)</f>
        <v>0</v>
      </c>
      <c r="S121" s="147"/>
      <c r="T121" s="149">
        <f>SUM(T122:T128)</f>
        <v>0</v>
      </c>
      <c r="AR121" s="142" t="s">
        <v>85</v>
      </c>
      <c r="AT121" s="150" t="s">
        <v>76</v>
      </c>
      <c r="AU121" s="150" t="s">
        <v>85</v>
      </c>
      <c r="AY121" s="142" t="s">
        <v>126</v>
      </c>
      <c r="BK121" s="151">
        <f>SUM(BK122:BK128)</f>
        <v>0</v>
      </c>
    </row>
    <row r="122" spans="1:65" s="2" customFormat="1" ht="14.45" customHeight="1">
      <c r="A122" s="34"/>
      <c r="B122" s="154"/>
      <c r="C122" s="155" t="s">
        <v>199</v>
      </c>
      <c r="D122" s="155" t="s">
        <v>128</v>
      </c>
      <c r="E122" s="156" t="s">
        <v>200</v>
      </c>
      <c r="F122" s="157" t="s">
        <v>201</v>
      </c>
      <c r="G122" s="158" t="s">
        <v>157</v>
      </c>
      <c r="H122" s="159">
        <v>20.25</v>
      </c>
      <c r="I122" s="160"/>
      <c r="J122" s="161">
        <f>ROUND(I122*H122,2)</f>
        <v>0</v>
      </c>
      <c r="K122" s="157" t="s">
        <v>132</v>
      </c>
      <c r="L122" s="35"/>
      <c r="M122" s="162" t="s">
        <v>3</v>
      </c>
      <c r="N122" s="163" t="s">
        <v>48</v>
      </c>
      <c r="O122" s="55"/>
      <c r="P122" s="164">
        <f>O122*H122</f>
        <v>0</v>
      </c>
      <c r="Q122" s="164">
        <v>0</v>
      </c>
      <c r="R122" s="164">
        <f>Q122*H122</f>
        <v>0</v>
      </c>
      <c r="S122" s="164">
        <v>0</v>
      </c>
      <c r="T122" s="165">
        <f>S122*H122</f>
        <v>0</v>
      </c>
      <c r="U122" s="34"/>
      <c r="V122" s="34"/>
      <c r="W122" s="34"/>
      <c r="X122" s="34"/>
      <c r="Y122" s="34"/>
      <c r="Z122" s="34"/>
      <c r="AA122" s="34"/>
      <c r="AB122" s="34"/>
      <c r="AC122" s="34"/>
      <c r="AD122" s="34"/>
      <c r="AE122" s="34"/>
      <c r="AR122" s="166" t="s">
        <v>133</v>
      </c>
      <c r="AT122" s="166" t="s">
        <v>128</v>
      </c>
      <c r="AU122" s="166" t="s">
        <v>87</v>
      </c>
      <c r="AY122" s="18" t="s">
        <v>126</v>
      </c>
      <c r="BE122" s="167">
        <f>IF(N122="základní",J122,0)</f>
        <v>0</v>
      </c>
      <c r="BF122" s="167">
        <f>IF(N122="snížená",J122,0)</f>
        <v>0</v>
      </c>
      <c r="BG122" s="167">
        <f>IF(N122="zákl. přenesená",J122,0)</f>
        <v>0</v>
      </c>
      <c r="BH122" s="167">
        <f>IF(N122="sníž. přenesená",J122,0)</f>
        <v>0</v>
      </c>
      <c r="BI122" s="167">
        <f>IF(N122="nulová",J122,0)</f>
        <v>0</v>
      </c>
      <c r="BJ122" s="18" t="s">
        <v>85</v>
      </c>
      <c r="BK122" s="167">
        <f>ROUND(I122*H122,2)</f>
        <v>0</v>
      </c>
      <c r="BL122" s="18" t="s">
        <v>133</v>
      </c>
      <c r="BM122" s="166" t="s">
        <v>202</v>
      </c>
    </row>
    <row r="123" spans="1:47" s="2" customFormat="1" ht="58.5">
      <c r="A123" s="34"/>
      <c r="B123" s="35"/>
      <c r="C123" s="34"/>
      <c r="D123" s="168" t="s">
        <v>135</v>
      </c>
      <c r="E123" s="34"/>
      <c r="F123" s="169" t="s">
        <v>203</v>
      </c>
      <c r="G123" s="34"/>
      <c r="H123" s="34"/>
      <c r="I123" s="93"/>
      <c r="J123" s="34"/>
      <c r="K123" s="34"/>
      <c r="L123" s="35"/>
      <c r="M123" s="170"/>
      <c r="N123" s="171"/>
      <c r="O123" s="55"/>
      <c r="P123" s="55"/>
      <c r="Q123" s="55"/>
      <c r="R123" s="55"/>
      <c r="S123" s="55"/>
      <c r="T123" s="56"/>
      <c r="U123" s="34"/>
      <c r="V123" s="34"/>
      <c r="W123" s="34"/>
      <c r="X123" s="34"/>
      <c r="Y123" s="34"/>
      <c r="Z123" s="34"/>
      <c r="AA123" s="34"/>
      <c r="AB123" s="34"/>
      <c r="AC123" s="34"/>
      <c r="AD123" s="34"/>
      <c r="AE123" s="34"/>
      <c r="AT123" s="18" t="s">
        <v>135</v>
      </c>
      <c r="AU123" s="18" t="s">
        <v>87</v>
      </c>
    </row>
    <row r="124" spans="1:65" s="2" customFormat="1" ht="19.15" customHeight="1">
      <c r="A124" s="34"/>
      <c r="B124" s="154"/>
      <c r="C124" s="155" t="s">
        <v>204</v>
      </c>
      <c r="D124" s="155" t="s">
        <v>128</v>
      </c>
      <c r="E124" s="156" t="s">
        <v>205</v>
      </c>
      <c r="F124" s="157" t="s">
        <v>206</v>
      </c>
      <c r="G124" s="158" t="s">
        <v>157</v>
      </c>
      <c r="H124" s="159">
        <v>182.25</v>
      </c>
      <c r="I124" s="160"/>
      <c r="J124" s="161">
        <f>ROUND(I124*H124,2)</f>
        <v>0</v>
      </c>
      <c r="K124" s="157" t="s">
        <v>132</v>
      </c>
      <c r="L124" s="35"/>
      <c r="M124" s="162" t="s">
        <v>3</v>
      </c>
      <c r="N124" s="163" t="s">
        <v>48</v>
      </c>
      <c r="O124" s="55"/>
      <c r="P124" s="164">
        <f>O124*H124</f>
        <v>0</v>
      </c>
      <c r="Q124" s="164">
        <v>0</v>
      </c>
      <c r="R124" s="164">
        <f>Q124*H124</f>
        <v>0</v>
      </c>
      <c r="S124" s="164">
        <v>0</v>
      </c>
      <c r="T124" s="165">
        <f>S124*H124</f>
        <v>0</v>
      </c>
      <c r="U124" s="34"/>
      <c r="V124" s="34"/>
      <c r="W124" s="34"/>
      <c r="X124" s="34"/>
      <c r="Y124" s="34"/>
      <c r="Z124" s="34"/>
      <c r="AA124" s="34"/>
      <c r="AB124" s="34"/>
      <c r="AC124" s="34"/>
      <c r="AD124" s="34"/>
      <c r="AE124" s="34"/>
      <c r="AR124" s="166" t="s">
        <v>133</v>
      </c>
      <c r="AT124" s="166" t="s">
        <v>128</v>
      </c>
      <c r="AU124" s="166" t="s">
        <v>87</v>
      </c>
      <c r="AY124" s="18" t="s">
        <v>126</v>
      </c>
      <c r="BE124" s="167">
        <f>IF(N124="základní",J124,0)</f>
        <v>0</v>
      </c>
      <c r="BF124" s="167">
        <f>IF(N124="snížená",J124,0)</f>
        <v>0</v>
      </c>
      <c r="BG124" s="167">
        <f>IF(N124="zákl. přenesená",J124,0)</f>
        <v>0</v>
      </c>
      <c r="BH124" s="167">
        <f>IF(N124="sníž. přenesená",J124,0)</f>
        <v>0</v>
      </c>
      <c r="BI124" s="167">
        <f>IF(N124="nulová",J124,0)</f>
        <v>0</v>
      </c>
      <c r="BJ124" s="18" t="s">
        <v>85</v>
      </c>
      <c r="BK124" s="167">
        <f>ROUND(I124*H124,2)</f>
        <v>0</v>
      </c>
      <c r="BL124" s="18" t="s">
        <v>133</v>
      </c>
      <c r="BM124" s="166" t="s">
        <v>207</v>
      </c>
    </row>
    <row r="125" spans="1:47" s="2" customFormat="1" ht="58.5">
      <c r="A125" s="34"/>
      <c r="B125" s="35"/>
      <c r="C125" s="34"/>
      <c r="D125" s="168" t="s">
        <v>135</v>
      </c>
      <c r="E125" s="34"/>
      <c r="F125" s="169" t="s">
        <v>203</v>
      </c>
      <c r="G125" s="34"/>
      <c r="H125" s="34"/>
      <c r="I125" s="93"/>
      <c r="J125" s="34"/>
      <c r="K125" s="34"/>
      <c r="L125" s="35"/>
      <c r="M125" s="170"/>
      <c r="N125" s="171"/>
      <c r="O125" s="55"/>
      <c r="P125" s="55"/>
      <c r="Q125" s="55"/>
      <c r="R125" s="55"/>
      <c r="S125" s="55"/>
      <c r="T125" s="56"/>
      <c r="U125" s="34"/>
      <c r="V125" s="34"/>
      <c r="W125" s="34"/>
      <c r="X125" s="34"/>
      <c r="Y125" s="34"/>
      <c r="Z125" s="34"/>
      <c r="AA125" s="34"/>
      <c r="AB125" s="34"/>
      <c r="AC125" s="34"/>
      <c r="AD125" s="34"/>
      <c r="AE125" s="34"/>
      <c r="AT125" s="18" t="s">
        <v>135</v>
      </c>
      <c r="AU125" s="18" t="s">
        <v>87</v>
      </c>
    </row>
    <row r="126" spans="2:51" s="13" customFormat="1" ht="12">
      <c r="B126" s="172"/>
      <c r="D126" s="168" t="s">
        <v>137</v>
      </c>
      <c r="E126" s="173" t="s">
        <v>3</v>
      </c>
      <c r="F126" s="174" t="s">
        <v>208</v>
      </c>
      <c r="H126" s="175">
        <v>182.25</v>
      </c>
      <c r="I126" s="176"/>
      <c r="L126" s="172"/>
      <c r="M126" s="177"/>
      <c r="N126" s="178"/>
      <c r="O126" s="178"/>
      <c r="P126" s="178"/>
      <c r="Q126" s="178"/>
      <c r="R126" s="178"/>
      <c r="S126" s="178"/>
      <c r="T126" s="179"/>
      <c r="AT126" s="173" t="s">
        <v>137</v>
      </c>
      <c r="AU126" s="173" t="s">
        <v>87</v>
      </c>
      <c r="AV126" s="13" t="s">
        <v>87</v>
      </c>
      <c r="AW126" s="13" t="s">
        <v>39</v>
      </c>
      <c r="AX126" s="13" t="s">
        <v>85</v>
      </c>
      <c r="AY126" s="173" t="s">
        <v>126</v>
      </c>
    </row>
    <row r="127" spans="1:65" s="2" customFormat="1" ht="19.15" customHeight="1">
      <c r="A127" s="34"/>
      <c r="B127" s="154"/>
      <c r="C127" s="155" t="s">
        <v>209</v>
      </c>
      <c r="D127" s="155" t="s">
        <v>128</v>
      </c>
      <c r="E127" s="156" t="s">
        <v>210</v>
      </c>
      <c r="F127" s="157" t="s">
        <v>211</v>
      </c>
      <c r="G127" s="158" t="s">
        <v>157</v>
      </c>
      <c r="H127" s="159">
        <v>20.25</v>
      </c>
      <c r="I127" s="160"/>
      <c r="J127" s="161">
        <f>ROUND(I127*H127,2)</f>
        <v>0</v>
      </c>
      <c r="K127" s="157" t="s">
        <v>132</v>
      </c>
      <c r="L127" s="35"/>
      <c r="M127" s="162" t="s">
        <v>3</v>
      </c>
      <c r="N127" s="163" t="s">
        <v>48</v>
      </c>
      <c r="O127" s="55"/>
      <c r="P127" s="164">
        <f>O127*H127</f>
        <v>0</v>
      </c>
      <c r="Q127" s="164">
        <v>0</v>
      </c>
      <c r="R127" s="164">
        <f>Q127*H127</f>
        <v>0</v>
      </c>
      <c r="S127" s="164">
        <v>0</v>
      </c>
      <c r="T127" s="165">
        <f>S127*H127</f>
        <v>0</v>
      </c>
      <c r="U127" s="34"/>
      <c r="V127" s="34"/>
      <c r="W127" s="34"/>
      <c r="X127" s="34"/>
      <c r="Y127" s="34"/>
      <c r="Z127" s="34"/>
      <c r="AA127" s="34"/>
      <c r="AB127" s="34"/>
      <c r="AC127" s="34"/>
      <c r="AD127" s="34"/>
      <c r="AE127" s="34"/>
      <c r="AR127" s="166" t="s">
        <v>133</v>
      </c>
      <c r="AT127" s="166" t="s">
        <v>128</v>
      </c>
      <c r="AU127" s="166" t="s">
        <v>87</v>
      </c>
      <c r="AY127" s="18" t="s">
        <v>126</v>
      </c>
      <c r="BE127" s="167">
        <f>IF(N127="základní",J127,0)</f>
        <v>0</v>
      </c>
      <c r="BF127" s="167">
        <f>IF(N127="snížená",J127,0)</f>
        <v>0</v>
      </c>
      <c r="BG127" s="167">
        <f>IF(N127="zákl. přenesená",J127,0)</f>
        <v>0</v>
      </c>
      <c r="BH127" s="167">
        <f>IF(N127="sníž. přenesená",J127,0)</f>
        <v>0</v>
      </c>
      <c r="BI127" s="167">
        <f>IF(N127="nulová",J127,0)</f>
        <v>0</v>
      </c>
      <c r="BJ127" s="18" t="s">
        <v>85</v>
      </c>
      <c r="BK127" s="167">
        <f>ROUND(I127*H127,2)</f>
        <v>0</v>
      </c>
      <c r="BL127" s="18" t="s">
        <v>133</v>
      </c>
      <c r="BM127" s="166" t="s">
        <v>212</v>
      </c>
    </row>
    <row r="128" spans="1:47" s="2" customFormat="1" ht="58.5">
      <c r="A128" s="34"/>
      <c r="B128" s="35"/>
      <c r="C128" s="34"/>
      <c r="D128" s="168" t="s">
        <v>135</v>
      </c>
      <c r="E128" s="34"/>
      <c r="F128" s="169" t="s">
        <v>213</v>
      </c>
      <c r="G128" s="34"/>
      <c r="H128" s="34"/>
      <c r="I128" s="93"/>
      <c r="J128" s="34"/>
      <c r="K128" s="34"/>
      <c r="L128" s="35"/>
      <c r="M128" s="170"/>
      <c r="N128" s="171"/>
      <c r="O128" s="55"/>
      <c r="P128" s="55"/>
      <c r="Q128" s="55"/>
      <c r="R128" s="55"/>
      <c r="S128" s="55"/>
      <c r="T128" s="56"/>
      <c r="U128" s="34"/>
      <c r="V128" s="34"/>
      <c r="W128" s="34"/>
      <c r="X128" s="34"/>
      <c r="Y128" s="34"/>
      <c r="Z128" s="34"/>
      <c r="AA128" s="34"/>
      <c r="AB128" s="34"/>
      <c r="AC128" s="34"/>
      <c r="AD128" s="34"/>
      <c r="AE128" s="34"/>
      <c r="AT128" s="18" t="s">
        <v>135</v>
      </c>
      <c r="AU128" s="18" t="s">
        <v>87</v>
      </c>
    </row>
    <row r="129" spans="2:63" s="12" customFormat="1" ht="22.9" customHeight="1">
      <c r="B129" s="141"/>
      <c r="D129" s="142" t="s">
        <v>76</v>
      </c>
      <c r="E129" s="152" t="s">
        <v>214</v>
      </c>
      <c r="F129" s="152" t="s">
        <v>215</v>
      </c>
      <c r="I129" s="144"/>
      <c r="J129" s="153">
        <f>BK129</f>
        <v>0</v>
      </c>
      <c r="L129" s="141"/>
      <c r="M129" s="146"/>
      <c r="N129" s="147"/>
      <c r="O129" s="147"/>
      <c r="P129" s="148">
        <f>SUM(P130:P136)</f>
        <v>0</v>
      </c>
      <c r="Q129" s="147"/>
      <c r="R129" s="148">
        <f>SUM(R130:R136)</f>
        <v>0</v>
      </c>
      <c r="S129" s="147"/>
      <c r="T129" s="149">
        <f>SUM(T130:T136)</f>
        <v>0</v>
      </c>
      <c r="AR129" s="142" t="s">
        <v>85</v>
      </c>
      <c r="AT129" s="150" t="s">
        <v>76</v>
      </c>
      <c r="AU129" s="150" t="s">
        <v>85</v>
      </c>
      <c r="AY129" s="142" t="s">
        <v>126</v>
      </c>
      <c r="BK129" s="151">
        <f>SUM(BK130:BK136)</f>
        <v>0</v>
      </c>
    </row>
    <row r="130" spans="1:65" s="2" customFormat="1" ht="14.45" customHeight="1">
      <c r="A130" s="34"/>
      <c r="B130" s="154"/>
      <c r="C130" s="155" t="s">
        <v>216</v>
      </c>
      <c r="D130" s="155" t="s">
        <v>128</v>
      </c>
      <c r="E130" s="156" t="s">
        <v>217</v>
      </c>
      <c r="F130" s="157" t="s">
        <v>218</v>
      </c>
      <c r="G130" s="158" t="s">
        <v>157</v>
      </c>
      <c r="H130" s="159">
        <v>0.002</v>
      </c>
      <c r="I130" s="160"/>
      <c r="J130" s="161">
        <f>ROUND(I130*H130,2)</f>
        <v>0</v>
      </c>
      <c r="K130" s="157" t="s">
        <v>132</v>
      </c>
      <c r="L130" s="35"/>
      <c r="M130" s="162" t="s">
        <v>3</v>
      </c>
      <c r="N130" s="163" t="s">
        <v>48</v>
      </c>
      <c r="O130" s="55"/>
      <c r="P130" s="164">
        <f>O130*H130</f>
        <v>0</v>
      </c>
      <c r="Q130" s="164">
        <v>0</v>
      </c>
      <c r="R130" s="164">
        <f>Q130*H130</f>
        <v>0</v>
      </c>
      <c r="S130" s="164">
        <v>0</v>
      </c>
      <c r="T130" s="165">
        <f>S130*H130</f>
        <v>0</v>
      </c>
      <c r="U130" s="34"/>
      <c r="V130" s="34"/>
      <c r="W130" s="34"/>
      <c r="X130" s="34"/>
      <c r="Y130" s="34"/>
      <c r="Z130" s="34"/>
      <c r="AA130" s="34"/>
      <c r="AB130" s="34"/>
      <c r="AC130" s="34"/>
      <c r="AD130" s="34"/>
      <c r="AE130" s="34"/>
      <c r="AR130" s="166" t="s">
        <v>133</v>
      </c>
      <c r="AT130" s="166" t="s">
        <v>128</v>
      </c>
      <c r="AU130" s="166" t="s">
        <v>87</v>
      </c>
      <c r="AY130" s="18" t="s">
        <v>126</v>
      </c>
      <c r="BE130" s="167">
        <f>IF(N130="základní",J130,0)</f>
        <v>0</v>
      </c>
      <c r="BF130" s="167">
        <f>IF(N130="snížená",J130,0)</f>
        <v>0</v>
      </c>
      <c r="BG130" s="167">
        <f>IF(N130="zákl. přenesená",J130,0)</f>
        <v>0</v>
      </c>
      <c r="BH130" s="167">
        <f>IF(N130="sníž. přenesená",J130,0)</f>
        <v>0</v>
      </c>
      <c r="BI130" s="167">
        <f>IF(N130="nulová",J130,0)</f>
        <v>0</v>
      </c>
      <c r="BJ130" s="18" t="s">
        <v>85</v>
      </c>
      <c r="BK130" s="167">
        <f>ROUND(I130*H130,2)</f>
        <v>0</v>
      </c>
      <c r="BL130" s="18" t="s">
        <v>133</v>
      </c>
      <c r="BM130" s="166" t="s">
        <v>219</v>
      </c>
    </row>
    <row r="131" spans="1:47" s="2" customFormat="1" ht="29.25">
      <c r="A131" s="34"/>
      <c r="B131" s="35"/>
      <c r="C131" s="34"/>
      <c r="D131" s="168" t="s">
        <v>135</v>
      </c>
      <c r="E131" s="34"/>
      <c r="F131" s="169" t="s">
        <v>220</v>
      </c>
      <c r="G131" s="34"/>
      <c r="H131" s="34"/>
      <c r="I131" s="93"/>
      <c r="J131" s="34"/>
      <c r="K131" s="34"/>
      <c r="L131" s="35"/>
      <c r="M131" s="170"/>
      <c r="N131" s="171"/>
      <c r="O131" s="55"/>
      <c r="P131" s="55"/>
      <c r="Q131" s="55"/>
      <c r="R131" s="55"/>
      <c r="S131" s="55"/>
      <c r="T131" s="56"/>
      <c r="U131" s="34"/>
      <c r="V131" s="34"/>
      <c r="W131" s="34"/>
      <c r="X131" s="34"/>
      <c r="Y131" s="34"/>
      <c r="Z131" s="34"/>
      <c r="AA131" s="34"/>
      <c r="AB131" s="34"/>
      <c r="AC131" s="34"/>
      <c r="AD131" s="34"/>
      <c r="AE131" s="34"/>
      <c r="AT131" s="18" t="s">
        <v>135</v>
      </c>
      <c r="AU131" s="18" t="s">
        <v>87</v>
      </c>
    </row>
    <row r="132" spans="1:65" s="2" customFormat="1" ht="19.15" customHeight="1">
      <c r="A132" s="34"/>
      <c r="B132" s="154"/>
      <c r="C132" s="155" t="s">
        <v>9</v>
      </c>
      <c r="D132" s="155" t="s">
        <v>128</v>
      </c>
      <c r="E132" s="156" t="s">
        <v>221</v>
      </c>
      <c r="F132" s="157" t="s">
        <v>222</v>
      </c>
      <c r="G132" s="158" t="s">
        <v>157</v>
      </c>
      <c r="H132" s="159">
        <v>0.002</v>
      </c>
      <c r="I132" s="160"/>
      <c r="J132" s="161">
        <f>ROUND(I132*H132,2)</f>
        <v>0</v>
      </c>
      <c r="K132" s="157" t="s">
        <v>132</v>
      </c>
      <c r="L132" s="35"/>
      <c r="M132" s="162" t="s">
        <v>3</v>
      </c>
      <c r="N132" s="163" t="s">
        <v>48</v>
      </c>
      <c r="O132" s="55"/>
      <c r="P132" s="164">
        <f>O132*H132</f>
        <v>0</v>
      </c>
      <c r="Q132" s="164">
        <v>0</v>
      </c>
      <c r="R132" s="164">
        <f>Q132*H132</f>
        <v>0</v>
      </c>
      <c r="S132" s="164">
        <v>0</v>
      </c>
      <c r="T132" s="165">
        <f>S132*H132</f>
        <v>0</v>
      </c>
      <c r="U132" s="34"/>
      <c r="V132" s="34"/>
      <c r="W132" s="34"/>
      <c r="X132" s="34"/>
      <c r="Y132" s="34"/>
      <c r="Z132" s="34"/>
      <c r="AA132" s="34"/>
      <c r="AB132" s="34"/>
      <c r="AC132" s="34"/>
      <c r="AD132" s="34"/>
      <c r="AE132" s="34"/>
      <c r="AR132" s="166" t="s">
        <v>133</v>
      </c>
      <c r="AT132" s="166" t="s">
        <v>128</v>
      </c>
      <c r="AU132" s="166" t="s">
        <v>87</v>
      </c>
      <c r="AY132" s="18" t="s">
        <v>126</v>
      </c>
      <c r="BE132" s="167">
        <f>IF(N132="základní",J132,0)</f>
        <v>0</v>
      </c>
      <c r="BF132" s="167">
        <f>IF(N132="snížená",J132,0)</f>
        <v>0</v>
      </c>
      <c r="BG132" s="167">
        <f>IF(N132="zákl. přenesená",J132,0)</f>
        <v>0</v>
      </c>
      <c r="BH132" s="167">
        <f>IF(N132="sníž. přenesená",J132,0)</f>
        <v>0</v>
      </c>
      <c r="BI132" s="167">
        <f>IF(N132="nulová",J132,0)</f>
        <v>0</v>
      </c>
      <c r="BJ132" s="18" t="s">
        <v>85</v>
      </c>
      <c r="BK132" s="167">
        <f>ROUND(I132*H132,2)</f>
        <v>0</v>
      </c>
      <c r="BL132" s="18" t="s">
        <v>133</v>
      </c>
      <c r="BM132" s="166" t="s">
        <v>223</v>
      </c>
    </row>
    <row r="133" spans="1:47" s="2" customFormat="1" ht="29.25">
      <c r="A133" s="34"/>
      <c r="B133" s="35"/>
      <c r="C133" s="34"/>
      <c r="D133" s="168" t="s">
        <v>135</v>
      </c>
      <c r="E133" s="34"/>
      <c r="F133" s="169" t="s">
        <v>220</v>
      </c>
      <c r="G133" s="34"/>
      <c r="H133" s="34"/>
      <c r="I133" s="93"/>
      <c r="J133" s="34"/>
      <c r="K133" s="34"/>
      <c r="L133" s="35"/>
      <c r="M133" s="170"/>
      <c r="N133" s="171"/>
      <c r="O133" s="55"/>
      <c r="P133" s="55"/>
      <c r="Q133" s="55"/>
      <c r="R133" s="55"/>
      <c r="S133" s="55"/>
      <c r="T133" s="56"/>
      <c r="U133" s="34"/>
      <c r="V133" s="34"/>
      <c r="W133" s="34"/>
      <c r="X133" s="34"/>
      <c r="Y133" s="34"/>
      <c r="Z133" s="34"/>
      <c r="AA133" s="34"/>
      <c r="AB133" s="34"/>
      <c r="AC133" s="34"/>
      <c r="AD133" s="34"/>
      <c r="AE133" s="34"/>
      <c r="AT133" s="18" t="s">
        <v>135</v>
      </c>
      <c r="AU133" s="18" t="s">
        <v>87</v>
      </c>
    </row>
    <row r="134" spans="1:65" s="2" customFormat="1" ht="19.15" customHeight="1">
      <c r="A134" s="34"/>
      <c r="B134" s="154"/>
      <c r="C134" s="155" t="s">
        <v>224</v>
      </c>
      <c r="D134" s="155" t="s">
        <v>128</v>
      </c>
      <c r="E134" s="156" t="s">
        <v>225</v>
      </c>
      <c r="F134" s="157" t="s">
        <v>226</v>
      </c>
      <c r="G134" s="158" t="s">
        <v>157</v>
      </c>
      <c r="H134" s="159">
        <v>0.006</v>
      </c>
      <c r="I134" s="160"/>
      <c r="J134" s="161">
        <f>ROUND(I134*H134,2)</f>
        <v>0</v>
      </c>
      <c r="K134" s="157" t="s">
        <v>132</v>
      </c>
      <c r="L134" s="35"/>
      <c r="M134" s="162" t="s">
        <v>3</v>
      </c>
      <c r="N134" s="163" t="s">
        <v>48</v>
      </c>
      <c r="O134" s="55"/>
      <c r="P134" s="164">
        <f>O134*H134</f>
        <v>0</v>
      </c>
      <c r="Q134" s="164">
        <v>0</v>
      </c>
      <c r="R134" s="164">
        <f>Q134*H134</f>
        <v>0</v>
      </c>
      <c r="S134" s="164">
        <v>0</v>
      </c>
      <c r="T134" s="165">
        <f>S134*H134</f>
        <v>0</v>
      </c>
      <c r="U134" s="34"/>
      <c r="V134" s="34"/>
      <c r="W134" s="34"/>
      <c r="X134" s="34"/>
      <c r="Y134" s="34"/>
      <c r="Z134" s="34"/>
      <c r="AA134" s="34"/>
      <c r="AB134" s="34"/>
      <c r="AC134" s="34"/>
      <c r="AD134" s="34"/>
      <c r="AE134" s="34"/>
      <c r="AR134" s="166" t="s">
        <v>133</v>
      </c>
      <c r="AT134" s="166" t="s">
        <v>128</v>
      </c>
      <c r="AU134" s="166" t="s">
        <v>87</v>
      </c>
      <c r="AY134" s="18" t="s">
        <v>126</v>
      </c>
      <c r="BE134" s="167">
        <f>IF(N134="základní",J134,0)</f>
        <v>0</v>
      </c>
      <c r="BF134" s="167">
        <f>IF(N134="snížená",J134,0)</f>
        <v>0</v>
      </c>
      <c r="BG134" s="167">
        <f>IF(N134="zákl. přenesená",J134,0)</f>
        <v>0</v>
      </c>
      <c r="BH134" s="167">
        <f>IF(N134="sníž. přenesená",J134,0)</f>
        <v>0</v>
      </c>
      <c r="BI134" s="167">
        <f>IF(N134="nulová",J134,0)</f>
        <v>0</v>
      </c>
      <c r="BJ134" s="18" t="s">
        <v>85</v>
      </c>
      <c r="BK134" s="167">
        <f>ROUND(I134*H134,2)</f>
        <v>0</v>
      </c>
      <c r="BL134" s="18" t="s">
        <v>133</v>
      </c>
      <c r="BM134" s="166" t="s">
        <v>227</v>
      </c>
    </row>
    <row r="135" spans="1:47" s="2" customFormat="1" ht="29.25">
      <c r="A135" s="34"/>
      <c r="B135" s="35"/>
      <c r="C135" s="34"/>
      <c r="D135" s="168" t="s">
        <v>135</v>
      </c>
      <c r="E135" s="34"/>
      <c r="F135" s="169" t="s">
        <v>220</v>
      </c>
      <c r="G135" s="34"/>
      <c r="H135" s="34"/>
      <c r="I135" s="93"/>
      <c r="J135" s="34"/>
      <c r="K135" s="34"/>
      <c r="L135" s="35"/>
      <c r="M135" s="170"/>
      <c r="N135" s="171"/>
      <c r="O135" s="55"/>
      <c r="P135" s="55"/>
      <c r="Q135" s="55"/>
      <c r="R135" s="55"/>
      <c r="S135" s="55"/>
      <c r="T135" s="56"/>
      <c r="U135" s="34"/>
      <c r="V135" s="34"/>
      <c r="W135" s="34"/>
      <c r="X135" s="34"/>
      <c r="Y135" s="34"/>
      <c r="Z135" s="34"/>
      <c r="AA135" s="34"/>
      <c r="AB135" s="34"/>
      <c r="AC135" s="34"/>
      <c r="AD135" s="34"/>
      <c r="AE135" s="34"/>
      <c r="AT135" s="18" t="s">
        <v>135</v>
      </c>
      <c r="AU135" s="18" t="s">
        <v>87</v>
      </c>
    </row>
    <row r="136" spans="2:51" s="13" customFormat="1" ht="12">
      <c r="B136" s="172"/>
      <c r="D136" s="168" t="s">
        <v>137</v>
      </c>
      <c r="E136" s="173" t="s">
        <v>3</v>
      </c>
      <c r="F136" s="174" t="s">
        <v>228</v>
      </c>
      <c r="H136" s="175">
        <v>0.006</v>
      </c>
      <c r="I136" s="176"/>
      <c r="L136" s="172"/>
      <c r="M136" s="198"/>
      <c r="N136" s="199"/>
      <c r="O136" s="199"/>
      <c r="P136" s="199"/>
      <c r="Q136" s="199"/>
      <c r="R136" s="199"/>
      <c r="S136" s="199"/>
      <c r="T136" s="200"/>
      <c r="AT136" s="173" t="s">
        <v>137</v>
      </c>
      <c r="AU136" s="173" t="s">
        <v>87</v>
      </c>
      <c r="AV136" s="13" t="s">
        <v>87</v>
      </c>
      <c r="AW136" s="13" t="s">
        <v>39</v>
      </c>
      <c r="AX136" s="13" t="s">
        <v>85</v>
      </c>
      <c r="AY136" s="173" t="s">
        <v>126</v>
      </c>
    </row>
    <row r="137" spans="1:31" s="2" customFormat="1" ht="6.95" customHeight="1">
      <c r="A137" s="34"/>
      <c r="B137" s="44"/>
      <c r="C137" s="45"/>
      <c r="D137" s="45"/>
      <c r="E137" s="45"/>
      <c r="F137" s="45"/>
      <c r="G137" s="45"/>
      <c r="H137" s="45"/>
      <c r="I137" s="114"/>
      <c r="J137" s="45"/>
      <c r="K137" s="45"/>
      <c r="L137" s="35"/>
      <c r="M137" s="34"/>
      <c r="O137" s="34"/>
      <c r="P137" s="34"/>
      <c r="Q137" s="34"/>
      <c r="R137" s="34"/>
      <c r="S137" s="34"/>
      <c r="T137" s="34"/>
      <c r="U137" s="34"/>
      <c r="V137" s="34"/>
      <c r="W137" s="34"/>
      <c r="X137" s="34"/>
      <c r="Y137" s="34"/>
      <c r="Z137" s="34"/>
      <c r="AA137" s="34"/>
      <c r="AB137" s="34"/>
      <c r="AC137" s="34"/>
      <c r="AD137" s="34"/>
      <c r="AE137" s="34"/>
    </row>
  </sheetData>
  <autoFilter ref="C83:K136"/>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1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9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0"/>
      <c r="L2" s="317" t="s">
        <v>6</v>
      </c>
      <c r="M2" s="318"/>
      <c r="N2" s="318"/>
      <c r="O2" s="318"/>
      <c r="P2" s="318"/>
      <c r="Q2" s="318"/>
      <c r="R2" s="318"/>
      <c r="S2" s="318"/>
      <c r="T2" s="318"/>
      <c r="U2" s="318"/>
      <c r="V2" s="318"/>
      <c r="AT2" s="18" t="s">
        <v>90</v>
      </c>
    </row>
    <row r="3" spans="2:46" s="1" customFormat="1" ht="6.95" customHeight="1">
      <c r="B3" s="19"/>
      <c r="C3" s="20"/>
      <c r="D3" s="20"/>
      <c r="E3" s="20"/>
      <c r="F3" s="20"/>
      <c r="G3" s="20"/>
      <c r="H3" s="20"/>
      <c r="I3" s="91"/>
      <c r="J3" s="20"/>
      <c r="K3" s="20"/>
      <c r="L3" s="21"/>
      <c r="AT3" s="18" t="s">
        <v>87</v>
      </c>
    </row>
    <row r="4" spans="2:46" s="1" customFormat="1" ht="24.95" customHeight="1">
      <c r="B4" s="21"/>
      <c r="D4" s="22" t="s">
        <v>99</v>
      </c>
      <c r="I4" s="90"/>
      <c r="L4" s="21"/>
      <c r="M4" s="92" t="s">
        <v>11</v>
      </c>
      <c r="AT4" s="18" t="s">
        <v>4</v>
      </c>
    </row>
    <row r="5" spans="2:12" s="1" customFormat="1" ht="6.95" customHeight="1">
      <c r="B5" s="21"/>
      <c r="I5" s="90"/>
      <c r="L5" s="21"/>
    </row>
    <row r="6" spans="2:12" s="1" customFormat="1" ht="12" customHeight="1">
      <c r="B6" s="21"/>
      <c r="D6" s="28" t="s">
        <v>17</v>
      </c>
      <c r="I6" s="90"/>
      <c r="L6" s="21"/>
    </row>
    <row r="7" spans="2:12" s="1" customFormat="1" ht="14.45" customHeight="1">
      <c r="B7" s="21"/>
      <c r="E7" s="331" t="str">
        <f>'Rekapitulace stavby'!K6</f>
        <v>Obnova rybníka Kamenná a revitalizace Lazského potoka</v>
      </c>
      <c r="F7" s="332"/>
      <c r="G7" s="332"/>
      <c r="H7" s="332"/>
      <c r="I7" s="90"/>
      <c r="L7" s="21"/>
    </row>
    <row r="8" spans="1:31" s="2" customFormat="1" ht="12" customHeight="1">
      <c r="A8" s="34"/>
      <c r="B8" s="35"/>
      <c r="C8" s="34"/>
      <c r="D8" s="28" t="s">
        <v>100</v>
      </c>
      <c r="E8" s="34"/>
      <c r="F8" s="34"/>
      <c r="G8" s="34"/>
      <c r="H8" s="34"/>
      <c r="I8" s="93"/>
      <c r="J8" s="34"/>
      <c r="K8" s="34"/>
      <c r="L8" s="94"/>
      <c r="S8" s="34"/>
      <c r="T8" s="34"/>
      <c r="U8" s="34"/>
      <c r="V8" s="34"/>
      <c r="W8" s="34"/>
      <c r="X8" s="34"/>
      <c r="Y8" s="34"/>
      <c r="Z8" s="34"/>
      <c r="AA8" s="34"/>
      <c r="AB8" s="34"/>
      <c r="AC8" s="34"/>
      <c r="AD8" s="34"/>
      <c r="AE8" s="34"/>
    </row>
    <row r="9" spans="1:31" s="2" customFormat="1" ht="14.45" customHeight="1">
      <c r="A9" s="34"/>
      <c r="B9" s="35"/>
      <c r="C9" s="34"/>
      <c r="D9" s="34"/>
      <c r="E9" s="309" t="s">
        <v>229</v>
      </c>
      <c r="F9" s="330"/>
      <c r="G9" s="330"/>
      <c r="H9" s="330"/>
      <c r="I9" s="93"/>
      <c r="J9" s="34"/>
      <c r="K9" s="34"/>
      <c r="L9" s="94"/>
      <c r="S9" s="34"/>
      <c r="T9" s="34"/>
      <c r="U9" s="34"/>
      <c r="V9" s="34"/>
      <c r="W9" s="34"/>
      <c r="X9" s="34"/>
      <c r="Y9" s="34"/>
      <c r="Z9" s="34"/>
      <c r="AA9" s="34"/>
      <c r="AB9" s="34"/>
      <c r="AC9" s="34"/>
      <c r="AD9" s="34"/>
      <c r="AE9" s="34"/>
    </row>
    <row r="10" spans="1:31" s="2" customFormat="1" ht="12">
      <c r="A10" s="34"/>
      <c r="B10" s="35"/>
      <c r="C10" s="34"/>
      <c r="D10" s="34"/>
      <c r="E10" s="34"/>
      <c r="F10" s="34"/>
      <c r="G10" s="34"/>
      <c r="H10" s="34"/>
      <c r="I10" s="93"/>
      <c r="J10" s="34"/>
      <c r="K10" s="34"/>
      <c r="L10" s="94"/>
      <c r="S10" s="34"/>
      <c r="T10" s="34"/>
      <c r="U10" s="34"/>
      <c r="V10" s="34"/>
      <c r="W10" s="34"/>
      <c r="X10" s="34"/>
      <c r="Y10" s="34"/>
      <c r="Z10" s="34"/>
      <c r="AA10" s="34"/>
      <c r="AB10" s="34"/>
      <c r="AC10" s="34"/>
      <c r="AD10" s="34"/>
      <c r="AE10" s="34"/>
    </row>
    <row r="11" spans="1:31" s="2" customFormat="1" ht="12" customHeight="1">
      <c r="A11" s="34"/>
      <c r="B11" s="35"/>
      <c r="C11" s="34"/>
      <c r="D11" s="28" t="s">
        <v>19</v>
      </c>
      <c r="E11" s="34"/>
      <c r="F11" s="26" t="s">
        <v>20</v>
      </c>
      <c r="G11" s="34"/>
      <c r="H11" s="34"/>
      <c r="I11" s="95" t="s">
        <v>21</v>
      </c>
      <c r="J11" s="26" t="s">
        <v>22</v>
      </c>
      <c r="K11" s="34"/>
      <c r="L11" s="94"/>
      <c r="S11" s="34"/>
      <c r="T11" s="34"/>
      <c r="U11" s="34"/>
      <c r="V11" s="34"/>
      <c r="W11" s="34"/>
      <c r="X11" s="34"/>
      <c r="Y11" s="34"/>
      <c r="Z11" s="34"/>
      <c r="AA11" s="34"/>
      <c r="AB11" s="34"/>
      <c r="AC11" s="34"/>
      <c r="AD11" s="34"/>
      <c r="AE11" s="34"/>
    </row>
    <row r="12" spans="1:31" s="2" customFormat="1" ht="12" customHeight="1">
      <c r="A12" s="34"/>
      <c r="B12" s="35"/>
      <c r="C12" s="34"/>
      <c r="D12" s="28" t="s">
        <v>23</v>
      </c>
      <c r="E12" s="34"/>
      <c r="F12" s="26" t="s">
        <v>24</v>
      </c>
      <c r="G12" s="34"/>
      <c r="H12" s="34"/>
      <c r="I12" s="95" t="s">
        <v>25</v>
      </c>
      <c r="J12" s="52" t="str">
        <f>'Rekapitulace stavby'!AN8</f>
        <v>11. 1. 2020</v>
      </c>
      <c r="K12" s="34"/>
      <c r="L12" s="94"/>
      <c r="S12" s="34"/>
      <c r="T12" s="34"/>
      <c r="U12" s="34"/>
      <c r="V12" s="34"/>
      <c r="W12" s="34"/>
      <c r="X12" s="34"/>
      <c r="Y12" s="34"/>
      <c r="Z12" s="34"/>
      <c r="AA12" s="34"/>
      <c r="AB12" s="34"/>
      <c r="AC12" s="34"/>
      <c r="AD12" s="34"/>
      <c r="AE12" s="34"/>
    </row>
    <row r="13" spans="1:31" s="2" customFormat="1" ht="21.75" customHeight="1">
      <c r="A13" s="34"/>
      <c r="B13" s="35"/>
      <c r="C13" s="34"/>
      <c r="D13" s="25" t="s">
        <v>27</v>
      </c>
      <c r="E13" s="34"/>
      <c r="F13" s="30" t="s">
        <v>28</v>
      </c>
      <c r="G13" s="34"/>
      <c r="H13" s="34"/>
      <c r="I13" s="96" t="s">
        <v>29</v>
      </c>
      <c r="J13" s="30" t="s">
        <v>30</v>
      </c>
      <c r="K13" s="34"/>
      <c r="L13" s="94"/>
      <c r="S13" s="34"/>
      <c r="T13" s="34"/>
      <c r="U13" s="34"/>
      <c r="V13" s="34"/>
      <c r="W13" s="34"/>
      <c r="X13" s="34"/>
      <c r="Y13" s="34"/>
      <c r="Z13" s="34"/>
      <c r="AA13" s="34"/>
      <c r="AB13" s="34"/>
      <c r="AC13" s="34"/>
      <c r="AD13" s="34"/>
      <c r="AE13" s="34"/>
    </row>
    <row r="14" spans="1:31" s="2" customFormat="1" ht="12" customHeight="1">
      <c r="A14" s="34"/>
      <c r="B14" s="35"/>
      <c r="C14" s="34"/>
      <c r="D14" s="28" t="s">
        <v>31</v>
      </c>
      <c r="E14" s="34"/>
      <c r="F14" s="34"/>
      <c r="G14" s="34"/>
      <c r="H14" s="34"/>
      <c r="I14" s="95" t="s">
        <v>32</v>
      </c>
      <c r="J14" s="26" t="s">
        <v>3</v>
      </c>
      <c r="K14" s="34"/>
      <c r="L14" s="94"/>
      <c r="S14" s="34"/>
      <c r="T14" s="34"/>
      <c r="U14" s="34"/>
      <c r="V14" s="34"/>
      <c r="W14" s="34"/>
      <c r="X14" s="34"/>
      <c r="Y14" s="34"/>
      <c r="Z14" s="34"/>
      <c r="AA14" s="34"/>
      <c r="AB14" s="34"/>
      <c r="AC14" s="34"/>
      <c r="AD14" s="34"/>
      <c r="AE14" s="34"/>
    </row>
    <row r="15" spans="1:31" s="2" customFormat="1" ht="18" customHeight="1">
      <c r="A15" s="34"/>
      <c r="B15" s="35"/>
      <c r="C15" s="34"/>
      <c r="D15" s="34"/>
      <c r="E15" s="26" t="s">
        <v>33</v>
      </c>
      <c r="F15" s="34"/>
      <c r="G15" s="34"/>
      <c r="H15" s="34"/>
      <c r="I15" s="95" t="s">
        <v>34</v>
      </c>
      <c r="J15" s="26" t="s">
        <v>3</v>
      </c>
      <c r="K15" s="34"/>
      <c r="L15" s="94"/>
      <c r="S15" s="34"/>
      <c r="T15" s="34"/>
      <c r="U15" s="34"/>
      <c r="V15" s="34"/>
      <c r="W15" s="34"/>
      <c r="X15" s="34"/>
      <c r="Y15" s="34"/>
      <c r="Z15" s="34"/>
      <c r="AA15" s="34"/>
      <c r="AB15" s="34"/>
      <c r="AC15" s="34"/>
      <c r="AD15" s="34"/>
      <c r="AE15" s="34"/>
    </row>
    <row r="16" spans="1:31" s="2" customFormat="1" ht="6.95" customHeight="1">
      <c r="A16" s="34"/>
      <c r="B16" s="35"/>
      <c r="C16" s="34"/>
      <c r="D16" s="34"/>
      <c r="E16" s="34"/>
      <c r="F16" s="34"/>
      <c r="G16" s="34"/>
      <c r="H16" s="34"/>
      <c r="I16" s="93"/>
      <c r="J16" s="34"/>
      <c r="K16" s="34"/>
      <c r="L16" s="94"/>
      <c r="S16" s="34"/>
      <c r="T16" s="34"/>
      <c r="U16" s="34"/>
      <c r="V16" s="34"/>
      <c r="W16" s="34"/>
      <c r="X16" s="34"/>
      <c r="Y16" s="34"/>
      <c r="Z16" s="34"/>
      <c r="AA16" s="34"/>
      <c r="AB16" s="34"/>
      <c r="AC16" s="34"/>
      <c r="AD16" s="34"/>
      <c r="AE16" s="34"/>
    </row>
    <row r="17" spans="1:31" s="2" customFormat="1" ht="12" customHeight="1">
      <c r="A17" s="34"/>
      <c r="B17" s="35"/>
      <c r="C17" s="34"/>
      <c r="D17" s="28" t="s">
        <v>35</v>
      </c>
      <c r="E17" s="34"/>
      <c r="F17" s="34"/>
      <c r="G17" s="34"/>
      <c r="H17" s="34"/>
      <c r="I17" s="95" t="s">
        <v>32</v>
      </c>
      <c r="J17" s="29" t="str">
        <f>'Rekapitulace stavby'!AN13</f>
        <v>Vyplň údaj</v>
      </c>
      <c r="K17" s="34"/>
      <c r="L17" s="94"/>
      <c r="S17" s="34"/>
      <c r="T17" s="34"/>
      <c r="U17" s="34"/>
      <c r="V17" s="34"/>
      <c r="W17" s="34"/>
      <c r="X17" s="34"/>
      <c r="Y17" s="34"/>
      <c r="Z17" s="34"/>
      <c r="AA17" s="34"/>
      <c r="AB17" s="34"/>
      <c r="AC17" s="34"/>
      <c r="AD17" s="34"/>
      <c r="AE17" s="34"/>
    </row>
    <row r="18" spans="1:31" s="2" customFormat="1" ht="18" customHeight="1">
      <c r="A18" s="34"/>
      <c r="B18" s="35"/>
      <c r="C18" s="34"/>
      <c r="D18" s="34"/>
      <c r="E18" s="333" t="str">
        <f>'Rekapitulace stavby'!E14</f>
        <v>Vyplň údaj</v>
      </c>
      <c r="F18" s="319"/>
      <c r="G18" s="319"/>
      <c r="H18" s="319"/>
      <c r="I18" s="95" t="s">
        <v>34</v>
      </c>
      <c r="J18" s="29" t="str">
        <f>'Rekapitulace stavby'!AN14</f>
        <v>Vyplň údaj</v>
      </c>
      <c r="K18" s="34"/>
      <c r="L18" s="94"/>
      <c r="S18" s="34"/>
      <c r="T18" s="34"/>
      <c r="U18" s="34"/>
      <c r="V18" s="34"/>
      <c r="W18" s="34"/>
      <c r="X18" s="34"/>
      <c r="Y18" s="34"/>
      <c r="Z18" s="34"/>
      <c r="AA18" s="34"/>
      <c r="AB18" s="34"/>
      <c r="AC18" s="34"/>
      <c r="AD18" s="34"/>
      <c r="AE18" s="34"/>
    </row>
    <row r="19" spans="1:31" s="2" customFormat="1" ht="6.95" customHeight="1">
      <c r="A19" s="34"/>
      <c r="B19" s="35"/>
      <c r="C19" s="34"/>
      <c r="D19" s="34"/>
      <c r="E19" s="34"/>
      <c r="F19" s="34"/>
      <c r="G19" s="34"/>
      <c r="H19" s="34"/>
      <c r="I19" s="93"/>
      <c r="J19" s="34"/>
      <c r="K19" s="34"/>
      <c r="L19" s="94"/>
      <c r="S19" s="34"/>
      <c r="T19" s="34"/>
      <c r="U19" s="34"/>
      <c r="V19" s="34"/>
      <c r="W19" s="34"/>
      <c r="X19" s="34"/>
      <c r="Y19" s="34"/>
      <c r="Z19" s="34"/>
      <c r="AA19" s="34"/>
      <c r="AB19" s="34"/>
      <c r="AC19" s="34"/>
      <c r="AD19" s="34"/>
      <c r="AE19" s="34"/>
    </row>
    <row r="20" spans="1:31" s="2" customFormat="1" ht="12" customHeight="1">
      <c r="A20" s="34"/>
      <c r="B20" s="35"/>
      <c r="C20" s="34"/>
      <c r="D20" s="28" t="s">
        <v>37</v>
      </c>
      <c r="E20" s="34"/>
      <c r="F20" s="34"/>
      <c r="G20" s="34"/>
      <c r="H20" s="34"/>
      <c r="I20" s="95" t="s">
        <v>32</v>
      </c>
      <c r="J20" s="26" t="s">
        <v>3</v>
      </c>
      <c r="K20" s="34"/>
      <c r="L20" s="94"/>
      <c r="S20" s="34"/>
      <c r="T20" s="34"/>
      <c r="U20" s="34"/>
      <c r="V20" s="34"/>
      <c r="W20" s="34"/>
      <c r="X20" s="34"/>
      <c r="Y20" s="34"/>
      <c r="Z20" s="34"/>
      <c r="AA20" s="34"/>
      <c r="AB20" s="34"/>
      <c r="AC20" s="34"/>
      <c r="AD20" s="34"/>
      <c r="AE20" s="34"/>
    </row>
    <row r="21" spans="1:31" s="2" customFormat="1" ht="18" customHeight="1">
      <c r="A21" s="34"/>
      <c r="B21" s="35"/>
      <c r="C21" s="34"/>
      <c r="D21" s="34"/>
      <c r="E21" s="26" t="s">
        <v>38</v>
      </c>
      <c r="F21" s="34"/>
      <c r="G21" s="34"/>
      <c r="H21" s="34"/>
      <c r="I21" s="95" t="s">
        <v>34</v>
      </c>
      <c r="J21" s="26" t="s">
        <v>3</v>
      </c>
      <c r="K21" s="34"/>
      <c r="L21" s="94"/>
      <c r="S21" s="34"/>
      <c r="T21" s="34"/>
      <c r="U21" s="34"/>
      <c r="V21" s="34"/>
      <c r="W21" s="34"/>
      <c r="X21" s="34"/>
      <c r="Y21" s="34"/>
      <c r="Z21" s="34"/>
      <c r="AA21" s="34"/>
      <c r="AB21" s="34"/>
      <c r="AC21" s="34"/>
      <c r="AD21" s="34"/>
      <c r="AE21" s="34"/>
    </row>
    <row r="22" spans="1:31" s="2" customFormat="1" ht="6.95" customHeight="1">
      <c r="A22" s="34"/>
      <c r="B22" s="35"/>
      <c r="C22" s="34"/>
      <c r="D22" s="34"/>
      <c r="E22" s="34"/>
      <c r="F22" s="34"/>
      <c r="G22" s="34"/>
      <c r="H22" s="34"/>
      <c r="I22" s="93"/>
      <c r="J22" s="34"/>
      <c r="K22" s="34"/>
      <c r="L22" s="94"/>
      <c r="S22" s="34"/>
      <c r="T22" s="34"/>
      <c r="U22" s="34"/>
      <c r="V22" s="34"/>
      <c r="W22" s="34"/>
      <c r="X22" s="34"/>
      <c r="Y22" s="34"/>
      <c r="Z22" s="34"/>
      <c r="AA22" s="34"/>
      <c r="AB22" s="34"/>
      <c r="AC22" s="34"/>
      <c r="AD22" s="34"/>
      <c r="AE22" s="34"/>
    </row>
    <row r="23" spans="1:31" s="2" customFormat="1" ht="12" customHeight="1">
      <c r="A23" s="34"/>
      <c r="B23" s="35"/>
      <c r="C23" s="34"/>
      <c r="D23" s="28" t="s">
        <v>40</v>
      </c>
      <c r="E23" s="34"/>
      <c r="F23" s="34"/>
      <c r="G23" s="34"/>
      <c r="H23" s="34"/>
      <c r="I23" s="95" t="s">
        <v>32</v>
      </c>
      <c r="J23" s="26" t="s">
        <v>3</v>
      </c>
      <c r="K23" s="34"/>
      <c r="L23" s="94"/>
      <c r="S23" s="34"/>
      <c r="T23" s="34"/>
      <c r="U23" s="34"/>
      <c r="V23" s="34"/>
      <c r="W23" s="34"/>
      <c r="X23" s="34"/>
      <c r="Y23" s="34"/>
      <c r="Z23" s="34"/>
      <c r="AA23" s="34"/>
      <c r="AB23" s="34"/>
      <c r="AC23" s="34"/>
      <c r="AD23" s="34"/>
      <c r="AE23" s="34"/>
    </row>
    <row r="24" spans="1:31" s="2" customFormat="1" ht="18" customHeight="1">
      <c r="A24" s="34"/>
      <c r="B24" s="35"/>
      <c r="C24" s="34"/>
      <c r="D24" s="34"/>
      <c r="E24" s="26" t="s">
        <v>38</v>
      </c>
      <c r="F24" s="34"/>
      <c r="G24" s="34"/>
      <c r="H24" s="34"/>
      <c r="I24" s="95" t="s">
        <v>34</v>
      </c>
      <c r="J24" s="26" t="s">
        <v>3</v>
      </c>
      <c r="K24" s="34"/>
      <c r="L24" s="94"/>
      <c r="S24" s="34"/>
      <c r="T24" s="34"/>
      <c r="U24" s="34"/>
      <c r="V24" s="34"/>
      <c r="W24" s="34"/>
      <c r="X24" s="34"/>
      <c r="Y24" s="34"/>
      <c r="Z24" s="34"/>
      <c r="AA24" s="34"/>
      <c r="AB24" s="34"/>
      <c r="AC24" s="34"/>
      <c r="AD24" s="34"/>
      <c r="AE24" s="34"/>
    </row>
    <row r="25" spans="1:31" s="2" customFormat="1" ht="6.95" customHeight="1">
      <c r="A25" s="34"/>
      <c r="B25" s="35"/>
      <c r="C25" s="34"/>
      <c r="D25" s="34"/>
      <c r="E25" s="34"/>
      <c r="F25" s="34"/>
      <c r="G25" s="34"/>
      <c r="H25" s="34"/>
      <c r="I25" s="93"/>
      <c r="J25" s="34"/>
      <c r="K25" s="34"/>
      <c r="L25" s="94"/>
      <c r="S25" s="34"/>
      <c r="T25" s="34"/>
      <c r="U25" s="34"/>
      <c r="V25" s="34"/>
      <c r="W25" s="34"/>
      <c r="X25" s="34"/>
      <c r="Y25" s="34"/>
      <c r="Z25" s="34"/>
      <c r="AA25" s="34"/>
      <c r="AB25" s="34"/>
      <c r="AC25" s="34"/>
      <c r="AD25" s="34"/>
      <c r="AE25" s="34"/>
    </row>
    <row r="26" spans="1:31" s="2" customFormat="1" ht="12" customHeight="1">
      <c r="A26" s="34"/>
      <c r="B26" s="35"/>
      <c r="C26" s="34"/>
      <c r="D26" s="28" t="s">
        <v>41</v>
      </c>
      <c r="E26" s="34"/>
      <c r="F26" s="34"/>
      <c r="G26" s="34"/>
      <c r="H26" s="34"/>
      <c r="I26" s="93"/>
      <c r="J26" s="34"/>
      <c r="K26" s="34"/>
      <c r="L26" s="94"/>
      <c r="S26" s="34"/>
      <c r="T26" s="34"/>
      <c r="U26" s="34"/>
      <c r="V26" s="34"/>
      <c r="W26" s="34"/>
      <c r="X26" s="34"/>
      <c r="Y26" s="34"/>
      <c r="Z26" s="34"/>
      <c r="AA26" s="34"/>
      <c r="AB26" s="34"/>
      <c r="AC26" s="34"/>
      <c r="AD26" s="34"/>
      <c r="AE26" s="34"/>
    </row>
    <row r="27" spans="1:31" s="8" customFormat="1" ht="14.45" customHeight="1">
      <c r="A27" s="97"/>
      <c r="B27" s="98"/>
      <c r="C27" s="97"/>
      <c r="D27" s="97"/>
      <c r="E27" s="323" t="s">
        <v>3</v>
      </c>
      <c r="F27" s="323"/>
      <c r="G27" s="323"/>
      <c r="H27" s="323"/>
      <c r="I27" s="99"/>
      <c r="J27" s="97"/>
      <c r="K27" s="97"/>
      <c r="L27" s="100"/>
      <c r="S27" s="97"/>
      <c r="T27" s="97"/>
      <c r="U27" s="97"/>
      <c r="V27" s="97"/>
      <c r="W27" s="97"/>
      <c r="X27" s="97"/>
      <c r="Y27" s="97"/>
      <c r="Z27" s="97"/>
      <c r="AA27" s="97"/>
      <c r="AB27" s="97"/>
      <c r="AC27" s="97"/>
      <c r="AD27" s="97"/>
      <c r="AE27" s="97"/>
    </row>
    <row r="28" spans="1:31" s="2" customFormat="1" ht="6.95" customHeight="1">
      <c r="A28" s="34"/>
      <c r="B28" s="35"/>
      <c r="C28" s="34"/>
      <c r="D28" s="34"/>
      <c r="E28" s="34"/>
      <c r="F28" s="34"/>
      <c r="G28" s="34"/>
      <c r="H28" s="34"/>
      <c r="I28" s="93"/>
      <c r="J28" s="34"/>
      <c r="K28" s="34"/>
      <c r="L28" s="94"/>
      <c r="S28" s="34"/>
      <c r="T28" s="34"/>
      <c r="U28" s="34"/>
      <c r="V28" s="34"/>
      <c r="W28" s="34"/>
      <c r="X28" s="34"/>
      <c r="Y28" s="34"/>
      <c r="Z28" s="34"/>
      <c r="AA28" s="34"/>
      <c r="AB28" s="34"/>
      <c r="AC28" s="34"/>
      <c r="AD28" s="34"/>
      <c r="AE28" s="34"/>
    </row>
    <row r="29" spans="1:31" s="2" customFormat="1" ht="6.95" customHeight="1">
      <c r="A29" s="34"/>
      <c r="B29" s="35"/>
      <c r="C29" s="34"/>
      <c r="D29" s="63"/>
      <c r="E29" s="63"/>
      <c r="F29" s="63"/>
      <c r="G29" s="63"/>
      <c r="H29" s="63"/>
      <c r="I29" s="101"/>
      <c r="J29" s="63"/>
      <c r="K29" s="63"/>
      <c r="L29" s="94"/>
      <c r="S29" s="34"/>
      <c r="T29" s="34"/>
      <c r="U29" s="34"/>
      <c r="V29" s="34"/>
      <c r="W29" s="34"/>
      <c r="X29" s="34"/>
      <c r="Y29" s="34"/>
      <c r="Z29" s="34"/>
      <c r="AA29" s="34"/>
      <c r="AB29" s="34"/>
      <c r="AC29" s="34"/>
      <c r="AD29" s="34"/>
      <c r="AE29" s="34"/>
    </row>
    <row r="30" spans="1:31" s="2" customFormat="1" ht="25.35" customHeight="1">
      <c r="A30" s="34"/>
      <c r="B30" s="35"/>
      <c r="C30" s="34"/>
      <c r="D30" s="102" t="s">
        <v>43</v>
      </c>
      <c r="E30" s="34"/>
      <c r="F30" s="34"/>
      <c r="G30" s="34"/>
      <c r="H30" s="34"/>
      <c r="I30" s="93"/>
      <c r="J30" s="68">
        <f>ROUND(J81,2)</f>
        <v>0</v>
      </c>
      <c r="K30" s="34"/>
      <c r="L30" s="94"/>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101"/>
      <c r="J31" s="63"/>
      <c r="K31" s="63"/>
      <c r="L31" s="94"/>
      <c r="S31" s="34"/>
      <c r="T31" s="34"/>
      <c r="U31" s="34"/>
      <c r="V31" s="34"/>
      <c r="W31" s="34"/>
      <c r="X31" s="34"/>
      <c r="Y31" s="34"/>
      <c r="Z31" s="34"/>
      <c r="AA31" s="34"/>
      <c r="AB31" s="34"/>
      <c r="AC31" s="34"/>
      <c r="AD31" s="34"/>
      <c r="AE31" s="34"/>
    </row>
    <row r="32" spans="1:31" s="2" customFormat="1" ht="14.45" customHeight="1">
      <c r="A32" s="34"/>
      <c r="B32" s="35"/>
      <c r="C32" s="34"/>
      <c r="D32" s="34"/>
      <c r="E32" s="34"/>
      <c r="F32" s="38" t="s">
        <v>45</v>
      </c>
      <c r="G32" s="34"/>
      <c r="H32" s="34"/>
      <c r="I32" s="103" t="s">
        <v>44</v>
      </c>
      <c r="J32" s="38" t="s">
        <v>46</v>
      </c>
      <c r="K32" s="34"/>
      <c r="L32" s="94"/>
      <c r="S32" s="34"/>
      <c r="T32" s="34"/>
      <c r="U32" s="34"/>
      <c r="V32" s="34"/>
      <c r="W32" s="34"/>
      <c r="X32" s="34"/>
      <c r="Y32" s="34"/>
      <c r="Z32" s="34"/>
      <c r="AA32" s="34"/>
      <c r="AB32" s="34"/>
      <c r="AC32" s="34"/>
      <c r="AD32" s="34"/>
      <c r="AE32" s="34"/>
    </row>
    <row r="33" spans="1:31" s="2" customFormat="1" ht="14.45" customHeight="1">
      <c r="A33" s="34"/>
      <c r="B33" s="35"/>
      <c r="C33" s="34"/>
      <c r="D33" s="104" t="s">
        <v>47</v>
      </c>
      <c r="E33" s="28" t="s">
        <v>48</v>
      </c>
      <c r="F33" s="105">
        <f>ROUND((SUM(BE81:BE113)),2)</f>
        <v>0</v>
      </c>
      <c r="G33" s="34"/>
      <c r="H33" s="34"/>
      <c r="I33" s="106">
        <v>0.21</v>
      </c>
      <c r="J33" s="105">
        <f>ROUND(((SUM(BE81:BE113))*I33),2)</f>
        <v>0</v>
      </c>
      <c r="K33" s="34"/>
      <c r="L33" s="94"/>
      <c r="S33" s="34"/>
      <c r="T33" s="34"/>
      <c r="U33" s="34"/>
      <c r="V33" s="34"/>
      <c r="W33" s="34"/>
      <c r="X33" s="34"/>
      <c r="Y33" s="34"/>
      <c r="Z33" s="34"/>
      <c r="AA33" s="34"/>
      <c r="AB33" s="34"/>
      <c r="AC33" s="34"/>
      <c r="AD33" s="34"/>
      <c r="AE33" s="34"/>
    </row>
    <row r="34" spans="1:31" s="2" customFormat="1" ht="14.45" customHeight="1">
      <c r="A34" s="34"/>
      <c r="B34" s="35"/>
      <c r="C34" s="34"/>
      <c r="D34" s="34"/>
      <c r="E34" s="28" t="s">
        <v>49</v>
      </c>
      <c r="F34" s="105">
        <f>ROUND((SUM(BF81:BF113)),2)</f>
        <v>0</v>
      </c>
      <c r="G34" s="34"/>
      <c r="H34" s="34"/>
      <c r="I34" s="106">
        <v>0.15</v>
      </c>
      <c r="J34" s="105">
        <f>ROUND(((SUM(BF81:BF113))*I34),2)</f>
        <v>0</v>
      </c>
      <c r="K34" s="34"/>
      <c r="L34" s="94"/>
      <c r="S34" s="34"/>
      <c r="T34" s="34"/>
      <c r="U34" s="34"/>
      <c r="V34" s="34"/>
      <c r="W34" s="34"/>
      <c r="X34" s="34"/>
      <c r="Y34" s="34"/>
      <c r="Z34" s="34"/>
      <c r="AA34" s="34"/>
      <c r="AB34" s="34"/>
      <c r="AC34" s="34"/>
      <c r="AD34" s="34"/>
      <c r="AE34" s="34"/>
    </row>
    <row r="35" spans="1:31" s="2" customFormat="1" ht="14.45" customHeight="1" hidden="1">
      <c r="A35" s="34"/>
      <c r="B35" s="35"/>
      <c r="C35" s="34"/>
      <c r="D35" s="34"/>
      <c r="E35" s="28" t="s">
        <v>50</v>
      </c>
      <c r="F35" s="105">
        <f>ROUND((SUM(BG81:BG113)),2)</f>
        <v>0</v>
      </c>
      <c r="G35" s="34"/>
      <c r="H35" s="34"/>
      <c r="I35" s="106">
        <v>0.21</v>
      </c>
      <c r="J35" s="105">
        <f>0</f>
        <v>0</v>
      </c>
      <c r="K35" s="34"/>
      <c r="L35" s="94"/>
      <c r="S35" s="34"/>
      <c r="T35" s="34"/>
      <c r="U35" s="34"/>
      <c r="V35" s="34"/>
      <c r="W35" s="34"/>
      <c r="X35" s="34"/>
      <c r="Y35" s="34"/>
      <c r="Z35" s="34"/>
      <c r="AA35" s="34"/>
      <c r="AB35" s="34"/>
      <c r="AC35" s="34"/>
      <c r="AD35" s="34"/>
      <c r="AE35" s="34"/>
    </row>
    <row r="36" spans="1:31" s="2" customFormat="1" ht="14.45" customHeight="1" hidden="1">
      <c r="A36" s="34"/>
      <c r="B36" s="35"/>
      <c r="C36" s="34"/>
      <c r="D36" s="34"/>
      <c r="E36" s="28" t="s">
        <v>51</v>
      </c>
      <c r="F36" s="105">
        <f>ROUND((SUM(BH81:BH113)),2)</f>
        <v>0</v>
      </c>
      <c r="G36" s="34"/>
      <c r="H36" s="34"/>
      <c r="I36" s="106">
        <v>0.15</v>
      </c>
      <c r="J36" s="105">
        <f>0</f>
        <v>0</v>
      </c>
      <c r="K36" s="34"/>
      <c r="L36" s="94"/>
      <c r="S36" s="34"/>
      <c r="T36" s="34"/>
      <c r="U36" s="34"/>
      <c r="V36" s="34"/>
      <c r="W36" s="34"/>
      <c r="X36" s="34"/>
      <c r="Y36" s="34"/>
      <c r="Z36" s="34"/>
      <c r="AA36" s="34"/>
      <c r="AB36" s="34"/>
      <c r="AC36" s="34"/>
      <c r="AD36" s="34"/>
      <c r="AE36" s="34"/>
    </row>
    <row r="37" spans="1:31" s="2" customFormat="1" ht="14.45" customHeight="1" hidden="1">
      <c r="A37" s="34"/>
      <c r="B37" s="35"/>
      <c r="C37" s="34"/>
      <c r="D37" s="34"/>
      <c r="E37" s="28" t="s">
        <v>52</v>
      </c>
      <c r="F37" s="105">
        <f>ROUND((SUM(BI81:BI113)),2)</f>
        <v>0</v>
      </c>
      <c r="G37" s="34"/>
      <c r="H37" s="34"/>
      <c r="I37" s="106">
        <v>0</v>
      </c>
      <c r="J37" s="105">
        <f>0</f>
        <v>0</v>
      </c>
      <c r="K37" s="34"/>
      <c r="L37" s="94"/>
      <c r="S37" s="34"/>
      <c r="T37" s="34"/>
      <c r="U37" s="34"/>
      <c r="V37" s="34"/>
      <c r="W37" s="34"/>
      <c r="X37" s="34"/>
      <c r="Y37" s="34"/>
      <c r="Z37" s="34"/>
      <c r="AA37" s="34"/>
      <c r="AB37" s="34"/>
      <c r="AC37" s="34"/>
      <c r="AD37" s="34"/>
      <c r="AE37" s="34"/>
    </row>
    <row r="38" spans="1:31" s="2" customFormat="1" ht="6.95" customHeight="1">
      <c r="A38" s="34"/>
      <c r="B38" s="35"/>
      <c r="C38" s="34"/>
      <c r="D38" s="34"/>
      <c r="E38" s="34"/>
      <c r="F38" s="34"/>
      <c r="G38" s="34"/>
      <c r="H38" s="34"/>
      <c r="I38" s="93"/>
      <c r="J38" s="34"/>
      <c r="K38" s="34"/>
      <c r="L38" s="94"/>
      <c r="S38" s="34"/>
      <c r="T38" s="34"/>
      <c r="U38" s="34"/>
      <c r="V38" s="34"/>
      <c r="W38" s="34"/>
      <c r="X38" s="34"/>
      <c r="Y38" s="34"/>
      <c r="Z38" s="34"/>
      <c r="AA38" s="34"/>
      <c r="AB38" s="34"/>
      <c r="AC38" s="34"/>
      <c r="AD38" s="34"/>
      <c r="AE38" s="34"/>
    </row>
    <row r="39" spans="1:31" s="2" customFormat="1" ht="25.35" customHeight="1">
      <c r="A39" s="34"/>
      <c r="B39" s="35"/>
      <c r="C39" s="107"/>
      <c r="D39" s="108" t="s">
        <v>53</v>
      </c>
      <c r="E39" s="57"/>
      <c r="F39" s="57"/>
      <c r="G39" s="109" t="s">
        <v>54</v>
      </c>
      <c r="H39" s="110" t="s">
        <v>55</v>
      </c>
      <c r="I39" s="111"/>
      <c r="J39" s="112">
        <f>SUM(J30:J37)</f>
        <v>0</v>
      </c>
      <c r="K39" s="113"/>
      <c r="L39" s="94"/>
      <c r="S39" s="34"/>
      <c r="T39" s="34"/>
      <c r="U39" s="34"/>
      <c r="V39" s="34"/>
      <c r="W39" s="34"/>
      <c r="X39" s="34"/>
      <c r="Y39" s="34"/>
      <c r="Z39" s="34"/>
      <c r="AA39" s="34"/>
      <c r="AB39" s="34"/>
      <c r="AC39" s="34"/>
      <c r="AD39" s="34"/>
      <c r="AE39" s="34"/>
    </row>
    <row r="40" spans="1:31" s="2" customFormat="1" ht="14.45" customHeight="1">
      <c r="A40" s="34"/>
      <c r="B40" s="44"/>
      <c r="C40" s="45"/>
      <c r="D40" s="45"/>
      <c r="E40" s="45"/>
      <c r="F40" s="45"/>
      <c r="G40" s="45"/>
      <c r="H40" s="45"/>
      <c r="I40" s="114"/>
      <c r="J40" s="45"/>
      <c r="K40" s="45"/>
      <c r="L40" s="94"/>
      <c r="S40" s="34"/>
      <c r="T40" s="34"/>
      <c r="U40" s="34"/>
      <c r="V40" s="34"/>
      <c r="W40" s="34"/>
      <c r="X40" s="34"/>
      <c r="Y40" s="34"/>
      <c r="Z40" s="34"/>
      <c r="AA40" s="34"/>
      <c r="AB40" s="34"/>
      <c r="AC40" s="34"/>
      <c r="AD40" s="34"/>
      <c r="AE40" s="34"/>
    </row>
    <row r="44" spans="1:31" s="2" customFormat="1" ht="6.95" customHeight="1">
      <c r="A44" s="34"/>
      <c r="B44" s="46"/>
      <c r="C44" s="47"/>
      <c r="D44" s="47"/>
      <c r="E44" s="47"/>
      <c r="F44" s="47"/>
      <c r="G44" s="47"/>
      <c r="H44" s="47"/>
      <c r="I44" s="115"/>
      <c r="J44" s="47"/>
      <c r="K44" s="47"/>
      <c r="L44" s="94"/>
      <c r="S44" s="34"/>
      <c r="T44" s="34"/>
      <c r="U44" s="34"/>
      <c r="V44" s="34"/>
      <c r="W44" s="34"/>
      <c r="X44" s="34"/>
      <c r="Y44" s="34"/>
      <c r="Z44" s="34"/>
      <c r="AA44" s="34"/>
      <c r="AB44" s="34"/>
      <c r="AC44" s="34"/>
      <c r="AD44" s="34"/>
      <c r="AE44" s="34"/>
    </row>
    <row r="45" spans="1:31" s="2" customFormat="1" ht="24.95" customHeight="1">
      <c r="A45" s="34"/>
      <c r="B45" s="35"/>
      <c r="C45" s="22" t="s">
        <v>102</v>
      </c>
      <c r="D45" s="34"/>
      <c r="E45" s="34"/>
      <c r="F45" s="34"/>
      <c r="G45" s="34"/>
      <c r="H45" s="34"/>
      <c r="I45" s="93"/>
      <c r="J45" s="34"/>
      <c r="K45" s="34"/>
      <c r="L45" s="94"/>
      <c r="S45" s="34"/>
      <c r="T45" s="34"/>
      <c r="U45" s="34"/>
      <c r="V45" s="34"/>
      <c r="W45" s="34"/>
      <c r="X45" s="34"/>
      <c r="Y45" s="34"/>
      <c r="Z45" s="34"/>
      <c r="AA45" s="34"/>
      <c r="AB45" s="34"/>
      <c r="AC45" s="34"/>
      <c r="AD45" s="34"/>
      <c r="AE45" s="34"/>
    </row>
    <row r="46" spans="1:31" s="2" customFormat="1" ht="6.95" customHeight="1">
      <c r="A46" s="34"/>
      <c r="B46" s="35"/>
      <c r="C46" s="34"/>
      <c r="D46" s="34"/>
      <c r="E46" s="34"/>
      <c r="F46" s="34"/>
      <c r="G46" s="34"/>
      <c r="H46" s="34"/>
      <c r="I46" s="93"/>
      <c r="J46" s="34"/>
      <c r="K46" s="34"/>
      <c r="L46" s="94"/>
      <c r="S46" s="34"/>
      <c r="T46" s="34"/>
      <c r="U46" s="34"/>
      <c r="V46" s="34"/>
      <c r="W46" s="34"/>
      <c r="X46" s="34"/>
      <c r="Y46" s="34"/>
      <c r="Z46" s="34"/>
      <c r="AA46" s="34"/>
      <c r="AB46" s="34"/>
      <c r="AC46" s="34"/>
      <c r="AD46" s="34"/>
      <c r="AE46" s="34"/>
    </row>
    <row r="47" spans="1:31" s="2" customFormat="1" ht="12" customHeight="1">
      <c r="A47" s="34"/>
      <c r="B47" s="35"/>
      <c r="C47" s="28" t="s">
        <v>17</v>
      </c>
      <c r="D47" s="34"/>
      <c r="E47" s="34"/>
      <c r="F47" s="34"/>
      <c r="G47" s="34"/>
      <c r="H47" s="34"/>
      <c r="I47" s="93"/>
      <c r="J47" s="34"/>
      <c r="K47" s="34"/>
      <c r="L47" s="94"/>
      <c r="S47" s="34"/>
      <c r="T47" s="34"/>
      <c r="U47" s="34"/>
      <c r="V47" s="34"/>
      <c r="W47" s="34"/>
      <c r="X47" s="34"/>
      <c r="Y47" s="34"/>
      <c r="Z47" s="34"/>
      <c r="AA47" s="34"/>
      <c r="AB47" s="34"/>
      <c r="AC47" s="34"/>
      <c r="AD47" s="34"/>
      <c r="AE47" s="34"/>
    </row>
    <row r="48" spans="1:31" s="2" customFormat="1" ht="14.45" customHeight="1">
      <c r="A48" s="34"/>
      <c r="B48" s="35"/>
      <c r="C48" s="34"/>
      <c r="D48" s="34"/>
      <c r="E48" s="331" t="str">
        <f>E7</f>
        <v>Obnova rybníka Kamenná a revitalizace Lazského potoka</v>
      </c>
      <c r="F48" s="332"/>
      <c r="G48" s="332"/>
      <c r="H48" s="332"/>
      <c r="I48" s="93"/>
      <c r="J48" s="34"/>
      <c r="K48" s="34"/>
      <c r="L48" s="94"/>
      <c r="S48" s="34"/>
      <c r="T48" s="34"/>
      <c r="U48" s="34"/>
      <c r="V48" s="34"/>
      <c r="W48" s="34"/>
      <c r="X48" s="34"/>
      <c r="Y48" s="34"/>
      <c r="Z48" s="34"/>
      <c r="AA48" s="34"/>
      <c r="AB48" s="34"/>
      <c r="AC48" s="34"/>
      <c r="AD48" s="34"/>
      <c r="AE48" s="34"/>
    </row>
    <row r="49" spans="1:31" s="2" customFormat="1" ht="12" customHeight="1">
      <c r="A49" s="34"/>
      <c r="B49" s="35"/>
      <c r="C49" s="28" t="s">
        <v>100</v>
      </c>
      <c r="D49" s="34"/>
      <c r="E49" s="34"/>
      <c r="F49" s="34"/>
      <c r="G49" s="34"/>
      <c r="H49" s="34"/>
      <c r="I49" s="93"/>
      <c r="J49" s="34"/>
      <c r="K49" s="34"/>
      <c r="L49" s="94"/>
      <c r="S49" s="34"/>
      <c r="T49" s="34"/>
      <c r="U49" s="34"/>
      <c r="V49" s="34"/>
      <c r="W49" s="34"/>
      <c r="X49" s="34"/>
      <c r="Y49" s="34"/>
      <c r="Z49" s="34"/>
      <c r="AA49" s="34"/>
      <c r="AB49" s="34"/>
      <c r="AC49" s="34"/>
      <c r="AD49" s="34"/>
      <c r="AE49" s="34"/>
    </row>
    <row r="50" spans="1:31" s="2" customFormat="1" ht="14.45" customHeight="1">
      <c r="A50" s="34"/>
      <c r="B50" s="35"/>
      <c r="C50" s="34"/>
      <c r="D50" s="34"/>
      <c r="E50" s="309" t="str">
        <f>E9</f>
        <v>SO 02 - Tůň č.1</v>
      </c>
      <c r="F50" s="330"/>
      <c r="G50" s="330"/>
      <c r="H50" s="330"/>
      <c r="I50" s="93"/>
      <c r="J50" s="34"/>
      <c r="K50" s="34"/>
      <c r="L50" s="94"/>
      <c r="S50" s="34"/>
      <c r="T50" s="34"/>
      <c r="U50" s="34"/>
      <c r="V50" s="34"/>
      <c r="W50" s="34"/>
      <c r="X50" s="34"/>
      <c r="Y50" s="34"/>
      <c r="Z50" s="34"/>
      <c r="AA50" s="34"/>
      <c r="AB50" s="34"/>
      <c r="AC50" s="34"/>
      <c r="AD50" s="34"/>
      <c r="AE50" s="34"/>
    </row>
    <row r="51" spans="1:31" s="2" customFormat="1" ht="6.95" customHeight="1">
      <c r="A51" s="34"/>
      <c r="B51" s="35"/>
      <c r="C51" s="34"/>
      <c r="D51" s="34"/>
      <c r="E51" s="34"/>
      <c r="F51" s="34"/>
      <c r="G51" s="34"/>
      <c r="H51" s="34"/>
      <c r="I51" s="93"/>
      <c r="J51" s="34"/>
      <c r="K51" s="34"/>
      <c r="L51" s="94"/>
      <c r="S51" s="34"/>
      <c r="T51" s="34"/>
      <c r="U51" s="34"/>
      <c r="V51" s="34"/>
      <c r="W51" s="34"/>
      <c r="X51" s="34"/>
      <c r="Y51" s="34"/>
      <c r="Z51" s="34"/>
      <c r="AA51" s="34"/>
      <c r="AB51" s="34"/>
      <c r="AC51" s="34"/>
      <c r="AD51" s="34"/>
      <c r="AE51" s="34"/>
    </row>
    <row r="52" spans="1:31" s="2" customFormat="1" ht="12" customHeight="1">
      <c r="A52" s="34"/>
      <c r="B52" s="35"/>
      <c r="C52" s="28" t="s">
        <v>23</v>
      </c>
      <c r="D52" s="34"/>
      <c r="E52" s="34"/>
      <c r="F52" s="26" t="str">
        <f>F12</f>
        <v>Kamenná</v>
      </c>
      <c r="G52" s="34"/>
      <c r="H52" s="34"/>
      <c r="I52" s="95" t="s">
        <v>25</v>
      </c>
      <c r="J52" s="52" t="str">
        <f>IF(J12="","",J12)</f>
        <v>11. 1. 2020</v>
      </c>
      <c r="K52" s="34"/>
      <c r="L52" s="94"/>
      <c r="S52" s="34"/>
      <c r="T52" s="34"/>
      <c r="U52" s="34"/>
      <c r="V52" s="34"/>
      <c r="W52" s="34"/>
      <c r="X52" s="34"/>
      <c r="Y52" s="34"/>
      <c r="Z52" s="34"/>
      <c r="AA52" s="34"/>
      <c r="AB52" s="34"/>
      <c r="AC52" s="34"/>
      <c r="AD52" s="34"/>
      <c r="AE52" s="34"/>
    </row>
    <row r="53" spans="1:31" s="2" customFormat="1" ht="6.95" customHeight="1">
      <c r="A53" s="34"/>
      <c r="B53" s="35"/>
      <c r="C53" s="34"/>
      <c r="D53" s="34"/>
      <c r="E53" s="34"/>
      <c r="F53" s="34"/>
      <c r="G53" s="34"/>
      <c r="H53" s="34"/>
      <c r="I53" s="93"/>
      <c r="J53" s="34"/>
      <c r="K53" s="34"/>
      <c r="L53" s="94"/>
      <c r="S53" s="34"/>
      <c r="T53" s="34"/>
      <c r="U53" s="34"/>
      <c r="V53" s="34"/>
      <c r="W53" s="34"/>
      <c r="X53" s="34"/>
      <c r="Y53" s="34"/>
      <c r="Z53" s="34"/>
      <c r="AA53" s="34"/>
      <c r="AB53" s="34"/>
      <c r="AC53" s="34"/>
      <c r="AD53" s="34"/>
      <c r="AE53" s="34"/>
    </row>
    <row r="54" spans="1:31" s="2" customFormat="1" ht="22.9" customHeight="1">
      <c r="A54" s="34"/>
      <c r="B54" s="35"/>
      <c r="C54" s="28" t="s">
        <v>31</v>
      </c>
      <c r="D54" s="34"/>
      <c r="E54" s="34"/>
      <c r="F54" s="26" t="str">
        <f>E15</f>
        <v>Obec Milín</v>
      </c>
      <c r="G54" s="34"/>
      <c r="H54" s="34"/>
      <c r="I54" s="95" t="s">
        <v>37</v>
      </c>
      <c r="J54" s="32" t="str">
        <f>E21</f>
        <v>Ing.František Sedláček</v>
      </c>
      <c r="K54" s="34"/>
      <c r="L54" s="94"/>
      <c r="S54" s="34"/>
      <c r="T54" s="34"/>
      <c r="U54" s="34"/>
      <c r="V54" s="34"/>
      <c r="W54" s="34"/>
      <c r="X54" s="34"/>
      <c r="Y54" s="34"/>
      <c r="Z54" s="34"/>
      <c r="AA54" s="34"/>
      <c r="AB54" s="34"/>
      <c r="AC54" s="34"/>
      <c r="AD54" s="34"/>
      <c r="AE54" s="34"/>
    </row>
    <row r="55" spans="1:31" s="2" customFormat="1" ht="22.9" customHeight="1">
      <c r="A55" s="34"/>
      <c r="B55" s="35"/>
      <c r="C55" s="28" t="s">
        <v>35</v>
      </c>
      <c r="D55" s="34"/>
      <c r="E55" s="34"/>
      <c r="F55" s="26" t="str">
        <f>IF(E18="","",E18)</f>
        <v>Vyplň údaj</v>
      </c>
      <c r="G55" s="34"/>
      <c r="H55" s="34"/>
      <c r="I55" s="95" t="s">
        <v>40</v>
      </c>
      <c r="J55" s="32" t="str">
        <f>E24</f>
        <v>Ing.František Sedláček</v>
      </c>
      <c r="K55" s="34"/>
      <c r="L55" s="94"/>
      <c r="S55" s="34"/>
      <c r="T55" s="34"/>
      <c r="U55" s="34"/>
      <c r="V55" s="34"/>
      <c r="W55" s="34"/>
      <c r="X55" s="34"/>
      <c r="Y55" s="34"/>
      <c r="Z55" s="34"/>
      <c r="AA55" s="34"/>
      <c r="AB55" s="34"/>
      <c r="AC55" s="34"/>
      <c r="AD55" s="34"/>
      <c r="AE55" s="34"/>
    </row>
    <row r="56" spans="1:31" s="2" customFormat="1" ht="10.35" customHeight="1">
      <c r="A56" s="34"/>
      <c r="B56" s="35"/>
      <c r="C56" s="34"/>
      <c r="D56" s="34"/>
      <c r="E56" s="34"/>
      <c r="F56" s="34"/>
      <c r="G56" s="34"/>
      <c r="H56" s="34"/>
      <c r="I56" s="93"/>
      <c r="J56" s="34"/>
      <c r="K56" s="34"/>
      <c r="L56" s="94"/>
      <c r="S56" s="34"/>
      <c r="T56" s="34"/>
      <c r="U56" s="34"/>
      <c r="V56" s="34"/>
      <c r="W56" s="34"/>
      <c r="X56" s="34"/>
      <c r="Y56" s="34"/>
      <c r="Z56" s="34"/>
      <c r="AA56" s="34"/>
      <c r="AB56" s="34"/>
      <c r="AC56" s="34"/>
      <c r="AD56" s="34"/>
      <c r="AE56" s="34"/>
    </row>
    <row r="57" spans="1:31" s="2" customFormat="1" ht="29.25" customHeight="1">
      <c r="A57" s="34"/>
      <c r="B57" s="35"/>
      <c r="C57" s="116" t="s">
        <v>103</v>
      </c>
      <c r="D57" s="107"/>
      <c r="E57" s="107"/>
      <c r="F57" s="107"/>
      <c r="G57" s="107"/>
      <c r="H57" s="107"/>
      <c r="I57" s="117"/>
      <c r="J57" s="118" t="s">
        <v>104</v>
      </c>
      <c r="K57" s="107"/>
      <c r="L57" s="94"/>
      <c r="S57" s="34"/>
      <c r="T57" s="34"/>
      <c r="U57" s="34"/>
      <c r="V57" s="34"/>
      <c r="W57" s="34"/>
      <c r="X57" s="34"/>
      <c r="Y57" s="34"/>
      <c r="Z57" s="34"/>
      <c r="AA57" s="34"/>
      <c r="AB57" s="34"/>
      <c r="AC57" s="34"/>
      <c r="AD57" s="34"/>
      <c r="AE57" s="34"/>
    </row>
    <row r="58" spans="1:31" s="2" customFormat="1" ht="10.35" customHeight="1">
      <c r="A58" s="34"/>
      <c r="B58" s="35"/>
      <c r="C58" s="34"/>
      <c r="D58" s="34"/>
      <c r="E58" s="34"/>
      <c r="F58" s="34"/>
      <c r="G58" s="34"/>
      <c r="H58" s="34"/>
      <c r="I58" s="93"/>
      <c r="J58" s="34"/>
      <c r="K58" s="34"/>
      <c r="L58" s="94"/>
      <c r="S58" s="34"/>
      <c r="T58" s="34"/>
      <c r="U58" s="34"/>
      <c r="V58" s="34"/>
      <c r="W58" s="34"/>
      <c r="X58" s="34"/>
      <c r="Y58" s="34"/>
      <c r="Z58" s="34"/>
      <c r="AA58" s="34"/>
      <c r="AB58" s="34"/>
      <c r="AC58" s="34"/>
      <c r="AD58" s="34"/>
      <c r="AE58" s="34"/>
    </row>
    <row r="59" spans="1:47" s="2" customFormat="1" ht="22.9" customHeight="1">
      <c r="A59" s="34"/>
      <c r="B59" s="35"/>
      <c r="C59" s="119" t="s">
        <v>75</v>
      </c>
      <c r="D59" s="34"/>
      <c r="E59" s="34"/>
      <c r="F59" s="34"/>
      <c r="G59" s="34"/>
      <c r="H59" s="34"/>
      <c r="I59" s="93"/>
      <c r="J59" s="68">
        <f>J81</f>
        <v>0</v>
      </c>
      <c r="K59" s="34"/>
      <c r="L59" s="94"/>
      <c r="S59" s="34"/>
      <c r="T59" s="34"/>
      <c r="U59" s="34"/>
      <c r="V59" s="34"/>
      <c r="W59" s="34"/>
      <c r="X59" s="34"/>
      <c r="Y59" s="34"/>
      <c r="Z59" s="34"/>
      <c r="AA59" s="34"/>
      <c r="AB59" s="34"/>
      <c r="AC59" s="34"/>
      <c r="AD59" s="34"/>
      <c r="AE59" s="34"/>
      <c r="AU59" s="18" t="s">
        <v>105</v>
      </c>
    </row>
    <row r="60" spans="2:12" s="9" customFormat="1" ht="24.95" customHeight="1">
      <c r="B60" s="120"/>
      <c r="D60" s="121" t="s">
        <v>106</v>
      </c>
      <c r="E60" s="122"/>
      <c r="F60" s="122"/>
      <c r="G60" s="122"/>
      <c r="H60" s="122"/>
      <c r="I60" s="123"/>
      <c r="J60" s="124">
        <f>J82</f>
        <v>0</v>
      </c>
      <c r="L60" s="120"/>
    </row>
    <row r="61" spans="2:12" s="10" customFormat="1" ht="19.9" customHeight="1">
      <c r="B61" s="125"/>
      <c r="D61" s="126" t="s">
        <v>107</v>
      </c>
      <c r="E61" s="127"/>
      <c r="F61" s="127"/>
      <c r="G61" s="127"/>
      <c r="H61" s="127"/>
      <c r="I61" s="128"/>
      <c r="J61" s="129">
        <f>J83</f>
        <v>0</v>
      </c>
      <c r="L61" s="125"/>
    </row>
    <row r="62" spans="1:31" s="2" customFormat="1" ht="21.75" customHeight="1">
      <c r="A62" s="34"/>
      <c r="B62" s="35"/>
      <c r="C62" s="34"/>
      <c r="D62" s="34"/>
      <c r="E62" s="34"/>
      <c r="F62" s="34"/>
      <c r="G62" s="34"/>
      <c r="H62" s="34"/>
      <c r="I62" s="93"/>
      <c r="J62" s="34"/>
      <c r="K62" s="34"/>
      <c r="L62" s="94"/>
      <c r="S62" s="34"/>
      <c r="T62" s="34"/>
      <c r="U62" s="34"/>
      <c r="V62" s="34"/>
      <c r="W62" s="34"/>
      <c r="X62" s="34"/>
      <c r="Y62" s="34"/>
      <c r="Z62" s="34"/>
      <c r="AA62" s="34"/>
      <c r="AB62" s="34"/>
      <c r="AC62" s="34"/>
      <c r="AD62" s="34"/>
      <c r="AE62" s="34"/>
    </row>
    <row r="63" spans="1:31" s="2" customFormat="1" ht="6.95" customHeight="1">
      <c r="A63" s="34"/>
      <c r="B63" s="44"/>
      <c r="C63" s="45"/>
      <c r="D63" s="45"/>
      <c r="E63" s="45"/>
      <c r="F63" s="45"/>
      <c r="G63" s="45"/>
      <c r="H63" s="45"/>
      <c r="I63" s="114"/>
      <c r="J63" s="45"/>
      <c r="K63" s="45"/>
      <c r="L63" s="94"/>
      <c r="S63" s="34"/>
      <c r="T63" s="34"/>
      <c r="U63" s="34"/>
      <c r="V63" s="34"/>
      <c r="W63" s="34"/>
      <c r="X63" s="34"/>
      <c r="Y63" s="34"/>
      <c r="Z63" s="34"/>
      <c r="AA63" s="34"/>
      <c r="AB63" s="34"/>
      <c r="AC63" s="34"/>
      <c r="AD63" s="34"/>
      <c r="AE63" s="34"/>
    </row>
    <row r="67" spans="1:31" s="2" customFormat="1" ht="6.95" customHeight="1">
      <c r="A67" s="34"/>
      <c r="B67" s="46"/>
      <c r="C67" s="47"/>
      <c r="D67" s="47"/>
      <c r="E67" s="47"/>
      <c r="F67" s="47"/>
      <c r="G67" s="47"/>
      <c r="H67" s="47"/>
      <c r="I67" s="115"/>
      <c r="J67" s="47"/>
      <c r="K67" s="47"/>
      <c r="L67" s="94"/>
      <c r="S67" s="34"/>
      <c r="T67" s="34"/>
      <c r="U67" s="34"/>
      <c r="V67" s="34"/>
      <c r="W67" s="34"/>
      <c r="X67" s="34"/>
      <c r="Y67" s="34"/>
      <c r="Z67" s="34"/>
      <c r="AA67" s="34"/>
      <c r="AB67" s="34"/>
      <c r="AC67" s="34"/>
      <c r="AD67" s="34"/>
      <c r="AE67" s="34"/>
    </row>
    <row r="68" spans="1:31" s="2" customFormat="1" ht="24.95" customHeight="1">
      <c r="A68" s="34"/>
      <c r="B68" s="35"/>
      <c r="C68" s="22" t="s">
        <v>111</v>
      </c>
      <c r="D68" s="34"/>
      <c r="E68" s="34"/>
      <c r="F68" s="34"/>
      <c r="G68" s="34"/>
      <c r="H68" s="34"/>
      <c r="I68" s="93"/>
      <c r="J68" s="34"/>
      <c r="K68" s="34"/>
      <c r="L68" s="94"/>
      <c r="S68" s="34"/>
      <c r="T68" s="34"/>
      <c r="U68" s="34"/>
      <c r="V68" s="34"/>
      <c r="W68" s="34"/>
      <c r="X68" s="34"/>
      <c r="Y68" s="34"/>
      <c r="Z68" s="34"/>
      <c r="AA68" s="34"/>
      <c r="AB68" s="34"/>
      <c r="AC68" s="34"/>
      <c r="AD68" s="34"/>
      <c r="AE68" s="34"/>
    </row>
    <row r="69" spans="1:31" s="2" customFormat="1" ht="6.95" customHeight="1">
      <c r="A69" s="34"/>
      <c r="B69" s="35"/>
      <c r="C69" s="34"/>
      <c r="D69" s="34"/>
      <c r="E69" s="34"/>
      <c r="F69" s="34"/>
      <c r="G69" s="34"/>
      <c r="H69" s="34"/>
      <c r="I69" s="93"/>
      <c r="J69" s="34"/>
      <c r="K69" s="34"/>
      <c r="L69" s="94"/>
      <c r="S69" s="34"/>
      <c r="T69" s="34"/>
      <c r="U69" s="34"/>
      <c r="V69" s="34"/>
      <c r="W69" s="34"/>
      <c r="X69" s="34"/>
      <c r="Y69" s="34"/>
      <c r="Z69" s="34"/>
      <c r="AA69" s="34"/>
      <c r="AB69" s="34"/>
      <c r="AC69" s="34"/>
      <c r="AD69" s="34"/>
      <c r="AE69" s="34"/>
    </row>
    <row r="70" spans="1:31" s="2" customFormat="1" ht="12" customHeight="1">
      <c r="A70" s="34"/>
      <c r="B70" s="35"/>
      <c r="C70" s="28" t="s">
        <v>17</v>
      </c>
      <c r="D70" s="34"/>
      <c r="E70" s="34"/>
      <c r="F70" s="34"/>
      <c r="G70" s="34"/>
      <c r="H70" s="34"/>
      <c r="I70" s="93"/>
      <c r="J70" s="34"/>
      <c r="K70" s="34"/>
      <c r="L70" s="94"/>
      <c r="S70" s="34"/>
      <c r="T70" s="34"/>
      <c r="U70" s="34"/>
      <c r="V70" s="34"/>
      <c r="W70" s="34"/>
      <c r="X70" s="34"/>
      <c r="Y70" s="34"/>
      <c r="Z70" s="34"/>
      <c r="AA70" s="34"/>
      <c r="AB70" s="34"/>
      <c r="AC70" s="34"/>
      <c r="AD70" s="34"/>
      <c r="AE70" s="34"/>
    </row>
    <row r="71" spans="1:31" s="2" customFormat="1" ht="14.45" customHeight="1">
      <c r="A71" s="34"/>
      <c r="B71" s="35"/>
      <c r="C71" s="34"/>
      <c r="D71" s="34"/>
      <c r="E71" s="331" t="str">
        <f>E7</f>
        <v>Obnova rybníka Kamenná a revitalizace Lazského potoka</v>
      </c>
      <c r="F71" s="332"/>
      <c r="G71" s="332"/>
      <c r="H71" s="332"/>
      <c r="I71" s="93"/>
      <c r="J71" s="34"/>
      <c r="K71" s="34"/>
      <c r="L71" s="94"/>
      <c r="S71" s="34"/>
      <c r="T71" s="34"/>
      <c r="U71" s="34"/>
      <c r="V71" s="34"/>
      <c r="W71" s="34"/>
      <c r="X71" s="34"/>
      <c r="Y71" s="34"/>
      <c r="Z71" s="34"/>
      <c r="AA71" s="34"/>
      <c r="AB71" s="34"/>
      <c r="AC71" s="34"/>
      <c r="AD71" s="34"/>
      <c r="AE71" s="34"/>
    </row>
    <row r="72" spans="1:31" s="2" customFormat="1" ht="12" customHeight="1">
      <c r="A72" s="34"/>
      <c r="B72" s="35"/>
      <c r="C72" s="28" t="s">
        <v>100</v>
      </c>
      <c r="D72" s="34"/>
      <c r="E72" s="34"/>
      <c r="F72" s="34"/>
      <c r="G72" s="34"/>
      <c r="H72" s="34"/>
      <c r="I72" s="93"/>
      <c r="J72" s="34"/>
      <c r="K72" s="34"/>
      <c r="L72" s="94"/>
      <c r="S72" s="34"/>
      <c r="T72" s="34"/>
      <c r="U72" s="34"/>
      <c r="V72" s="34"/>
      <c r="W72" s="34"/>
      <c r="X72" s="34"/>
      <c r="Y72" s="34"/>
      <c r="Z72" s="34"/>
      <c r="AA72" s="34"/>
      <c r="AB72" s="34"/>
      <c r="AC72" s="34"/>
      <c r="AD72" s="34"/>
      <c r="AE72" s="34"/>
    </row>
    <row r="73" spans="1:31" s="2" customFormat="1" ht="14.45" customHeight="1">
      <c r="A73" s="34"/>
      <c r="B73" s="35"/>
      <c r="C73" s="34"/>
      <c r="D73" s="34"/>
      <c r="E73" s="309" t="str">
        <f>E9</f>
        <v>SO 02 - Tůň č.1</v>
      </c>
      <c r="F73" s="330"/>
      <c r="G73" s="330"/>
      <c r="H73" s="330"/>
      <c r="I73" s="93"/>
      <c r="J73" s="34"/>
      <c r="K73" s="34"/>
      <c r="L73" s="94"/>
      <c r="S73" s="34"/>
      <c r="T73" s="34"/>
      <c r="U73" s="34"/>
      <c r="V73" s="34"/>
      <c r="W73" s="34"/>
      <c r="X73" s="34"/>
      <c r="Y73" s="34"/>
      <c r="Z73" s="34"/>
      <c r="AA73" s="34"/>
      <c r="AB73" s="34"/>
      <c r="AC73" s="34"/>
      <c r="AD73" s="34"/>
      <c r="AE73" s="34"/>
    </row>
    <row r="74" spans="1:31" s="2" customFormat="1" ht="6.95" customHeight="1">
      <c r="A74" s="34"/>
      <c r="B74" s="35"/>
      <c r="C74" s="34"/>
      <c r="D74" s="34"/>
      <c r="E74" s="34"/>
      <c r="F74" s="34"/>
      <c r="G74" s="34"/>
      <c r="H74" s="34"/>
      <c r="I74" s="93"/>
      <c r="J74" s="34"/>
      <c r="K74" s="34"/>
      <c r="L74" s="94"/>
      <c r="S74" s="34"/>
      <c r="T74" s="34"/>
      <c r="U74" s="34"/>
      <c r="V74" s="34"/>
      <c r="W74" s="34"/>
      <c r="X74" s="34"/>
      <c r="Y74" s="34"/>
      <c r="Z74" s="34"/>
      <c r="AA74" s="34"/>
      <c r="AB74" s="34"/>
      <c r="AC74" s="34"/>
      <c r="AD74" s="34"/>
      <c r="AE74" s="34"/>
    </row>
    <row r="75" spans="1:31" s="2" customFormat="1" ht="12" customHeight="1">
      <c r="A75" s="34"/>
      <c r="B75" s="35"/>
      <c r="C75" s="28" t="s">
        <v>23</v>
      </c>
      <c r="D75" s="34"/>
      <c r="E75" s="34"/>
      <c r="F75" s="26" t="str">
        <f>F12</f>
        <v>Kamenná</v>
      </c>
      <c r="G75" s="34"/>
      <c r="H75" s="34"/>
      <c r="I75" s="95" t="s">
        <v>25</v>
      </c>
      <c r="J75" s="52" t="str">
        <f>IF(J12="","",J12)</f>
        <v>11. 1. 2020</v>
      </c>
      <c r="K75" s="34"/>
      <c r="L75" s="94"/>
      <c r="S75" s="34"/>
      <c r="T75" s="34"/>
      <c r="U75" s="34"/>
      <c r="V75" s="34"/>
      <c r="W75" s="34"/>
      <c r="X75" s="34"/>
      <c r="Y75" s="34"/>
      <c r="Z75" s="34"/>
      <c r="AA75" s="34"/>
      <c r="AB75" s="34"/>
      <c r="AC75" s="34"/>
      <c r="AD75" s="34"/>
      <c r="AE75" s="34"/>
    </row>
    <row r="76" spans="1:31" s="2" customFormat="1" ht="6.95" customHeight="1">
      <c r="A76" s="34"/>
      <c r="B76" s="35"/>
      <c r="C76" s="34"/>
      <c r="D76" s="34"/>
      <c r="E76" s="34"/>
      <c r="F76" s="34"/>
      <c r="G76" s="34"/>
      <c r="H76" s="34"/>
      <c r="I76" s="93"/>
      <c r="J76" s="34"/>
      <c r="K76" s="34"/>
      <c r="L76" s="94"/>
      <c r="S76" s="34"/>
      <c r="T76" s="34"/>
      <c r="U76" s="34"/>
      <c r="V76" s="34"/>
      <c r="W76" s="34"/>
      <c r="X76" s="34"/>
      <c r="Y76" s="34"/>
      <c r="Z76" s="34"/>
      <c r="AA76" s="34"/>
      <c r="AB76" s="34"/>
      <c r="AC76" s="34"/>
      <c r="AD76" s="34"/>
      <c r="AE76" s="34"/>
    </row>
    <row r="77" spans="1:31" s="2" customFormat="1" ht="22.9" customHeight="1">
      <c r="A77" s="34"/>
      <c r="B77" s="35"/>
      <c r="C77" s="28" t="s">
        <v>31</v>
      </c>
      <c r="D77" s="34"/>
      <c r="E77" s="34"/>
      <c r="F77" s="26" t="str">
        <f>E15</f>
        <v>Obec Milín</v>
      </c>
      <c r="G77" s="34"/>
      <c r="H77" s="34"/>
      <c r="I77" s="95" t="s">
        <v>37</v>
      </c>
      <c r="J77" s="32" t="str">
        <f>E21</f>
        <v>Ing.František Sedláček</v>
      </c>
      <c r="K77" s="34"/>
      <c r="L77" s="94"/>
      <c r="S77" s="34"/>
      <c r="T77" s="34"/>
      <c r="U77" s="34"/>
      <c r="V77" s="34"/>
      <c r="W77" s="34"/>
      <c r="X77" s="34"/>
      <c r="Y77" s="34"/>
      <c r="Z77" s="34"/>
      <c r="AA77" s="34"/>
      <c r="AB77" s="34"/>
      <c r="AC77" s="34"/>
      <c r="AD77" s="34"/>
      <c r="AE77" s="34"/>
    </row>
    <row r="78" spans="1:31" s="2" customFormat="1" ht="22.9" customHeight="1">
      <c r="A78" s="34"/>
      <c r="B78" s="35"/>
      <c r="C78" s="28" t="s">
        <v>35</v>
      </c>
      <c r="D78" s="34"/>
      <c r="E78" s="34"/>
      <c r="F78" s="26" t="str">
        <f>IF(E18="","",E18)</f>
        <v>Vyplň údaj</v>
      </c>
      <c r="G78" s="34"/>
      <c r="H78" s="34"/>
      <c r="I78" s="95" t="s">
        <v>40</v>
      </c>
      <c r="J78" s="32" t="str">
        <f>E24</f>
        <v>Ing.František Sedláček</v>
      </c>
      <c r="K78" s="34"/>
      <c r="L78" s="94"/>
      <c r="S78" s="34"/>
      <c r="T78" s="34"/>
      <c r="U78" s="34"/>
      <c r="V78" s="34"/>
      <c r="W78" s="34"/>
      <c r="X78" s="34"/>
      <c r="Y78" s="34"/>
      <c r="Z78" s="34"/>
      <c r="AA78" s="34"/>
      <c r="AB78" s="34"/>
      <c r="AC78" s="34"/>
      <c r="AD78" s="34"/>
      <c r="AE78" s="34"/>
    </row>
    <row r="79" spans="1:31" s="2" customFormat="1" ht="10.35" customHeight="1">
      <c r="A79" s="34"/>
      <c r="B79" s="35"/>
      <c r="C79" s="34"/>
      <c r="D79" s="34"/>
      <c r="E79" s="34"/>
      <c r="F79" s="34"/>
      <c r="G79" s="34"/>
      <c r="H79" s="34"/>
      <c r="I79" s="93"/>
      <c r="J79" s="34"/>
      <c r="K79" s="34"/>
      <c r="L79" s="94"/>
      <c r="S79" s="34"/>
      <c r="T79" s="34"/>
      <c r="U79" s="34"/>
      <c r="V79" s="34"/>
      <c r="W79" s="34"/>
      <c r="X79" s="34"/>
      <c r="Y79" s="34"/>
      <c r="Z79" s="34"/>
      <c r="AA79" s="34"/>
      <c r="AB79" s="34"/>
      <c r="AC79" s="34"/>
      <c r="AD79" s="34"/>
      <c r="AE79" s="34"/>
    </row>
    <row r="80" spans="1:31" s="11" customFormat="1" ht="29.25" customHeight="1">
      <c r="A80" s="130"/>
      <c r="B80" s="131"/>
      <c r="C80" s="132" t="s">
        <v>112</v>
      </c>
      <c r="D80" s="133" t="s">
        <v>62</v>
      </c>
      <c r="E80" s="133" t="s">
        <v>58</v>
      </c>
      <c r="F80" s="133" t="s">
        <v>59</v>
      </c>
      <c r="G80" s="133" t="s">
        <v>113</v>
      </c>
      <c r="H80" s="133" t="s">
        <v>114</v>
      </c>
      <c r="I80" s="134" t="s">
        <v>115</v>
      </c>
      <c r="J80" s="133" t="s">
        <v>104</v>
      </c>
      <c r="K80" s="135" t="s">
        <v>116</v>
      </c>
      <c r="L80" s="136"/>
      <c r="M80" s="59" t="s">
        <v>3</v>
      </c>
      <c r="N80" s="60" t="s">
        <v>47</v>
      </c>
      <c r="O80" s="60" t="s">
        <v>117</v>
      </c>
      <c r="P80" s="60" t="s">
        <v>118</v>
      </c>
      <c r="Q80" s="60" t="s">
        <v>119</v>
      </c>
      <c r="R80" s="60" t="s">
        <v>120</v>
      </c>
      <c r="S80" s="60" t="s">
        <v>121</v>
      </c>
      <c r="T80" s="61" t="s">
        <v>122</v>
      </c>
      <c r="U80" s="130"/>
      <c r="V80" s="130"/>
      <c r="W80" s="130"/>
      <c r="X80" s="130"/>
      <c r="Y80" s="130"/>
      <c r="Z80" s="130"/>
      <c r="AA80" s="130"/>
      <c r="AB80" s="130"/>
      <c r="AC80" s="130"/>
      <c r="AD80" s="130"/>
      <c r="AE80" s="130"/>
    </row>
    <row r="81" spans="1:63" s="2" customFormat="1" ht="22.9" customHeight="1">
      <c r="A81" s="34"/>
      <c r="B81" s="35"/>
      <c r="C81" s="66" t="s">
        <v>123</v>
      </c>
      <c r="D81" s="34"/>
      <c r="E81" s="34"/>
      <c r="F81" s="34"/>
      <c r="G81" s="34"/>
      <c r="H81" s="34"/>
      <c r="I81" s="93"/>
      <c r="J81" s="137">
        <f>BK81</f>
        <v>0</v>
      </c>
      <c r="K81" s="34"/>
      <c r="L81" s="35"/>
      <c r="M81" s="62"/>
      <c r="N81" s="53"/>
      <c r="O81" s="63"/>
      <c r="P81" s="138">
        <f>P82</f>
        <v>0</v>
      </c>
      <c r="Q81" s="63"/>
      <c r="R81" s="138">
        <f>R82</f>
        <v>0</v>
      </c>
      <c r="S81" s="63"/>
      <c r="T81" s="139">
        <f>T82</f>
        <v>0</v>
      </c>
      <c r="U81" s="34"/>
      <c r="V81" s="34"/>
      <c r="W81" s="34"/>
      <c r="X81" s="34"/>
      <c r="Y81" s="34"/>
      <c r="Z81" s="34"/>
      <c r="AA81" s="34"/>
      <c r="AB81" s="34"/>
      <c r="AC81" s="34"/>
      <c r="AD81" s="34"/>
      <c r="AE81" s="34"/>
      <c r="AT81" s="18" t="s">
        <v>76</v>
      </c>
      <c r="AU81" s="18" t="s">
        <v>105</v>
      </c>
      <c r="BK81" s="140">
        <f>BK82</f>
        <v>0</v>
      </c>
    </row>
    <row r="82" spans="2:63" s="12" customFormat="1" ht="25.9" customHeight="1">
      <c r="B82" s="141"/>
      <c r="D82" s="142" t="s">
        <v>76</v>
      </c>
      <c r="E82" s="143" t="s">
        <v>124</v>
      </c>
      <c r="F82" s="143" t="s">
        <v>125</v>
      </c>
      <c r="I82" s="144"/>
      <c r="J82" s="145">
        <f>BK82</f>
        <v>0</v>
      </c>
      <c r="L82" s="141"/>
      <c r="M82" s="146"/>
      <c r="N82" s="147"/>
      <c r="O82" s="147"/>
      <c r="P82" s="148">
        <f>P83</f>
        <v>0</v>
      </c>
      <c r="Q82" s="147"/>
      <c r="R82" s="148">
        <f>R83</f>
        <v>0</v>
      </c>
      <c r="S82" s="147"/>
      <c r="T82" s="149">
        <f>T83</f>
        <v>0</v>
      </c>
      <c r="AR82" s="142" t="s">
        <v>85</v>
      </c>
      <c r="AT82" s="150" t="s">
        <v>76</v>
      </c>
      <c r="AU82" s="150" t="s">
        <v>77</v>
      </c>
      <c r="AY82" s="142" t="s">
        <v>126</v>
      </c>
      <c r="BK82" s="151">
        <f>BK83</f>
        <v>0</v>
      </c>
    </row>
    <row r="83" spans="2:63" s="12" customFormat="1" ht="22.9" customHeight="1">
      <c r="B83" s="141"/>
      <c r="D83" s="142" t="s">
        <v>76</v>
      </c>
      <c r="E83" s="152" t="s">
        <v>85</v>
      </c>
      <c r="F83" s="152" t="s">
        <v>127</v>
      </c>
      <c r="I83" s="144"/>
      <c r="J83" s="153">
        <f>BK83</f>
        <v>0</v>
      </c>
      <c r="L83" s="141"/>
      <c r="M83" s="146"/>
      <c r="N83" s="147"/>
      <c r="O83" s="147"/>
      <c r="P83" s="148">
        <f>SUM(P84:P113)</f>
        <v>0</v>
      </c>
      <c r="Q83" s="147"/>
      <c r="R83" s="148">
        <f>SUM(R84:R113)</f>
        <v>0</v>
      </c>
      <c r="S83" s="147"/>
      <c r="T83" s="149">
        <f>SUM(T84:T113)</f>
        <v>0</v>
      </c>
      <c r="AR83" s="142" t="s">
        <v>85</v>
      </c>
      <c r="AT83" s="150" t="s">
        <v>76</v>
      </c>
      <c r="AU83" s="150" t="s">
        <v>85</v>
      </c>
      <c r="AY83" s="142" t="s">
        <v>126</v>
      </c>
      <c r="BK83" s="151">
        <f>SUM(BK84:BK113)</f>
        <v>0</v>
      </c>
    </row>
    <row r="84" spans="1:65" s="2" customFormat="1" ht="19.15" customHeight="1">
      <c r="A84" s="34"/>
      <c r="B84" s="154"/>
      <c r="C84" s="155" t="s">
        <v>85</v>
      </c>
      <c r="D84" s="155" t="s">
        <v>128</v>
      </c>
      <c r="E84" s="156" t="s">
        <v>230</v>
      </c>
      <c r="F84" s="157" t="s">
        <v>231</v>
      </c>
      <c r="G84" s="158" t="s">
        <v>131</v>
      </c>
      <c r="H84" s="159">
        <v>235.261</v>
      </c>
      <c r="I84" s="160"/>
      <c r="J84" s="161">
        <f>ROUND(I84*H84,2)</f>
        <v>0</v>
      </c>
      <c r="K84" s="157" t="s">
        <v>132</v>
      </c>
      <c r="L84" s="35"/>
      <c r="M84" s="162" t="s">
        <v>3</v>
      </c>
      <c r="N84" s="163" t="s">
        <v>48</v>
      </c>
      <c r="O84" s="55"/>
      <c r="P84" s="164">
        <f>O84*H84</f>
        <v>0</v>
      </c>
      <c r="Q84" s="164">
        <v>0</v>
      </c>
      <c r="R84" s="164">
        <f>Q84*H84</f>
        <v>0</v>
      </c>
      <c r="S84" s="164">
        <v>0</v>
      </c>
      <c r="T84" s="165">
        <f>S84*H84</f>
        <v>0</v>
      </c>
      <c r="U84" s="34"/>
      <c r="V84" s="34"/>
      <c r="W84" s="34"/>
      <c r="X84" s="34"/>
      <c r="Y84" s="34"/>
      <c r="Z84" s="34"/>
      <c r="AA84" s="34"/>
      <c r="AB84" s="34"/>
      <c r="AC84" s="34"/>
      <c r="AD84" s="34"/>
      <c r="AE84" s="34"/>
      <c r="AR84" s="166" t="s">
        <v>133</v>
      </c>
      <c r="AT84" s="166" t="s">
        <v>128</v>
      </c>
      <c r="AU84" s="166" t="s">
        <v>87</v>
      </c>
      <c r="AY84" s="18" t="s">
        <v>126</v>
      </c>
      <c r="BE84" s="167">
        <f>IF(N84="základní",J84,0)</f>
        <v>0</v>
      </c>
      <c r="BF84" s="167">
        <f>IF(N84="snížená",J84,0)</f>
        <v>0</v>
      </c>
      <c r="BG84" s="167">
        <f>IF(N84="zákl. přenesená",J84,0)</f>
        <v>0</v>
      </c>
      <c r="BH84" s="167">
        <f>IF(N84="sníž. přenesená",J84,0)</f>
        <v>0</v>
      </c>
      <c r="BI84" s="167">
        <f>IF(N84="nulová",J84,0)</f>
        <v>0</v>
      </c>
      <c r="BJ84" s="18" t="s">
        <v>85</v>
      </c>
      <c r="BK84" s="167">
        <f>ROUND(I84*H84,2)</f>
        <v>0</v>
      </c>
      <c r="BL84" s="18" t="s">
        <v>133</v>
      </c>
      <c r="BM84" s="166" t="s">
        <v>232</v>
      </c>
    </row>
    <row r="85" spans="1:47" s="2" customFormat="1" ht="146.25">
      <c r="A85" s="34"/>
      <c r="B85" s="35"/>
      <c r="C85" s="34"/>
      <c r="D85" s="168" t="s">
        <v>135</v>
      </c>
      <c r="E85" s="34"/>
      <c r="F85" s="169" t="s">
        <v>233</v>
      </c>
      <c r="G85" s="34"/>
      <c r="H85" s="34"/>
      <c r="I85" s="93"/>
      <c r="J85" s="34"/>
      <c r="K85" s="34"/>
      <c r="L85" s="35"/>
      <c r="M85" s="170"/>
      <c r="N85" s="171"/>
      <c r="O85" s="55"/>
      <c r="P85" s="55"/>
      <c r="Q85" s="55"/>
      <c r="R85" s="55"/>
      <c r="S85" s="55"/>
      <c r="T85" s="56"/>
      <c r="U85" s="34"/>
      <c r="V85" s="34"/>
      <c r="W85" s="34"/>
      <c r="X85" s="34"/>
      <c r="Y85" s="34"/>
      <c r="Z85" s="34"/>
      <c r="AA85" s="34"/>
      <c r="AB85" s="34"/>
      <c r="AC85" s="34"/>
      <c r="AD85" s="34"/>
      <c r="AE85" s="34"/>
      <c r="AT85" s="18" t="s">
        <v>135</v>
      </c>
      <c r="AU85" s="18" t="s">
        <v>87</v>
      </c>
    </row>
    <row r="86" spans="2:51" s="13" customFormat="1" ht="12">
      <c r="B86" s="172"/>
      <c r="D86" s="168" t="s">
        <v>137</v>
      </c>
      <c r="E86" s="173" t="s">
        <v>3</v>
      </c>
      <c r="F86" s="174" t="s">
        <v>234</v>
      </c>
      <c r="H86" s="175">
        <v>9.08</v>
      </c>
      <c r="I86" s="176"/>
      <c r="L86" s="172"/>
      <c r="M86" s="177"/>
      <c r="N86" s="178"/>
      <c r="O86" s="178"/>
      <c r="P86" s="178"/>
      <c r="Q86" s="178"/>
      <c r="R86" s="178"/>
      <c r="S86" s="178"/>
      <c r="T86" s="179"/>
      <c r="AT86" s="173" t="s">
        <v>137</v>
      </c>
      <c r="AU86" s="173" t="s">
        <v>87</v>
      </c>
      <c r="AV86" s="13" t="s">
        <v>87</v>
      </c>
      <c r="AW86" s="13" t="s">
        <v>39</v>
      </c>
      <c r="AX86" s="13" t="s">
        <v>77</v>
      </c>
      <c r="AY86" s="173" t="s">
        <v>126</v>
      </c>
    </row>
    <row r="87" spans="2:51" s="13" customFormat="1" ht="12">
      <c r="B87" s="172"/>
      <c r="D87" s="168" t="s">
        <v>137</v>
      </c>
      <c r="E87" s="173" t="s">
        <v>3</v>
      </c>
      <c r="F87" s="174" t="s">
        <v>235</v>
      </c>
      <c r="H87" s="175">
        <v>34.095</v>
      </c>
      <c r="I87" s="176"/>
      <c r="L87" s="172"/>
      <c r="M87" s="177"/>
      <c r="N87" s="178"/>
      <c r="O87" s="178"/>
      <c r="P87" s="178"/>
      <c r="Q87" s="178"/>
      <c r="R87" s="178"/>
      <c r="S87" s="178"/>
      <c r="T87" s="179"/>
      <c r="AT87" s="173" t="s">
        <v>137</v>
      </c>
      <c r="AU87" s="173" t="s">
        <v>87</v>
      </c>
      <c r="AV87" s="13" t="s">
        <v>87</v>
      </c>
      <c r="AW87" s="13" t="s">
        <v>39</v>
      </c>
      <c r="AX87" s="13" t="s">
        <v>77</v>
      </c>
      <c r="AY87" s="173" t="s">
        <v>126</v>
      </c>
    </row>
    <row r="88" spans="2:51" s="13" customFormat="1" ht="12">
      <c r="B88" s="172"/>
      <c r="D88" s="168" t="s">
        <v>137</v>
      </c>
      <c r="E88" s="173" t="s">
        <v>3</v>
      </c>
      <c r="F88" s="174" t="s">
        <v>236</v>
      </c>
      <c r="H88" s="175">
        <v>104.835</v>
      </c>
      <c r="I88" s="176"/>
      <c r="L88" s="172"/>
      <c r="M88" s="177"/>
      <c r="N88" s="178"/>
      <c r="O88" s="178"/>
      <c r="P88" s="178"/>
      <c r="Q88" s="178"/>
      <c r="R88" s="178"/>
      <c r="S88" s="178"/>
      <c r="T88" s="179"/>
      <c r="AT88" s="173" t="s">
        <v>137</v>
      </c>
      <c r="AU88" s="173" t="s">
        <v>87</v>
      </c>
      <c r="AV88" s="13" t="s">
        <v>87</v>
      </c>
      <c r="AW88" s="13" t="s">
        <v>39</v>
      </c>
      <c r="AX88" s="13" t="s">
        <v>77</v>
      </c>
      <c r="AY88" s="173" t="s">
        <v>126</v>
      </c>
    </row>
    <row r="89" spans="2:51" s="13" customFormat="1" ht="12">
      <c r="B89" s="172"/>
      <c r="D89" s="168" t="s">
        <v>137</v>
      </c>
      <c r="E89" s="173" t="s">
        <v>3</v>
      </c>
      <c r="F89" s="174" t="s">
        <v>237</v>
      </c>
      <c r="H89" s="175">
        <v>87.251</v>
      </c>
      <c r="I89" s="176"/>
      <c r="L89" s="172"/>
      <c r="M89" s="177"/>
      <c r="N89" s="178"/>
      <c r="O89" s="178"/>
      <c r="P89" s="178"/>
      <c r="Q89" s="178"/>
      <c r="R89" s="178"/>
      <c r="S89" s="178"/>
      <c r="T89" s="179"/>
      <c r="AT89" s="173" t="s">
        <v>137</v>
      </c>
      <c r="AU89" s="173" t="s">
        <v>87</v>
      </c>
      <c r="AV89" s="13" t="s">
        <v>87</v>
      </c>
      <c r="AW89" s="13" t="s">
        <v>39</v>
      </c>
      <c r="AX89" s="13" t="s">
        <v>77</v>
      </c>
      <c r="AY89" s="173" t="s">
        <v>126</v>
      </c>
    </row>
    <row r="90" spans="2:51" s="14" customFormat="1" ht="12">
      <c r="B90" s="180"/>
      <c r="D90" s="168" t="s">
        <v>137</v>
      </c>
      <c r="E90" s="181" t="s">
        <v>3</v>
      </c>
      <c r="F90" s="182" t="s">
        <v>140</v>
      </c>
      <c r="H90" s="183">
        <v>235.261</v>
      </c>
      <c r="I90" s="184"/>
      <c r="L90" s="180"/>
      <c r="M90" s="185"/>
      <c r="N90" s="186"/>
      <c r="O90" s="186"/>
      <c r="P90" s="186"/>
      <c r="Q90" s="186"/>
      <c r="R90" s="186"/>
      <c r="S90" s="186"/>
      <c r="T90" s="187"/>
      <c r="AT90" s="181" t="s">
        <v>137</v>
      </c>
      <c r="AU90" s="181" t="s">
        <v>87</v>
      </c>
      <c r="AV90" s="14" t="s">
        <v>133</v>
      </c>
      <c r="AW90" s="14" t="s">
        <v>39</v>
      </c>
      <c r="AX90" s="14" t="s">
        <v>85</v>
      </c>
      <c r="AY90" s="181" t="s">
        <v>126</v>
      </c>
    </row>
    <row r="91" spans="1:65" s="2" customFormat="1" ht="19.15" customHeight="1">
      <c r="A91" s="34"/>
      <c r="B91" s="154"/>
      <c r="C91" s="155" t="s">
        <v>87</v>
      </c>
      <c r="D91" s="155" t="s">
        <v>128</v>
      </c>
      <c r="E91" s="156" t="s">
        <v>238</v>
      </c>
      <c r="F91" s="157" t="s">
        <v>239</v>
      </c>
      <c r="G91" s="158" t="s">
        <v>131</v>
      </c>
      <c r="H91" s="159">
        <v>235.261</v>
      </c>
      <c r="I91" s="160"/>
      <c r="J91" s="161">
        <f>ROUND(I91*H91,2)</f>
        <v>0</v>
      </c>
      <c r="K91" s="157" t="s">
        <v>132</v>
      </c>
      <c r="L91" s="35"/>
      <c r="M91" s="162" t="s">
        <v>3</v>
      </c>
      <c r="N91" s="163" t="s">
        <v>48</v>
      </c>
      <c r="O91" s="55"/>
      <c r="P91" s="164">
        <f>O91*H91</f>
        <v>0</v>
      </c>
      <c r="Q91" s="164">
        <v>0</v>
      </c>
      <c r="R91" s="164">
        <f>Q91*H91</f>
        <v>0</v>
      </c>
      <c r="S91" s="164">
        <v>0</v>
      </c>
      <c r="T91" s="165">
        <f>S91*H91</f>
        <v>0</v>
      </c>
      <c r="U91" s="34"/>
      <c r="V91" s="34"/>
      <c r="W91" s="34"/>
      <c r="X91" s="34"/>
      <c r="Y91" s="34"/>
      <c r="Z91" s="34"/>
      <c r="AA91" s="34"/>
      <c r="AB91" s="34"/>
      <c r="AC91" s="34"/>
      <c r="AD91" s="34"/>
      <c r="AE91" s="34"/>
      <c r="AR91" s="166" t="s">
        <v>133</v>
      </c>
      <c r="AT91" s="166" t="s">
        <v>128</v>
      </c>
      <c r="AU91" s="166" t="s">
        <v>87</v>
      </c>
      <c r="AY91" s="18" t="s">
        <v>126</v>
      </c>
      <c r="BE91" s="167">
        <f>IF(N91="základní",J91,0)</f>
        <v>0</v>
      </c>
      <c r="BF91" s="167">
        <f>IF(N91="snížená",J91,0)</f>
        <v>0</v>
      </c>
      <c r="BG91" s="167">
        <f>IF(N91="zákl. přenesená",J91,0)</f>
        <v>0</v>
      </c>
      <c r="BH91" s="167">
        <f>IF(N91="sníž. přenesená",J91,0)</f>
        <v>0</v>
      </c>
      <c r="BI91" s="167">
        <f>IF(N91="nulová",J91,0)</f>
        <v>0</v>
      </c>
      <c r="BJ91" s="18" t="s">
        <v>85</v>
      </c>
      <c r="BK91" s="167">
        <f>ROUND(I91*H91,2)</f>
        <v>0</v>
      </c>
      <c r="BL91" s="18" t="s">
        <v>133</v>
      </c>
      <c r="BM91" s="166" t="s">
        <v>240</v>
      </c>
    </row>
    <row r="92" spans="1:47" s="2" customFormat="1" ht="146.25">
      <c r="A92" s="34"/>
      <c r="B92" s="35"/>
      <c r="C92" s="34"/>
      <c r="D92" s="168" t="s">
        <v>135</v>
      </c>
      <c r="E92" s="34"/>
      <c r="F92" s="169" t="s">
        <v>233</v>
      </c>
      <c r="G92" s="34"/>
      <c r="H92" s="34"/>
      <c r="I92" s="93"/>
      <c r="J92" s="34"/>
      <c r="K92" s="34"/>
      <c r="L92" s="35"/>
      <c r="M92" s="170"/>
      <c r="N92" s="171"/>
      <c r="O92" s="55"/>
      <c r="P92" s="55"/>
      <c r="Q92" s="55"/>
      <c r="R92" s="55"/>
      <c r="S92" s="55"/>
      <c r="T92" s="56"/>
      <c r="U92" s="34"/>
      <c r="V92" s="34"/>
      <c r="W92" s="34"/>
      <c r="X92" s="34"/>
      <c r="Y92" s="34"/>
      <c r="Z92" s="34"/>
      <c r="AA92" s="34"/>
      <c r="AB92" s="34"/>
      <c r="AC92" s="34"/>
      <c r="AD92" s="34"/>
      <c r="AE92" s="34"/>
      <c r="AT92" s="18" t="s">
        <v>135</v>
      </c>
      <c r="AU92" s="18" t="s">
        <v>87</v>
      </c>
    </row>
    <row r="93" spans="1:65" s="2" customFormat="1" ht="19.15" customHeight="1">
      <c r="A93" s="34"/>
      <c r="B93" s="154"/>
      <c r="C93" s="155" t="s">
        <v>144</v>
      </c>
      <c r="D93" s="155" t="s">
        <v>128</v>
      </c>
      <c r="E93" s="156" t="s">
        <v>145</v>
      </c>
      <c r="F93" s="157" t="s">
        <v>146</v>
      </c>
      <c r="G93" s="158" t="s">
        <v>131</v>
      </c>
      <c r="H93" s="159">
        <v>146.264</v>
      </c>
      <c r="I93" s="160"/>
      <c r="J93" s="161">
        <f>ROUND(I93*H93,2)</f>
        <v>0</v>
      </c>
      <c r="K93" s="157" t="s">
        <v>132</v>
      </c>
      <c r="L93" s="35"/>
      <c r="M93" s="162" t="s">
        <v>3</v>
      </c>
      <c r="N93" s="163" t="s">
        <v>48</v>
      </c>
      <c r="O93" s="55"/>
      <c r="P93" s="164">
        <f>O93*H93</f>
        <v>0</v>
      </c>
      <c r="Q93" s="164">
        <v>0</v>
      </c>
      <c r="R93" s="164">
        <f>Q93*H93</f>
        <v>0</v>
      </c>
      <c r="S93" s="164">
        <v>0</v>
      </c>
      <c r="T93" s="165">
        <f>S93*H93</f>
        <v>0</v>
      </c>
      <c r="U93" s="34"/>
      <c r="V93" s="34"/>
      <c r="W93" s="34"/>
      <c r="X93" s="34"/>
      <c r="Y93" s="34"/>
      <c r="Z93" s="34"/>
      <c r="AA93" s="34"/>
      <c r="AB93" s="34"/>
      <c r="AC93" s="34"/>
      <c r="AD93" s="34"/>
      <c r="AE93" s="34"/>
      <c r="AR93" s="166" t="s">
        <v>133</v>
      </c>
      <c r="AT93" s="166" t="s">
        <v>128</v>
      </c>
      <c r="AU93" s="166" t="s">
        <v>87</v>
      </c>
      <c r="AY93" s="18" t="s">
        <v>126</v>
      </c>
      <c r="BE93" s="167">
        <f>IF(N93="základní",J93,0)</f>
        <v>0</v>
      </c>
      <c r="BF93" s="167">
        <f>IF(N93="snížená",J93,0)</f>
        <v>0</v>
      </c>
      <c r="BG93" s="167">
        <f>IF(N93="zákl. přenesená",J93,0)</f>
        <v>0</v>
      </c>
      <c r="BH93" s="167">
        <f>IF(N93="sníž. přenesená",J93,0)</f>
        <v>0</v>
      </c>
      <c r="BI93" s="167">
        <f>IF(N93="nulová",J93,0)</f>
        <v>0</v>
      </c>
      <c r="BJ93" s="18" t="s">
        <v>85</v>
      </c>
      <c r="BK93" s="167">
        <f>ROUND(I93*H93,2)</f>
        <v>0</v>
      </c>
      <c r="BL93" s="18" t="s">
        <v>133</v>
      </c>
      <c r="BM93" s="166" t="s">
        <v>241</v>
      </c>
    </row>
    <row r="94" spans="1:47" s="2" customFormat="1" ht="136.5">
      <c r="A94" s="34"/>
      <c r="B94" s="35"/>
      <c r="C94" s="34"/>
      <c r="D94" s="168" t="s">
        <v>135</v>
      </c>
      <c r="E94" s="34"/>
      <c r="F94" s="169" t="s">
        <v>148</v>
      </c>
      <c r="G94" s="34"/>
      <c r="H94" s="34"/>
      <c r="I94" s="93"/>
      <c r="J94" s="34"/>
      <c r="K94" s="34"/>
      <c r="L94" s="35"/>
      <c r="M94" s="170"/>
      <c r="N94" s="171"/>
      <c r="O94" s="55"/>
      <c r="P94" s="55"/>
      <c r="Q94" s="55"/>
      <c r="R94" s="55"/>
      <c r="S94" s="55"/>
      <c r="T94" s="56"/>
      <c r="U94" s="34"/>
      <c r="V94" s="34"/>
      <c r="W94" s="34"/>
      <c r="X94" s="34"/>
      <c r="Y94" s="34"/>
      <c r="Z94" s="34"/>
      <c r="AA94" s="34"/>
      <c r="AB94" s="34"/>
      <c r="AC94" s="34"/>
      <c r="AD94" s="34"/>
      <c r="AE94" s="34"/>
      <c r="AT94" s="18" t="s">
        <v>135</v>
      </c>
      <c r="AU94" s="18" t="s">
        <v>87</v>
      </c>
    </row>
    <row r="95" spans="2:51" s="13" customFormat="1" ht="12">
      <c r="B95" s="172"/>
      <c r="D95" s="168" t="s">
        <v>137</v>
      </c>
      <c r="E95" s="173" t="s">
        <v>3</v>
      </c>
      <c r="F95" s="174" t="s">
        <v>242</v>
      </c>
      <c r="H95" s="175">
        <v>146.264</v>
      </c>
      <c r="I95" s="176"/>
      <c r="L95" s="172"/>
      <c r="M95" s="177"/>
      <c r="N95" s="178"/>
      <c r="O95" s="178"/>
      <c r="P95" s="178"/>
      <c r="Q95" s="178"/>
      <c r="R95" s="178"/>
      <c r="S95" s="178"/>
      <c r="T95" s="179"/>
      <c r="AT95" s="173" t="s">
        <v>137</v>
      </c>
      <c r="AU95" s="173" t="s">
        <v>87</v>
      </c>
      <c r="AV95" s="13" t="s">
        <v>87</v>
      </c>
      <c r="AW95" s="13" t="s">
        <v>39</v>
      </c>
      <c r="AX95" s="13" t="s">
        <v>85</v>
      </c>
      <c r="AY95" s="173" t="s">
        <v>126</v>
      </c>
    </row>
    <row r="96" spans="1:65" s="2" customFormat="1" ht="14.45" customHeight="1">
      <c r="A96" s="34"/>
      <c r="B96" s="154"/>
      <c r="C96" s="155" t="s">
        <v>133</v>
      </c>
      <c r="D96" s="155" t="s">
        <v>128</v>
      </c>
      <c r="E96" s="156" t="s">
        <v>150</v>
      </c>
      <c r="F96" s="157" t="s">
        <v>151</v>
      </c>
      <c r="G96" s="158" t="s">
        <v>131</v>
      </c>
      <c r="H96" s="159">
        <v>146.264</v>
      </c>
      <c r="I96" s="160"/>
      <c r="J96" s="161">
        <f>ROUND(I96*H96,2)</f>
        <v>0</v>
      </c>
      <c r="K96" s="157" t="s">
        <v>132</v>
      </c>
      <c r="L96" s="35"/>
      <c r="M96" s="162" t="s">
        <v>3</v>
      </c>
      <c r="N96" s="163" t="s">
        <v>48</v>
      </c>
      <c r="O96" s="55"/>
      <c r="P96" s="164">
        <f>O96*H96</f>
        <v>0</v>
      </c>
      <c r="Q96" s="164">
        <v>0</v>
      </c>
      <c r="R96" s="164">
        <f>Q96*H96</f>
        <v>0</v>
      </c>
      <c r="S96" s="164">
        <v>0</v>
      </c>
      <c r="T96" s="165">
        <f>S96*H96</f>
        <v>0</v>
      </c>
      <c r="U96" s="34"/>
      <c r="V96" s="34"/>
      <c r="W96" s="34"/>
      <c r="X96" s="34"/>
      <c r="Y96" s="34"/>
      <c r="Z96" s="34"/>
      <c r="AA96" s="34"/>
      <c r="AB96" s="34"/>
      <c r="AC96" s="34"/>
      <c r="AD96" s="34"/>
      <c r="AE96" s="34"/>
      <c r="AR96" s="166" t="s">
        <v>133</v>
      </c>
      <c r="AT96" s="166" t="s">
        <v>128</v>
      </c>
      <c r="AU96" s="166" t="s">
        <v>87</v>
      </c>
      <c r="AY96" s="18" t="s">
        <v>126</v>
      </c>
      <c r="BE96" s="167">
        <f>IF(N96="základní",J96,0)</f>
        <v>0</v>
      </c>
      <c r="BF96" s="167">
        <f>IF(N96="snížená",J96,0)</f>
        <v>0</v>
      </c>
      <c r="BG96" s="167">
        <f>IF(N96="zákl. přenesená",J96,0)</f>
        <v>0</v>
      </c>
      <c r="BH96" s="167">
        <f>IF(N96="sníž. přenesená",J96,0)</f>
        <v>0</v>
      </c>
      <c r="BI96" s="167">
        <f>IF(N96="nulová",J96,0)</f>
        <v>0</v>
      </c>
      <c r="BJ96" s="18" t="s">
        <v>85</v>
      </c>
      <c r="BK96" s="167">
        <f>ROUND(I96*H96,2)</f>
        <v>0</v>
      </c>
      <c r="BL96" s="18" t="s">
        <v>133</v>
      </c>
      <c r="BM96" s="166" t="s">
        <v>243</v>
      </c>
    </row>
    <row r="97" spans="1:47" s="2" customFormat="1" ht="185.25">
      <c r="A97" s="34"/>
      <c r="B97" s="35"/>
      <c r="C97" s="34"/>
      <c r="D97" s="168" t="s">
        <v>135</v>
      </c>
      <c r="E97" s="34"/>
      <c r="F97" s="169" t="s">
        <v>153</v>
      </c>
      <c r="G97" s="34"/>
      <c r="H97" s="34"/>
      <c r="I97" s="93"/>
      <c r="J97" s="34"/>
      <c r="K97" s="34"/>
      <c r="L97" s="35"/>
      <c r="M97" s="170"/>
      <c r="N97" s="171"/>
      <c r="O97" s="55"/>
      <c r="P97" s="55"/>
      <c r="Q97" s="55"/>
      <c r="R97" s="55"/>
      <c r="S97" s="55"/>
      <c r="T97" s="56"/>
      <c r="U97" s="34"/>
      <c r="V97" s="34"/>
      <c r="W97" s="34"/>
      <c r="X97" s="34"/>
      <c r="Y97" s="34"/>
      <c r="Z97" s="34"/>
      <c r="AA97" s="34"/>
      <c r="AB97" s="34"/>
      <c r="AC97" s="34"/>
      <c r="AD97" s="34"/>
      <c r="AE97" s="34"/>
      <c r="AT97" s="18" t="s">
        <v>135</v>
      </c>
      <c r="AU97" s="18" t="s">
        <v>87</v>
      </c>
    </row>
    <row r="98" spans="1:65" s="2" customFormat="1" ht="19.15" customHeight="1">
      <c r="A98" s="34"/>
      <c r="B98" s="154"/>
      <c r="C98" s="155" t="s">
        <v>154</v>
      </c>
      <c r="D98" s="155" t="s">
        <v>128</v>
      </c>
      <c r="E98" s="156" t="s">
        <v>155</v>
      </c>
      <c r="F98" s="157" t="s">
        <v>156</v>
      </c>
      <c r="G98" s="158" t="s">
        <v>157</v>
      </c>
      <c r="H98" s="159">
        <v>190.143</v>
      </c>
      <c r="I98" s="160"/>
      <c r="J98" s="161">
        <f>ROUND(I98*H98,2)</f>
        <v>0</v>
      </c>
      <c r="K98" s="157" t="s">
        <v>132</v>
      </c>
      <c r="L98" s="35"/>
      <c r="M98" s="162" t="s">
        <v>3</v>
      </c>
      <c r="N98" s="163" t="s">
        <v>48</v>
      </c>
      <c r="O98" s="55"/>
      <c r="P98" s="164">
        <f>O98*H98</f>
        <v>0</v>
      </c>
      <c r="Q98" s="164">
        <v>0</v>
      </c>
      <c r="R98" s="164">
        <f>Q98*H98</f>
        <v>0</v>
      </c>
      <c r="S98" s="164">
        <v>0</v>
      </c>
      <c r="T98" s="165">
        <f>S98*H98</f>
        <v>0</v>
      </c>
      <c r="U98" s="34"/>
      <c r="V98" s="34"/>
      <c r="W98" s="34"/>
      <c r="X98" s="34"/>
      <c r="Y98" s="34"/>
      <c r="Z98" s="34"/>
      <c r="AA98" s="34"/>
      <c r="AB98" s="34"/>
      <c r="AC98" s="34"/>
      <c r="AD98" s="34"/>
      <c r="AE98" s="34"/>
      <c r="AR98" s="166" t="s">
        <v>133</v>
      </c>
      <c r="AT98" s="166" t="s">
        <v>128</v>
      </c>
      <c r="AU98" s="166" t="s">
        <v>87</v>
      </c>
      <c r="AY98" s="18" t="s">
        <v>126</v>
      </c>
      <c r="BE98" s="167">
        <f>IF(N98="základní",J98,0)</f>
        <v>0</v>
      </c>
      <c r="BF98" s="167">
        <f>IF(N98="snížená",J98,0)</f>
        <v>0</v>
      </c>
      <c r="BG98" s="167">
        <f>IF(N98="zákl. přenesená",J98,0)</f>
        <v>0</v>
      </c>
      <c r="BH98" s="167">
        <f>IF(N98="sníž. přenesená",J98,0)</f>
        <v>0</v>
      </c>
      <c r="BI98" s="167">
        <f>IF(N98="nulová",J98,0)</f>
        <v>0</v>
      </c>
      <c r="BJ98" s="18" t="s">
        <v>85</v>
      </c>
      <c r="BK98" s="167">
        <f>ROUND(I98*H98,2)</f>
        <v>0</v>
      </c>
      <c r="BL98" s="18" t="s">
        <v>133</v>
      </c>
      <c r="BM98" s="166" t="s">
        <v>244</v>
      </c>
    </row>
    <row r="99" spans="1:47" s="2" customFormat="1" ht="29.25">
      <c r="A99" s="34"/>
      <c r="B99" s="35"/>
      <c r="C99" s="34"/>
      <c r="D99" s="168" t="s">
        <v>135</v>
      </c>
      <c r="E99" s="34"/>
      <c r="F99" s="169" t="s">
        <v>159</v>
      </c>
      <c r="G99" s="34"/>
      <c r="H99" s="34"/>
      <c r="I99" s="93"/>
      <c r="J99" s="34"/>
      <c r="K99" s="34"/>
      <c r="L99" s="35"/>
      <c r="M99" s="170"/>
      <c r="N99" s="171"/>
      <c r="O99" s="55"/>
      <c r="P99" s="55"/>
      <c r="Q99" s="55"/>
      <c r="R99" s="55"/>
      <c r="S99" s="55"/>
      <c r="T99" s="56"/>
      <c r="U99" s="34"/>
      <c r="V99" s="34"/>
      <c r="W99" s="34"/>
      <c r="X99" s="34"/>
      <c r="Y99" s="34"/>
      <c r="Z99" s="34"/>
      <c r="AA99" s="34"/>
      <c r="AB99" s="34"/>
      <c r="AC99" s="34"/>
      <c r="AD99" s="34"/>
      <c r="AE99" s="34"/>
      <c r="AT99" s="18" t="s">
        <v>135</v>
      </c>
      <c r="AU99" s="18" t="s">
        <v>87</v>
      </c>
    </row>
    <row r="100" spans="2:51" s="13" customFormat="1" ht="12">
      <c r="B100" s="172"/>
      <c r="D100" s="168" t="s">
        <v>137</v>
      </c>
      <c r="E100" s="173" t="s">
        <v>3</v>
      </c>
      <c r="F100" s="174" t="s">
        <v>245</v>
      </c>
      <c r="H100" s="175">
        <v>190.143</v>
      </c>
      <c r="I100" s="176"/>
      <c r="L100" s="172"/>
      <c r="M100" s="177"/>
      <c r="N100" s="178"/>
      <c r="O100" s="178"/>
      <c r="P100" s="178"/>
      <c r="Q100" s="178"/>
      <c r="R100" s="178"/>
      <c r="S100" s="178"/>
      <c r="T100" s="179"/>
      <c r="AT100" s="173" t="s">
        <v>137</v>
      </c>
      <c r="AU100" s="173" t="s">
        <v>87</v>
      </c>
      <c r="AV100" s="13" t="s">
        <v>87</v>
      </c>
      <c r="AW100" s="13" t="s">
        <v>39</v>
      </c>
      <c r="AX100" s="13" t="s">
        <v>85</v>
      </c>
      <c r="AY100" s="173" t="s">
        <v>126</v>
      </c>
    </row>
    <row r="101" spans="1:65" s="2" customFormat="1" ht="19.15" customHeight="1">
      <c r="A101" s="34"/>
      <c r="B101" s="154"/>
      <c r="C101" s="155" t="s">
        <v>161</v>
      </c>
      <c r="D101" s="155" t="s">
        <v>128</v>
      </c>
      <c r="E101" s="156" t="s">
        <v>162</v>
      </c>
      <c r="F101" s="157" t="s">
        <v>163</v>
      </c>
      <c r="G101" s="158" t="s">
        <v>131</v>
      </c>
      <c r="H101" s="159">
        <v>88.997</v>
      </c>
      <c r="I101" s="160"/>
      <c r="J101" s="161">
        <f>ROUND(I101*H101,2)</f>
        <v>0</v>
      </c>
      <c r="K101" s="157" t="s">
        <v>132</v>
      </c>
      <c r="L101" s="35"/>
      <c r="M101" s="162" t="s">
        <v>3</v>
      </c>
      <c r="N101" s="163" t="s">
        <v>48</v>
      </c>
      <c r="O101" s="55"/>
      <c r="P101" s="164">
        <f>O101*H101</f>
        <v>0</v>
      </c>
      <c r="Q101" s="164">
        <v>0</v>
      </c>
      <c r="R101" s="164">
        <f>Q101*H101</f>
        <v>0</v>
      </c>
      <c r="S101" s="164">
        <v>0</v>
      </c>
      <c r="T101" s="165">
        <f>S101*H101</f>
        <v>0</v>
      </c>
      <c r="U101" s="34"/>
      <c r="V101" s="34"/>
      <c r="W101" s="34"/>
      <c r="X101" s="34"/>
      <c r="Y101" s="34"/>
      <c r="Z101" s="34"/>
      <c r="AA101" s="34"/>
      <c r="AB101" s="34"/>
      <c r="AC101" s="34"/>
      <c r="AD101" s="34"/>
      <c r="AE101" s="34"/>
      <c r="AR101" s="166" t="s">
        <v>133</v>
      </c>
      <c r="AT101" s="166" t="s">
        <v>128</v>
      </c>
      <c r="AU101" s="166" t="s">
        <v>87</v>
      </c>
      <c r="AY101" s="18" t="s">
        <v>126</v>
      </c>
      <c r="BE101" s="167">
        <f>IF(N101="základní",J101,0)</f>
        <v>0</v>
      </c>
      <c r="BF101" s="167">
        <f>IF(N101="snížená",J101,0)</f>
        <v>0</v>
      </c>
      <c r="BG101" s="167">
        <f>IF(N101="zákl. přenesená",J101,0)</f>
        <v>0</v>
      </c>
      <c r="BH101" s="167">
        <f>IF(N101="sníž. přenesená",J101,0)</f>
        <v>0</v>
      </c>
      <c r="BI101" s="167">
        <f>IF(N101="nulová",J101,0)</f>
        <v>0</v>
      </c>
      <c r="BJ101" s="18" t="s">
        <v>85</v>
      </c>
      <c r="BK101" s="167">
        <f>ROUND(I101*H101,2)</f>
        <v>0</v>
      </c>
      <c r="BL101" s="18" t="s">
        <v>133</v>
      </c>
      <c r="BM101" s="166" t="s">
        <v>246</v>
      </c>
    </row>
    <row r="102" spans="1:47" s="2" customFormat="1" ht="214.5">
      <c r="A102" s="34"/>
      <c r="B102" s="35"/>
      <c r="C102" s="34"/>
      <c r="D102" s="168" t="s">
        <v>135</v>
      </c>
      <c r="E102" s="34"/>
      <c r="F102" s="169" t="s">
        <v>165</v>
      </c>
      <c r="G102" s="34"/>
      <c r="H102" s="34"/>
      <c r="I102" s="93"/>
      <c r="J102" s="34"/>
      <c r="K102" s="34"/>
      <c r="L102" s="35"/>
      <c r="M102" s="170"/>
      <c r="N102" s="171"/>
      <c r="O102" s="55"/>
      <c r="P102" s="55"/>
      <c r="Q102" s="55"/>
      <c r="R102" s="55"/>
      <c r="S102" s="55"/>
      <c r="T102" s="56"/>
      <c r="U102" s="34"/>
      <c r="V102" s="34"/>
      <c r="W102" s="34"/>
      <c r="X102" s="34"/>
      <c r="Y102" s="34"/>
      <c r="Z102" s="34"/>
      <c r="AA102" s="34"/>
      <c r="AB102" s="34"/>
      <c r="AC102" s="34"/>
      <c r="AD102" s="34"/>
      <c r="AE102" s="34"/>
      <c r="AT102" s="18" t="s">
        <v>135</v>
      </c>
      <c r="AU102" s="18" t="s">
        <v>87</v>
      </c>
    </row>
    <row r="103" spans="2:51" s="13" customFormat="1" ht="12">
      <c r="B103" s="172"/>
      <c r="D103" s="168" t="s">
        <v>137</v>
      </c>
      <c r="E103" s="173" t="s">
        <v>3</v>
      </c>
      <c r="F103" s="174" t="s">
        <v>247</v>
      </c>
      <c r="H103" s="175">
        <v>7.326</v>
      </c>
      <c r="I103" s="176"/>
      <c r="L103" s="172"/>
      <c r="M103" s="177"/>
      <c r="N103" s="178"/>
      <c r="O103" s="178"/>
      <c r="P103" s="178"/>
      <c r="Q103" s="178"/>
      <c r="R103" s="178"/>
      <c r="S103" s="178"/>
      <c r="T103" s="179"/>
      <c r="AT103" s="173" t="s">
        <v>137</v>
      </c>
      <c r="AU103" s="173" t="s">
        <v>87</v>
      </c>
      <c r="AV103" s="13" t="s">
        <v>87</v>
      </c>
      <c r="AW103" s="13" t="s">
        <v>39</v>
      </c>
      <c r="AX103" s="13" t="s">
        <v>77</v>
      </c>
      <c r="AY103" s="173" t="s">
        <v>126</v>
      </c>
    </row>
    <row r="104" spans="2:51" s="13" customFormat="1" ht="12">
      <c r="B104" s="172"/>
      <c r="D104" s="168" t="s">
        <v>137</v>
      </c>
      <c r="E104" s="173" t="s">
        <v>3</v>
      </c>
      <c r="F104" s="174" t="s">
        <v>248</v>
      </c>
      <c r="H104" s="175">
        <v>24.765</v>
      </c>
      <c r="I104" s="176"/>
      <c r="L104" s="172"/>
      <c r="M104" s="177"/>
      <c r="N104" s="178"/>
      <c r="O104" s="178"/>
      <c r="P104" s="178"/>
      <c r="Q104" s="178"/>
      <c r="R104" s="178"/>
      <c r="S104" s="178"/>
      <c r="T104" s="179"/>
      <c r="AT104" s="173" t="s">
        <v>137</v>
      </c>
      <c r="AU104" s="173" t="s">
        <v>87</v>
      </c>
      <c r="AV104" s="13" t="s">
        <v>87</v>
      </c>
      <c r="AW104" s="13" t="s">
        <v>39</v>
      </c>
      <c r="AX104" s="13" t="s">
        <v>77</v>
      </c>
      <c r="AY104" s="173" t="s">
        <v>126</v>
      </c>
    </row>
    <row r="105" spans="2:51" s="13" customFormat="1" ht="12">
      <c r="B105" s="172"/>
      <c r="D105" s="168" t="s">
        <v>137</v>
      </c>
      <c r="E105" s="173" t="s">
        <v>3</v>
      </c>
      <c r="F105" s="174" t="s">
        <v>249</v>
      </c>
      <c r="H105" s="175">
        <v>35.85</v>
      </c>
      <c r="I105" s="176"/>
      <c r="L105" s="172"/>
      <c r="M105" s="177"/>
      <c r="N105" s="178"/>
      <c r="O105" s="178"/>
      <c r="P105" s="178"/>
      <c r="Q105" s="178"/>
      <c r="R105" s="178"/>
      <c r="S105" s="178"/>
      <c r="T105" s="179"/>
      <c r="AT105" s="173" t="s">
        <v>137</v>
      </c>
      <c r="AU105" s="173" t="s">
        <v>87</v>
      </c>
      <c r="AV105" s="13" t="s">
        <v>87</v>
      </c>
      <c r="AW105" s="13" t="s">
        <v>39</v>
      </c>
      <c r="AX105" s="13" t="s">
        <v>77</v>
      </c>
      <c r="AY105" s="173" t="s">
        <v>126</v>
      </c>
    </row>
    <row r="106" spans="2:51" s="13" customFormat="1" ht="12">
      <c r="B106" s="172"/>
      <c r="D106" s="168" t="s">
        <v>137</v>
      </c>
      <c r="E106" s="173" t="s">
        <v>3</v>
      </c>
      <c r="F106" s="174" t="s">
        <v>250</v>
      </c>
      <c r="H106" s="175">
        <v>21.056</v>
      </c>
      <c r="I106" s="176"/>
      <c r="L106" s="172"/>
      <c r="M106" s="177"/>
      <c r="N106" s="178"/>
      <c r="O106" s="178"/>
      <c r="P106" s="178"/>
      <c r="Q106" s="178"/>
      <c r="R106" s="178"/>
      <c r="S106" s="178"/>
      <c r="T106" s="179"/>
      <c r="AT106" s="173" t="s">
        <v>137</v>
      </c>
      <c r="AU106" s="173" t="s">
        <v>87</v>
      </c>
      <c r="AV106" s="13" t="s">
        <v>87</v>
      </c>
      <c r="AW106" s="13" t="s">
        <v>39</v>
      </c>
      <c r="AX106" s="13" t="s">
        <v>77</v>
      </c>
      <c r="AY106" s="173" t="s">
        <v>126</v>
      </c>
    </row>
    <row r="107" spans="2:51" s="14" customFormat="1" ht="12">
      <c r="B107" s="180"/>
      <c r="D107" s="168" t="s">
        <v>137</v>
      </c>
      <c r="E107" s="181" t="s">
        <v>3</v>
      </c>
      <c r="F107" s="182" t="s">
        <v>140</v>
      </c>
      <c r="H107" s="183">
        <v>88.997</v>
      </c>
      <c r="I107" s="184"/>
      <c r="L107" s="180"/>
      <c r="M107" s="185"/>
      <c r="N107" s="186"/>
      <c r="O107" s="186"/>
      <c r="P107" s="186"/>
      <c r="Q107" s="186"/>
      <c r="R107" s="186"/>
      <c r="S107" s="186"/>
      <c r="T107" s="187"/>
      <c r="AT107" s="181" t="s">
        <v>137</v>
      </c>
      <c r="AU107" s="181" t="s">
        <v>87</v>
      </c>
      <c r="AV107" s="14" t="s">
        <v>133</v>
      </c>
      <c r="AW107" s="14" t="s">
        <v>39</v>
      </c>
      <c r="AX107" s="14" t="s">
        <v>85</v>
      </c>
      <c r="AY107" s="181" t="s">
        <v>126</v>
      </c>
    </row>
    <row r="108" spans="1:65" s="2" customFormat="1" ht="14.45" customHeight="1">
      <c r="A108" s="34"/>
      <c r="B108" s="154"/>
      <c r="C108" s="155" t="s">
        <v>167</v>
      </c>
      <c r="D108" s="155" t="s">
        <v>128</v>
      </c>
      <c r="E108" s="156" t="s">
        <v>251</v>
      </c>
      <c r="F108" s="157" t="s">
        <v>252</v>
      </c>
      <c r="G108" s="158" t="s">
        <v>170</v>
      </c>
      <c r="H108" s="159">
        <v>439</v>
      </c>
      <c r="I108" s="160"/>
      <c r="J108" s="161">
        <f>ROUND(I108*H108,2)</f>
        <v>0</v>
      </c>
      <c r="K108" s="157" t="s">
        <v>132</v>
      </c>
      <c r="L108" s="35"/>
      <c r="M108" s="162" t="s">
        <v>3</v>
      </c>
      <c r="N108" s="163" t="s">
        <v>48</v>
      </c>
      <c r="O108" s="55"/>
      <c r="P108" s="164">
        <f>O108*H108</f>
        <v>0</v>
      </c>
      <c r="Q108" s="164">
        <v>0</v>
      </c>
      <c r="R108" s="164">
        <f>Q108*H108</f>
        <v>0</v>
      </c>
      <c r="S108" s="164">
        <v>0</v>
      </c>
      <c r="T108" s="165">
        <f>S108*H108</f>
        <v>0</v>
      </c>
      <c r="U108" s="34"/>
      <c r="V108" s="34"/>
      <c r="W108" s="34"/>
      <c r="X108" s="34"/>
      <c r="Y108" s="34"/>
      <c r="Z108" s="34"/>
      <c r="AA108" s="34"/>
      <c r="AB108" s="34"/>
      <c r="AC108" s="34"/>
      <c r="AD108" s="34"/>
      <c r="AE108" s="34"/>
      <c r="AR108" s="166" t="s">
        <v>133</v>
      </c>
      <c r="AT108" s="166" t="s">
        <v>128</v>
      </c>
      <c r="AU108" s="166" t="s">
        <v>87</v>
      </c>
      <c r="AY108" s="18" t="s">
        <v>126</v>
      </c>
      <c r="BE108" s="167">
        <f>IF(N108="základní",J108,0)</f>
        <v>0</v>
      </c>
      <c r="BF108" s="167">
        <f>IF(N108="snížená",J108,0)</f>
        <v>0</v>
      </c>
      <c r="BG108" s="167">
        <f>IF(N108="zákl. přenesená",J108,0)</f>
        <v>0</v>
      </c>
      <c r="BH108" s="167">
        <f>IF(N108="sníž. přenesená",J108,0)</f>
        <v>0</v>
      </c>
      <c r="BI108" s="167">
        <f>IF(N108="nulová",J108,0)</f>
        <v>0</v>
      </c>
      <c r="BJ108" s="18" t="s">
        <v>85</v>
      </c>
      <c r="BK108" s="167">
        <f>ROUND(I108*H108,2)</f>
        <v>0</v>
      </c>
      <c r="BL108" s="18" t="s">
        <v>133</v>
      </c>
      <c r="BM108" s="166" t="s">
        <v>253</v>
      </c>
    </row>
    <row r="109" spans="1:47" s="2" customFormat="1" ht="107.25">
      <c r="A109" s="34"/>
      <c r="B109" s="35"/>
      <c r="C109" s="34"/>
      <c r="D109" s="168" t="s">
        <v>135</v>
      </c>
      <c r="E109" s="34"/>
      <c r="F109" s="169" t="s">
        <v>254</v>
      </c>
      <c r="G109" s="34"/>
      <c r="H109" s="34"/>
      <c r="I109" s="93"/>
      <c r="J109" s="34"/>
      <c r="K109" s="34"/>
      <c r="L109" s="35"/>
      <c r="M109" s="170"/>
      <c r="N109" s="171"/>
      <c r="O109" s="55"/>
      <c r="P109" s="55"/>
      <c r="Q109" s="55"/>
      <c r="R109" s="55"/>
      <c r="S109" s="55"/>
      <c r="T109" s="56"/>
      <c r="U109" s="34"/>
      <c r="V109" s="34"/>
      <c r="W109" s="34"/>
      <c r="X109" s="34"/>
      <c r="Y109" s="34"/>
      <c r="Z109" s="34"/>
      <c r="AA109" s="34"/>
      <c r="AB109" s="34"/>
      <c r="AC109" s="34"/>
      <c r="AD109" s="34"/>
      <c r="AE109" s="34"/>
      <c r="AT109" s="18" t="s">
        <v>135</v>
      </c>
      <c r="AU109" s="18" t="s">
        <v>87</v>
      </c>
    </row>
    <row r="110" spans="2:51" s="13" customFormat="1" ht="12">
      <c r="B110" s="172"/>
      <c r="D110" s="168" t="s">
        <v>137</v>
      </c>
      <c r="E110" s="173" t="s">
        <v>3</v>
      </c>
      <c r="F110" s="174" t="s">
        <v>255</v>
      </c>
      <c r="H110" s="175">
        <v>439</v>
      </c>
      <c r="I110" s="176"/>
      <c r="L110" s="172"/>
      <c r="M110" s="177"/>
      <c r="N110" s="178"/>
      <c r="O110" s="178"/>
      <c r="P110" s="178"/>
      <c r="Q110" s="178"/>
      <c r="R110" s="178"/>
      <c r="S110" s="178"/>
      <c r="T110" s="179"/>
      <c r="AT110" s="173" t="s">
        <v>137</v>
      </c>
      <c r="AU110" s="173" t="s">
        <v>87</v>
      </c>
      <c r="AV110" s="13" t="s">
        <v>87</v>
      </c>
      <c r="AW110" s="13" t="s">
        <v>39</v>
      </c>
      <c r="AX110" s="13" t="s">
        <v>85</v>
      </c>
      <c r="AY110" s="173" t="s">
        <v>126</v>
      </c>
    </row>
    <row r="111" spans="1:65" s="2" customFormat="1" ht="19.15" customHeight="1">
      <c r="A111" s="34"/>
      <c r="B111" s="154"/>
      <c r="C111" s="155" t="s">
        <v>175</v>
      </c>
      <c r="D111" s="155" t="s">
        <v>128</v>
      </c>
      <c r="E111" s="156" t="s">
        <v>256</v>
      </c>
      <c r="F111" s="157" t="s">
        <v>257</v>
      </c>
      <c r="G111" s="158" t="s">
        <v>170</v>
      </c>
      <c r="H111" s="159">
        <v>460</v>
      </c>
      <c r="I111" s="160"/>
      <c r="J111" s="161">
        <f>ROUND(I111*H111,2)</f>
        <v>0</v>
      </c>
      <c r="K111" s="157" t="s">
        <v>132</v>
      </c>
      <c r="L111" s="35"/>
      <c r="M111" s="162" t="s">
        <v>3</v>
      </c>
      <c r="N111" s="163" t="s">
        <v>48</v>
      </c>
      <c r="O111" s="55"/>
      <c r="P111" s="164">
        <f>O111*H111</f>
        <v>0</v>
      </c>
      <c r="Q111" s="164">
        <v>0</v>
      </c>
      <c r="R111" s="164">
        <f>Q111*H111</f>
        <v>0</v>
      </c>
      <c r="S111" s="164">
        <v>0</v>
      </c>
      <c r="T111" s="165">
        <f>S111*H111</f>
        <v>0</v>
      </c>
      <c r="U111" s="34"/>
      <c r="V111" s="34"/>
      <c r="W111" s="34"/>
      <c r="X111" s="34"/>
      <c r="Y111" s="34"/>
      <c r="Z111" s="34"/>
      <c r="AA111" s="34"/>
      <c r="AB111" s="34"/>
      <c r="AC111" s="34"/>
      <c r="AD111" s="34"/>
      <c r="AE111" s="34"/>
      <c r="AR111" s="166" t="s">
        <v>133</v>
      </c>
      <c r="AT111" s="166" t="s">
        <v>128</v>
      </c>
      <c r="AU111" s="166" t="s">
        <v>87</v>
      </c>
      <c r="AY111" s="18" t="s">
        <v>126</v>
      </c>
      <c r="BE111" s="167">
        <f>IF(N111="základní",J111,0)</f>
        <v>0</v>
      </c>
      <c r="BF111" s="167">
        <f>IF(N111="snížená",J111,0)</f>
        <v>0</v>
      </c>
      <c r="BG111" s="167">
        <f>IF(N111="zákl. přenesená",J111,0)</f>
        <v>0</v>
      </c>
      <c r="BH111" s="167">
        <f>IF(N111="sníž. přenesená",J111,0)</f>
        <v>0</v>
      </c>
      <c r="BI111" s="167">
        <f>IF(N111="nulová",J111,0)</f>
        <v>0</v>
      </c>
      <c r="BJ111" s="18" t="s">
        <v>85</v>
      </c>
      <c r="BK111" s="167">
        <f>ROUND(I111*H111,2)</f>
        <v>0</v>
      </c>
      <c r="BL111" s="18" t="s">
        <v>133</v>
      </c>
      <c r="BM111" s="166" t="s">
        <v>258</v>
      </c>
    </row>
    <row r="112" spans="1:47" s="2" customFormat="1" ht="87.75">
      <c r="A112" s="34"/>
      <c r="B112" s="35"/>
      <c r="C112" s="34"/>
      <c r="D112" s="168" t="s">
        <v>135</v>
      </c>
      <c r="E112" s="34"/>
      <c r="F112" s="169" t="s">
        <v>259</v>
      </c>
      <c r="G112" s="34"/>
      <c r="H112" s="34"/>
      <c r="I112" s="93"/>
      <c r="J112" s="34"/>
      <c r="K112" s="34"/>
      <c r="L112" s="35"/>
      <c r="M112" s="170"/>
      <c r="N112" s="171"/>
      <c r="O112" s="55"/>
      <c r="P112" s="55"/>
      <c r="Q112" s="55"/>
      <c r="R112" s="55"/>
      <c r="S112" s="55"/>
      <c r="T112" s="56"/>
      <c r="U112" s="34"/>
      <c r="V112" s="34"/>
      <c r="W112" s="34"/>
      <c r="X112" s="34"/>
      <c r="Y112" s="34"/>
      <c r="Z112" s="34"/>
      <c r="AA112" s="34"/>
      <c r="AB112" s="34"/>
      <c r="AC112" s="34"/>
      <c r="AD112" s="34"/>
      <c r="AE112" s="34"/>
      <c r="AT112" s="18" t="s">
        <v>135</v>
      </c>
      <c r="AU112" s="18" t="s">
        <v>87</v>
      </c>
    </row>
    <row r="113" spans="2:51" s="13" customFormat="1" ht="12">
      <c r="B113" s="172"/>
      <c r="D113" s="168" t="s">
        <v>137</v>
      </c>
      <c r="E113" s="173" t="s">
        <v>3</v>
      </c>
      <c r="F113" s="174" t="s">
        <v>260</v>
      </c>
      <c r="H113" s="175">
        <v>460</v>
      </c>
      <c r="I113" s="176"/>
      <c r="L113" s="172"/>
      <c r="M113" s="198"/>
      <c r="N113" s="199"/>
      <c r="O113" s="199"/>
      <c r="P113" s="199"/>
      <c r="Q113" s="199"/>
      <c r="R113" s="199"/>
      <c r="S113" s="199"/>
      <c r="T113" s="200"/>
      <c r="AT113" s="173" t="s">
        <v>137</v>
      </c>
      <c r="AU113" s="173" t="s">
        <v>87</v>
      </c>
      <c r="AV113" s="13" t="s">
        <v>87</v>
      </c>
      <c r="AW113" s="13" t="s">
        <v>39</v>
      </c>
      <c r="AX113" s="13" t="s">
        <v>85</v>
      </c>
      <c r="AY113" s="173" t="s">
        <v>126</v>
      </c>
    </row>
    <row r="114" spans="1:31" s="2" customFormat="1" ht="6.95" customHeight="1">
      <c r="A114" s="34"/>
      <c r="B114" s="44"/>
      <c r="C114" s="45"/>
      <c r="D114" s="45"/>
      <c r="E114" s="45"/>
      <c r="F114" s="45"/>
      <c r="G114" s="45"/>
      <c r="H114" s="45"/>
      <c r="I114" s="114"/>
      <c r="J114" s="45"/>
      <c r="K114" s="45"/>
      <c r="L114" s="35"/>
      <c r="M114" s="34"/>
      <c r="O114" s="34"/>
      <c r="P114" s="34"/>
      <c r="Q114" s="34"/>
      <c r="R114" s="34"/>
      <c r="S114" s="34"/>
      <c r="T114" s="34"/>
      <c r="U114" s="34"/>
      <c r="V114" s="34"/>
      <c r="W114" s="34"/>
      <c r="X114" s="34"/>
      <c r="Y114" s="34"/>
      <c r="Z114" s="34"/>
      <c r="AA114" s="34"/>
      <c r="AB114" s="34"/>
      <c r="AC114" s="34"/>
      <c r="AD114" s="34"/>
      <c r="AE114" s="34"/>
    </row>
  </sheetData>
  <autoFilter ref="C80:K113"/>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1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9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0"/>
      <c r="L2" s="317" t="s">
        <v>6</v>
      </c>
      <c r="M2" s="318"/>
      <c r="N2" s="318"/>
      <c r="O2" s="318"/>
      <c r="P2" s="318"/>
      <c r="Q2" s="318"/>
      <c r="R2" s="318"/>
      <c r="S2" s="318"/>
      <c r="T2" s="318"/>
      <c r="U2" s="318"/>
      <c r="V2" s="318"/>
      <c r="AT2" s="18" t="s">
        <v>93</v>
      </c>
    </row>
    <row r="3" spans="2:46" s="1" customFormat="1" ht="6.95" customHeight="1">
      <c r="B3" s="19"/>
      <c r="C3" s="20"/>
      <c r="D3" s="20"/>
      <c r="E3" s="20"/>
      <c r="F3" s="20"/>
      <c r="G3" s="20"/>
      <c r="H3" s="20"/>
      <c r="I3" s="91"/>
      <c r="J3" s="20"/>
      <c r="K3" s="20"/>
      <c r="L3" s="21"/>
      <c r="AT3" s="18" t="s">
        <v>87</v>
      </c>
    </row>
    <row r="4" spans="2:46" s="1" customFormat="1" ht="24.95" customHeight="1">
      <c r="B4" s="21"/>
      <c r="D4" s="22" t="s">
        <v>99</v>
      </c>
      <c r="I4" s="90"/>
      <c r="L4" s="21"/>
      <c r="M4" s="92" t="s">
        <v>11</v>
      </c>
      <c r="AT4" s="18" t="s">
        <v>4</v>
      </c>
    </row>
    <row r="5" spans="2:12" s="1" customFormat="1" ht="6.95" customHeight="1">
      <c r="B5" s="21"/>
      <c r="I5" s="90"/>
      <c r="L5" s="21"/>
    </row>
    <row r="6" spans="2:12" s="1" customFormat="1" ht="12" customHeight="1">
      <c r="B6" s="21"/>
      <c r="D6" s="28" t="s">
        <v>17</v>
      </c>
      <c r="I6" s="90"/>
      <c r="L6" s="21"/>
    </row>
    <row r="7" spans="2:12" s="1" customFormat="1" ht="14.45" customHeight="1">
      <c r="B7" s="21"/>
      <c r="E7" s="331" t="str">
        <f>'Rekapitulace stavby'!K6</f>
        <v>Obnova rybníka Kamenná a revitalizace Lazského potoka</v>
      </c>
      <c r="F7" s="332"/>
      <c r="G7" s="332"/>
      <c r="H7" s="332"/>
      <c r="I7" s="90"/>
      <c r="L7" s="21"/>
    </row>
    <row r="8" spans="1:31" s="2" customFormat="1" ht="12" customHeight="1">
      <c r="A8" s="34"/>
      <c r="B8" s="35"/>
      <c r="C8" s="34"/>
      <c r="D8" s="28" t="s">
        <v>100</v>
      </c>
      <c r="E8" s="34"/>
      <c r="F8" s="34"/>
      <c r="G8" s="34"/>
      <c r="H8" s="34"/>
      <c r="I8" s="93"/>
      <c r="J8" s="34"/>
      <c r="K8" s="34"/>
      <c r="L8" s="94"/>
      <c r="S8" s="34"/>
      <c r="T8" s="34"/>
      <c r="U8" s="34"/>
      <c r="V8" s="34"/>
      <c r="W8" s="34"/>
      <c r="X8" s="34"/>
      <c r="Y8" s="34"/>
      <c r="Z8" s="34"/>
      <c r="AA8" s="34"/>
      <c r="AB8" s="34"/>
      <c r="AC8" s="34"/>
      <c r="AD8" s="34"/>
      <c r="AE8" s="34"/>
    </row>
    <row r="9" spans="1:31" s="2" customFormat="1" ht="14.45" customHeight="1">
      <c r="A9" s="34"/>
      <c r="B9" s="35"/>
      <c r="C9" s="34"/>
      <c r="D9" s="34"/>
      <c r="E9" s="309" t="s">
        <v>261</v>
      </c>
      <c r="F9" s="330"/>
      <c r="G9" s="330"/>
      <c r="H9" s="330"/>
      <c r="I9" s="93"/>
      <c r="J9" s="34"/>
      <c r="K9" s="34"/>
      <c r="L9" s="94"/>
      <c r="S9" s="34"/>
      <c r="T9" s="34"/>
      <c r="U9" s="34"/>
      <c r="V9" s="34"/>
      <c r="W9" s="34"/>
      <c r="X9" s="34"/>
      <c r="Y9" s="34"/>
      <c r="Z9" s="34"/>
      <c r="AA9" s="34"/>
      <c r="AB9" s="34"/>
      <c r="AC9" s="34"/>
      <c r="AD9" s="34"/>
      <c r="AE9" s="34"/>
    </row>
    <row r="10" spans="1:31" s="2" customFormat="1" ht="12">
      <c r="A10" s="34"/>
      <c r="B10" s="35"/>
      <c r="C10" s="34"/>
      <c r="D10" s="34"/>
      <c r="E10" s="34"/>
      <c r="F10" s="34"/>
      <c r="G10" s="34"/>
      <c r="H10" s="34"/>
      <c r="I10" s="93"/>
      <c r="J10" s="34"/>
      <c r="K10" s="34"/>
      <c r="L10" s="94"/>
      <c r="S10" s="34"/>
      <c r="T10" s="34"/>
      <c r="U10" s="34"/>
      <c r="V10" s="34"/>
      <c r="W10" s="34"/>
      <c r="X10" s="34"/>
      <c r="Y10" s="34"/>
      <c r="Z10" s="34"/>
      <c r="AA10" s="34"/>
      <c r="AB10" s="34"/>
      <c r="AC10" s="34"/>
      <c r="AD10" s="34"/>
      <c r="AE10" s="34"/>
    </row>
    <row r="11" spans="1:31" s="2" customFormat="1" ht="12" customHeight="1">
      <c r="A11" s="34"/>
      <c r="B11" s="35"/>
      <c r="C11" s="34"/>
      <c r="D11" s="28" t="s">
        <v>19</v>
      </c>
      <c r="E11" s="34"/>
      <c r="F11" s="26" t="s">
        <v>20</v>
      </c>
      <c r="G11" s="34"/>
      <c r="H11" s="34"/>
      <c r="I11" s="95" t="s">
        <v>21</v>
      </c>
      <c r="J11" s="26" t="s">
        <v>22</v>
      </c>
      <c r="K11" s="34"/>
      <c r="L11" s="94"/>
      <c r="S11" s="34"/>
      <c r="T11" s="34"/>
      <c r="U11" s="34"/>
      <c r="V11" s="34"/>
      <c r="W11" s="34"/>
      <c r="X11" s="34"/>
      <c r="Y11" s="34"/>
      <c r="Z11" s="34"/>
      <c r="AA11" s="34"/>
      <c r="AB11" s="34"/>
      <c r="AC11" s="34"/>
      <c r="AD11" s="34"/>
      <c r="AE11" s="34"/>
    </row>
    <row r="12" spans="1:31" s="2" customFormat="1" ht="12" customHeight="1">
      <c r="A12" s="34"/>
      <c r="B12" s="35"/>
      <c r="C12" s="34"/>
      <c r="D12" s="28" t="s">
        <v>23</v>
      </c>
      <c r="E12" s="34"/>
      <c r="F12" s="26" t="s">
        <v>24</v>
      </c>
      <c r="G12" s="34"/>
      <c r="H12" s="34"/>
      <c r="I12" s="95" t="s">
        <v>25</v>
      </c>
      <c r="J12" s="52" t="str">
        <f>'Rekapitulace stavby'!AN8</f>
        <v>11. 1. 2020</v>
      </c>
      <c r="K12" s="34"/>
      <c r="L12" s="94"/>
      <c r="S12" s="34"/>
      <c r="T12" s="34"/>
      <c r="U12" s="34"/>
      <c r="V12" s="34"/>
      <c r="W12" s="34"/>
      <c r="X12" s="34"/>
      <c r="Y12" s="34"/>
      <c r="Z12" s="34"/>
      <c r="AA12" s="34"/>
      <c r="AB12" s="34"/>
      <c r="AC12" s="34"/>
      <c r="AD12" s="34"/>
      <c r="AE12" s="34"/>
    </row>
    <row r="13" spans="1:31" s="2" customFormat="1" ht="21.75" customHeight="1">
      <c r="A13" s="34"/>
      <c r="B13" s="35"/>
      <c r="C13" s="34"/>
      <c r="D13" s="25" t="s">
        <v>27</v>
      </c>
      <c r="E13" s="34"/>
      <c r="F13" s="30" t="s">
        <v>28</v>
      </c>
      <c r="G13" s="34"/>
      <c r="H13" s="34"/>
      <c r="I13" s="96" t="s">
        <v>29</v>
      </c>
      <c r="J13" s="30" t="s">
        <v>30</v>
      </c>
      <c r="K13" s="34"/>
      <c r="L13" s="94"/>
      <c r="S13" s="34"/>
      <c r="T13" s="34"/>
      <c r="U13" s="34"/>
      <c r="V13" s="34"/>
      <c r="W13" s="34"/>
      <c r="X13" s="34"/>
      <c r="Y13" s="34"/>
      <c r="Z13" s="34"/>
      <c r="AA13" s="34"/>
      <c r="AB13" s="34"/>
      <c r="AC13" s="34"/>
      <c r="AD13" s="34"/>
      <c r="AE13" s="34"/>
    </row>
    <row r="14" spans="1:31" s="2" customFormat="1" ht="12" customHeight="1">
      <c r="A14" s="34"/>
      <c r="B14" s="35"/>
      <c r="C14" s="34"/>
      <c r="D14" s="28" t="s">
        <v>31</v>
      </c>
      <c r="E14" s="34"/>
      <c r="F14" s="34"/>
      <c r="G14" s="34"/>
      <c r="H14" s="34"/>
      <c r="I14" s="95" t="s">
        <v>32</v>
      </c>
      <c r="J14" s="26" t="s">
        <v>3</v>
      </c>
      <c r="K14" s="34"/>
      <c r="L14" s="94"/>
      <c r="S14" s="34"/>
      <c r="T14" s="34"/>
      <c r="U14" s="34"/>
      <c r="V14" s="34"/>
      <c r="W14" s="34"/>
      <c r="X14" s="34"/>
      <c r="Y14" s="34"/>
      <c r="Z14" s="34"/>
      <c r="AA14" s="34"/>
      <c r="AB14" s="34"/>
      <c r="AC14" s="34"/>
      <c r="AD14" s="34"/>
      <c r="AE14" s="34"/>
    </row>
    <row r="15" spans="1:31" s="2" customFormat="1" ht="18" customHeight="1">
      <c r="A15" s="34"/>
      <c r="B15" s="35"/>
      <c r="C15" s="34"/>
      <c r="D15" s="34"/>
      <c r="E15" s="26" t="s">
        <v>33</v>
      </c>
      <c r="F15" s="34"/>
      <c r="G15" s="34"/>
      <c r="H15" s="34"/>
      <c r="I15" s="95" t="s">
        <v>34</v>
      </c>
      <c r="J15" s="26" t="s">
        <v>3</v>
      </c>
      <c r="K15" s="34"/>
      <c r="L15" s="94"/>
      <c r="S15" s="34"/>
      <c r="T15" s="34"/>
      <c r="U15" s="34"/>
      <c r="V15" s="34"/>
      <c r="W15" s="34"/>
      <c r="X15" s="34"/>
      <c r="Y15" s="34"/>
      <c r="Z15" s="34"/>
      <c r="AA15" s="34"/>
      <c r="AB15" s="34"/>
      <c r="AC15" s="34"/>
      <c r="AD15" s="34"/>
      <c r="AE15" s="34"/>
    </row>
    <row r="16" spans="1:31" s="2" customFormat="1" ht="6.95" customHeight="1">
      <c r="A16" s="34"/>
      <c r="B16" s="35"/>
      <c r="C16" s="34"/>
      <c r="D16" s="34"/>
      <c r="E16" s="34"/>
      <c r="F16" s="34"/>
      <c r="G16" s="34"/>
      <c r="H16" s="34"/>
      <c r="I16" s="93"/>
      <c r="J16" s="34"/>
      <c r="K16" s="34"/>
      <c r="L16" s="94"/>
      <c r="S16" s="34"/>
      <c r="T16" s="34"/>
      <c r="U16" s="34"/>
      <c r="V16" s="34"/>
      <c r="W16" s="34"/>
      <c r="X16" s="34"/>
      <c r="Y16" s="34"/>
      <c r="Z16" s="34"/>
      <c r="AA16" s="34"/>
      <c r="AB16" s="34"/>
      <c r="AC16" s="34"/>
      <c r="AD16" s="34"/>
      <c r="AE16" s="34"/>
    </row>
    <row r="17" spans="1:31" s="2" customFormat="1" ht="12" customHeight="1">
      <c r="A17" s="34"/>
      <c r="B17" s="35"/>
      <c r="C17" s="34"/>
      <c r="D17" s="28" t="s">
        <v>35</v>
      </c>
      <c r="E17" s="34"/>
      <c r="F17" s="34"/>
      <c r="G17" s="34"/>
      <c r="H17" s="34"/>
      <c r="I17" s="95" t="s">
        <v>32</v>
      </c>
      <c r="J17" s="29" t="str">
        <f>'Rekapitulace stavby'!AN13</f>
        <v>Vyplň údaj</v>
      </c>
      <c r="K17" s="34"/>
      <c r="L17" s="94"/>
      <c r="S17" s="34"/>
      <c r="T17" s="34"/>
      <c r="U17" s="34"/>
      <c r="V17" s="34"/>
      <c r="W17" s="34"/>
      <c r="X17" s="34"/>
      <c r="Y17" s="34"/>
      <c r="Z17" s="34"/>
      <c r="AA17" s="34"/>
      <c r="AB17" s="34"/>
      <c r="AC17" s="34"/>
      <c r="AD17" s="34"/>
      <c r="AE17" s="34"/>
    </row>
    <row r="18" spans="1:31" s="2" customFormat="1" ht="18" customHeight="1">
      <c r="A18" s="34"/>
      <c r="B18" s="35"/>
      <c r="C18" s="34"/>
      <c r="D18" s="34"/>
      <c r="E18" s="333" t="str">
        <f>'Rekapitulace stavby'!E14</f>
        <v>Vyplň údaj</v>
      </c>
      <c r="F18" s="319"/>
      <c r="G18" s="319"/>
      <c r="H18" s="319"/>
      <c r="I18" s="95" t="s">
        <v>34</v>
      </c>
      <c r="J18" s="29" t="str">
        <f>'Rekapitulace stavby'!AN14</f>
        <v>Vyplň údaj</v>
      </c>
      <c r="K18" s="34"/>
      <c r="L18" s="94"/>
      <c r="S18" s="34"/>
      <c r="T18" s="34"/>
      <c r="U18" s="34"/>
      <c r="V18" s="34"/>
      <c r="W18" s="34"/>
      <c r="X18" s="34"/>
      <c r="Y18" s="34"/>
      <c r="Z18" s="34"/>
      <c r="AA18" s="34"/>
      <c r="AB18" s="34"/>
      <c r="AC18" s="34"/>
      <c r="AD18" s="34"/>
      <c r="AE18" s="34"/>
    </row>
    <row r="19" spans="1:31" s="2" customFormat="1" ht="6.95" customHeight="1">
      <c r="A19" s="34"/>
      <c r="B19" s="35"/>
      <c r="C19" s="34"/>
      <c r="D19" s="34"/>
      <c r="E19" s="34"/>
      <c r="F19" s="34"/>
      <c r="G19" s="34"/>
      <c r="H19" s="34"/>
      <c r="I19" s="93"/>
      <c r="J19" s="34"/>
      <c r="K19" s="34"/>
      <c r="L19" s="94"/>
      <c r="S19" s="34"/>
      <c r="T19" s="34"/>
      <c r="U19" s="34"/>
      <c r="V19" s="34"/>
      <c r="W19" s="34"/>
      <c r="X19" s="34"/>
      <c r="Y19" s="34"/>
      <c r="Z19" s="34"/>
      <c r="AA19" s="34"/>
      <c r="AB19" s="34"/>
      <c r="AC19" s="34"/>
      <c r="AD19" s="34"/>
      <c r="AE19" s="34"/>
    </row>
    <row r="20" spans="1:31" s="2" customFormat="1" ht="12" customHeight="1">
      <c r="A20" s="34"/>
      <c r="B20" s="35"/>
      <c r="C20" s="34"/>
      <c r="D20" s="28" t="s">
        <v>37</v>
      </c>
      <c r="E20" s="34"/>
      <c r="F20" s="34"/>
      <c r="G20" s="34"/>
      <c r="H20" s="34"/>
      <c r="I20" s="95" t="s">
        <v>32</v>
      </c>
      <c r="J20" s="26" t="s">
        <v>3</v>
      </c>
      <c r="K20" s="34"/>
      <c r="L20" s="94"/>
      <c r="S20" s="34"/>
      <c r="T20" s="34"/>
      <c r="U20" s="34"/>
      <c r="V20" s="34"/>
      <c r="W20" s="34"/>
      <c r="X20" s="34"/>
      <c r="Y20" s="34"/>
      <c r="Z20" s="34"/>
      <c r="AA20" s="34"/>
      <c r="AB20" s="34"/>
      <c r="AC20" s="34"/>
      <c r="AD20" s="34"/>
      <c r="AE20" s="34"/>
    </row>
    <row r="21" spans="1:31" s="2" customFormat="1" ht="18" customHeight="1">
      <c r="A21" s="34"/>
      <c r="B21" s="35"/>
      <c r="C21" s="34"/>
      <c r="D21" s="34"/>
      <c r="E21" s="26" t="s">
        <v>38</v>
      </c>
      <c r="F21" s="34"/>
      <c r="G21" s="34"/>
      <c r="H21" s="34"/>
      <c r="I21" s="95" t="s">
        <v>34</v>
      </c>
      <c r="J21" s="26" t="s">
        <v>3</v>
      </c>
      <c r="K21" s="34"/>
      <c r="L21" s="94"/>
      <c r="S21" s="34"/>
      <c r="T21" s="34"/>
      <c r="U21" s="34"/>
      <c r="V21" s="34"/>
      <c r="W21" s="34"/>
      <c r="X21" s="34"/>
      <c r="Y21" s="34"/>
      <c r="Z21" s="34"/>
      <c r="AA21" s="34"/>
      <c r="AB21" s="34"/>
      <c r="AC21" s="34"/>
      <c r="AD21" s="34"/>
      <c r="AE21" s="34"/>
    </row>
    <row r="22" spans="1:31" s="2" customFormat="1" ht="6.95" customHeight="1">
      <c r="A22" s="34"/>
      <c r="B22" s="35"/>
      <c r="C22" s="34"/>
      <c r="D22" s="34"/>
      <c r="E22" s="34"/>
      <c r="F22" s="34"/>
      <c r="G22" s="34"/>
      <c r="H22" s="34"/>
      <c r="I22" s="93"/>
      <c r="J22" s="34"/>
      <c r="K22" s="34"/>
      <c r="L22" s="94"/>
      <c r="S22" s="34"/>
      <c r="T22" s="34"/>
      <c r="U22" s="34"/>
      <c r="V22" s="34"/>
      <c r="W22" s="34"/>
      <c r="X22" s="34"/>
      <c r="Y22" s="34"/>
      <c r="Z22" s="34"/>
      <c r="AA22" s="34"/>
      <c r="AB22" s="34"/>
      <c r="AC22" s="34"/>
      <c r="AD22" s="34"/>
      <c r="AE22" s="34"/>
    </row>
    <row r="23" spans="1:31" s="2" customFormat="1" ht="12" customHeight="1">
      <c r="A23" s="34"/>
      <c r="B23" s="35"/>
      <c r="C23" s="34"/>
      <c r="D23" s="28" t="s">
        <v>40</v>
      </c>
      <c r="E23" s="34"/>
      <c r="F23" s="34"/>
      <c r="G23" s="34"/>
      <c r="H23" s="34"/>
      <c r="I23" s="95" t="s">
        <v>32</v>
      </c>
      <c r="J23" s="26" t="s">
        <v>3</v>
      </c>
      <c r="K23" s="34"/>
      <c r="L23" s="94"/>
      <c r="S23" s="34"/>
      <c r="T23" s="34"/>
      <c r="U23" s="34"/>
      <c r="V23" s="34"/>
      <c r="W23" s="34"/>
      <c r="X23" s="34"/>
      <c r="Y23" s="34"/>
      <c r="Z23" s="34"/>
      <c r="AA23" s="34"/>
      <c r="AB23" s="34"/>
      <c r="AC23" s="34"/>
      <c r="AD23" s="34"/>
      <c r="AE23" s="34"/>
    </row>
    <row r="24" spans="1:31" s="2" customFormat="1" ht="18" customHeight="1">
      <c r="A24" s="34"/>
      <c r="B24" s="35"/>
      <c r="C24" s="34"/>
      <c r="D24" s="34"/>
      <c r="E24" s="26" t="s">
        <v>38</v>
      </c>
      <c r="F24" s="34"/>
      <c r="G24" s="34"/>
      <c r="H24" s="34"/>
      <c r="I24" s="95" t="s">
        <v>34</v>
      </c>
      <c r="J24" s="26" t="s">
        <v>3</v>
      </c>
      <c r="K24" s="34"/>
      <c r="L24" s="94"/>
      <c r="S24" s="34"/>
      <c r="T24" s="34"/>
      <c r="U24" s="34"/>
      <c r="V24" s="34"/>
      <c r="W24" s="34"/>
      <c r="X24" s="34"/>
      <c r="Y24" s="34"/>
      <c r="Z24" s="34"/>
      <c r="AA24" s="34"/>
      <c r="AB24" s="34"/>
      <c r="AC24" s="34"/>
      <c r="AD24" s="34"/>
      <c r="AE24" s="34"/>
    </row>
    <row r="25" spans="1:31" s="2" customFormat="1" ht="6.95" customHeight="1">
      <c r="A25" s="34"/>
      <c r="B25" s="35"/>
      <c r="C25" s="34"/>
      <c r="D25" s="34"/>
      <c r="E25" s="34"/>
      <c r="F25" s="34"/>
      <c r="G25" s="34"/>
      <c r="H25" s="34"/>
      <c r="I25" s="93"/>
      <c r="J25" s="34"/>
      <c r="K25" s="34"/>
      <c r="L25" s="94"/>
      <c r="S25" s="34"/>
      <c r="T25" s="34"/>
      <c r="U25" s="34"/>
      <c r="V25" s="34"/>
      <c r="W25" s="34"/>
      <c r="X25" s="34"/>
      <c r="Y25" s="34"/>
      <c r="Z25" s="34"/>
      <c r="AA25" s="34"/>
      <c r="AB25" s="34"/>
      <c r="AC25" s="34"/>
      <c r="AD25" s="34"/>
      <c r="AE25" s="34"/>
    </row>
    <row r="26" spans="1:31" s="2" customFormat="1" ht="12" customHeight="1">
      <c r="A26" s="34"/>
      <c r="B26" s="35"/>
      <c r="C26" s="34"/>
      <c r="D26" s="28" t="s">
        <v>41</v>
      </c>
      <c r="E26" s="34"/>
      <c r="F26" s="34"/>
      <c r="G26" s="34"/>
      <c r="H26" s="34"/>
      <c r="I26" s="93"/>
      <c r="J26" s="34"/>
      <c r="K26" s="34"/>
      <c r="L26" s="94"/>
      <c r="S26" s="34"/>
      <c r="T26" s="34"/>
      <c r="U26" s="34"/>
      <c r="V26" s="34"/>
      <c r="W26" s="34"/>
      <c r="X26" s="34"/>
      <c r="Y26" s="34"/>
      <c r="Z26" s="34"/>
      <c r="AA26" s="34"/>
      <c r="AB26" s="34"/>
      <c r="AC26" s="34"/>
      <c r="AD26" s="34"/>
      <c r="AE26" s="34"/>
    </row>
    <row r="27" spans="1:31" s="8" customFormat="1" ht="14.45" customHeight="1">
      <c r="A27" s="97"/>
      <c r="B27" s="98"/>
      <c r="C27" s="97"/>
      <c r="D27" s="97"/>
      <c r="E27" s="323" t="s">
        <v>3</v>
      </c>
      <c r="F27" s="323"/>
      <c r="G27" s="323"/>
      <c r="H27" s="323"/>
      <c r="I27" s="99"/>
      <c r="J27" s="97"/>
      <c r="K27" s="97"/>
      <c r="L27" s="100"/>
      <c r="S27" s="97"/>
      <c r="T27" s="97"/>
      <c r="U27" s="97"/>
      <c r="V27" s="97"/>
      <c r="W27" s="97"/>
      <c r="X27" s="97"/>
      <c r="Y27" s="97"/>
      <c r="Z27" s="97"/>
      <c r="AA27" s="97"/>
      <c r="AB27" s="97"/>
      <c r="AC27" s="97"/>
      <c r="AD27" s="97"/>
      <c r="AE27" s="97"/>
    </row>
    <row r="28" spans="1:31" s="2" customFormat="1" ht="6.95" customHeight="1">
      <c r="A28" s="34"/>
      <c r="B28" s="35"/>
      <c r="C28" s="34"/>
      <c r="D28" s="34"/>
      <c r="E28" s="34"/>
      <c r="F28" s="34"/>
      <c r="G28" s="34"/>
      <c r="H28" s="34"/>
      <c r="I28" s="93"/>
      <c r="J28" s="34"/>
      <c r="K28" s="34"/>
      <c r="L28" s="94"/>
      <c r="S28" s="34"/>
      <c r="T28" s="34"/>
      <c r="U28" s="34"/>
      <c r="V28" s="34"/>
      <c r="W28" s="34"/>
      <c r="X28" s="34"/>
      <c r="Y28" s="34"/>
      <c r="Z28" s="34"/>
      <c r="AA28" s="34"/>
      <c r="AB28" s="34"/>
      <c r="AC28" s="34"/>
      <c r="AD28" s="34"/>
      <c r="AE28" s="34"/>
    </row>
    <row r="29" spans="1:31" s="2" customFormat="1" ht="6.95" customHeight="1">
      <c r="A29" s="34"/>
      <c r="B29" s="35"/>
      <c r="C29" s="34"/>
      <c r="D29" s="63"/>
      <c r="E29" s="63"/>
      <c r="F29" s="63"/>
      <c r="G29" s="63"/>
      <c r="H29" s="63"/>
      <c r="I29" s="101"/>
      <c r="J29" s="63"/>
      <c r="K29" s="63"/>
      <c r="L29" s="94"/>
      <c r="S29" s="34"/>
      <c r="T29" s="34"/>
      <c r="U29" s="34"/>
      <c r="V29" s="34"/>
      <c r="W29" s="34"/>
      <c r="X29" s="34"/>
      <c r="Y29" s="34"/>
      <c r="Z29" s="34"/>
      <c r="AA29" s="34"/>
      <c r="AB29" s="34"/>
      <c r="AC29" s="34"/>
      <c r="AD29" s="34"/>
      <c r="AE29" s="34"/>
    </row>
    <row r="30" spans="1:31" s="2" customFormat="1" ht="25.35" customHeight="1">
      <c r="A30" s="34"/>
      <c r="B30" s="35"/>
      <c r="C30" s="34"/>
      <c r="D30" s="102" t="s">
        <v>43</v>
      </c>
      <c r="E30" s="34"/>
      <c r="F30" s="34"/>
      <c r="G30" s="34"/>
      <c r="H30" s="34"/>
      <c r="I30" s="93"/>
      <c r="J30" s="68">
        <f>ROUND(J83,2)</f>
        <v>0</v>
      </c>
      <c r="K30" s="34"/>
      <c r="L30" s="94"/>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101"/>
      <c r="J31" s="63"/>
      <c r="K31" s="63"/>
      <c r="L31" s="94"/>
      <c r="S31" s="34"/>
      <c r="T31" s="34"/>
      <c r="U31" s="34"/>
      <c r="V31" s="34"/>
      <c r="W31" s="34"/>
      <c r="X31" s="34"/>
      <c r="Y31" s="34"/>
      <c r="Z31" s="34"/>
      <c r="AA31" s="34"/>
      <c r="AB31" s="34"/>
      <c r="AC31" s="34"/>
      <c r="AD31" s="34"/>
      <c r="AE31" s="34"/>
    </row>
    <row r="32" spans="1:31" s="2" customFormat="1" ht="14.45" customHeight="1">
      <c r="A32" s="34"/>
      <c r="B32" s="35"/>
      <c r="C32" s="34"/>
      <c r="D32" s="34"/>
      <c r="E32" s="34"/>
      <c r="F32" s="38" t="s">
        <v>45</v>
      </c>
      <c r="G32" s="34"/>
      <c r="H32" s="34"/>
      <c r="I32" s="103" t="s">
        <v>44</v>
      </c>
      <c r="J32" s="38" t="s">
        <v>46</v>
      </c>
      <c r="K32" s="34"/>
      <c r="L32" s="94"/>
      <c r="S32" s="34"/>
      <c r="T32" s="34"/>
      <c r="U32" s="34"/>
      <c r="V32" s="34"/>
      <c r="W32" s="34"/>
      <c r="X32" s="34"/>
      <c r="Y32" s="34"/>
      <c r="Z32" s="34"/>
      <c r="AA32" s="34"/>
      <c r="AB32" s="34"/>
      <c r="AC32" s="34"/>
      <c r="AD32" s="34"/>
      <c r="AE32" s="34"/>
    </row>
    <row r="33" spans="1:31" s="2" customFormat="1" ht="14.45" customHeight="1">
      <c r="A33" s="34"/>
      <c r="B33" s="35"/>
      <c r="C33" s="34"/>
      <c r="D33" s="104" t="s">
        <v>47</v>
      </c>
      <c r="E33" s="28" t="s">
        <v>48</v>
      </c>
      <c r="F33" s="105">
        <f>ROUND((SUM(BE83:BE111)),2)</f>
        <v>0</v>
      </c>
      <c r="G33" s="34"/>
      <c r="H33" s="34"/>
      <c r="I33" s="106">
        <v>0.21</v>
      </c>
      <c r="J33" s="105">
        <f>ROUND(((SUM(BE83:BE111))*I33),2)</f>
        <v>0</v>
      </c>
      <c r="K33" s="34"/>
      <c r="L33" s="94"/>
      <c r="S33" s="34"/>
      <c r="T33" s="34"/>
      <c r="U33" s="34"/>
      <c r="V33" s="34"/>
      <c r="W33" s="34"/>
      <c r="X33" s="34"/>
      <c r="Y33" s="34"/>
      <c r="Z33" s="34"/>
      <c r="AA33" s="34"/>
      <c r="AB33" s="34"/>
      <c r="AC33" s="34"/>
      <c r="AD33" s="34"/>
      <c r="AE33" s="34"/>
    </row>
    <row r="34" spans="1:31" s="2" customFormat="1" ht="14.45" customHeight="1">
      <c r="A34" s="34"/>
      <c r="B34" s="35"/>
      <c r="C34" s="34"/>
      <c r="D34" s="34"/>
      <c r="E34" s="28" t="s">
        <v>49</v>
      </c>
      <c r="F34" s="105">
        <f>ROUND((SUM(BF83:BF111)),2)</f>
        <v>0</v>
      </c>
      <c r="G34" s="34"/>
      <c r="H34" s="34"/>
      <c r="I34" s="106">
        <v>0.15</v>
      </c>
      <c r="J34" s="105">
        <f>ROUND(((SUM(BF83:BF111))*I34),2)</f>
        <v>0</v>
      </c>
      <c r="K34" s="34"/>
      <c r="L34" s="94"/>
      <c r="S34" s="34"/>
      <c r="T34" s="34"/>
      <c r="U34" s="34"/>
      <c r="V34" s="34"/>
      <c r="W34" s="34"/>
      <c r="X34" s="34"/>
      <c r="Y34" s="34"/>
      <c r="Z34" s="34"/>
      <c r="AA34" s="34"/>
      <c r="AB34" s="34"/>
      <c r="AC34" s="34"/>
      <c r="AD34" s="34"/>
      <c r="AE34" s="34"/>
    </row>
    <row r="35" spans="1:31" s="2" customFormat="1" ht="14.45" customHeight="1" hidden="1">
      <c r="A35" s="34"/>
      <c r="B35" s="35"/>
      <c r="C35" s="34"/>
      <c r="D35" s="34"/>
      <c r="E35" s="28" t="s">
        <v>50</v>
      </c>
      <c r="F35" s="105">
        <f>ROUND((SUM(BG83:BG111)),2)</f>
        <v>0</v>
      </c>
      <c r="G35" s="34"/>
      <c r="H35" s="34"/>
      <c r="I35" s="106">
        <v>0.21</v>
      </c>
      <c r="J35" s="105">
        <f>0</f>
        <v>0</v>
      </c>
      <c r="K35" s="34"/>
      <c r="L35" s="94"/>
      <c r="S35" s="34"/>
      <c r="T35" s="34"/>
      <c r="U35" s="34"/>
      <c r="V35" s="34"/>
      <c r="W35" s="34"/>
      <c r="X35" s="34"/>
      <c r="Y35" s="34"/>
      <c r="Z35" s="34"/>
      <c r="AA35" s="34"/>
      <c r="AB35" s="34"/>
      <c r="AC35" s="34"/>
      <c r="AD35" s="34"/>
      <c r="AE35" s="34"/>
    </row>
    <row r="36" spans="1:31" s="2" customFormat="1" ht="14.45" customHeight="1" hidden="1">
      <c r="A36" s="34"/>
      <c r="B36" s="35"/>
      <c r="C36" s="34"/>
      <c r="D36" s="34"/>
      <c r="E36" s="28" t="s">
        <v>51</v>
      </c>
      <c r="F36" s="105">
        <f>ROUND((SUM(BH83:BH111)),2)</f>
        <v>0</v>
      </c>
      <c r="G36" s="34"/>
      <c r="H36" s="34"/>
      <c r="I36" s="106">
        <v>0.15</v>
      </c>
      <c r="J36" s="105">
        <f>0</f>
        <v>0</v>
      </c>
      <c r="K36" s="34"/>
      <c r="L36" s="94"/>
      <c r="S36" s="34"/>
      <c r="T36" s="34"/>
      <c r="U36" s="34"/>
      <c r="V36" s="34"/>
      <c r="W36" s="34"/>
      <c r="X36" s="34"/>
      <c r="Y36" s="34"/>
      <c r="Z36" s="34"/>
      <c r="AA36" s="34"/>
      <c r="AB36" s="34"/>
      <c r="AC36" s="34"/>
      <c r="AD36" s="34"/>
      <c r="AE36" s="34"/>
    </row>
    <row r="37" spans="1:31" s="2" customFormat="1" ht="14.45" customHeight="1" hidden="1">
      <c r="A37" s="34"/>
      <c r="B37" s="35"/>
      <c r="C37" s="34"/>
      <c r="D37" s="34"/>
      <c r="E37" s="28" t="s">
        <v>52</v>
      </c>
      <c r="F37" s="105">
        <f>ROUND((SUM(BI83:BI111)),2)</f>
        <v>0</v>
      </c>
      <c r="G37" s="34"/>
      <c r="H37" s="34"/>
      <c r="I37" s="106">
        <v>0</v>
      </c>
      <c r="J37" s="105">
        <f>0</f>
        <v>0</v>
      </c>
      <c r="K37" s="34"/>
      <c r="L37" s="94"/>
      <c r="S37" s="34"/>
      <c r="T37" s="34"/>
      <c r="U37" s="34"/>
      <c r="V37" s="34"/>
      <c r="W37" s="34"/>
      <c r="X37" s="34"/>
      <c r="Y37" s="34"/>
      <c r="Z37" s="34"/>
      <c r="AA37" s="34"/>
      <c r="AB37" s="34"/>
      <c r="AC37" s="34"/>
      <c r="AD37" s="34"/>
      <c r="AE37" s="34"/>
    </row>
    <row r="38" spans="1:31" s="2" customFormat="1" ht="6.95" customHeight="1">
      <c r="A38" s="34"/>
      <c r="B38" s="35"/>
      <c r="C38" s="34"/>
      <c r="D38" s="34"/>
      <c r="E38" s="34"/>
      <c r="F38" s="34"/>
      <c r="G38" s="34"/>
      <c r="H38" s="34"/>
      <c r="I38" s="93"/>
      <c r="J38" s="34"/>
      <c r="K38" s="34"/>
      <c r="L38" s="94"/>
      <c r="S38" s="34"/>
      <c r="T38" s="34"/>
      <c r="U38" s="34"/>
      <c r="V38" s="34"/>
      <c r="W38" s="34"/>
      <c r="X38" s="34"/>
      <c r="Y38" s="34"/>
      <c r="Z38" s="34"/>
      <c r="AA38" s="34"/>
      <c r="AB38" s="34"/>
      <c r="AC38" s="34"/>
      <c r="AD38" s="34"/>
      <c r="AE38" s="34"/>
    </row>
    <row r="39" spans="1:31" s="2" customFormat="1" ht="25.35" customHeight="1">
      <c r="A39" s="34"/>
      <c r="B39" s="35"/>
      <c r="C39" s="107"/>
      <c r="D39" s="108" t="s">
        <v>53</v>
      </c>
      <c r="E39" s="57"/>
      <c r="F39" s="57"/>
      <c r="G39" s="109" t="s">
        <v>54</v>
      </c>
      <c r="H39" s="110" t="s">
        <v>55</v>
      </c>
      <c r="I39" s="111"/>
      <c r="J39" s="112">
        <f>SUM(J30:J37)</f>
        <v>0</v>
      </c>
      <c r="K39" s="113"/>
      <c r="L39" s="94"/>
      <c r="S39" s="34"/>
      <c r="T39" s="34"/>
      <c r="U39" s="34"/>
      <c r="V39" s="34"/>
      <c r="W39" s="34"/>
      <c r="X39" s="34"/>
      <c r="Y39" s="34"/>
      <c r="Z39" s="34"/>
      <c r="AA39" s="34"/>
      <c r="AB39" s="34"/>
      <c r="AC39" s="34"/>
      <c r="AD39" s="34"/>
      <c r="AE39" s="34"/>
    </row>
    <row r="40" spans="1:31" s="2" customFormat="1" ht="14.45" customHeight="1">
      <c r="A40" s="34"/>
      <c r="B40" s="44"/>
      <c r="C40" s="45"/>
      <c r="D40" s="45"/>
      <c r="E40" s="45"/>
      <c r="F40" s="45"/>
      <c r="G40" s="45"/>
      <c r="H40" s="45"/>
      <c r="I40" s="114"/>
      <c r="J40" s="45"/>
      <c r="K40" s="45"/>
      <c r="L40" s="94"/>
      <c r="S40" s="34"/>
      <c r="T40" s="34"/>
      <c r="U40" s="34"/>
      <c r="V40" s="34"/>
      <c r="W40" s="34"/>
      <c r="X40" s="34"/>
      <c r="Y40" s="34"/>
      <c r="Z40" s="34"/>
      <c r="AA40" s="34"/>
      <c r="AB40" s="34"/>
      <c r="AC40" s="34"/>
      <c r="AD40" s="34"/>
      <c r="AE40" s="34"/>
    </row>
    <row r="44" spans="1:31" s="2" customFormat="1" ht="6.95" customHeight="1">
      <c r="A44" s="34"/>
      <c r="B44" s="46"/>
      <c r="C44" s="47"/>
      <c r="D44" s="47"/>
      <c r="E44" s="47"/>
      <c r="F44" s="47"/>
      <c r="G44" s="47"/>
      <c r="H44" s="47"/>
      <c r="I44" s="115"/>
      <c r="J44" s="47"/>
      <c r="K44" s="47"/>
      <c r="L44" s="94"/>
      <c r="S44" s="34"/>
      <c r="T44" s="34"/>
      <c r="U44" s="34"/>
      <c r="V44" s="34"/>
      <c r="W44" s="34"/>
      <c r="X44" s="34"/>
      <c r="Y44" s="34"/>
      <c r="Z44" s="34"/>
      <c r="AA44" s="34"/>
      <c r="AB44" s="34"/>
      <c r="AC44" s="34"/>
      <c r="AD44" s="34"/>
      <c r="AE44" s="34"/>
    </row>
    <row r="45" spans="1:31" s="2" customFormat="1" ht="24.95" customHeight="1">
      <c r="A45" s="34"/>
      <c r="B45" s="35"/>
      <c r="C45" s="22" t="s">
        <v>102</v>
      </c>
      <c r="D45" s="34"/>
      <c r="E45" s="34"/>
      <c r="F45" s="34"/>
      <c r="G45" s="34"/>
      <c r="H45" s="34"/>
      <c r="I45" s="93"/>
      <c r="J45" s="34"/>
      <c r="K45" s="34"/>
      <c r="L45" s="94"/>
      <c r="S45" s="34"/>
      <c r="T45" s="34"/>
      <c r="U45" s="34"/>
      <c r="V45" s="34"/>
      <c r="W45" s="34"/>
      <c r="X45" s="34"/>
      <c r="Y45" s="34"/>
      <c r="Z45" s="34"/>
      <c r="AA45" s="34"/>
      <c r="AB45" s="34"/>
      <c r="AC45" s="34"/>
      <c r="AD45" s="34"/>
      <c r="AE45" s="34"/>
    </row>
    <row r="46" spans="1:31" s="2" customFormat="1" ht="6.95" customHeight="1">
      <c r="A46" s="34"/>
      <c r="B46" s="35"/>
      <c r="C46" s="34"/>
      <c r="D46" s="34"/>
      <c r="E46" s="34"/>
      <c r="F46" s="34"/>
      <c r="G46" s="34"/>
      <c r="H46" s="34"/>
      <c r="I46" s="93"/>
      <c r="J46" s="34"/>
      <c r="K46" s="34"/>
      <c r="L46" s="94"/>
      <c r="S46" s="34"/>
      <c r="T46" s="34"/>
      <c r="U46" s="34"/>
      <c r="V46" s="34"/>
      <c r="W46" s="34"/>
      <c r="X46" s="34"/>
      <c r="Y46" s="34"/>
      <c r="Z46" s="34"/>
      <c r="AA46" s="34"/>
      <c r="AB46" s="34"/>
      <c r="AC46" s="34"/>
      <c r="AD46" s="34"/>
      <c r="AE46" s="34"/>
    </row>
    <row r="47" spans="1:31" s="2" customFormat="1" ht="12" customHeight="1">
      <c r="A47" s="34"/>
      <c r="B47" s="35"/>
      <c r="C47" s="28" t="s">
        <v>17</v>
      </c>
      <c r="D47" s="34"/>
      <c r="E47" s="34"/>
      <c r="F47" s="34"/>
      <c r="G47" s="34"/>
      <c r="H47" s="34"/>
      <c r="I47" s="93"/>
      <c r="J47" s="34"/>
      <c r="K47" s="34"/>
      <c r="L47" s="94"/>
      <c r="S47" s="34"/>
      <c r="T47" s="34"/>
      <c r="U47" s="34"/>
      <c r="V47" s="34"/>
      <c r="W47" s="34"/>
      <c r="X47" s="34"/>
      <c r="Y47" s="34"/>
      <c r="Z47" s="34"/>
      <c r="AA47" s="34"/>
      <c r="AB47" s="34"/>
      <c r="AC47" s="34"/>
      <c r="AD47" s="34"/>
      <c r="AE47" s="34"/>
    </row>
    <row r="48" spans="1:31" s="2" customFormat="1" ht="14.45" customHeight="1">
      <c r="A48" s="34"/>
      <c r="B48" s="35"/>
      <c r="C48" s="34"/>
      <c r="D48" s="34"/>
      <c r="E48" s="331" t="str">
        <f>E7</f>
        <v>Obnova rybníka Kamenná a revitalizace Lazského potoka</v>
      </c>
      <c r="F48" s="332"/>
      <c r="G48" s="332"/>
      <c r="H48" s="332"/>
      <c r="I48" s="93"/>
      <c r="J48" s="34"/>
      <c r="K48" s="34"/>
      <c r="L48" s="94"/>
      <c r="S48" s="34"/>
      <c r="T48" s="34"/>
      <c r="U48" s="34"/>
      <c r="V48" s="34"/>
      <c r="W48" s="34"/>
      <c r="X48" s="34"/>
      <c r="Y48" s="34"/>
      <c r="Z48" s="34"/>
      <c r="AA48" s="34"/>
      <c r="AB48" s="34"/>
      <c r="AC48" s="34"/>
      <c r="AD48" s="34"/>
      <c r="AE48" s="34"/>
    </row>
    <row r="49" spans="1:31" s="2" customFormat="1" ht="12" customHeight="1">
      <c r="A49" s="34"/>
      <c r="B49" s="35"/>
      <c r="C49" s="28" t="s">
        <v>100</v>
      </c>
      <c r="D49" s="34"/>
      <c r="E49" s="34"/>
      <c r="F49" s="34"/>
      <c r="G49" s="34"/>
      <c r="H49" s="34"/>
      <c r="I49" s="93"/>
      <c r="J49" s="34"/>
      <c r="K49" s="34"/>
      <c r="L49" s="94"/>
      <c r="S49" s="34"/>
      <c r="T49" s="34"/>
      <c r="U49" s="34"/>
      <c r="V49" s="34"/>
      <c r="W49" s="34"/>
      <c r="X49" s="34"/>
      <c r="Y49" s="34"/>
      <c r="Z49" s="34"/>
      <c r="AA49" s="34"/>
      <c r="AB49" s="34"/>
      <c r="AC49" s="34"/>
      <c r="AD49" s="34"/>
      <c r="AE49" s="34"/>
    </row>
    <row r="50" spans="1:31" s="2" customFormat="1" ht="14.45" customHeight="1">
      <c r="A50" s="34"/>
      <c r="B50" s="35"/>
      <c r="C50" s="34"/>
      <c r="D50" s="34"/>
      <c r="E50" s="309" t="str">
        <f>E9</f>
        <v>SO 03 - Vyčištění původního koryta</v>
      </c>
      <c r="F50" s="330"/>
      <c r="G50" s="330"/>
      <c r="H50" s="330"/>
      <c r="I50" s="93"/>
      <c r="J50" s="34"/>
      <c r="K50" s="34"/>
      <c r="L50" s="94"/>
      <c r="S50" s="34"/>
      <c r="T50" s="34"/>
      <c r="U50" s="34"/>
      <c r="V50" s="34"/>
      <c r="W50" s="34"/>
      <c r="X50" s="34"/>
      <c r="Y50" s="34"/>
      <c r="Z50" s="34"/>
      <c r="AA50" s="34"/>
      <c r="AB50" s="34"/>
      <c r="AC50" s="34"/>
      <c r="AD50" s="34"/>
      <c r="AE50" s="34"/>
    </row>
    <row r="51" spans="1:31" s="2" customFormat="1" ht="6.95" customHeight="1">
      <c r="A51" s="34"/>
      <c r="B51" s="35"/>
      <c r="C51" s="34"/>
      <c r="D51" s="34"/>
      <c r="E51" s="34"/>
      <c r="F51" s="34"/>
      <c r="G51" s="34"/>
      <c r="H51" s="34"/>
      <c r="I51" s="93"/>
      <c r="J51" s="34"/>
      <c r="K51" s="34"/>
      <c r="L51" s="94"/>
      <c r="S51" s="34"/>
      <c r="T51" s="34"/>
      <c r="U51" s="34"/>
      <c r="V51" s="34"/>
      <c r="W51" s="34"/>
      <c r="X51" s="34"/>
      <c r="Y51" s="34"/>
      <c r="Z51" s="34"/>
      <c r="AA51" s="34"/>
      <c r="AB51" s="34"/>
      <c r="AC51" s="34"/>
      <c r="AD51" s="34"/>
      <c r="AE51" s="34"/>
    </row>
    <row r="52" spans="1:31" s="2" customFormat="1" ht="12" customHeight="1">
      <c r="A52" s="34"/>
      <c r="B52" s="35"/>
      <c r="C52" s="28" t="s">
        <v>23</v>
      </c>
      <c r="D52" s="34"/>
      <c r="E52" s="34"/>
      <c r="F52" s="26" t="str">
        <f>F12</f>
        <v>Kamenná</v>
      </c>
      <c r="G52" s="34"/>
      <c r="H52" s="34"/>
      <c r="I52" s="95" t="s">
        <v>25</v>
      </c>
      <c r="J52" s="52" t="str">
        <f>IF(J12="","",J12)</f>
        <v>11. 1. 2020</v>
      </c>
      <c r="K52" s="34"/>
      <c r="L52" s="94"/>
      <c r="S52" s="34"/>
      <c r="T52" s="34"/>
      <c r="U52" s="34"/>
      <c r="V52" s="34"/>
      <c r="W52" s="34"/>
      <c r="X52" s="34"/>
      <c r="Y52" s="34"/>
      <c r="Z52" s="34"/>
      <c r="AA52" s="34"/>
      <c r="AB52" s="34"/>
      <c r="AC52" s="34"/>
      <c r="AD52" s="34"/>
      <c r="AE52" s="34"/>
    </row>
    <row r="53" spans="1:31" s="2" customFormat="1" ht="6.95" customHeight="1">
      <c r="A53" s="34"/>
      <c r="B53" s="35"/>
      <c r="C53" s="34"/>
      <c r="D53" s="34"/>
      <c r="E53" s="34"/>
      <c r="F53" s="34"/>
      <c r="G53" s="34"/>
      <c r="H53" s="34"/>
      <c r="I53" s="93"/>
      <c r="J53" s="34"/>
      <c r="K53" s="34"/>
      <c r="L53" s="94"/>
      <c r="S53" s="34"/>
      <c r="T53" s="34"/>
      <c r="U53" s="34"/>
      <c r="V53" s="34"/>
      <c r="W53" s="34"/>
      <c r="X53" s="34"/>
      <c r="Y53" s="34"/>
      <c r="Z53" s="34"/>
      <c r="AA53" s="34"/>
      <c r="AB53" s="34"/>
      <c r="AC53" s="34"/>
      <c r="AD53" s="34"/>
      <c r="AE53" s="34"/>
    </row>
    <row r="54" spans="1:31" s="2" customFormat="1" ht="22.9" customHeight="1">
      <c r="A54" s="34"/>
      <c r="B54" s="35"/>
      <c r="C54" s="28" t="s">
        <v>31</v>
      </c>
      <c r="D54" s="34"/>
      <c r="E54" s="34"/>
      <c r="F54" s="26" t="str">
        <f>E15</f>
        <v>Obec Milín</v>
      </c>
      <c r="G54" s="34"/>
      <c r="H54" s="34"/>
      <c r="I54" s="95" t="s">
        <v>37</v>
      </c>
      <c r="J54" s="32" t="str">
        <f>E21</f>
        <v>Ing.František Sedláček</v>
      </c>
      <c r="K54" s="34"/>
      <c r="L54" s="94"/>
      <c r="S54" s="34"/>
      <c r="T54" s="34"/>
      <c r="U54" s="34"/>
      <c r="V54" s="34"/>
      <c r="W54" s="34"/>
      <c r="X54" s="34"/>
      <c r="Y54" s="34"/>
      <c r="Z54" s="34"/>
      <c r="AA54" s="34"/>
      <c r="AB54" s="34"/>
      <c r="AC54" s="34"/>
      <c r="AD54" s="34"/>
      <c r="AE54" s="34"/>
    </row>
    <row r="55" spans="1:31" s="2" customFormat="1" ht="22.9" customHeight="1">
      <c r="A55" s="34"/>
      <c r="B55" s="35"/>
      <c r="C55" s="28" t="s">
        <v>35</v>
      </c>
      <c r="D55" s="34"/>
      <c r="E55" s="34"/>
      <c r="F55" s="26" t="str">
        <f>IF(E18="","",E18)</f>
        <v>Vyplň údaj</v>
      </c>
      <c r="G55" s="34"/>
      <c r="H55" s="34"/>
      <c r="I55" s="95" t="s">
        <v>40</v>
      </c>
      <c r="J55" s="32" t="str">
        <f>E24</f>
        <v>Ing.František Sedláček</v>
      </c>
      <c r="K55" s="34"/>
      <c r="L55" s="94"/>
      <c r="S55" s="34"/>
      <c r="T55" s="34"/>
      <c r="U55" s="34"/>
      <c r="V55" s="34"/>
      <c r="W55" s="34"/>
      <c r="X55" s="34"/>
      <c r="Y55" s="34"/>
      <c r="Z55" s="34"/>
      <c r="AA55" s="34"/>
      <c r="AB55" s="34"/>
      <c r="AC55" s="34"/>
      <c r="AD55" s="34"/>
      <c r="AE55" s="34"/>
    </row>
    <row r="56" spans="1:31" s="2" customFormat="1" ht="10.35" customHeight="1">
      <c r="A56" s="34"/>
      <c r="B56" s="35"/>
      <c r="C56" s="34"/>
      <c r="D56" s="34"/>
      <c r="E56" s="34"/>
      <c r="F56" s="34"/>
      <c r="G56" s="34"/>
      <c r="H56" s="34"/>
      <c r="I56" s="93"/>
      <c r="J56" s="34"/>
      <c r="K56" s="34"/>
      <c r="L56" s="94"/>
      <c r="S56" s="34"/>
      <c r="T56" s="34"/>
      <c r="U56" s="34"/>
      <c r="V56" s="34"/>
      <c r="W56" s="34"/>
      <c r="X56" s="34"/>
      <c r="Y56" s="34"/>
      <c r="Z56" s="34"/>
      <c r="AA56" s="34"/>
      <c r="AB56" s="34"/>
      <c r="AC56" s="34"/>
      <c r="AD56" s="34"/>
      <c r="AE56" s="34"/>
    </row>
    <row r="57" spans="1:31" s="2" customFormat="1" ht="29.25" customHeight="1">
      <c r="A57" s="34"/>
      <c r="B57" s="35"/>
      <c r="C57" s="116" t="s">
        <v>103</v>
      </c>
      <c r="D57" s="107"/>
      <c r="E57" s="107"/>
      <c r="F57" s="107"/>
      <c r="G57" s="107"/>
      <c r="H57" s="107"/>
      <c r="I57" s="117"/>
      <c r="J57" s="118" t="s">
        <v>104</v>
      </c>
      <c r="K57" s="107"/>
      <c r="L57" s="94"/>
      <c r="S57" s="34"/>
      <c r="T57" s="34"/>
      <c r="U57" s="34"/>
      <c r="V57" s="34"/>
      <c r="W57" s="34"/>
      <c r="X57" s="34"/>
      <c r="Y57" s="34"/>
      <c r="Z57" s="34"/>
      <c r="AA57" s="34"/>
      <c r="AB57" s="34"/>
      <c r="AC57" s="34"/>
      <c r="AD57" s="34"/>
      <c r="AE57" s="34"/>
    </row>
    <row r="58" spans="1:31" s="2" customFormat="1" ht="10.35" customHeight="1">
      <c r="A58" s="34"/>
      <c r="B58" s="35"/>
      <c r="C58" s="34"/>
      <c r="D58" s="34"/>
      <c r="E58" s="34"/>
      <c r="F58" s="34"/>
      <c r="G58" s="34"/>
      <c r="H58" s="34"/>
      <c r="I58" s="93"/>
      <c r="J58" s="34"/>
      <c r="K58" s="34"/>
      <c r="L58" s="94"/>
      <c r="S58" s="34"/>
      <c r="T58" s="34"/>
      <c r="U58" s="34"/>
      <c r="V58" s="34"/>
      <c r="W58" s="34"/>
      <c r="X58" s="34"/>
      <c r="Y58" s="34"/>
      <c r="Z58" s="34"/>
      <c r="AA58" s="34"/>
      <c r="AB58" s="34"/>
      <c r="AC58" s="34"/>
      <c r="AD58" s="34"/>
      <c r="AE58" s="34"/>
    </row>
    <row r="59" spans="1:47" s="2" customFormat="1" ht="22.9" customHeight="1">
      <c r="A59" s="34"/>
      <c r="B59" s="35"/>
      <c r="C59" s="119" t="s">
        <v>75</v>
      </c>
      <c r="D59" s="34"/>
      <c r="E59" s="34"/>
      <c r="F59" s="34"/>
      <c r="G59" s="34"/>
      <c r="H59" s="34"/>
      <c r="I59" s="93"/>
      <c r="J59" s="68">
        <f>J83</f>
        <v>0</v>
      </c>
      <c r="K59" s="34"/>
      <c r="L59" s="94"/>
      <c r="S59" s="34"/>
      <c r="T59" s="34"/>
      <c r="U59" s="34"/>
      <c r="V59" s="34"/>
      <c r="W59" s="34"/>
      <c r="X59" s="34"/>
      <c r="Y59" s="34"/>
      <c r="Z59" s="34"/>
      <c r="AA59" s="34"/>
      <c r="AB59" s="34"/>
      <c r="AC59" s="34"/>
      <c r="AD59" s="34"/>
      <c r="AE59" s="34"/>
      <c r="AU59" s="18" t="s">
        <v>105</v>
      </c>
    </row>
    <row r="60" spans="2:12" s="9" customFormat="1" ht="24.95" customHeight="1">
      <c r="B60" s="120"/>
      <c r="D60" s="121" t="s">
        <v>106</v>
      </c>
      <c r="E60" s="122"/>
      <c r="F60" s="122"/>
      <c r="G60" s="122"/>
      <c r="H60" s="122"/>
      <c r="I60" s="123"/>
      <c r="J60" s="124">
        <f>J84</f>
        <v>0</v>
      </c>
      <c r="L60" s="120"/>
    </row>
    <row r="61" spans="2:12" s="10" customFormat="1" ht="19.9" customHeight="1">
      <c r="B61" s="125"/>
      <c r="D61" s="126" t="s">
        <v>107</v>
      </c>
      <c r="E61" s="127"/>
      <c r="F61" s="127"/>
      <c r="G61" s="127"/>
      <c r="H61" s="127"/>
      <c r="I61" s="128"/>
      <c r="J61" s="129">
        <f>J85</f>
        <v>0</v>
      </c>
      <c r="L61" s="125"/>
    </row>
    <row r="62" spans="2:12" s="10" customFormat="1" ht="19.9" customHeight="1">
      <c r="B62" s="125"/>
      <c r="D62" s="126" t="s">
        <v>262</v>
      </c>
      <c r="E62" s="127"/>
      <c r="F62" s="127"/>
      <c r="G62" s="127"/>
      <c r="H62" s="127"/>
      <c r="I62" s="128"/>
      <c r="J62" s="129">
        <f>J98</f>
        <v>0</v>
      </c>
      <c r="L62" s="125"/>
    </row>
    <row r="63" spans="2:12" s="10" customFormat="1" ht="19.9" customHeight="1">
      <c r="B63" s="125"/>
      <c r="D63" s="126" t="s">
        <v>110</v>
      </c>
      <c r="E63" s="127"/>
      <c r="F63" s="127"/>
      <c r="G63" s="127"/>
      <c r="H63" s="127"/>
      <c r="I63" s="128"/>
      <c r="J63" s="129">
        <f>J104</f>
        <v>0</v>
      </c>
      <c r="L63" s="125"/>
    </row>
    <row r="64" spans="1:31" s="2" customFormat="1" ht="21.75" customHeight="1">
      <c r="A64" s="34"/>
      <c r="B64" s="35"/>
      <c r="C64" s="34"/>
      <c r="D64" s="34"/>
      <c r="E64" s="34"/>
      <c r="F64" s="34"/>
      <c r="G64" s="34"/>
      <c r="H64" s="34"/>
      <c r="I64" s="93"/>
      <c r="J64" s="34"/>
      <c r="K64" s="34"/>
      <c r="L64" s="94"/>
      <c r="S64" s="34"/>
      <c r="T64" s="34"/>
      <c r="U64" s="34"/>
      <c r="V64" s="34"/>
      <c r="W64" s="34"/>
      <c r="X64" s="34"/>
      <c r="Y64" s="34"/>
      <c r="Z64" s="34"/>
      <c r="AA64" s="34"/>
      <c r="AB64" s="34"/>
      <c r="AC64" s="34"/>
      <c r="AD64" s="34"/>
      <c r="AE64" s="34"/>
    </row>
    <row r="65" spans="1:31" s="2" customFormat="1" ht="6.95" customHeight="1">
      <c r="A65" s="34"/>
      <c r="B65" s="44"/>
      <c r="C65" s="45"/>
      <c r="D65" s="45"/>
      <c r="E65" s="45"/>
      <c r="F65" s="45"/>
      <c r="G65" s="45"/>
      <c r="H65" s="45"/>
      <c r="I65" s="114"/>
      <c r="J65" s="45"/>
      <c r="K65" s="45"/>
      <c r="L65" s="94"/>
      <c r="S65" s="34"/>
      <c r="T65" s="34"/>
      <c r="U65" s="34"/>
      <c r="V65" s="34"/>
      <c r="W65" s="34"/>
      <c r="X65" s="34"/>
      <c r="Y65" s="34"/>
      <c r="Z65" s="34"/>
      <c r="AA65" s="34"/>
      <c r="AB65" s="34"/>
      <c r="AC65" s="34"/>
      <c r="AD65" s="34"/>
      <c r="AE65" s="34"/>
    </row>
    <row r="69" spans="1:31" s="2" customFormat="1" ht="6.95" customHeight="1">
      <c r="A69" s="34"/>
      <c r="B69" s="46"/>
      <c r="C69" s="47"/>
      <c r="D69" s="47"/>
      <c r="E69" s="47"/>
      <c r="F69" s="47"/>
      <c r="G69" s="47"/>
      <c r="H69" s="47"/>
      <c r="I69" s="115"/>
      <c r="J69" s="47"/>
      <c r="K69" s="47"/>
      <c r="L69" s="94"/>
      <c r="S69" s="34"/>
      <c r="T69" s="34"/>
      <c r="U69" s="34"/>
      <c r="V69" s="34"/>
      <c r="W69" s="34"/>
      <c r="X69" s="34"/>
      <c r="Y69" s="34"/>
      <c r="Z69" s="34"/>
      <c r="AA69" s="34"/>
      <c r="AB69" s="34"/>
      <c r="AC69" s="34"/>
      <c r="AD69" s="34"/>
      <c r="AE69" s="34"/>
    </row>
    <row r="70" spans="1:31" s="2" customFormat="1" ht="24.95" customHeight="1">
      <c r="A70" s="34"/>
      <c r="B70" s="35"/>
      <c r="C70" s="22" t="s">
        <v>111</v>
      </c>
      <c r="D70" s="34"/>
      <c r="E70" s="34"/>
      <c r="F70" s="34"/>
      <c r="G70" s="34"/>
      <c r="H70" s="34"/>
      <c r="I70" s="93"/>
      <c r="J70" s="34"/>
      <c r="K70" s="34"/>
      <c r="L70" s="94"/>
      <c r="S70" s="34"/>
      <c r="T70" s="34"/>
      <c r="U70" s="34"/>
      <c r="V70" s="34"/>
      <c r="W70" s="34"/>
      <c r="X70" s="34"/>
      <c r="Y70" s="34"/>
      <c r="Z70" s="34"/>
      <c r="AA70" s="34"/>
      <c r="AB70" s="34"/>
      <c r="AC70" s="34"/>
      <c r="AD70" s="34"/>
      <c r="AE70" s="34"/>
    </row>
    <row r="71" spans="1:31" s="2" customFormat="1" ht="6.95" customHeight="1">
      <c r="A71" s="34"/>
      <c r="B71" s="35"/>
      <c r="C71" s="34"/>
      <c r="D71" s="34"/>
      <c r="E71" s="34"/>
      <c r="F71" s="34"/>
      <c r="G71" s="34"/>
      <c r="H71" s="34"/>
      <c r="I71" s="93"/>
      <c r="J71" s="34"/>
      <c r="K71" s="34"/>
      <c r="L71" s="94"/>
      <c r="S71" s="34"/>
      <c r="T71" s="34"/>
      <c r="U71" s="34"/>
      <c r="V71" s="34"/>
      <c r="W71" s="34"/>
      <c r="X71" s="34"/>
      <c r="Y71" s="34"/>
      <c r="Z71" s="34"/>
      <c r="AA71" s="34"/>
      <c r="AB71" s="34"/>
      <c r="AC71" s="34"/>
      <c r="AD71" s="34"/>
      <c r="AE71" s="34"/>
    </row>
    <row r="72" spans="1:31" s="2" customFormat="1" ht="12" customHeight="1">
      <c r="A72" s="34"/>
      <c r="B72" s="35"/>
      <c r="C72" s="28" t="s">
        <v>17</v>
      </c>
      <c r="D72" s="34"/>
      <c r="E72" s="34"/>
      <c r="F72" s="34"/>
      <c r="G72" s="34"/>
      <c r="H72" s="34"/>
      <c r="I72" s="93"/>
      <c r="J72" s="34"/>
      <c r="K72" s="34"/>
      <c r="L72" s="94"/>
      <c r="S72" s="34"/>
      <c r="T72" s="34"/>
      <c r="U72" s="34"/>
      <c r="V72" s="34"/>
      <c r="W72" s="34"/>
      <c r="X72" s="34"/>
      <c r="Y72" s="34"/>
      <c r="Z72" s="34"/>
      <c r="AA72" s="34"/>
      <c r="AB72" s="34"/>
      <c r="AC72" s="34"/>
      <c r="AD72" s="34"/>
      <c r="AE72" s="34"/>
    </row>
    <row r="73" spans="1:31" s="2" customFormat="1" ht="14.45" customHeight="1">
      <c r="A73" s="34"/>
      <c r="B73" s="35"/>
      <c r="C73" s="34"/>
      <c r="D73" s="34"/>
      <c r="E73" s="331" t="str">
        <f>E7</f>
        <v>Obnova rybníka Kamenná a revitalizace Lazského potoka</v>
      </c>
      <c r="F73" s="332"/>
      <c r="G73" s="332"/>
      <c r="H73" s="332"/>
      <c r="I73" s="93"/>
      <c r="J73" s="34"/>
      <c r="K73" s="34"/>
      <c r="L73" s="94"/>
      <c r="S73" s="34"/>
      <c r="T73" s="34"/>
      <c r="U73" s="34"/>
      <c r="V73" s="34"/>
      <c r="W73" s="34"/>
      <c r="X73" s="34"/>
      <c r="Y73" s="34"/>
      <c r="Z73" s="34"/>
      <c r="AA73" s="34"/>
      <c r="AB73" s="34"/>
      <c r="AC73" s="34"/>
      <c r="AD73" s="34"/>
      <c r="AE73" s="34"/>
    </row>
    <row r="74" spans="1:31" s="2" customFormat="1" ht="12" customHeight="1">
      <c r="A74" s="34"/>
      <c r="B74" s="35"/>
      <c r="C74" s="28" t="s">
        <v>100</v>
      </c>
      <c r="D74" s="34"/>
      <c r="E74" s="34"/>
      <c r="F74" s="34"/>
      <c r="G74" s="34"/>
      <c r="H74" s="34"/>
      <c r="I74" s="93"/>
      <c r="J74" s="34"/>
      <c r="K74" s="34"/>
      <c r="L74" s="94"/>
      <c r="S74" s="34"/>
      <c r="T74" s="34"/>
      <c r="U74" s="34"/>
      <c r="V74" s="34"/>
      <c r="W74" s="34"/>
      <c r="X74" s="34"/>
      <c r="Y74" s="34"/>
      <c r="Z74" s="34"/>
      <c r="AA74" s="34"/>
      <c r="AB74" s="34"/>
      <c r="AC74" s="34"/>
      <c r="AD74" s="34"/>
      <c r="AE74" s="34"/>
    </row>
    <row r="75" spans="1:31" s="2" customFormat="1" ht="14.45" customHeight="1">
      <c r="A75" s="34"/>
      <c r="B75" s="35"/>
      <c r="C75" s="34"/>
      <c r="D75" s="34"/>
      <c r="E75" s="309" t="str">
        <f>E9</f>
        <v>SO 03 - Vyčištění původního koryta</v>
      </c>
      <c r="F75" s="330"/>
      <c r="G75" s="330"/>
      <c r="H75" s="330"/>
      <c r="I75" s="93"/>
      <c r="J75" s="34"/>
      <c r="K75" s="34"/>
      <c r="L75" s="94"/>
      <c r="S75" s="34"/>
      <c r="T75" s="34"/>
      <c r="U75" s="34"/>
      <c r="V75" s="34"/>
      <c r="W75" s="34"/>
      <c r="X75" s="34"/>
      <c r="Y75" s="34"/>
      <c r="Z75" s="34"/>
      <c r="AA75" s="34"/>
      <c r="AB75" s="34"/>
      <c r="AC75" s="34"/>
      <c r="AD75" s="34"/>
      <c r="AE75" s="34"/>
    </row>
    <row r="76" spans="1:31" s="2" customFormat="1" ht="6.95" customHeight="1">
      <c r="A76" s="34"/>
      <c r="B76" s="35"/>
      <c r="C76" s="34"/>
      <c r="D76" s="34"/>
      <c r="E76" s="34"/>
      <c r="F76" s="34"/>
      <c r="G76" s="34"/>
      <c r="H76" s="34"/>
      <c r="I76" s="93"/>
      <c r="J76" s="34"/>
      <c r="K76" s="34"/>
      <c r="L76" s="94"/>
      <c r="S76" s="34"/>
      <c r="T76" s="34"/>
      <c r="U76" s="34"/>
      <c r="V76" s="34"/>
      <c r="W76" s="34"/>
      <c r="X76" s="34"/>
      <c r="Y76" s="34"/>
      <c r="Z76" s="34"/>
      <c r="AA76" s="34"/>
      <c r="AB76" s="34"/>
      <c r="AC76" s="34"/>
      <c r="AD76" s="34"/>
      <c r="AE76" s="34"/>
    </row>
    <row r="77" spans="1:31" s="2" customFormat="1" ht="12" customHeight="1">
      <c r="A77" s="34"/>
      <c r="B77" s="35"/>
      <c r="C77" s="28" t="s">
        <v>23</v>
      </c>
      <c r="D77" s="34"/>
      <c r="E77" s="34"/>
      <c r="F77" s="26" t="str">
        <f>F12</f>
        <v>Kamenná</v>
      </c>
      <c r="G77" s="34"/>
      <c r="H77" s="34"/>
      <c r="I77" s="95" t="s">
        <v>25</v>
      </c>
      <c r="J77" s="52" t="str">
        <f>IF(J12="","",J12)</f>
        <v>11. 1. 2020</v>
      </c>
      <c r="K77" s="34"/>
      <c r="L77" s="94"/>
      <c r="S77" s="34"/>
      <c r="T77" s="34"/>
      <c r="U77" s="34"/>
      <c r="V77" s="34"/>
      <c r="W77" s="34"/>
      <c r="X77" s="34"/>
      <c r="Y77" s="34"/>
      <c r="Z77" s="34"/>
      <c r="AA77" s="34"/>
      <c r="AB77" s="34"/>
      <c r="AC77" s="34"/>
      <c r="AD77" s="34"/>
      <c r="AE77" s="34"/>
    </row>
    <row r="78" spans="1:31" s="2" customFormat="1" ht="6.95" customHeight="1">
      <c r="A78" s="34"/>
      <c r="B78" s="35"/>
      <c r="C78" s="34"/>
      <c r="D78" s="34"/>
      <c r="E78" s="34"/>
      <c r="F78" s="34"/>
      <c r="G78" s="34"/>
      <c r="H78" s="34"/>
      <c r="I78" s="93"/>
      <c r="J78" s="34"/>
      <c r="K78" s="34"/>
      <c r="L78" s="94"/>
      <c r="S78" s="34"/>
      <c r="T78" s="34"/>
      <c r="U78" s="34"/>
      <c r="V78" s="34"/>
      <c r="W78" s="34"/>
      <c r="X78" s="34"/>
      <c r="Y78" s="34"/>
      <c r="Z78" s="34"/>
      <c r="AA78" s="34"/>
      <c r="AB78" s="34"/>
      <c r="AC78" s="34"/>
      <c r="AD78" s="34"/>
      <c r="AE78" s="34"/>
    </row>
    <row r="79" spans="1:31" s="2" customFormat="1" ht="22.9" customHeight="1">
      <c r="A79" s="34"/>
      <c r="B79" s="35"/>
      <c r="C79" s="28" t="s">
        <v>31</v>
      </c>
      <c r="D79" s="34"/>
      <c r="E79" s="34"/>
      <c r="F79" s="26" t="str">
        <f>E15</f>
        <v>Obec Milín</v>
      </c>
      <c r="G79" s="34"/>
      <c r="H79" s="34"/>
      <c r="I79" s="95" t="s">
        <v>37</v>
      </c>
      <c r="J79" s="32" t="str">
        <f>E21</f>
        <v>Ing.František Sedláček</v>
      </c>
      <c r="K79" s="34"/>
      <c r="L79" s="94"/>
      <c r="S79" s="34"/>
      <c r="T79" s="34"/>
      <c r="U79" s="34"/>
      <c r="V79" s="34"/>
      <c r="W79" s="34"/>
      <c r="X79" s="34"/>
      <c r="Y79" s="34"/>
      <c r="Z79" s="34"/>
      <c r="AA79" s="34"/>
      <c r="AB79" s="34"/>
      <c r="AC79" s="34"/>
      <c r="AD79" s="34"/>
      <c r="AE79" s="34"/>
    </row>
    <row r="80" spans="1:31" s="2" customFormat="1" ht="22.9" customHeight="1">
      <c r="A80" s="34"/>
      <c r="B80" s="35"/>
      <c r="C80" s="28" t="s">
        <v>35</v>
      </c>
      <c r="D80" s="34"/>
      <c r="E80" s="34"/>
      <c r="F80" s="26" t="str">
        <f>IF(E18="","",E18)</f>
        <v>Vyplň údaj</v>
      </c>
      <c r="G80" s="34"/>
      <c r="H80" s="34"/>
      <c r="I80" s="95" t="s">
        <v>40</v>
      </c>
      <c r="J80" s="32" t="str">
        <f>E24</f>
        <v>Ing.František Sedláček</v>
      </c>
      <c r="K80" s="34"/>
      <c r="L80" s="94"/>
      <c r="S80" s="34"/>
      <c r="T80" s="34"/>
      <c r="U80" s="34"/>
      <c r="V80" s="34"/>
      <c r="W80" s="34"/>
      <c r="X80" s="34"/>
      <c r="Y80" s="34"/>
      <c r="Z80" s="34"/>
      <c r="AA80" s="34"/>
      <c r="AB80" s="34"/>
      <c r="AC80" s="34"/>
      <c r="AD80" s="34"/>
      <c r="AE80" s="34"/>
    </row>
    <row r="81" spans="1:31" s="2" customFormat="1" ht="10.35" customHeight="1">
      <c r="A81" s="34"/>
      <c r="B81" s="35"/>
      <c r="C81" s="34"/>
      <c r="D81" s="34"/>
      <c r="E81" s="34"/>
      <c r="F81" s="34"/>
      <c r="G81" s="34"/>
      <c r="H81" s="34"/>
      <c r="I81" s="93"/>
      <c r="J81" s="34"/>
      <c r="K81" s="34"/>
      <c r="L81" s="94"/>
      <c r="S81" s="34"/>
      <c r="T81" s="34"/>
      <c r="U81" s="34"/>
      <c r="V81" s="34"/>
      <c r="W81" s="34"/>
      <c r="X81" s="34"/>
      <c r="Y81" s="34"/>
      <c r="Z81" s="34"/>
      <c r="AA81" s="34"/>
      <c r="AB81" s="34"/>
      <c r="AC81" s="34"/>
      <c r="AD81" s="34"/>
      <c r="AE81" s="34"/>
    </row>
    <row r="82" spans="1:31" s="11" customFormat="1" ht="29.25" customHeight="1">
      <c r="A82" s="130"/>
      <c r="B82" s="131"/>
      <c r="C82" s="132" t="s">
        <v>112</v>
      </c>
      <c r="D82" s="133" t="s">
        <v>62</v>
      </c>
      <c r="E82" s="133" t="s">
        <v>58</v>
      </c>
      <c r="F82" s="133" t="s">
        <v>59</v>
      </c>
      <c r="G82" s="133" t="s">
        <v>113</v>
      </c>
      <c r="H82" s="133" t="s">
        <v>114</v>
      </c>
      <c r="I82" s="134" t="s">
        <v>115</v>
      </c>
      <c r="J82" s="133" t="s">
        <v>104</v>
      </c>
      <c r="K82" s="135" t="s">
        <v>116</v>
      </c>
      <c r="L82" s="136"/>
      <c r="M82" s="59" t="s">
        <v>3</v>
      </c>
      <c r="N82" s="60" t="s">
        <v>47</v>
      </c>
      <c r="O82" s="60" t="s">
        <v>117</v>
      </c>
      <c r="P82" s="60" t="s">
        <v>118</v>
      </c>
      <c r="Q82" s="60" t="s">
        <v>119</v>
      </c>
      <c r="R82" s="60" t="s">
        <v>120</v>
      </c>
      <c r="S82" s="60" t="s">
        <v>121</v>
      </c>
      <c r="T82" s="61" t="s">
        <v>122</v>
      </c>
      <c r="U82" s="130"/>
      <c r="V82" s="130"/>
      <c r="W82" s="130"/>
      <c r="X82" s="130"/>
      <c r="Y82" s="130"/>
      <c r="Z82" s="130"/>
      <c r="AA82" s="130"/>
      <c r="AB82" s="130"/>
      <c r="AC82" s="130"/>
      <c r="AD82" s="130"/>
      <c r="AE82" s="130"/>
    </row>
    <row r="83" spans="1:63" s="2" customFormat="1" ht="22.9" customHeight="1">
      <c r="A83" s="34"/>
      <c r="B83" s="35"/>
      <c r="C83" s="66" t="s">
        <v>123</v>
      </c>
      <c r="D83" s="34"/>
      <c r="E83" s="34"/>
      <c r="F83" s="34"/>
      <c r="G83" s="34"/>
      <c r="H83" s="34"/>
      <c r="I83" s="93"/>
      <c r="J83" s="137">
        <f>BK83</f>
        <v>0</v>
      </c>
      <c r="K83" s="34"/>
      <c r="L83" s="35"/>
      <c r="M83" s="62"/>
      <c r="N83" s="53"/>
      <c r="O83" s="63"/>
      <c r="P83" s="138">
        <f>P84</f>
        <v>0</v>
      </c>
      <c r="Q83" s="63"/>
      <c r="R83" s="138">
        <f>R84</f>
        <v>11.22</v>
      </c>
      <c r="S83" s="63"/>
      <c r="T83" s="139">
        <f>T84</f>
        <v>0</v>
      </c>
      <c r="U83" s="34"/>
      <c r="V83" s="34"/>
      <c r="W83" s="34"/>
      <c r="X83" s="34"/>
      <c r="Y83" s="34"/>
      <c r="Z83" s="34"/>
      <c r="AA83" s="34"/>
      <c r="AB83" s="34"/>
      <c r="AC83" s="34"/>
      <c r="AD83" s="34"/>
      <c r="AE83" s="34"/>
      <c r="AT83" s="18" t="s">
        <v>76</v>
      </c>
      <c r="AU83" s="18" t="s">
        <v>105</v>
      </c>
      <c r="BK83" s="140">
        <f>BK84</f>
        <v>0</v>
      </c>
    </row>
    <row r="84" spans="2:63" s="12" customFormat="1" ht="25.9" customHeight="1">
      <c r="B84" s="141"/>
      <c r="D84" s="142" t="s">
        <v>76</v>
      </c>
      <c r="E84" s="143" t="s">
        <v>124</v>
      </c>
      <c r="F84" s="143" t="s">
        <v>125</v>
      </c>
      <c r="I84" s="144"/>
      <c r="J84" s="145">
        <f>BK84</f>
        <v>0</v>
      </c>
      <c r="L84" s="141"/>
      <c r="M84" s="146"/>
      <c r="N84" s="147"/>
      <c r="O84" s="147"/>
      <c r="P84" s="148">
        <f>P85+P98+P104</f>
        <v>0</v>
      </c>
      <c r="Q84" s="147"/>
      <c r="R84" s="148">
        <f>R85+R98+R104</f>
        <v>11.22</v>
      </c>
      <c r="S84" s="147"/>
      <c r="T84" s="149">
        <f>T85+T98+T104</f>
        <v>0</v>
      </c>
      <c r="AR84" s="142" t="s">
        <v>85</v>
      </c>
      <c r="AT84" s="150" t="s">
        <v>76</v>
      </c>
      <c r="AU84" s="150" t="s">
        <v>77</v>
      </c>
      <c r="AY84" s="142" t="s">
        <v>126</v>
      </c>
      <c r="BK84" s="151">
        <f>BK85+BK98+BK104</f>
        <v>0</v>
      </c>
    </row>
    <row r="85" spans="2:63" s="12" customFormat="1" ht="22.9" customHeight="1">
      <c r="B85" s="141"/>
      <c r="D85" s="142" t="s">
        <v>76</v>
      </c>
      <c r="E85" s="152" t="s">
        <v>85</v>
      </c>
      <c r="F85" s="152" t="s">
        <v>127</v>
      </c>
      <c r="I85" s="144"/>
      <c r="J85" s="153">
        <f>BK85</f>
        <v>0</v>
      </c>
      <c r="L85" s="141"/>
      <c r="M85" s="146"/>
      <c r="N85" s="147"/>
      <c r="O85" s="147"/>
      <c r="P85" s="148">
        <f>SUM(P86:P97)</f>
        <v>0</v>
      </c>
      <c r="Q85" s="147"/>
      <c r="R85" s="148">
        <f>SUM(R86:R97)</f>
        <v>0</v>
      </c>
      <c r="S85" s="147"/>
      <c r="T85" s="149">
        <f>SUM(T86:T97)</f>
        <v>0</v>
      </c>
      <c r="AR85" s="142" t="s">
        <v>85</v>
      </c>
      <c r="AT85" s="150" t="s">
        <v>76</v>
      </c>
      <c r="AU85" s="150" t="s">
        <v>85</v>
      </c>
      <c r="AY85" s="142" t="s">
        <v>126</v>
      </c>
      <c r="BK85" s="151">
        <f>SUM(BK86:BK97)</f>
        <v>0</v>
      </c>
    </row>
    <row r="86" spans="1:65" s="2" customFormat="1" ht="19.15" customHeight="1">
      <c r="A86" s="34"/>
      <c r="B86" s="154"/>
      <c r="C86" s="155" t="s">
        <v>85</v>
      </c>
      <c r="D86" s="155" t="s">
        <v>128</v>
      </c>
      <c r="E86" s="156" t="s">
        <v>263</v>
      </c>
      <c r="F86" s="157" t="s">
        <v>264</v>
      </c>
      <c r="G86" s="158" t="s">
        <v>131</v>
      </c>
      <c r="H86" s="159">
        <v>54</v>
      </c>
      <c r="I86" s="160"/>
      <c r="J86" s="161">
        <f>ROUND(I86*H86,2)</f>
        <v>0</v>
      </c>
      <c r="K86" s="157" t="s">
        <v>132</v>
      </c>
      <c r="L86" s="35"/>
      <c r="M86" s="162" t="s">
        <v>3</v>
      </c>
      <c r="N86" s="163" t="s">
        <v>48</v>
      </c>
      <c r="O86" s="55"/>
      <c r="P86" s="164">
        <f>O86*H86</f>
        <v>0</v>
      </c>
      <c r="Q86" s="164">
        <v>0</v>
      </c>
      <c r="R86" s="164">
        <f>Q86*H86</f>
        <v>0</v>
      </c>
      <c r="S86" s="164">
        <v>0</v>
      </c>
      <c r="T86" s="165">
        <f>S86*H86</f>
        <v>0</v>
      </c>
      <c r="U86" s="34"/>
      <c r="V86" s="34"/>
      <c r="W86" s="34"/>
      <c r="X86" s="34"/>
      <c r="Y86" s="34"/>
      <c r="Z86" s="34"/>
      <c r="AA86" s="34"/>
      <c r="AB86" s="34"/>
      <c r="AC86" s="34"/>
      <c r="AD86" s="34"/>
      <c r="AE86" s="34"/>
      <c r="AR86" s="166" t="s">
        <v>133</v>
      </c>
      <c r="AT86" s="166" t="s">
        <v>128</v>
      </c>
      <c r="AU86" s="166" t="s">
        <v>87</v>
      </c>
      <c r="AY86" s="18" t="s">
        <v>126</v>
      </c>
      <c r="BE86" s="167">
        <f>IF(N86="základní",J86,0)</f>
        <v>0</v>
      </c>
      <c r="BF86" s="167">
        <f>IF(N86="snížená",J86,0)</f>
        <v>0</v>
      </c>
      <c r="BG86" s="167">
        <f>IF(N86="zákl. přenesená",J86,0)</f>
        <v>0</v>
      </c>
      <c r="BH86" s="167">
        <f>IF(N86="sníž. přenesená",J86,0)</f>
        <v>0</v>
      </c>
      <c r="BI86" s="167">
        <f>IF(N86="nulová",J86,0)</f>
        <v>0</v>
      </c>
      <c r="BJ86" s="18" t="s">
        <v>85</v>
      </c>
      <c r="BK86" s="167">
        <f>ROUND(I86*H86,2)</f>
        <v>0</v>
      </c>
      <c r="BL86" s="18" t="s">
        <v>133</v>
      </c>
      <c r="BM86" s="166" t="s">
        <v>265</v>
      </c>
    </row>
    <row r="87" spans="1:47" s="2" customFormat="1" ht="156">
      <c r="A87" s="34"/>
      <c r="B87" s="35"/>
      <c r="C87" s="34"/>
      <c r="D87" s="168" t="s">
        <v>135</v>
      </c>
      <c r="E87" s="34"/>
      <c r="F87" s="169" t="s">
        <v>266</v>
      </c>
      <c r="G87" s="34"/>
      <c r="H87" s="34"/>
      <c r="I87" s="93"/>
      <c r="J87" s="34"/>
      <c r="K87" s="34"/>
      <c r="L87" s="35"/>
      <c r="M87" s="170"/>
      <c r="N87" s="171"/>
      <c r="O87" s="55"/>
      <c r="P87" s="55"/>
      <c r="Q87" s="55"/>
      <c r="R87" s="55"/>
      <c r="S87" s="55"/>
      <c r="T87" s="56"/>
      <c r="U87" s="34"/>
      <c r="V87" s="34"/>
      <c r="W87" s="34"/>
      <c r="X87" s="34"/>
      <c r="Y87" s="34"/>
      <c r="Z87" s="34"/>
      <c r="AA87" s="34"/>
      <c r="AB87" s="34"/>
      <c r="AC87" s="34"/>
      <c r="AD87" s="34"/>
      <c r="AE87" s="34"/>
      <c r="AT87" s="18" t="s">
        <v>135</v>
      </c>
      <c r="AU87" s="18" t="s">
        <v>87</v>
      </c>
    </row>
    <row r="88" spans="2:51" s="13" customFormat="1" ht="12">
      <c r="B88" s="172"/>
      <c r="D88" s="168" t="s">
        <v>137</v>
      </c>
      <c r="E88" s="173" t="s">
        <v>3</v>
      </c>
      <c r="F88" s="174" t="s">
        <v>267</v>
      </c>
      <c r="H88" s="175">
        <v>54</v>
      </c>
      <c r="I88" s="176"/>
      <c r="L88" s="172"/>
      <c r="M88" s="177"/>
      <c r="N88" s="178"/>
      <c r="O88" s="178"/>
      <c r="P88" s="178"/>
      <c r="Q88" s="178"/>
      <c r="R88" s="178"/>
      <c r="S88" s="178"/>
      <c r="T88" s="179"/>
      <c r="AT88" s="173" t="s">
        <v>137</v>
      </c>
      <c r="AU88" s="173" t="s">
        <v>87</v>
      </c>
      <c r="AV88" s="13" t="s">
        <v>87</v>
      </c>
      <c r="AW88" s="13" t="s">
        <v>39</v>
      </c>
      <c r="AX88" s="13" t="s">
        <v>85</v>
      </c>
      <c r="AY88" s="173" t="s">
        <v>126</v>
      </c>
    </row>
    <row r="89" spans="1:65" s="2" customFormat="1" ht="14.45" customHeight="1">
      <c r="A89" s="34"/>
      <c r="B89" s="154"/>
      <c r="C89" s="155" t="s">
        <v>87</v>
      </c>
      <c r="D89" s="155" t="s">
        <v>128</v>
      </c>
      <c r="E89" s="156" t="s">
        <v>268</v>
      </c>
      <c r="F89" s="157" t="s">
        <v>269</v>
      </c>
      <c r="G89" s="158" t="s">
        <v>131</v>
      </c>
      <c r="H89" s="159">
        <v>54</v>
      </c>
      <c r="I89" s="160"/>
      <c r="J89" s="161">
        <f>ROUND(I89*H89,2)</f>
        <v>0</v>
      </c>
      <c r="K89" s="157" t="s">
        <v>132</v>
      </c>
      <c r="L89" s="35"/>
      <c r="M89" s="162" t="s">
        <v>3</v>
      </c>
      <c r="N89" s="163" t="s">
        <v>48</v>
      </c>
      <c r="O89" s="55"/>
      <c r="P89" s="164">
        <f>O89*H89</f>
        <v>0</v>
      </c>
      <c r="Q89" s="164">
        <v>0</v>
      </c>
      <c r="R89" s="164">
        <f>Q89*H89</f>
        <v>0</v>
      </c>
      <c r="S89" s="164">
        <v>0</v>
      </c>
      <c r="T89" s="165">
        <f>S89*H89</f>
        <v>0</v>
      </c>
      <c r="U89" s="34"/>
      <c r="V89" s="34"/>
      <c r="W89" s="34"/>
      <c r="X89" s="34"/>
      <c r="Y89" s="34"/>
      <c r="Z89" s="34"/>
      <c r="AA89" s="34"/>
      <c r="AB89" s="34"/>
      <c r="AC89" s="34"/>
      <c r="AD89" s="34"/>
      <c r="AE89" s="34"/>
      <c r="AR89" s="166" t="s">
        <v>133</v>
      </c>
      <c r="AT89" s="166" t="s">
        <v>128</v>
      </c>
      <c r="AU89" s="166" t="s">
        <v>87</v>
      </c>
      <c r="AY89" s="18" t="s">
        <v>126</v>
      </c>
      <c r="BE89" s="167">
        <f>IF(N89="základní",J89,0)</f>
        <v>0</v>
      </c>
      <c r="BF89" s="167">
        <f>IF(N89="snížená",J89,0)</f>
        <v>0</v>
      </c>
      <c r="BG89" s="167">
        <f>IF(N89="zákl. přenesená",J89,0)</f>
        <v>0</v>
      </c>
      <c r="BH89" s="167">
        <f>IF(N89="sníž. přenesená",J89,0)</f>
        <v>0</v>
      </c>
      <c r="BI89" s="167">
        <f>IF(N89="nulová",J89,0)</f>
        <v>0</v>
      </c>
      <c r="BJ89" s="18" t="s">
        <v>85</v>
      </c>
      <c r="BK89" s="167">
        <f>ROUND(I89*H89,2)</f>
        <v>0</v>
      </c>
      <c r="BL89" s="18" t="s">
        <v>133</v>
      </c>
      <c r="BM89" s="166" t="s">
        <v>270</v>
      </c>
    </row>
    <row r="90" spans="1:47" s="2" customFormat="1" ht="156">
      <c r="A90" s="34"/>
      <c r="B90" s="35"/>
      <c r="C90" s="34"/>
      <c r="D90" s="168" t="s">
        <v>135</v>
      </c>
      <c r="E90" s="34"/>
      <c r="F90" s="169" t="s">
        <v>266</v>
      </c>
      <c r="G90" s="34"/>
      <c r="H90" s="34"/>
      <c r="I90" s="93"/>
      <c r="J90" s="34"/>
      <c r="K90" s="34"/>
      <c r="L90" s="35"/>
      <c r="M90" s="170"/>
      <c r="N90" s="171"/>
      <c r="O90" s="55"/>
      <c r="P90" s="55"/>
      <c r="Q90" s="55"/>
      <c r="R90" s="55"/>
      <c r="S90" s="55"/>
      <c r="T90" s="56"/>
      <c r="U90" s="34"/>
      <c r="V90" s="34"/>
      <c r="W90" s="34"/>
      <c r="X90" s="34"/>
      <c r="Y90" s="34"/>
      <c r="Z90" s="34"/>
      <c r="AA90" s="34"/>
      <c r="AB90" s="34"/>
      <c r="AC90" s="34"/>
      <c r="AD90" s="34"/>
      <c r="AE90" s="34"/>
      <c r="AT90" s="18" t="s">
        <v>135</v>
      </c>
      <c r="AU90" s="18" t="s">
        <v>87</v>
      </c>
    </row>
    <row r="91" spans="1:65" s="2" customFormat="1" ht="19.15" customHeight="1">
      <c r="A91" s="34"/>
      <c r="B91" s="154"/>
      <c r="C91" s="155" t="s">
        <v>144</v>
      </c>
      <c r="D91" s="155" t="s">
        <v>128</v>
      </c>
      <c r="E91" s="156" t="s">
        <v>145</v>
      </c>
      <c r="F91" s="157" t="s">
        <v>146</v>
      </c>
      <c r="G91" s="158" t="s">
        <v>131</v>
      </c>
      <c r="H91" s="159">
        <v>54</v>
      </c>
      <c r="I91" s="160"/>
      <c r="J91" s="161">
        <f>ROUND(I91*H91,2)</f>
        <v>0</v>
      </c>
      <c r="K91" s="157" t="s">
        <v>132</v>
      </c>
      <c r="L91" s="35"/>
      <c r="M91" s="162" t="s">
        <v>3</v>
      </c>
      <c r="N91" s="163" t="s">
        <v>48</v>
      </c>
      <c r="O91" s="55"/>
      <c r="P91" s="164">
        <f>O91*H91</f>
        <v>0</v>
      </c>
      <c r="Q91" s="164">
        <v>0</v>
      </c>
      <c r="R91" s="164">
        <f>Q91*H91</f>
        <v>0</v>
      </c>
      <c r="S91" s="164">
        <v>0</v>
      </c>
      <c r="T91" s="165">
        <f>S91*H91</f>
        <v>0</v>
      </c>
      <c r="U91" s="34"/>
      <c r="V91" s="34"/>
      <c r="W91" s="34"/>
      <c r="X91" s="34"/>
      <c r="Y91" s="34"/>
      <c r="Z91" s="34"/>
      <c r="AA91" s="34"/>
      <c r="AB91" s="34"/>
      <c r="AC91" s="34"/>
      <c r="AD91" s="34"/>
      <c r="AE91" s="34"/>
      <c r="AR91" s="166" t="s">
        <v>133</v>
      </c>
      <c r="AT91" s="166" t="s">
        <v>128</v>
      </c>
      <c r="AU91" s="166" t="s">
        <v>87</v>
      </c>
      <c r="AY91" s="18" t="s">
        <v>126</v>
      </c>
      <c r="BE91" s="167">
        <f>IF(N91="základní",J91,0)</f>
        <v>0</v>
      </c>
      <c r="BF91" s="167">
        <f>IF(N91="snížená",J91,0)</f>
        <v>0</v>
      </c>
      <c r="BG91" s="167">
        <f>IF(N91="zákl. přenesená",J91,0)</f>
        <v>0</v>
      </c>
      <c r="BH91" s="167">
        <f>IF(N91="sníž. přenesená",J91,0)</f>
        <v>0</v>
      </c>
      <c r="BI91" s="167">
        <f>IF(N91="nulová",J91,0)</f>
        <v>0</v>
      </c>
      <c r="BJ91" s="18" t="s">
        <v>85</v>
      </c>
      <c r="BK91" s="167">
        <f>ROUND(I91*H91,2)</f>
        <v>0</v>
      </c>
      <c r="BL91" s="18" t="s">
        <v>133</v>
      </c>
      <c r="BM91" s="166" t="s">
        <v>271</v>
      </c>
    </row>
    <row r="92" spans="1:47" s="2" customFormat="1" ht="136.5">
      <c r="A92" s="34"/>
      <c r="B92" s="35"/>
      <c r="C92" s="34"/>
      <c r="D92" s="168" t="s">
        <v>135</v>
      </c>
      <c r="E92" s="34"/>
      <c r="F92" s="169" t="s">
        <v>148</v>
      </c>
      <c r="G92" s="34"/>
      <c r="H92" s="34"/>
      <c r="I92" s="93"/>
      <c r="J92" s="34"/>
      <c r="K92" s="34"/>
      <c r="L92" s="35"/>
      <c r="M92" s="170"/>
      <c r="N92" s="171"/>
      <c r="O92" s="55"/>
      <c r="P92" s="55"/>
      <c r="Q92" s="55"/>
      <c r="R92" s="55"/>
      <c r="S92" s="55"/>
      <c r="T92" s="56"/>
      <c r="U92" s="34"/>
      <c r="V92" s="34"/>
      <c r="W92" s="34"/>
      <c r="X92" s="34"/>
      <c r="Y92" s="34"/>
      <c r="Z92" s="34"/>
      <c r="AA92" s="34"/>
      <c r="AB92" s="34"/>
      <c r="AC92" s="34"/>
      <c r="AD92" s="34"/>
      <c r="AE92" s="34"/>
      <c r="AT92" s="18" t="s">
        <v>135</v>
      </c>
      <c r="AU92" s="18" t="s">
        <v>87</v>
      </c>
    </row>
    <row r="93" spans="1:65" s="2" customFormat="1" ht="14.45" customHeight="1">
      <c r="A93" s="34"/>
      <c r="B93" s="154"/>
      <c r="C93" s="155" t="s">
        <v>133</v>
      </c>
      <c r="D93" s="155" t="s">
        <v>128</v>
      </c>
      <c r="E93" s="156" t="s">
        <v>150</v>
      </c>
      <c r="F93" s="157" t="s">
        <v>151</v>
      </c>
      <c r="G93" s="158" t="s">
        <v>131</v>
      </c>
      <c r="H93" s="159">
        <v>54</v>
      </c>
      <c r="I93" s="160"/>
      <c r="J93" s="161">
        <f>ROUND(I93*H93,2)</f>
        <v>0</v>
      </c>
      <c r="K93" s="157" t="s">
        <v>132</v>
      </c>
      <c r="L93" s="35"/>
      <c r="M93" s="162" t="s">
        <v>3</v>
      </c>
      <c r="N93" s="163" t="s">
        <v>48</v>
      </c>
      <c r="O93" s="55"/>
      <c r="P93" s="164">
        <f>O93*H93</f>
        <v>0</v>
      </c>
      <c r="Q93" s="164">
        <v>0</v>
      </c>
      <c r="R93" s="164">
        <f>Q93*H93</f>
        <v>0</v>
      </c>
      <c r="S93" s="164">
        <v>0</v>
      </c>
      <c r="T93" s="165">
        <f>S93*H93</f>
        <v>0</v>
      </c>
      <c r="U93" s="34"/>
      <c r="V93" s="34"/>
      <c r="W93" s="34"/>
      <c r="X93" s="34"/>
      <c r="Y93" s="34"/>
      <c r="Z93" s="34"/>
      <c r="AA93" s="34"/>
      <c r="AB93" s="34"/>
      <c r="AC93" s="34"/>
      <c r="AD93" s="34"/>
      <c r="AE93" s="34"/>
      <c r="AR93" s="166" t="s">
        <v>133</v>
      </c>
      <c r="AT93" s="166" t="s">
        <v>128</v>
      </c>
      <c r="AU93" s="166" t="s">
        <v>87</v>
      </c>
      <c r="AY93" s="18" t="s">
        <v>126</v>
      </c>
      <c r="BE93" s="167">
        <f>IF(N93="základní",J93,0)</f>
        <v>0</v>
      </c>
      <c r="BF93" s="167">
        <f>IF(N93="snížená",J93,0)</f>
        <v>0</v>
      </c>
      <c r="BG93" s="167">
        <f>IF(N93="zákl. přenesená",J93,0)</f>
        <v>0</v>
      </c>
      <c r="BH93" s="167">
        <f>IF(N93="sníž. přenesená",J93,0)</f>
        <v>0</v>
      </c>
      <c r="BI93" s="167">
        <f>IF(N93="nulová",J93,0)</f>
        <v>0</v>
      </c>
      <c r="BJ93" s="18" t="s">
        <v>85</v>
      </c>
      <c r="BK93" s="167">
        <f>ROUND(I93*H93,2)</f>
        <v>0</v>
      </c>
      <c r="BL93" s="18" t="s">
        <v>133</v>
      </c>
      <c r="BM93" s="166" t="s">
        <v>272</v>
      </c>
    </row>
    <row r="94" spans="1:47" s="2" customFormat="1" ht="185.25">
      <c r="A94" s="34"/>
      <c r="B94" s="35"/>
      <c r="C94" s="34"/>
      <c r="D94" s="168" t="s">
        <v>135</v>
      </c>
      <c r="E94" s="34"/>
      <c r="F94" s="169" t="s">
        <v>153</v>
      </c>
      <c r="G94" s="34"/>
      <c r="H94" s="34"/>
      <c r="I94" s="93"/>
      <c r="J94" s="34"/>
      <c r="K94" s="34"/>
      <c r="L94" s="35"/>
      <c r="M94" s="170"/>
      <c r="N94" s="171"/>
      <c r="O94" s="55"/>
      <c r="P94" s="55"/>
      <c r="Q94" s="55"/>
      <c r="R94" s="55"/>
      <c r="S94" s="55"/>
      <c r="T94" s="56"/>
      <c r="U94" s="34"/>
      <c r="V94" s="34"/>
      <c r="W94" s="34"/>
      <c r="X94" s="34"/>
      <c r="Y94" s="34"/>
      <c r="Z94" s="34"/>
      <c r="AA94" s="34"/>
      <c r="AB94" s="34"/>
      <c r="AC94" s="34"/>
      <c r="AD94" s="34"/>
      <c r="AE94" s="34"/>
      <c r="AT94" s="18" t="s">
        <v>135</v>
      </c>
      <c r="AU94" s="18" t="s">
        <v>87</v>
      </c>
    </row>
    <row r="95" spans="1:65" s="2" customFormat="1" ht="19.15" customHeight="1">
      <c r="A95" s="34"/>
      <c r="B95" s="154"/>
      <c r="C95" s="155" t="s">
        <v>154</v>
      </c>
      <c r="D95" s="155" t="s">
        <v>128</v>
      </c>
      <c r="E95" s="156" t="s">
        <v>155</v>
      </c>
      <c r="F95" s="157" t="s">
        <v>156</v>
      </c>
      <c r="G95" s="158" t="s">
        <v>157</v>
      </c>
      <c r="H95" s="159">
        <v>70.2</v>
      </c>
      <c r="I95" s="160"/>
      <c r="J95" s="161">
        <f>ROUND(I95*H95,2)</f>
        <v>0</v>
      </c>
      <c r="K95" s="157" t="s">
        <v>132</v>
      </c>
      <c r="L95" s="35"/>
      <c r="M95" s="162" t="s">
        <v>3</v>
      </c>
      <c r="N95" s="163" t="s">
        <v>48</v>
      </c>
      <c r="O95" s="55"/>
      <c r="P95" s="164">
        <f>O95*H95</f>
        <v>0</v>
      </c>
      <c r="Q95" s="164">
        <v>0</v>
      </c>
      <c r="R95" s="164">
        <f>Q95*H95</f>
        <v>0</v>
      </c>
      <c r="S95" s="164">
        <v>0</v>
      </c>
      <c r="T95" s="165">
        <f>S95*H95</f>
        <v>0</v>
      </c>
      <c r="U95" s="34"/>
      <c r="V95" s="34"/>
      <c r="W95" s="34"/>
      <c r="X95" s="34"/>
      <c r="Y95" s="34"/>
      <c r="Z95" s="34"/>
      <c r="AA95" s="34"/>
      <c r="AB95" s="34"/>
      <c r="AC95" s="34"/>
      <c r="AD95" s="34"/>
      <c r="AE95" s="34"/>
      <c r="AR95" s="166" t="s">
        <v>133</v>
      </c>
      <c r="AT95" s="166" t="s">
        <v>128</v>
      </c>
      <c r="AU95" s="166" t="s">
        <v>87</v>
      </c>
      <c r="AY95" s="18" t="s">
        <v>126</v>
      </c>
      <c r="BE95" s="167">
        <f>IF(N95="základní",J95,0)</f>
        <v>0</v>
      </c>
      <c r="BF95" s="167">
        <f>IF(N95="snížená",J95,0)</f>
        <v>0</v>
      </c>
      <c r="BG95" s="167">
        <f>IF(N95="zákl. přenesená",J95,0)</f>
        <v>0</v>
      </c>
      <c r="BH95" s="167">
        <f>IF(N95="sníž. přenesená",J95,0)</f>
        <v>0</v>
      </c>
      <c r="BI95" s="167">
        <f>IF(N95="nulová",J95,0)</f>
        <v>0</v>
      </c>
      <c r="BJ95" s="18" t="s">
        <v>85</v>
      </c>
      <c r="BK95" s="167">
        <f>ROUND(I95*H95,2)</f>
        <v>0</v>
      </c>
      <c r="BL95" s="18" t="s">
        <v>133</v>
      </c>
      <c r="BM95" s="166" t="s">
        <v>273</v>
      </c>
    </row>
    <row r="96" spans="1:47" s="2" customFormat="1" ht="29.25">
      <c r="A96" s="34"/>
      <c r="B96" s="35"/>
      <c r="C96" s="34"/>
      <c r="D96" s="168" t="s">
        <v>135</v>
      </c>
      <c r="E96" s="34"/>
      <c r="F96" s="169" t="s">
        <v>159</v>
      </c>
      <c r="G96" s="34"/>
      <c r="H96" s="34"/>
      <c r="I96" s="93"/>
      <c r="J96" s="34"/>
      <c r="K96" s="34"/>
      <c r="L96" s="35"/>
      <c r="M96" s="170"/>
      <c r="N96" s="171"/>
      <c r="O96" s="55"/>
      <c r="P96" s="55"/>
      <c r="Q96" s="55"/>
      <c r="R96" s="55"/>
      <c r="S96" s="55"/>
      <c r="T96" s="56"/>
      <c r="U96" s="34"/>
      <c r="V96" s="34"/>
      <c r="W96" s="34"/>
      <c r="X96" s="34"/>
      <c r="Y96" s="34"/>
      <c r="Z96" s="34"/>
      <c r="AA96" s="34"/>
      <c r="AB96" s="34"/>
      <c r="AC96" s="34"/>
      <c r="AD96" s="34"/>
      <c r="AE96" s="34"/>
      <c r="AT96" s="18" t="s">
        <v>135</v>
      </c>
      <c r="AU96" s="18" t="s">
        <v>87</v>
      </c>
    </row>
    <row r="97" spans="2:51" s="13" customFormat="1" ht="12">
      <c r="B97" s="172"/>
      <c r="D97" s="168" t="s">
        <v>137</v>
      </c>
      <c r="E97" s="173" t="s">
        <v>3</v>
      </c>
      <c r="F97" s="174" t="s">
        <v>274</v>
      </c>
      <c r="H97" s="175">
        <v>70.2</v>
      </c>
      <c r="I97" s="176"/>
      <c r="L97" s="172"/>
      <c r="M97" s="177"/>
      <c r="N97" s="178"/>
      <c r="O97" s="178"/>
      <c r="P97" s="178"/>
      <c r="Q97" s="178"/>
      <c r="R97" s="178"/>
      <c r="S97" s="178"/>
      <c r="T97" s="179"/>
      <c r="AT97" s="173" t="s">
        <v>137</v>
      </c>
      <c r="AU97" s="173" t="s">
        <v>87</v>
      </c>
      <c r="AV97" s="13" t="s">
        <v>87</v>
      </c>
      <c r="AW97" s="13" t="s">
        <v>39</v>
      </c>
      <c r="AX97" s="13" t="s">
        <v>85</v>
      </c>
      <c r="AY97" s="173" t="s">
        <v>126</v>
      </c>
    </row>
    <row r="98" spans="2:63" s="12" customFormat="1" ht="22.9" customHeight="1">
      <c r="B98" s="141"/>
      <c r="D98" s="142" t="s">
        <v>76</v>
      </c>
      <c r="E98" s="152" t="s">
        <v>133</v>
      </c>
      <c r="F98" s="152" t="s">
        <v>275</v>
      </c>
      <c r="I98" s="144"/>
      <c r="J98" s="153">
        <f>BK98</f>
        <v>0</v>
      </c>
      <c r="L98" s="141"/>
      <c r="M98" s="146"/>
      <c r="N98" s="147"/>
      <c r="O98" s="147"/>
      <c r="P98" s="148">
        <f>SUM(P99:P103)</f>
        <v>0</v>
      </c>
      <c r="Q98" s="147"/>
      <c r="R98" s="148">
        <f>SUM(R99:R103)</f>
        <v>11.22</v>
      </c>
      <c r="S98" s="147"/>
      <c r="T98" s="149">
        <f>SUM(T99:T103)</f>
        <v>0</v>
      </c>
      <c r="AR98" s="142" t="s">
        <v>85</v>
      </c>
      <c r="AT98" s="150" t="s">
        <v>76</v>
      </c>
      <c r="AU98" s="150" t="s">
        <v>85</v>
      </c>
      <c r="AY98" s="142" t="s">
        <v>126</v>
      </c>
      <c r="BK98" s="151">
        <f>SUM(BK99:BK103)</f>
        <v>0</v>
      </c>
    </row>
    <row r="99" spans="1:65" s="2" customFormat="1" ht="19.15" customHeight="1">
      <c r="A99" s="34"/>
      <c r="B99" s="154"/>
      <c r="C99" s="155" t="s">
        <v>161</v>
      </c>
      <c r="D99" s="155" t="s">
        <v>128</v>
      </c>
      <c r="E99" s="156" t="s">
        <v>276</v>
      </c>
      <c r="F99" s="157" t="s">
        <v>277</v>
      </c>
      <c r="G99" s="158" t="s">
        <v>131</v>
      </c>
      <c r="H99" s="159">
        <v>6</v>
      </c>
      <c r="I99" s="160"/>
      <c r="J99" s="161">
        <f>ROUND(I99*H99,2)</f>
        <v>0</v>
      </c>
      <c r="K99" s="157" t="s">
        <v>132</v>
      </c>
      <c r="L99" s="35"/>
      <c r="M99" s="162" t="s">
        <v>3</v>
      </c>
      <c r="N99" s="163" t="s">
        <v>48</v>
      </c>
      <c r="O99" s="55"/>
      <c r="P99" s="164">
        <f>O99*H99</f>
        <v>0</v>
      </c>
      <c r="Q99" s="164">
        <v>1.87</v>
      </c>
      <c r="R99" s="164">
        <f>Q99*H99</f>
        <v>11.22</v>
      </c>
      <c r="S99" s="164">
        <v>0</v>
      </c>
      <c r="T99" s="165">
        <f>S99*H99</f>
        <v>0</v>
      </c>
      <c r="U99" s="34"/>
      <c r="V99" s="34"/>
      <c r="W99" s="34"/>
      <c r="X99" s="34"/>
      <c r="Y99" s="34"/>
      <c r="Z99" s="34"/>
      <c r="AA99" s="34"/>
      <c r="AB99" s="34"/>
      <c r="AC99" s="34"/>
      <c r="AD99" s="34"/>
      <c r="AE99" s="34"/>
      <c r="AR99" s="166" t="s">
        <v>133</v>
      </c>
      <c r="AT99" s="166" t="s">
        <v>128</v>
      </c>
      <c r="AU99" s="166" t="s">
        <v>87</v>
      </c>
      <c r="AY99" s="18" t="s">
        <v>126</v>
      </c>
      <c r="BE99" s="167">
        <f>IF(N99="základní",J99,0)</f>
        <v>0</v>
      </c>
      <c r="BF99" s="167">
        <f>IF(N99="snížená",J99,0)</f>
        <v>0</v>
      </c>
      <c r="BG99" s="167">
        <f>IF(N99="zákl. přenesená",J99,0)</f>
        <v>0</v>
      </c>
      <c r="BH99" s="167">
        <f>IF(N99="sníž. přenesená",J99,0)</f>
        <v>0</v>
      </c>
      <c r="BI99" s="167">
        <f>IF(N99="nulová",J99,0)</f>
        <v>0</v>
      </c>
      <c r="BJ99" s="18" t="s">
        <v>85</v>
      </c>
      <c r="BK99" s="167">
        <f>ROUND(I99*H99,2)</f>
        <v>0</v>
      </c>
      <c r="BL99" s="18" t="s">
        <v>133</v>
      </c>
      <c r="BM99" s="166" t="s">
        <v>278</v>
      </c>
    </row>
    <row r="100" spans="1:47" s="2" customFormat="1" ht="29.25">
      <c r="A100" s="34"/>
      <c r="B100" s="35"/>
      <c r="C100" s="34"/>
      <c r="D100" s="168" t="s">
        <v>135</v>
      </c>
      <c r="E100" s="34"/>
      <c r="F100" s="169" t="s">
        <v>279</v>
      </c>
      <c r="G100" s="34"/>
      <c r="H100" s="34"/>
      <c r="I100" s="93"/>
      <c r="J100" s="34"/>
      <c r="K100" s="34"/>
      <c r="L100" s="35"/>
      <c r="M100" s="170"/>
      <c r="N100" s="171"/>
      <c r="O100" s="55"/>
      <c r="P100" s="55"/>
      <c r="Q100" s="55"/>
      <c r="R100" s="55"/>
      <c r="S100" s="55"/>
      <c r="T100" s="56"/>
      <c r="U100" s="34"/>
      <c r="V100" s="34"/>
      <c r="W100" s="34"/>
      <c r="X100" s="34"/>
      <c r="Y100" s="34"/>
      <c r="Z100" s="34"/>
      <c r="AA100" s="34"/>
      <c r="AB100" s="34"/>
      <c r="AC100" s="34"/>
      <c r="AD100" s="34"/>
      <c r="AE100" s="34"/>
      <c r="AT100" s="18" t="s">
        <v>135</v>
      </c>
      <c r="AU100" s="18" t="s">
        <v>87</v>
      </c>
    </row>
    <row r="101" spans="2:51" s="13" customFormat="1" ht="12">
      <c r="B101" s="172"/>
      <c r="D101" s="168" t="s">
        <v>137</v>
      </c>
      <c r="E101" s="173" t="s">
        <v>3</v>
      </c>
      <c r="F101" s="174" t="s">
        <v>280</v>
      </c>
      <c r="H101" s="175">
        <v>6</v>
      </c>
      <c r="I101" s="176"/>
      <c r="L101" s="172"/>
      <c r="M101" s="177"/>
      <c r="N101" s="178"/>
      <c r="O101" s="178"/>
      <c r="P101" s="178"/>
      <c r="Q101" s="178"/>
      <c r="R101" s="178"/>
      <c r="S101" s="178"/>
      <c r="T101" s="179"/>
      <c r="AT101" s="173" t="s">
        <v>137</v>
      </c>
      <c r="AU101" s="173" t="s">
        <v>87</v>
      </c>
      <c r="AV101" s="13" t="s">
        <v>87</v>
      </c>
      <c r="AW101" s="13" t="s">
        <v>39</v>
      </c>
      <c r="AX101" s="13" t="s">
        <v>85</v>
      </c>
      <c r="AY101" s="173" t="s">
        <v>126</v>
      </c>
    </row>
    <row r="102" spans="1:65" s="2" customFormat="1" ht="19.15" customHeight="1">
      <c r="A102" s="34"/>
      <c r="B102" s="154"/>
      <c r="C102" s="155" t="s">
        <v>167</v>
      </c>
      <c r="D102" s="155" t="s">
        <v>128</v>
      </c>
      <c r="E102" s="156" t="s">
        <v>281</v>
      </c>
      <c r="F102" s="157" t="s">
        <v>282</v>
      </c>
      <c r="G102" s="158" t="s">
        <v>170</v>
      </c>
      <c r="H102" s="159">
        <v>20</v>
      </c>
      <c r="I102" s="160"/>
      <c r="J102" s="161">
        <f>ROUND(I102*H102,2)</f>
        <v>0</v>
      </c>
      <c r="K102" s="157" t="s">
        <v>132</v>
      </c>
      <c r="L102" s="35"/>
      <c r="M102" s="162" t="s">
        <v>3</v>
      </c>
      <c r="N102" s="163" t="s">
        <v>48</v>
      </c>
      <c r="O102" s="55"/>
      <c r="P102" s="164">
        <f>O102*H102</f>
        <v>0</v>
      </c>
      <c r="Q102" s="164">
        <v>0</v>
      </c>
      <c r="R102" s="164">
        <f>Q102*H102</f>
        <v>0</v>
      </c>
      <c r="S102" s="164">
        <v>0</v>
      </c>
      <c r="T102" s="165">
        <f>S102*H102</f>
        <v>0</v>
      </c>
      <c r="U102" s="34"/>
      <c r="V102" s="34"/>
      <c r="W102" s="34"/>
      <c r="X102" s="34"/>
      <c r="Y102" s="34"/>
      <c r="Z102" s="34"/>
      <c r="AA102" s="34"/>
      <c r="AB102" s="34"/>
      <c r="AC102" s="34"/>
      <c r="AD102" s="34"/>
      <c r="AE102" s="34"/>
      <c r="AR102" s="166" t="s">
        <v>133</v>
      </c>
      <c r="AT102" s="166" t="s">
        <v>128</v>
      </c>
      <c r="AU102" s="166" t="s">
        <v>87</v>
      </c>
      <c r="AY102" s="18" t="s">
        <v>126</v>
      </c>
      <c r="BE102" s="167">
        <f>IF(N102="základní",J102,0)</f>
        <v>0</v>
      </c>
      <c r="BF102" s="167">
        <f>IF(N102="snížená",J102,0)</f>
        <v>0</v>
      </c>
      <c r="BG102" s="167">
        <f>IF(N102="zákl. přenesená",J102,0)</f>
        <v>0</v>
      </c>
      <c r="BH102" s="167">
        <f>IF(N102="sníž. přenesená",J102,0)</f>
        <v>0</v>
      </c>
      <c r="BI102" s="167">
        <f>IF(N102="nulová",J102,0)</f>
        <v>0</v>
      </c>
      <c r="BJ102" s="18" t="s">
        <v>85</v>
      </c>
      <c r="BK102" s="167">
        <f>ROUND(I102*H102,2)</f>
        <v>0</v>
      </c>
      <c r="BL102" s="18" t="s">
        <v>133</v>
      </c>
      <c r="BM102" s="166" t="s">
        <v>283</v>
      </c>
    </row>
    <row r="103" spans="1:47" s="2" customFormat="1" ht="29.25">
      <c r="A103" s="34"/>
      <c r="B103" s="35"/>
      <c r="C103" s="34"/>
      <c r="D103" s="168" t="s">
        <v>135</v>
      </c>
      <c r="E103" s="34"/>
      <c r="F103" s="169" t="s">
        <v>279</v>
      </c>
      <c r="G103" s="34"/>
      <c r="H103" s="34"/>
      <c r="I103" s="93"/>
      <c r="J103" s="34"/>
      <c r="K103" s="34"/>
      <c r="L103" s="35"/>
      <c r="M103" s="170"/>
      <c r="N103" s="171"/>
      <c r="O103" s="55"/>
      <c r="P103" s="55"/>
      <c r="Q103" s="55"/>
      <c r="R103" s="55"/>
      <c r="S103" s="55"/>
      <c r="T103" s="56"/>
      <c r="U103" s="34"/>
      <c r="V103" s="34"/>
      <c r="W103" s="34"/>
      <c r="X103" s="34"/>
      <c r="Y103" s="34"/>
      <c r="Z103" s="34"/>
      <c r="AA103" s="34"/>
      <c r="AB103" s="34"/>
      <c r="AC103" s="34"/>
      <c r="AD103" s="34"/>
      <c r="AE103" s="34"/>
      <c r="AT103" s="18" t="s">
        <v>135</v>
      </c>
      <c r="AU103" s="18" t="s">
        <v>87</v>
      </c>
    </row>
    <row r="104" spans="2:63" s="12" customFormat="1" ht="22.9" customHeight="1">
      <c r="B104" s="141"/>
      <c r="D104" s="142" t="s">
        <v>76</v>
      </c>
      <c r="E104" s="152" t="s">
        <v>214</v>
      </c>
      <c r="F104" s="152" t="s">
        <v>215</v>
      </c>
      <c r="I104" s="144"/>
      <c r="J104" s="153">
        <f>BK104</f>
        <v>0</v>
      </c>
      <c r="L104" s="141"/>
      <c r="M104" s="146"/>
      <c r="N104" s="147"/>
      <c r="O104" s="147"/>
      <c r="P104" s="148">
        <f>SUM(P105:P111)</f>
        <v>0</v>
      </c>
      <c r="Q104" s="147"/>
      <c r="R104" s="148">
        <f>SUM(R105:R111)</f>
        <v>0</v>
      </c>
      <c r="S104" s="147"/>
      <c r="T104" s="149">
        <f>SUM(T105:T111)</f>
        <v>0</v>
      </c>
      <c r="AR104" s="142" t="s">
        <v>85</v>
      </c>
      <c r="AT104" s="150" t="s">
        <v>76</v>
      </c>
      <c r="AU104" s="150" t="s">
        <v>85</v>
      </c>
      <c r="AY104" s="142" t="s">
        <v>126</v>
      </c>
      <c r="BK104" s="151">
        <f>SUM(BK105:BK111)</f>
        <v>0</v>
      </c>
    </row>
    <row r="105" spans="1:65" s="2" customFormat="1" ht="14.45" customHeight="1">
      <c r="A105" s="34"/>
      <c r="B105" s="154"/>
      <c r="C105" s="155" t="s">
        <v>175</v>
      </c>
      <c r="D105" s="155" t="s">
        <v>128</v>
      </c>
      <c r="E105" s="156" t="s">
        <v>217</v>
      </c>
      <c r="F105" s="157" t="s">
        <v>218</v>
      </c>
      <c r="G105" s="158" t="s">
        <v>157</v>
      </c>
      <c r="H105" s="159">
        <v>11.22</v>
      </c>
      <c r="I105" s="160"/>
      <c r="J105" s="161">
        <f>ROUND(I105*H105,2)</f>
        <v>0</v>
      </c>
      <c r="K105" s="157" t="s">
        <v>132</v>
      </c>
      <c r="L105" s="35"/>
      <c r="M105" s="162" t="s">
        <v>3</v>
      </c>
      <c r="N105" s="163" t="s">
        <v>48</v>
      </c>
      <c r="O105" s="55"/>
      <c r="P105" s="164">
        <f>O105*H105</f>
        <v>0</v>
      </c>
      <c r="Q105" s="164">
        <v>0</v>
      </c>
      <c r="R105" s="164">
        <f>Q105*H105</f>
        <v>0</v>
      </c>
      <c r="S105" s="164">
        <v>0</v>
      </c>
      <c r="T105" s="165">
        <f>S105*H105</f>
        <v>0</v>
      </c>
      <c r="U105" s="34"/>
      <c r="V105" s="34"/>
      <c r="W105" s="34"/>
      <c r="X105" s="34"/>
      <c r="Y105" s="34"/>
      <c r="Z105" s="34"/>
      <c r="AA105" s="34"/>
      <c r="AB105" s="34"/>
      <c r="AC105" s="34"/>
      <c r="AD105" s="34"/>
      <c r="AE105" s="34"/>
      <c r="AR105" s="166" t="s">
        <v>133</v>
      </c>
      <c r="AT105" s="166" t="s">
        <v>128</v>
      </c>
      <c r="AU105" s="166" t="s">
        <v>87</v>
      </c>
      <c r="AY105" s="18" t="s">
        <v>126</v>
      </c>
      <c r="BE105" s="167">
        <f>IF(N105="základní",J105,0)</f>
        <v>0</v>
      </c>
      <c r="BF105" s="167">
        <f>IF(N105="snížená",J105,0)</f>
        <v>0</v>
      </c>
      <c r="BG105" s="167">
        <f>IF(N105="zákl. přenesená",J105,0)</f>
        <v>0</v>
      </c>
      <c r="BH105" s="167">
        <f>IF(N105="sníž. přenesená",J105,0)</f>
        <v>0</v>
      </c>
      <c r="BI105" s="167">
        <f>IF(N105="nulová",J105,0)</f>
        <v>0</v>
      </c>
      <c r="BJ105" s="18" t="s">
        <v>85</v>
      </c>
      <c r="BK105" s="167">
        <f>ROUND(I105*H105,2)</f>
        <v>0</v>
      </c>
      <c r="BL105" s="18" t="s">
        <v>133</v>
      </c>
      <c r="BM105" s="166" t="s">
        <v>284</v>
      </c>
    </row>
    <row r="106" spans="1:47" s="2" customFormat="1" ht="29.25">
      <c r="A106" s="34"/>
      <c r="B106" s="35"/>
      <c r="C106" s="34"/>
      <c r="D106" s="168" t="s">
        <v>135</v>
      </c>
      <c r="E106" s="34"/>
      <c r="F106" s="169" t="s">
        <v>220</v>
      </c>
      <c r="G106" s="34"/>
      <c r="H106" s="34"/>
      <c r="I106" s="93"/>
      <c r="J106" s="34"/>
      <c r="K106" s="34"/>
      <c r="L106" s="35"/>
      <c r="M106" s="170"/>
      <c r="N106" s="171"/>
      <c r="O106" s="55"/>
      <c r="P106" s="55"/>
      <c r="Q106" s="55"/>
      <c r="R106" s="55"/>
      <c r="S106" s="55"/>
      <c r="T106" s="56"/>
      <c r="U106" s="34"/>
      <c r="V106" s="34"/>
      <c r="W106" s="34"/>
      <c r="X106" s="34"/>
      <c r="Y106" s="34"/>
      <c r="Z106" s="34"/>
      <c r="AA106" s="34"/>
      <c r="AB106" s="34"/>
      <c r="AC106" s="34"/>
      <c r="AD106" s="34"/>
      <c r="AE106" s="34"/>
      <c r="AT106" s="18" t="s">
        <v>135</v>
      </c>
      <c r="AU106" s="18" t="s">
        <v>87</v>
      </c>
    </row>
    <row r="107" spans="1:65" s="2" customFormat="1" ht="19.15" customHeight="1">
      <c r="A107" s="34"/>
      <c r="B107" s="154"/>
      <c r="C107" s="155" t="s">
        <v>181</v>
      </c>
      <c r="D107" s="155" t="s">
        <v>128</v>
      </c>
      <c r="E107" s="156" t="s">
        <v>221</v>
      </c>
      <c r="F107" s="157" t="s">
        <v>222</v>
      </c>
      <c r="G107" s="158" t="s">
        <v>157</v>
      </c>
      <c r="H107" s="159">
        <v>11.22</v>
      </c>
      <c r="I107" s="160"/>
      <c r="J107" s="161">
        <f>ROUND(I107*H107,2)</f>
        <v>0</v>
      </c>
      <c r="K107" s="157" t="s">
        <v>132</v>
      </c>
      <c r="L107" s="35"/>
      <c r="M107" s="162" t="s">
        <v>3</v>
      </c>
      <c r="N107" s="163" t="s">
        <v>48</v>
      </c>
      <c r="O107" s="55"/>
      <c r="P107" s="164">
        <f>O107*H107</f>
        <v>0</v>
      </c>
      <c r="Q107" s="164">
        <v>0</v>
      </c>
      <c r="R107" s="164">
        <f>Q107*H107</f>
        <v>0</v>
      </c>
      <c r="S107" s="164">
        <v>0</v>
      </c>
      <c r="T107" s="165">
        <f>S107*H107</f>
        <v>0</v>
      </c>
      <c r="U107" s="34"/>
      <c r="V107" s="34"/>
      <c r="W107" s="34"/>
      <c r="X107" s="34"/>
      <c r="Y107" s="34"/>
      <c r="Z107" s="34"/>
      <c r="AA107" s="34"/>
      <c r="AB107" s="34"/>
      <c r="AC107" s="34"/>
      <c r="AD107" s="34"/>
      <c r="AE107" s="34"/>
      <c r="AR107" s="166" t="s">
        <v>133</v>
      </c>
      <c r="AT107" s="166" t="s">
        <v>128</v>
      </c>
      <c r="AU107" s="166" t="s">
        <v>87</v>
      </c>
      <c r="AY107" s="18" t="s">
        <v>126</v>
      </c>
      <c r="BE107" s="167">
        <f>IF(N107="základní",J107,0)</f>
        <v>0</v>
      </c>
      <c r="BF107" s="167">
        <f>IF(N107="snížená",J107,0)</f>
        <v>0</v>
      </c>
      <c r="BG107" s="167">
        <f>IF(N107="zákl. přenesená",J107,0)</f>
        <v>0</v>
      </c>
      <c r="BH107" s="167">
        <f>IF(N107="sníž. přenesená",J107,0)</f>
        <v>0</v>
      </c>
      <c r="BI107" s="167">
        <f>IF(N107="nulová",J107,0)</f>
        <v>0</v>
      </c>
      <c r="BJ107" s="18" t="s">
        <v>85</v>
      </c>
      <c r="BK107" s="167">
        <f>ROUND(I107*H107,2)</f>
        <v>0</v>
      </c>
      <c r="BL107" s="18" t="s">
        <v>133</v>
      </c>
      <c r="BM107" s="166" t="s">
        <v>285</v>
      </c>
    </row>
    <row r="108" spans="1:47" s="2" customFormat="1" ht="29.25">
      <c r="A108" s="34"/>
      <c r="B108" s="35"/>
      <c r="C108" s="34"/>
      <c r="D108" s="168" t="s">
        <v>135</v>
      </c>
      <c r="E108" s="34"/>
      <c r="F108" s="169" t="s">
        <v>220</v>
      </c>
      <c r="G108" s="34"/>
      <c r="H108" s="34"/>
      <c r="I108" s="93"/>
      <c r="J108" s="34"/>
      <c r="K108" s="34"/>
      <c r="L108" s="35"/>
      <c r="M108" s="170"/>
      <c r="N108" s="171"/>
      <c r="O108" s="55"/>
      <c r="P108" s="55"/>
      <c r="Q108" s="55"/>
      <c r="R108" s="55"/>
      <c r="S108" s="55"/>
      <c r="T108" s="56"/>
      <c r="U108" s="34"/>
      <c r="V108" s="34"/>
      <c r="W108" s="34"/>
      <c r="X108" s="34"/>
      <c r="Y108" s="34"/>
      <c r="Z108" s="34"/>
      <c r="AA108" s="34"/>
      <c r="AB108" s="34"/>
      <c r="AC108" s="34"/>
      <c r="AD108" s="34"/>
      <c r="AE108" s="34"/>
      <c r="AT108" s="18" t="s">
        <v>135</v>
      </c>
      <c r="AU108" s="18" t="s">
        <v>87</v>
      </c>
    </row>
    <row r="109" spans="1:65" s="2" customFormat="1" ht="19.15" customHeight="1">
      <c r="A109" s="34"/>
      <c r="B109" s="154"/>
      <c r="C109" s="155" t="s">
        <v>189</v>
      </c>
      <c r="D109" s="155" t="s">
        <v>128</v>
      </c>
      <c r="E109" s="156" t="s">
        <v>225</v>
      </c>
      <c r="F109" s="157" t="s">
        <v>226</v>
      </c>
      <c r="G109" s="158" t="s">
        <v>157</v>
      </c>
      <c r="H109" s="159">
        <v>33.66</v>
      </c>
      <c r="I109" s="160"/>
      <c r="J109" s="161">
        <f>ROUND(I109*H109,2)</f>
        <v>0</v>
      </c>
      <c r="K109" s="157" t="s">
        <v>132</v>
      </c>
      <c r="L109" s="35"/>
      <c r="M109" s="162" t="s">
        <v>3</v>
      </c>
      <c r="N109" s="163" t="s">
        <v>48</v>
      </c>
      <c r="O109" s="55"/>
      <c r="P109" s="164">
        <f>O109*H109</f>
        <v>0</v>
      </c>
      <c r="Q109" s="164">
        <v>0</v>
      </c>
      <c r="R109" s="164">
        <f>Q109*H109</f>
        <v>0</v>
      </c>
      <c r="S109" s="164">
        <v>0</v>
      </c>
      <c r="T109" s="165">
        <f>S109*H109</f>
        <v>0</v>
      </c>
      <c r="U109" s="34"/>
      <c r="V109" s="34"/>
      <c r="W109" s="34"/>
      <c r="X109" s="34"/>
      <c r="Y109" s="34"/>
      <c r="Z109" s="34"/>
      <c r="AA109" s="34"/>
      <c r="AB109" s="34"/>
      <c r="AC109" s="34"/>
      <c r="AD109" s="34"/>
      <c r="AE109" s="34"/>
      <c r="AR109" s="166" t="s">
        <v>133</v>
      </c>
      <c r="AT109" s="166" t="s">
        <v>128</v>
      </c>
      <c r="AU109" s="166" t="s">
        <v>87</v>
      </c>
      <c r="AY109" s="18" t="s">
        <v>126</v>
      </c>
      <c r="BE109" s="167">
        <f>IF(N109="základní",J109,0)</f>
        <v>0</v>
      </c>
      <c r="BF109" s="167">
        <f>IF(N109="snížená",J109,0)</f>
        <v>0</v>
      </c>
      <c r="BG109" s="167">
        <f>IF(N109="zákl. přenesená",J109,0)</f>
        <v>0</v>
      </c>
      <c r="BH109" s="167">
        <f>IF(N109="sníž. přenesená",J109,0)</f>
        <v>0</v>
      </c>
      <c r="BI109" s="167">
        <f>IF(N109="nulová",J109,0)</f>
        <v>0</v>
      </c>
      <c r="BJ109" s="18" t="s">
        <v>85</v>
      </c>
      <c r="BK109" s="167">
        <f>ROUND(I109*H109,2)</f>
        <v>0</v>
      </c>
      <c r="BL109" s="18" t="s">
        <v>133</v>
      </c>
      <c r="BM109" s="166" t="s">
        <v>286</v>
      </c>
    </row>
    <row r="110" spans="1:47" s="2" customFormat="1" ht="29.25">
      <c r="A110" s="34"/>
      <c r="B110" s="35"/>
      <c r="C110" s="34"/>
      <c r="D110" s="168" t="s">
        <v>135</v>
      </c>
      <c r="E110" s="34"/>
      <c r="F110" s="169" t="s">
        <v>220</v>
      </c>
      <c r="G110" s="34"/>
      <c r="H110" s="34"/>
      <c r="I110" s="93"/>
      <c r="J110" s="34"/>
      <c r="K110" s="34"/>
      <c r="L110" s="35"/>
      <c r="M110" s="170"/>
      <c r="N110" s="171"/>
      <c r="O110" s="55"/>
      <c r="P110" s="55"/>
      <c r="Q110" s="55"/>
      <c r="R110" s="55"/>
      <c r="S110" s="55"/>
      <c r="T110" s="56"/>
      <c r="U110" s="34"/>
      <c r="V110" s="34"/>
      <c r="W110" s="34"/>
      <c r="X110" s="34"/>
      <c r="Y110" s="34"/>
      <c r="Z110" s="34"/>
      <c r="AA110" s="34"/>
      <c r="AB110" s="34"/>
      <c r="AC110" s="34"/>
      <c r="AD110" s="34"/>
      <c r="AE110" s="34"/>
      <c r="AT110" s="18" t="s">
        <v>135</v>
      </c>
      <c r="AU110" s="18" t="s">
        <v>87</v>
      </c>
    </row>
    <row r="111" spans="2:51" s="13" customFormat="1" ht="12">
      <c r="B111" s="172"/>
      <c r="D111" s="168" t="s">
        <v>137</v>
      </c>
      <c r="E111" s="173" t="s">
        <v>3</v>
      </c>
      <c r="F111" s="174" t="s">
        <v>287</v>
      </c>
      <c r="H111" s="175">
        <v>33.66</v>
      </c>
      <c r="I111" s="176"/>
      <c r="L111" s="172"/>
      <c r="M111" s="198"/>
      <c r="N111" s="199"/>
      <c r="O111" s="199"/>
      <c r="P111" s="199"/>
      <c r="Q111" s="199"/>
      <c r="R111" s="199"/>
      <c r="S111" s="199"/>
      <c r="T111" s="200"/>
      <c r="AT111" s="173" t="s">
        <v>137</v>
      </c>
      <c r="AU111" s="173" t="s">
        <v>87</v>
      </c>
      <c r="AV111" s="13" t="s">
        <v>87</v>
      </c>
      <c r="AW111" s="13" t="s">
        <v>39</v>
      </c>
      <c r="AX111" s="13" t="s">
        <v>85</v>
      </c>
      <c r="AY111" s="173" t="s">
        <v>126</v>
      </c>
    </row>
    <row r="112" spans="1:31" s="2" customFormat="1" ht="6.95" customHeight="1">
      <c r="A112" s="34"/>
      <c r="B112" s="44"/>
      <c r="C112" s="45"/>
      <c r="D112" s="45"/>
      <c r="E112" s="45"/>
      <c r="F112" s="45"/>
      <c r="G112" s="45"/>
      <c r="H112" s="45"/>
      <c r="I112" s="114"/>
      <c r="J112" s="45"/>
      <c r="K112" s="45"/>
      <c r="L112" s="35"/>
      <c r="M112" s="34"/>
      <c r="O112" s="34"/>
      <c r="P112" s="34"/>
      <c r="Q112" s="34"/>
      <c r="R112" s="34"/>
      <c r="S112" s="34"/>
      <c r="T112" s="34"/>
      <c r="U112" s="34"/>
      <c r="V112" s="34"/>
      <c r="W112" s="34"/>
      <c r="X112" s="34"/>
      <c r="Y112" s="34"/>
      <c r="Z112" s="34"/>
      <c r="AA112" s="34"/>
      <c r="AB112" s="34"/>
      <c r="AC112" s="34"/>
      <c r="AD112" s="34"/>
      <c r="AE112" s="34"/>
    </row>
  </sheetData>
  <autoFilter ref="C82:K111"/>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329"/>
  <sheetViews>
    <sheetView showGridLines="0" tabSelected="1" workbookViewId="0" topLeftCell="A260">
      <selection activeCell="F272" sqref="F272"/>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9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0"/>
      <c r="L2" s="317" t="s">
        <v>6</v>
      </c>
      <c r="M2" s="318"/>
      <c r="N2" s="318"/>
      <c r="O2" s="318"/>
      <c r="P2" s="318"/>
      <c r="Q2" s="318"/>
      <c r="R2" s="318"/>
      <c r="S2" s="318"/>
      <c r="T2" s="318"/>
      <c r="U2" s="318"/>
      <c r="V2" s="318"/>
      <c r="AT2" s="18" t="s">
        <v>96</v>
      </c>
    </row>
    <row r="3" spans="2:46" s="1" customFormat="1" ht="6.95" customHeight="1">
      <c r="B3" s="19"/>
      <c r="C3" s="20"/>
      <c r="D3" s="20"/>
      <c r="E3" s="20"/>
      <c r="F3" s="20"/>
      <c r="G3" s="20"/>
      <c r="H3" s="20"/>
      <c r="I3" s="91"/>
      <c r="J3" s="20"/>
      <c r="K3" s="20"/>
      <c r="L3" s="21"/>
      <c r="AT3" s="18" t="s">
        <v>87</v>
      </c>
    </row>
    <row r="4" spans="2:46" s="1" customFormat="1" ht="24.95" customHeight="1">
      <c r="B4" s="21"/>
      <c r="D4" s="22" t="s">
        <v>99</v>
      </c>
      <c r="I4" s="90"/>
      <c r="L4" s="21"/>
      <c r="M4" s="92" t="s">
        <v>11</v>
      </c>
      <c r="AT4" s="18" t="s">
        <v>4</v>
      </c>
    </row>
    <row r="5" spans="2:12" s="1" customFormat="1" ht="6.95" customHeight="1">
      <c r="B5" s="21"/>
      <c r="I5" s="90"/>
      <c r="L5" s="21"/>
    </row>
    <row r="6" spans="2:12" s="1" customFormat="1" ht="12" customHeight="1">
      <c r="B6" s="21"/>
      <c r="D6" s="28" t="s">
        <v>17</v>
      </c>
      <c r="I6" s="90"/>
      <c r="L6" s="21"/>
    </row>
    <row r="7" spans="2:12" s="1" customFormat="1" ht="14.45" customHeight="1">
      <c r="B7" s="21"/>
      <c r="E7" s="331" t="str">
        <f>'Rekapitulace stavby'!K6</f>
        <v>Obnova rybníka Kamenná a revitalizace Lazského potoka</v>
      </c>
      <c r="F7" s="332"/>
      <c r="G7" s="332"/>
      <c r="H7" s="332"/>
      <c r="I7" s="90"/>
      <c r="L7" s="21"/>
    </row>
    <row r="8" spans="1:31" s="2" customFormat="1" ht="12" customHeight="1">
      <c r="A8" s="34"/>
      <c r="B8" s="35"/>
      <c r="C8" s="34"/>
      <c r="D8" s="28" t="s">
        <v>100</v>
      </c>
      <c r="E8" s="34"/>
      <c r="F8" s="34"/>
      <c r="G8" s="34"/>
      <c r="H8" s="34"/>
      <c r="I8" s="93"/>
      <c r="J8" s="34"/>
      <c r="K8" s="34"/>
      <c r="L8" s="94"/>
      <c r="S8" s="34"/>
      <c r="T8" s="34"/>
      <c r="U8" s="34"/>
      <c r="V8" s="34"/>
      <c r="W8" s="34"/>
      <c r="X8" s="34"/>
      <c r="Y8" s="34"/>
      <c r="Z8" s="34"/>
      <c r="AA8" s="34"/>
      <c r="AB8" s="34"/>
      <c r="AC8" s="34"/>
      <c r="AD8" s="34"/>
      <c r="AE8" s="34"/>
    </row>
    <row r="9" spans="1:31" s="2" customFormat="1" ht="14.45" customHeight="1">
      <c r="A9" s="34"/>
      <c r="B9" s="35"/>
      <c r="C9" s="34"/>
      <c r="D9" s="34"/>
      <c r="E9" s="309" t="s">
        <v>288</v>
      </c>
      <c r="F9" s="330"/>
      <c r="G9" s="330"/>
      <c r="H9" s="330"/>
      <c r="I9" s="93"/>
      <c r="J9" s="34"/>
      <c r="K9" s="34"/>
      <c r="L9" s="94"/>
      <c r="S9" s="34"/>
      <c r="T9" s="34"/>
      <c r="U9" s="34"/>
      <c r="V9" s="34"/>
      <c r="W9" s="34"/>
      <c r="X9" s="34"/>
      <c r="Y9" s="34"/>
      <c r="Z9" s="34"/>
      <c r="AA9" s="34"/>
      <c r="AB9" s="34"/>
      <c r="AC9" s="34"/>
      <c r="AD9" s="34"/>
      <c r="AE9" s="34"/>
    </row>
    <row r="10" spans="1:31" s="2" customFormat="1" ht="12">
      <c r="A10" s="34"/>
      <c r="B10" s="35"/>
      <c r="C10" s="34"/>
      <c r="D10" s="34"/>
      <c r="E10" s="34"/>
      <c r="F10" s="34"/>
      <c r="G10" s="34"/>
      <c r="H10" s="34"/>
      <c r="I10" s="93"/>
      <c r="J10" s="34"/>
      <c r="K10" s="34"/>
      <c r="L10" s="94"/>
      <c r="S10" s="34"/>
      <c r="T10" s="34"/>
      <c r="U10" s="34"/>
      <c r="V10" s="34"/>
      <c r="W10" s="34"/>
      <c r="X10" s="34"/>
      <c r="Y10" s="34"/>
      <c r="Z10" s="34"/>
      <c r="AA10" s="34"/>
      <c r="AB10" s="34"/>
      <c r="AC10" s="34"/>
      <c r="AD10" s="34"/>
      <c r="AE10" s="34"/>
    </row>
    <row r="11" spans="1:31" s="2" customFormat="1" ht="12" customHeight="1">
      <c r="A11" s="34"/>
      <c r="B11" s="35"/>
      <c r="C11" s="34"/>
      <c r="D11" s="28" t="s">
        <v>19</v>
      </c>
      <c r="E11" s="34"/>
      <c r="F11" s="26" t="s">
        <v>20</v>
      </c>
      <c r="G11" s="34"/>
      <c r="H11" s="34"/>
      <c r="I11" s="95" t="s">
        <v>21</v>
      </c>
      <c r="J11" s="26" t="s">
        <v>22</v>
      </c>
      <c r="K11" s="34"/>
      <c r="L11" s="94"/>
      <c r="S11" s="34"/>
      <c r="T11" s="34"/>
      <c r="U11" s="34"/>
      <c r="V11" s="34"/>
      <c r="W11" s="34"/>
      <c r="X11" s="34"/>
      <c r="Y11" s="34"/>
      <c r="Z11" s="34"/>
      <c r="AA11" s="34"/>
      <c r="AB11" s="34"/>
      <c r="AC11" s="34"/>
      <c r="AD11" s="34"/>
      <c r="AE11" s="34"/>
    </row>
    <row r="12" spans="1:31" s="2" customFormat="1" ht="12" customHeight="1">
      <c r="A12" s="34"/>
      <c r="B12" s="35"/>
      <c r="C12" s="34"/>
      <c r="D12" s="28" t="s">
        <v>23</v>
      </c>
      <c r="E12" s="34"/>
      <c r="F12" s="26" t="s">
        <v>24</v>
      </c>
      <c r="G12" s="34"/>
      <c r="H12" s="34"/>
      <c r="I12" s="95" t="s">
        <v>25</v>
      </c>
      <c r="J12" s="52" t="str">
        <f>'Rekapitulace stavby'!AN8</f>
        <v>11. 1. 2020</v>
      </c>
      <c r="K12" s="34"/>
      <c r="L12" s="94"/>
      <c r="S12" s="34"/>
      <c r="T12" s="34"/>
      <c r="U12" s="34"/>
      <c r="V12" s="34"/>
      <c r="W12" s="34"/>
      <c r="X12" s="34"/>
      <c r="Y12" s="34"/>
      <c r="Z12" s="34"/>
      <c r="AA12" s="34"/>
      <c r="AB12" s="34"/>
      <c r="AC12" s="34"/>
      <c r="AD12" s="34"/>
      <c r="AE12" s="34"/>
    </row>
    <row r="13" spans="1:31" s="2" customFormat="1" ht="21.75" customHeight="1">
      <c r="A13" s="34"/>
      <c r="B13" s="35"/>
      <c r="C13" s="34"/>
      <c r="D13" s="25" t="s">
        <v>27</v>
      </c>
      <c r="E13" s="34"/>
      <c r="F13" s="30" t="s">
        <v>28</v>
      </c>
      <c r="G13" s="34"/>
      <c r="H13" s="34"/>
      <c r="I13" s="96" t="s">
        <v>29</v>
      </c>
      <c r="J13" s="30" t="s">
        <v>30</v>
      </c>
      <c r="K13" s="34"/>
      <c r="L13" s="94"/>
      <c r="S13" s="34"/>
      <c r="T13" s="34"/>
      <c r="U13" s="34"/>
      <c r="V13" s="34"/>
      <c r="W13" s="34"/>
      <c r="X13" s="34"/>
      <c r="Y13" s="34"/>
      <c r="Z13" s="34"/>
      <c r="AA13" s="34"/>
      <c r="AB13" s="34"/>
      <c r="AC13" s="34"/>
      <c r="AD13" s="34"/>
      <c r="AE13" s="34"/>
    </row>
    <row r="14" spans="1:31" s="2" customFormat="1" ht="12" customHeight="1">
      <c r="A14" s="34"/>
      <c r="B14" s="35"/>
      <c r="C14" s="34"/>
      <c r="D14" s="28" t="s">
        <v>31</v>
      </c>
      <c r="E14" s="34"/>
      <c r="F14" s="34"/>
      <c r="G14" s="34"/>
      <c r="H14" s="34"/>
      <c r="I14" s="95" t="s">
        <v>32</v>
      </c>
      <c r="J14" s="26" t="s">
        <v>3</v>
      </c>
      <c r="K14" s="34"/>
      <c r="L14" s="94"/>
      <c r="S14" s="34"/>
      <c r="T14" s="34"/>
      <c r="U14" s="34"/>
      <c r="V14" s="34"/>
      <c r="W14" s="34"/>
      <c r="X14" s="34"/>
      <c r="Y14" s="34"/>
      <c r="Z14" s="34"/>
      <c r="AA14" s="34"/>
      <c r="AB14" s="34"/>
      <c r="AC14" s="34"/>
      <c r="AD14" s="34"/>
      <c r="AE14" s="34"/>
    </row>
    <row r="15" spans="1:31" s="2" customFormat="1" ht="18" customHeight="1">
      <c r="A15" s="34"/>
      <c r="B15" s="35"/>
      <c r="C15" s="34"/>
      <c r="D15" s="34"/>
      <c r="E15" s="26" t="s">
        <v>33</v>
      </c>
      <c r="F15" s="34"/>
      <c r="G15" s="34"/>
      <c r="H15" s="34"/>
      <c r="I15" s="95" t="s">
        <v>34</v>
      </c>
      <c r="J15" s="26" t="s">
        <v>3</v>
      </c>
      <c r="K15" s="34"/>
      <c r="L15" s="94"/>
      <c r="S15" s="34"/>
      <c r="T15" s="34"/>
      <c r="U15" s="34"/>
      <c r="V15" s="34"/>
      <c r="W15" s="34"/>
      <c r="X15" s="34"/>
      <c r="Y15" s="34"/>
      <c r="Z15" s="34"/>
      <c r="AA15" s="34"/>
      <c r="AB15" s="34"/>
      <c r="AC15" s="34"/>
      <c r="AD15" s="34"/>
      <c r="AE15" s="34"/>
    </row>
    <row r="16" spans="1:31" s="2" customFormat="1" ht="6.95" customHeight="1">
      <c r="A16" s="34"/>
      <c r="B16" s="35"/>
      <c r="C16" s="34"/>
      <c r="D16" s="34"/>
      <c r="E16" s="34"/>
      <c r="F16" s="34"/>
      <c r="G16" s="34"/>
      <c r="H16" s="34"/>
      <c r="I16" s="93"/>
      <c r="J16" s="34"/>
      <c r="K16" s="34"/>
      <c r="L16" s="94"/>
      <c r="S16" s="34"/>
      <c r="T16" s="34"/>
      <c r="U16" s="34"/>
      <c r="V16" s="34"/>
      <c r="W16" s="34"/>
      <c r="X16" s="34"/>
      <c r="Y16" s="34"/>
      <c r="Z16" s="34"/>
      <c r="AA16" s="34"/>
      <c r="AB16" s="34"/>
      <c r="AC16" s="34"/>
      <c r="AD16" s="34"/>
      <c r="AE16" s="34"/>
    </row>
    <row r="17" spans="1:31" s="2" customFormat="1" ht="12" customHeight="1">
      <c r="A17" s="34"/>
      <c r="B17" s="35"/>
      <c r="C17" s="34"/>
      <c r="D17" s="28" t="s">
        <v>35</v>
      </c>
      <c r="E17" s="34"/>
      <c r="F17" s="34"/>
      <c r="G17" s="34"/>
      <c r="H17" s="34"/>
      <c r="I17" s="95" t="s">
        <v>32</v>
      </c>
      <c r="J17" s="29" t="str">
        <f>'Rekapitulace stavby'!AN13</f>
        <v>Vyplň údaj</v>
      </c>
      <c r="K17" s="34"/>
      <c r="L17" s="94"/>
      <c r="S17" s="34"/>
      <c r="T17" s="34"/>
      <c r="U17" s="34"/>
      <c r="V17" s="34"/>
      <c r="W17" s="34"/>
      <c r="X17" s="34"/>
      <c r="Y17" s="34"/>
      <c r="Z17" s="34"/>
      <c r="AA17" s="34"/>
      <c r="AB17" s="34"/>
      <c r="AC17" s="34"/>
      <c r="AD17" s="34"/>
      <c r="AE17" s="34"/>
    </row>
    <row r="18" spans="1:31" s="2" customFormat="1" ht="18" customHeight="1">
      <c r="A18" s="34"/>
      <c r="B18" s="35"/>
      <c r="C18" s="34"/>
      <c r="D18" s="34"/>
      <c r="E18" s="333" t="str">
        <f>'Rekapitulace stavby'!E14</f>
        <v>Vyplň údaj</v>
      </c>
      <c r="F18" s="319"/>
      <c r="G18" s="319"/>
      <c r="H18" s="319"/>
      <c r="I18" s="95" t="s">
        <v>34</v>
      </c>
      <c r="J18" s="29" t="str">
        <f>'Rekapitulace stavby'!AN14</f>
        <v>Vyplň údaj</v>
      </c>
      <c r="K18" s="34"/>
      <c r="L18" s="94"/>
      <c r="S18" s="34"/>
      <c r="T18" s="34"/>
      <c r="U18" s="34"/>
      <c r="V18" s="34"/>
      <c r="W18" s="34"/>
      <c r="X18" s="34"/>
      <c r="Y18" s="34"/>
      <c r="Z18" s="34"/>
      <c r="AA18" s="34"/>
      <c r="AB18" s="34"/>
      <c r="AC18" s="34"/>
      <c r="AD18" s="34"/>
      <c r="AE18" s="34"/>
    </row>
    <row r="19" spans="1:31" s="2" customFormat="1" ht="6.95" customHeight="1">
      <c r="A19" s="34"/>
      <c r="B19" s="35"/>
      <c r="C19" s="34"/>
      <c r="D19" s="34"/>
      <c r="E19" s="34"/>
      <c r="F19" s="34"/>
      <c r="G19" s="34"/>
      <c r="H19" s="34"/>
      <c r="I19" s="93"/>
      <c r="J19" s="34"/>
      <c r="K19" s="34"/>
      <c r="L19" s="94"/>
      <c r="S19" s="34"/>
      <c r="T19" s="34"/>
      <c r="U19" s="34"/>
      <c r="V19" s="34"/>
      <c r="W19" s="34"/>
      <c r="X19" s="34"/>
      <c r="Y19" s="34"/>
      <c r="Z19" s="34"/>
      <c r="AA19" s="34"/>
      <c r="AB19" s="34"/>
      <c r="AC19" s="34"/>
      <c r="AD19" s="34"/>
      <c r="AE19" s="34"/>
    </row>
    <row r="20" spans="1:31" s="2" customFormat="1" ht="12" customHeight="1">
      <c r="A20" s="34"/>
      <c r="B20" s="35"/>
      <c r="C20" s="34"/>
      <c r="D20" s="28" t="s">
        <v>37</v>
      </c>
      <c r="E20" s="34"/>
      <c r="F20" s="34"/>
      <c r="G20" s="34"/>
      <c r="H20" s="34"/>
      <c r="I20" s="95" t="s">
        <v>32</v>
      </c>
      <c r="J20" s="26" t="s">
        <v>3</v>
      </c>
      <c r="K20" s="34"/>
      <c r="L20" s="94"/>
      <c r="S20" s="34"/>
      <c r="T20" s="34"/>
      <c r="U20" s="34"/>
      <c r="V20" s="34"/>
      <c r="W20" s="34"/>
      <c r="X20" s="34"/>
      <c r="Y20" s="34"/>
      <c r="Z20" s="34"/>
      <c r="AA20" s="34"/>
      <c r="AB20" s="34"/>
      <c r="AC20" s="34"/>
      <c r="AD20" s="34"/>
      <c r="AE20" s="34"/>
    </row>
    <row r="21" spans="1:31" s="2" customFormat="1" ht="18" customHeight="1">
      <c r="A21" s="34"/>
      <c r="B21" s="35"/>
      <c r="C21" s="34"/>
      <c r="D21" s="34"/>
      <c r="E21" s="26" t="s">
        <v>38</v>
      </c>
      <c r="F21" s="34"/>
      <c r="G21" s="34"/>
      <c r="H21" s="34"/>
      <c r="I21" s="95" t="s">
        <v>34</v>
      </c>
      <c r="J21" s="26" t="s">
        <v>3</v>
      </c>
      <c r="K21" s="34"/>
      <c r="L21" s="94"/>
      <c r="S21" s="34"/>
      <c r="T21" s="34"/>
      <c r="U21" s="34"/>
      <c r="V21" s="34"/>
      <c r="W21" s="34"/>
      <c r="X21" s="34"/>
      <c r="Y21" s="34"/>
      <c r="Z21" s="34"/>
      <c r="AA21" s="34"/>
      <c r="AB21" s="34"/>
      <c r="AC21" s="34"/>
      <c r="AD21" s="34"/>
      <c r="AE21" s="34"/>
    </row>
    <row r="22" spans="1:31" s="2" customFormat="1" ht="6.95" customHeight="1">
      <c r="A22" s="34"/>
      <c r="B22" s="35"/>
      <c r="C22" s="34"/>
      <c r="D22" s="34"/>
      <c r="E22" s="34"/>
      <c r="F22" s="34"/>
      <c r="G22" s="34"/>
      <c r="H22" s="34"/>
      <c r="I22" s="93"/>
      <c r="J22" s="34"/>
      <c r="K22" s="34"/>
      <c r="L22" s="94"/>
      <c r="S22" s="34"/>
      <c r="T22" s="34"/>
      <c r="U22" s="34"/>
      <c r="V22" s="34"/>
      <c r="W22" s="34"/>
      <c r="X22" s="34"/>
      <c r="Y22" s="34"/>
      <c r="Z22" s="34"/>
      <c r="AA22" s="34"/>
      <c r="AB22" s="34"/>
      <c r="AC22" s="34"/>
      <c r="AD22" s="34"/>
      <c r="AE22" s="34"/>
    </row>
    <row r="23" spans="1:31" s="2" customFormat="1" ht="12" customHeight="1">
      <c r="A23" s="34"/>
      <c r="B23" s="35"/>
      <c r="C23" s="34"/>
      <c r="D23" s="28" t="s">
        <v>40</v>
      </c>
      <c r="E23" s="34"/>
      <c r="F23" s="34"/>
      <c r="G23" s="34"/>
      <c r="H23" s="34"/>
      <c r="I23" s="95" t="s">
        <v>32</v>
      </c>
      <c r="J23" s="26" t="s">
        <v>3</v>
      </c>
      <c r="K23" s="34"/>
      <c r="L23" s="94"/>
      <c r="S23" s="34"/>
      <c r="T23" s="34"/>
      <c r="U23" s="34"/>
      <c r="V23" s="34"/>
      <c r="W23" s="34"/>
      <c r="X23" s="34"/>
      <c r="Y23" s="34"/>
      <c r="Z23" s="34"/>
      <c r="AA23" s="34"/>
      <c r="AB23" s="34"/>
      <c r="AC23" s="34"/>
      <c r="AD23" s="34"/>
      <c r="AE23" s="34"/>
    </row>
    <row r="24" spans="1:31" s="2" customFormat="1" ht="18" customHeight="1">
      <c r="A24" s="34"/>
      <c r="B24" s="35"/>
      <c r="C24" s="34"/>
      <c r="D24" s="34"/>
      <c r="E24" s="26" t="s">
        <v>38</v>
      </c>
      <c r="F24" s="34"/>
      <c r="G24" s="34"/>
      <c r="H24" s="34"/>
      <c r="I24" s="95" t="s">
        <v>34</v>
      </c>
      <c r="J24" s="26" t="s">
        <v>3</v>
      </c>
      <c r="K24" s="34"/>
      <c r="L24" s="94"/>
      <c r="S24" s="34"/>
      <c r="T24" s="34"/>
      <c r="U24" s="34"/>
      <c r="V24" s="34"/>
      <c r="W24" s="34"/>
      <c r="X24" s="34"/>
      <c r="Y24" s="34"/>
      <c r="Z24" s="34"/>
      <c r="AA24" s="34"/>
      <c r="AB24" s="34"/>
      <c r="AC24" s="34"/>
      <c r="AD24" s="34"/>
      <c r="AE24" s="34"/>
    </row>
    <row r="25" spans="1:31" s="2" customFormat="1" ht="6.95" customHeight="1">
      <c r="A25" s="34"/>
      <c r="B25" s="35"/>
      <c r="C25" s="34"/>
      <c r="D25" s="34"/>
      <c r="E25" s="34"/>
      <c r="F25" s="34"/>
      <c r="G25" s="34"/>
      <c r="H25" s="34"/>
      <c r="I25" s="93"/>
      <c r="J25" s="34"/>
      <c r="K25" s="34"/>
      <c r="L25" s="94"/>
      <c r="S25" s="34"/>
      <c r="T25" s="34"/>
      <c r="U25" s="34"/>
      <c r="V25" s="34"/>
      <c r="W25" s="34"/>
      <c r="X25" s="34"/>
      <c r="Y25" s="34"/>
      <c r="Z25" s="34"/>
      <c r="AA25" s="34"/>
      <c r="AB25" s="34"/>
      <c r="AC25" s="34"/>
      <c r="AD25" s="34"/>
      <c r="AE25" s="34"/>
    </row>
    <row r="26" spans="1:31" s="2" customFormat="1" ht="12" customHeight="1">
      <c r="A26" s="34"/>
      <c r="B26" s="35"/>
      <c r="C26" s="34"/>
      <c r="D26" s="28" t="s">
        <v>41</v>
      </c>
      <c r="E26" s="34"/>
      <c r="F26" s="34"/>
      <c r="G26" s="34"/>
      <c r="H26" s="34"/>
      <c r="I26" s="93"/>
      <c r="J26" s="34"/>
      <c r="K26" s="34"/>
      <c r="L26" s="94"/>
      <c r="S26" s="34"/>
      <c r="T26" s="34"/>
      <c r="U26" s="34"/>
      <c r="V26" s="34"/>
      <c r="W26" s="34"/>
      <c r="X26" s="34"/>
      <c r="Y26" s="34"/>
      <c r="Z26" s="34"/>
      <c r="AA26" s="34"/>
      <c r="AB26" s="34"/>
      <c r="AC26" s="34"/>
      <c r="AD26" s="34"/>
      <c r="AE26" s="34"/>
    </row>
    <row r="27" spans="1:31" s="8" customFormat="1" ht="14.45" customHeight="1">
      <c r="A27" s="97"/>
      <c r="B27" s="98"/>
      <c r="C27" s="97"/>
      <c r="D27" s="97"/>
      <c r="E27" s="323" t="s">
        <v>3</v>
      </c>
      <c r="F27" s="323"/>
      <c r="G27" s="323"/>
      <c r="H27" s="323"/>
      <c r="I27" s="99"/>
      <c r="J27" s="97"/>
      <c r="K27" s="97"/>
      <c r="L27" s="100"/>
      <c r="S27" s="97"/>
      <c r="T27" s="97"/>
      <c r="U27" s="97"/>
      <c r="V27" s="97"/>
      <c r="W27" s="97"/>
      <c r="X27" s="97"/>
      <c r="Y27" s="97"/>
      <c r="Z27" s="97"/>
      <c r="AA27" s="97"/>
      <c r="AB27" s="97"/>
      <c r="AC27" s="97"/>
      <c r="AD27" s="97"/>
      <c r="AE27" s="97"/>
    </row>
    <row r="28" spans="1:31" s="2" customFormat="1" ht="6.95" customHeight="1">
      <c r="A28" s="34"/>
      <c r="B28" s="35"/>
      <c r="C28" s="34"/>
      <c r="D28" s="34"/>
      <c r="E28" s="34"/>
      <c r="F28" s="34"/>
      <c r="G28" s="34"/>
      <c r="H28" s="34"/>
      <c r="I28" s="93"/>
      <c r="J28" s="34"/>
      <c r="K28" s="34"/>
      <c r="L28" s="94"/>
      <c r="S28" s="34"/>
      <c r="T28" s="34"/>
      <c r="U28" s="34"/>
      <c r="V28" s="34"/>
      <c r="W28" s="34"/>
      <c r="X28" s="34"/>
      <c r="Y28" s="34"/>
      <c r="Z28" s="34"/>
      <c r="AA28" s="34"/>
      <c r="AB28" s="34"/>
      <c r="AC28" s="34"/>
      <c r="AD28" s="34"/>
      <c r="AE28" s="34"/>
    </row>
    <row r="29" spans="1:31" s="2" customFormat="1" ht="6.95" customHeight="1">
      <c r="A29" s="34"/>
      <c r="B29" s="35"/>
      <c r="C29" s="34"/>
      <c r="D29" s="63"/>
      <c r="E29" s="63"/>
      <c r="F29" s="63"/>
      <c r="G29" s="63"/>
      <c r="H29" s="63"/>
      <c r="I29" s="101"/>
      <c r="J29" s="63"/>
      <c r="K29" s="63"/>
      <c r="L29" s="94"/>
      <c r="S29" s="34"/>
      <c r="T29" s="34"/>
      <c r="U29" s="34"/>
      <c r="V29" s="34"/>
      <c r="W29" s="34"/>
      <c r="X29" s="34"/>
      <c r="Y29" s="34"/>
      <c r="Z29" s="34"/>
      <c r="AA29" s="34"/>
      <c r="AB29" s="34"/>
      <c r="AC29" s="34"/>
      <c r="AD29" s="34"/>
      <c r="AE29" s="34"/>
    </row>
    <row r="30" spans="1:31" s="2" customFormat="1" ht="25.35" customHeight="1">
      <c r="A30" s="34"/>
      <c r="B30" s="35"/>
      <c r="C30" s="34"/>
      <c r="D30" s="102" t="s">
        <v>43</v>
      </c>
      <c r="E30" s="34"/>
      <c r="F30" s="34"/>
      <c r="G30" s="34"/>
      <c r="H30" s="34"/>
      <c r="I30" s="93"/>
      <c r="J30" s="68">
        <f>ROUND(J92,2)</f>
        <v>0</v>
      </c>
      <c r="K30" s="34"/>
      <c r="L30" s="94"/>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101"/>
      <c r="J31" s="63"/>
      <c r="K31" s="63"/>
      <c r="L31" s="94"/>
      <c r="S31" s="34"/>
      <c r="T31" s="34"/>
      <c r="U31" s="34"/>
      <c r="V31" s="34"/>
      <c r="W31" s="34"/>
      <c r="X31" s="34"/>
      <c r="Y31" s="34"/>
      <c r="Z31" s="34"/>
      <c r="AA31" s="34"/>
      <c r="AB31" s="34"/>
      <c r="AC31" s="34"/>
      <c r="AD31" s="34"/>
      <c r="AE31" s="34"/>
    </row>
    <row r="32" spans="1:31" s="2" customFormat="1" ht="14.45" customHeight="1">
      <c r="A32" s="34"/>
      <c r="B32" s="35"/>
      <c r="C32" s="34"/>
      <c r="D32" s="34"/>
      <c r="E32" s="34"/>
      <c r="F32" s="38" t="s">
        <v>45</v>
      </c>
      <c r="G32" s="34"/>
      <c r="H32" s="34"/>
      <c r="I32" s="103" t="s">
        <v>44</v>
      </c>
      <c r="J32" s="38" t="s">
        <v>46</v>
      </c>
      <c r="K32" s="34"/>
      <c r="L32" s="94"/>
      <c r="S32" s="34"/>
      <c r="T32" s="34"/>
      <c r="U32" s="34"/>
      <c r="V32" s="34"/>
      <c r="W32" s="34"/>
      <c r="X32" s="34"/>
      <c r="Y32" s="34"/>
      <c r="Z32" s="34"/>
      <c r="AA32" s="34"/>
      <c r="AB32" s="34"/>
      <c r="AC32" s="34"/>
      <c r="AD32" s="34"/>
      <c r="AE32" s="34"/>
    </row>
    <row r="33" spans="1:31" s="2" customFormat="1" ht="14.45" customHeight="1">
      <c r="A33" s="34"/>
      <c r="B33" s="35"/>
      <c r="C33" s="34"/>
      <c r="D33" s="104" t="s">
        <v>47</v>
      </c>
      <c r="E33" s="28" t="s">
        <v>48</v>
      </c>
      <c r="F33" s="105">
        <f>ROUND((SUM(BE92:BE328)),2)</f>
        <v>0</v>
      </c>
      <c r="G33" s="34"/>
      <c r="H33" s="34"/>
      <c r="I33" s="106">
        <v>0.21</v>
      </c>
      <c r="J33" s="105">
        <f>ROUND(((SUM(BE92:BE328))*I33),2)</f>
        <v>0</v>
      </c>
      <c r="K33" s="34"/>
      <c r="L33" s="94"/>
      <c r="S33" s="34"/>
      <c r="T33" s="34"/>
      <c r="U33" s="34"/>
      <c r="V33" s="34"/>
      <c r="W33" s="34"/>
      <c r="X33" s="34"/>
      <c r="Y33" s="34"/>
      <c r="Z33" s="34"/>
      <c r="AA33" s="34"/>
      <c r="AB33" s="34"/>
      <c r="AC33" s="34"/>
      <c r="AD33" s="34"/>
      <c r="AE33" s="34"/>
    </row>
    <row r="34" spans="1:31" s="2" customFormat="1" ht="14.45" customHeight="1">
      <c r="A34" s="34"/>
      <c r="B34" s="35"/>
      <c r="C34" s="34"/>
      <c r="D34" s="34"/>
      <c r="E34" s="28" t="s">
        <v>49</v>
      </c>
      <c r="F34" s="105">
        <f>ROUND((SUM(BF92:BF328)),2)</f>
        <v>0</v>
      </c>
      <c r="G34" s="34"/>
      <c r="H34" s="34"/>
      <c r="I34" s="106">
        <v>0.15</v>
      </c>
      <c r="J34" s="105">
        <f>ROUND(((SUM(BF92:BF328))*I34),2)</f>
        <v>0</v>
      </c>
      <c r="K34" s="34"/>
      <c r="L34" s="94"/>
      <c r="S34" s="34"/>
      <c r="T34" s="34"/>
      <c r="U34" s="34"/>
      <c r="V34" s="34"/>
      <c r="W34" s="34"/>
      <c r="X34" s="34"/>
      <c r="Y34" s="34"/>
      <c r="Z34" s="34"/>
      <c r="AA34" s="34"/>
      <c r="AB34" s="34"/>
      <c r="AC34" s="34"/>
      <c r="AD34" s="34"/>
      <c r="AE34" s="34"/>
    </row>
    <row r="35" spans="1:31" s="2" customFormat="1" ht="14.45" customHeight="1" hidden="1">
      <c r="A35" s="34"/>
      <c r="B35" s="35"/>
      <c r="C35" s="34"/>
      <c r="D35" s="34"/>
      <c r="E35" s="28" t="s">
        <v>50</v>
      </c>
      <c r="F35" s="105">
        <f>ROUND((SUM(BG92:BG328)),2)</f>
        <v>0</v>
      </c>
      <c r="G35" s="34"/>
      <c r="H35" s="34"/>
      <c r="I35" s="106">
        <v>0.21</v>
      </c>
      <c r="J35" s="105">
        <f>0</f>
        <v>0</v>
      </c>
      <c r="K35" s="34"/>
      <c r="L35" s="94"/>
      <c r="S35" s="34"/>
      <c r="T35" s="34"/>
      <c r="U35" s="34"/>
      <c r="V35" s="34"/>
      <c r="W35" s="34"/>
      <c r="X35" s="34"/>
      <c r="Y35" s="34"/>
      <c r="Z35" s="34"/>
      <c r="AA35" s="34"/>
      <c r="AB35" s="34"/>
      <c r="AC35" s="34"/>
      <c r="AD35" s="34"/>
      <c r="AE35" s="34"/>
    </row>
    <row r="36" spans="1:31" s="2" customFormat="1" ht="14.45" customHeight="1" hidden="1">
      <c r="A36" s="34"/>
      <c r="B36" s="35"/>
      <c r="C36" s="34"/>
      <c r="D36" s="34"/>
      <c r="E36" s="28" t="s">
        <v>51</v>
      </c>
      <c r="F36" s="105">
        <f>ROUND((SUM(BH92:BH328)),2)</f>
        <v>0</v>
      </c>
      <c r="G36" s="34"/>
      <c r="H36" s="34"/>
      <c r="I36" s="106">
        <v>0.15</v>
      </c>
      <c r="J36" s="105">
        <f>0</f>
        <v>0</v>
      </c>
      <c r="K36" s="34"/>
      <c r="L36" s="94"/>
      <c r="S36" s="34"/>
      <c r="T36" s="34"/>
      <c r="U36" s="34"/>
      <c r="V36" s="34"/>
      <c r="W36" s="34"/>
      <c r="X36" s="34"/>
      <c r="Y36" s="34"/>
      <c r="Z36" s="34"/>
      <c r="AA36" s="34"/>
      <c r="AB36" s="34"/>
      <c r="AC36" s="34"/>
      <c r="AD36" s="34"/>
      <c r="AE36" s="34"/>
    </row>
    <row r="37" spans="1:31" s="2" customFormat="1" ht="14.45" customHeight="1" hidden="1">
      <c r="A37" s="34"/>
      <c r="B37" s="35"/>
      <c r="C37" s="34"/>
      <c r="D37" s="34"/>
      <c r="E37" s="28" t="s">
        <v>52</v>
      </c>
      <c r="F37" s="105">
        <f>ROUND((SUM(BI92:BI328)),2)</f>
        <v>0</v>
      </c>
      <c r="G37" s="34"/>
      <c r="H37" s="34"/>
      <c r="I37" s="106">
        <v>0</v>
      </c>
      <c r="J37" s="105">
        <f>0</f>
        <v>0</v>
      </c>
      <c r="K37" s="34"/>
      <c r="L37" s="94"/>
      <c r="S37" s="34"/>
      <c r="T37" s="34"/>
      <c r="U37" s="34"/>
      <c r="V37" s="34"/>
      <c r="W37" s="34"/>
      <c r="X37" s="34"/>
      <c r="Y37" s="34"/>
      <c r="Z37" s="34"/>
      <c r="AA37" s="34"/>
      <c r="AB37" s="34"/>
      <c r="AC37" s="34"/>
      <c r="AD37" s="34"/>
      <c r="AE37" s="34"/>
    </row>
    <row r="38" spans="1:31" s="2" customFormat="1" ht="6.95" customHeight="1">
      <c r="A38" s="34"/>
      <c r="B38" s="35"/>
      <c r="C38" s="34"/>
      <c r="D38" s="34"/>
      <c r="E38" s="34"/>
      <c r="F38" s="34"/>
      <c r="G38" s="34"/>
      <c r="H38" s="34"/>
      <c r="I38" s="93"/>
      <c r="J38" s="34"/>
      <c r="K38" s="34"/>
      <c r="L38" s="94"/>
      <c r="S38" s="34"/>
      <c r="T38" s="34"/>
      <c r="U38" s="34"/>
      <c r="V38" s="34"/>
      <c r="W38" s="34"/>
      <c r="X38" s="34"/>
      <c r="Y38" s="34"/>
      <c r="Z38" s="34"/>
      <c r="AA38" s="34"/>
      <c r="AB38" s="34"/>
      <c r="AC38" s="34"/>
      <c r="AD38" s="34"/>
      <c r="AE38" s="34"/>
    </row>
    <row r="39" spans="1:31" s="2" customFormat="1" ht="25.35" customHeight="1">
      <c r="A39" s="34"/>
      <c r="B39" s="35"/>
      <c r="C39" s="107"/>
      <c r="D39" s="108" t="s">
        <v>53</v>
      </c>
      <c r="E39" s="57"/>
      <c r="F39" s="57"/>
      <c r="G39" s="109" t="s">
        <v>54</v>
      </c>
      <c r="H39" s="110" t="s">
        <v>55</v>
      </c>
      <c r="I39" s="111"/>
      <c r="J39" s="112">
        <f>SUM(J30:J37)</f>
        <v>0</v>
      </c>
      <c r="K39" s="113"/>
      <c r="L39" s="94"/>
      <c r="S39" s="34"/>
      <c r="T39" s="34"/>
      <c r="U39" s="34"/>
      <c r="V39" s="34"/>
      <c r="W39" s="34"/>
      <c r="X39" s="34"/>
      <c r="Y39" s="34"/>
      <c r="Z39" s="34"/>
      <c r="AA39" s="34"/>
      <c r="AB39" s="34"/>
      <c r="AC39" s="34"/>
      <c r="AD39" s="34"/>
      <c r="AE39" s="34"/>
    </row>
    <row r="40" spans="1:31" s="2" customFormat="1" ht="14.45" customHeight="1">
      <c r="A40" s="34"/>
      <c r="B40" s="44"/>
      <c r="C40" s="45"/>
      <c r="D40" s="45"/>
      <c r="E40" s="45"/>
      <c r="F40" s="45"/>
      <c r="G40" s="45"/>
      <c r="H40" s="45"/>
      <c r="I40" s="114"/>
      <c r="J40" s="45"/>
      <c r="K40" s="45"/>
      <c r="L40" s="94"/>
      <c r="S40" s="34"/>
      <c r="T40" s="34"/>
      <c r="U40" s="34"/>
      <c r="V40" s="34"/>
      <c r="W40" s="34"/>
      <c r="X40" s="34"/>
      <c r="Y40" s="34"/>
      <c r="Z40" s="34"/>
      <c r="AA40" s="34"/>
      <c r="AB40" s="34"/>
      <c r="AC40" s="34"/>
      <c r="AD40" s="34"/>
      <c r="AE40" s="34"/>
    </row>
    <row r="44" spans="1:31" s="2" customFormat="1" ht="6.95" customHeight="1">
      <c r="A44" s="34"/>
      <c r="B44" s="46"/>
      <c r="C44" s="47"/>
      <c r="D44" s="47"/>
      <c r="E44" s="47"/>
      <c r="F44" s="47"/>
      <c r="G44" s="47"/>
      <c r="H44" s="47"/>
      <c r="I44" s="115"/>
      <c r="J44" s="47"/>
      <c r="K44" s="47"/>
      <c r="L44" s="94"/>
      <c r="S44" s="34"/>
      <c r="T44" s="34"/>
      <c r="U44" s="34"/>
      <c r="V44" s="34"/>
      <c r="W44" s="34"/>
      <c r="X44" s="34"/>
      <c r="Y44" s="34"/>
      <c r="Z44" s="34"/>
      <c r="AA44" s="34"/>
      <c r="AB44" s="34"/>
      <c r="AC44" s="34"/>
      <c r="AD44" s="34"/>
      <c r="AE44" s="34"/>
    </row>
    <row r="45" spans="1:31" s="2" customFormat="1" ht="24.95" customHeight="1">
      <c r="A45" s="34"/>
      <c r="B45" s="35"/>
      <c r="C45" s="22" t="s">
        <v>102</v>
      </c>
      <c r="D45" s="34"/>
      <c r="E45" s="34"/>
      <c r="F45" s="34"/>
      <c r="G45" s="34"/>
      <c r="H45" s="34"/>
      <c r="I45" s="93"/>
      <c r="J45" s="34"/>
      <c r="K45" s="34"/>
      <c r="L45" s="94"/>
      <c r="S45" s="34"/>
      <c r="T45" s="34"/>
      <c r="U45" s="34"/>
      <c r="V45" s="34"/>
      <c r="W45" s="34"/>
      <c r="X45" s="34"/>
      <c r="Y45" s="34"/>
      <c r="Z45" s="34"/>
      <c r="AA45" s="34"/>
      <c r="AB45" s="34"/>
      <c r="AC45" s="34"/>
      <c r="AD45" s="34"/>
      <c r="AE45" s="34"/>
    </row>
    <row r="46" spans="1:31" s="2" customFormat="1" ht="6.95" customHeight="1">
      <c r="A46" s="34"/>
      <c r="B46" s="35"/>
      <c r="C46" s="34"/>
      <c r="D46" s="34"/>
      <c r="E46" s="34"/>
      <c r="F46" s="34"/>
      <c r="G46" s="34"/>
      <c r="H46" s="34"/>
      <c r="I46" s="93"/>
      <c r="J46" s="34"/>
      <c r="K46" s="34"/>
      <c r="L46" s="94"/>
      <c r="S46" s="34"/>
      <c r="T46" s="34"/>
      <c r="U46" s="34"/>
      <c r="V46" s="34"/>
      <c r="W46" s="34"/>
      <c r="X46" s="34"/>
      <c r="Y46" s="34"/>
      <c r="Z46" s="34"/>
      <c r="AA46" s="34"/>
      <c r="AB46" s="34"/>
      <c r="AC46" s="34"/>
      <c r="AD46" s="34"/>
      <c r="AE46" s="34"/>
    </row>
    <row r="47" spans="1:31" s="2" customFormat="1" ht="12" customHeight="1">
      <c r="A47" s="34"/>
      <c r="B47" s="35"/>
      <c r="C47" s="28" t="s">
        <v>17</v>
      </c>
      <c r="D47" s="34"/>
      <c r="E47" s="34"/>
      <c r="F47" s="34"/>
      <c r="G47" s="34"/>
      <c r="H47" s="34"/>
      <c r="I47" s="93"/>
      <c r="J47" s="34"/>
      <c r="K47" s="34"/>
      <c r="L47" s="94"/>
      <c r="S47" s="34"/>
      <c r="T47" s="34"/>
      <c r="U47" s="34"/>
      <c r="V47" s="34"/>
      <c r="W47" s="34"/>
      <c r="X47" s="34"/>
      <c r="Y47" s="34"/>
      <c r="Z47" s="34"/>
      <c r="AA47" s="34"/>
      <c r="AB47" s="34"/>
      <c r="AC47" s="34"/>
      <c r="AD47" s="34"/>
      <c r="AE47" s="34"/>
    </row>
    <row r="48" spans="1:31" s="2" customFormat="1" ht="14.45" customHeight="1">
      <c r="A48" s="34"/>
      <c r="B48" s="35"/>
      <c r="C48" s="34"/>
      <c r="D48" s="34"/>
      <c r="E48" s="331" t="str">
        <f>E7</f>
        <v>Obnova rybníka Kamenná a revitalizace Lazského potoka</v>
      </c>
      <c r="F48" s="332"/>
      <c r="G48" s="332"/>
      <c r="H48" s="332"/>
      <c r="I48" s="93"/>
      <c r="J48" s="34"/>
      <c r="K48" s="34"/>
      <c r="L48" s="94"/>
      <c r="S48" s="34"/>
      <c r="T48" s="34"/>
      <c r="U48" s="34"/>
      <c r="V48" s="34"/>
      <c r="W48" s="34"/>
      <c r="X48" s="34"/>
      <c r="Y48" s="34"/>
      <c r="Z48" s="34"/>
      <c r="AA48" s="34"/>
      <c r="AB48" s="34"/>
      <c r="AC48" s="34"/>
      <c r="AD48" s="34"/>
      <c r="AE48" s="34"/>
    </row>
    <row r="49" spans="1:31" s="2" customFormat="1" ht="12" customHeight="1">
      <c r="A49" s="34"/>
      <c r="B49" s="35"/>
      <c r="C49" s="28" t="s">
        <v>100</v>
      </c>
      <c r="D49" s="34"/>
      <c r="E49" s="34"/>
      <c r="F49" s="34"/>
      <c r="G49" s="34"/>
      <c r="H49" s="34"/>
      <c r="I49" s="93"/>
      <c r="J49" s="34"/>
      <c r="K49" s="34"/>
      <c r="L49" s="94"/>
      <c r="S49" s="34"/>
      <c r="T49" s="34"/>
      <c r="U49" s="34"/>
      <c r="V49" s="34"/>
      <c r="W49" s="34"/>
      <c r="X49" s="34"/>
      <c r="Y49" s="34"/>
      <c r="Z49" s="34"/>
      <c r="AA49" s="34"/>
      <c r="AB49" s="34"/>
      <c r="AC49" s="34"/>
      <c r="AD49" s="34"/>
      <c r="AE49" s="34"/>
    </row>
    <row r="50" spans="1:31" s="2" customFormat="1" ht="14.45" customHeight="1">
      <c r="A50" s="34"/>
      <c r="B50" s="35"/>
      <c r="C50" s="34"/>
      <c r="D50" s="34"/>
      <c r="E50" s="309" t="str">
        <f>E9</f>
        <v>SO 04 - Tůň č.2</v>
      </c>
      <c r="F50" s="330"/>
      <c r="G50" s="330"/>
      <c r="H50" s="330"/>
      <c r="I50" s="93"/>
      <c r="J50" s="34"/>
      <c r="K50" s="34"/>
      <c r="L50" s="94"/>
      <c r="S50" s="34"/>
      <c r="T50" s="34"/>
      <c r="U50" s="34"/>
      <c r="V50" s="34"/>
      <c r="W50" s="34"/>
      <c r="X50" s="34"/>
      <c r="Y50" s="34"/>
      <c r="Z50" s="34"/>
      <c r="AA50" s="34"/>
      <c r="AB50" s="34"/>
      <c r="AC50" s="34"/>
      <c r="AD50" s="34"/>
      <c r="AE50" s="34"/>
    </row>
    <row r="51" spans="1:31" s="2" customFormat="1" ht="6.95" customHeight="1">
      <c r="A51" s="34"/>
      <c r="B51" s="35"/>
      <c r="C51" s="34"/>
      <c r="D51" s="34"/>
      <c r="E51" s="34"/>
      <c r="F51" s="34"/>
      <c r="G51" s="34"/>
      <c r="H51" s="34"/>
      <c r="I51" s="93"/>
      <c r="J51" s="34"/>
      <c r="K51" s="34"/>
      <c r="L51" s="94"/>
      <c r="S51" s="34"/>
      <c r="T51" s="34"/>
      <c r="U51" s="34"/>
      <c r="V51" s="34"/>
      <c r="W51" s="34"/>
      <c r="X51" s="34"/>
      <c r="Y51" s="34"/>
      <c r="Z51" s="34"/>
      <c r="AA51" s="34"/>
      <c r="AB51" s="34"/>
      <c r="AC51" s="34"/>
      <c r="AD51" s="34"/>
      <c r="AE51" s="34"/>
    </row>
    <row r="52" spans="1:31" s="2" customFormat="1" ht="12" customHeight="1">
      <c r="A52" s="34"/>
      <c r="B52" s="35"/>
      <c r="C52" s="28" t="s">
        <v>23</v>
      </c>
      <c r="D52" s="34"/>
      <c r="E52" s="34"/>
      <c r="F52" s="26" t="str">
        <f>F12</f>
        <v>Kamenná</v>
      </c>
      <c r="G52" s="34"/>
      <c r="H52" s="34"/>
      <c r="I52" s="95" t="s">
        <v>25</v>
      </c>
      <c r="J52" s="52" t="str">
        <f>IF(J12="","",J12)</f>
        <v>11. 1. 2020</v>
      </c>
      <c r="K52" s="34"/>
      <c r="L52" s="94"/>
      <c r="S52" s="34"/>
      <c r="T52" s="34"/>
      <c r="U52" s="34"/>
      <c r="V52" s="34"/>
      <c r="W52" s="34"/>
      <c r="X52" s="34"/>
      <c r="Y52" s="34"/>
      <c r="Z52" s="34"/>
      <c r="AA52" s="34"/>
      <c r="AB52" s="34"/>
      <c r="AC52" s="34"/>
      <c r="AD52" s="34"/>
      <c r="AE52" s="34"/>
    </row>
    <row r="53" spans="1:31" s="2" customFormat="1" ht="6.95" customHeight="1">
      <c r="A53" s="34"/>
      <c r="B53" s="35"/>
      <c r="C53" s="34"/>
      <c r="D53" s="34"/>
      <c r="E53" s="34"/>
      <c r="F53" s="34"/>
      <c r="G53" s="34"/>
      <c r="H53" s="34"/>
      <c r="I53" s="93"/>
      <c r="J53" s="34"/>
      <c r="K53" s="34"/>
      <c r="L53" s="94"/>
      <c r="S53" s="34"/>
      <c r="T53" s="34"/>
      <c r="U53" s="34"/>
      <c r="V53" s="34"/>
      <c r="W53" s="34"/>
      <c r="X53" s="34"/>
      <c r="Y53" s="34"/>
      <c r="Z53" s="34"/>
      <c r="AA53" s="34"/>
      <c r="AB53" s="34"/>
      <c r="AC53" s="34"/>
      <c r="AD53" s="34"/>
      <c r="AE53" s="34"/>
    </row>
    <row r="54" spans="1:31" s="2" customFormat="1" ht="22.9" customHeight="1">
      <c r="A54" s="34"/>
      <c r="B54" s="35"/>
      <c r="C54" s="28" t="s">
        <v>31</v>
      </c>
      <c r="D54" s="34"/>
      <c r="E54" s="34"/>
      <c r="F54" s="26" t="str">
        <f>E15</f>
        <v>Obec Milín</v>
      </c>
      <c r="G54" s="34"/>
      <c r="H54" s="34"/>
      <c r="I54" s="95" t="s">
        <v>37</v>
      </c>
      <c r="J54" s="32" t="str">
        <f>E21</f>
        <v>Ing.František Sedláček</v>
      </c>
      <c r="K54" s="34"/>
      <c r="L54" s="94"/>
      <c r="S54" s="34"/>
      <c r="T54" s="34"/>
      <c r="U54" s="34"/>
      <c r="V54" s="34"/>
      <c r="W54" s="34"/>
      <c r="X54" s="34"/>
      <c r="Y54" s="34"/>
      <c r="Z54" s="34"/>
      <c r="AA54" s="34"/>
      <c r="AB54" s="34"/>
      <c r="AC54" s="34"/>
      <c r="AD54" s="34"/>
      <c r="AE54" s="34"/>
    </row>
    <row r="55" spans="1:31" s="2" customFormat="1" ht="22.9" customHeight="1">
      <c r="A55" s="34"/>
      <c r="B55" s="35"/>
      <c r="C55" s="28" t="s">
        <v>35</v>
      </c>
      <c r="D55" s="34"/>
      <c r="E55" s="34"/>
      <c r="F55" s="26" t="str">
        <f>IF(E18="","",E18)</f>
        <v>Vyplň údaj</v>
      </c>
      <c r="G55" s="34"/>
      <c r="H55" s="34"/>
      <c r="I55" s="95" t="s">
        <v>40</v>
      </c>
      <c r="J55" s="32" t="str">
        <f>E24</f>
        <v>Ing.František Sedláček</v>
      </c>
      <c r="K55" s="34"/>
      <c r="L55" s="94"/>
      <c r="S55" s="34"/>
      <c r="T55" s="34"/>
      <c r="U55" s="34"/>
      <c r="V55" s="34"/>
      <c r="W55" s="34"/>
      <c r="X55" s="34"/>
      <c r="Y55" s="34"/>
      <c r="Z55" s="34"/>
      <c r="AA55" s="34"/>
      <c r="AB55" s="34"/>
      <c r="AC55" s="34"/>
      <c r="AD55" s="34"/>
      <c r="AE55" s="34"/>
    </row>
    <row r="56" spans="1:31" s="2" customFormat="1" ht="10.35" customHeight="1">
      <c r="A56" s="34"/>
      <c r="B56" s="35"/>
      <c r="C56" s="34"/>
      <c r="D56" s="34"/>
      <c r="E56" s="34"/>
      <c r="F56" s="34"/>
      <c r="G56" s="34"/>
      <c r="H56" s="34"/>
      <c r="I56" s="93"/>
      <c r="J56" s="34"/>
      <c r="K56" s="34"/>
      <c r="L56" s="94"/>
      <c r="S56" s="34"/>
      <c r="T56" s="34"/>
      <c r="U56" s="34"/>
      <c r="V56" s="34"/>
      <c r="W56" s="34"/>
      <c r="X56" s="34"/>
      <c r="Y56" s="34"/>
      <c r="Z56" s="34"/>
      <c r="AA56" s="34"/>
      <c r="AB56" s="34"/>
      <c r="AC56" s="34"/>
      <c r="AD56" s="34"/>
      <c r="AE56" s="34"/>
    </row>
    <row r="57" spans="1:31" s="2" customFormat="1" ht="29.25" customHeight="1">
      <c r="A57" s="34"/>
      <c r="B57" s="35"/>
      <c r="C57" s="116" t="s">
        <v>103</v>
      </c>
      <c r="D57" s="107"/>
      <c r="E57" s="107"/>
      <c r="F57" s="107"/>
      <c r="G57" s="107"/>
      <c r="H57" s="107"/>
      <c r="I57" s="117"/>
      <c r="J57" s="118" t="s">
        <v>104</v>
      </c>
      <c r="K57" s="107"/>
      <c r="L57" s="94"/>
      <c r="S57" s="34"/>
      <c r="T57" s="34"/>
      <c r="U57" s="34"/>
      <c r="V57" s="34"/>
      <c r="W57" s="34"/>
      <c r="X57" s="34"/>
      <c r="Y57" s="34"/>
      <c r="Z57" s="34"/>
      <c r="AA57" s="34"/>
      <c r="AB57" s="34"/>
      <c r="AC57" s="34"/>
      <c r="AD57" s="34"/>
      <c r="AE57" s="34"/>
    </row>
    <row r="58" spans="1:31" s="2" customFormat="1" ht="10.35" customHeight="1">
      <c r="A58" s="34"/>
      <c r="B58" s="35"/>
      <c r="C58" s="34"/>
      <c r="D58" s="34"/>
      <c r="E58" s="34"/>
      <c r="F58" s="34"/>
      <c r="G58" s="34"/>
      <c r="H58" s="34"/>
      <c r="I58" s="93"/>
      <c r="J58" s="34"/>
      <c r="K58" s="34"/>
      <c r="L58" s="94"/>
      <c r="S58" s="34"/>
      <c r="T58" s="34"/>
      <c r="U58" s="34"/>
      <c r="V58" s="34"/>
      <c r="W58" s="34"/>
      <c r="X58" s="34"/>
      <c r="Y58" s="34"/>
      <c r="Z58" s="34"/>
      <c r="AA58" s="34"/>
      <c r="AB58" s="34"/>
      <c r="AC58" s="34"/>
      <c r="AD58" s="34"/>
      <c r="AE58" s="34"/>
    </row>
    <row r="59" spans="1:47" s="2" customFormat="1" ht="22.9" customHeight="1">
      <c r="A59" s="34"/>
      <c r="B59" s="35"/>
      <c r="C59" s="119" t="s">
        <v>75</v>
      </c>
      <c r="D59" s="34"/>
      <c r="E59" s="34"/>
      <c r="F59" s="34"/>
      <c r="G59" s="34"/>
      <c r="H59" s="34"/>
      <c r="I59" s="93"/>
      <c r="J59" s="68">
        <f>J92</f>
        <v>0</v>
      </c>
      <c r="K59" s="34"/>
      <c r="L59" s="94"/>
      <c r="S59" s="34"/>
      <c r="T59" s="34"/>
      <c r="U59" s="34"/>
      <c r="V59" s="34"/>
      <c r="W59" s="34"/>
      <c r="X59" s="34"/>
      <c r="Y59" s="34"/>
      <c r="Z59" s="34"/>
      <c r="AA59" s="34"/>
      <c r="AB59" s="34"/>
      <c r="AC59" s="34"/>
      <c r="AD59" s="34"/>
      <c r="AE59" s="34"/>
      <c r="AU59" s="18" t="s">
        <v>105</v>
      </c>
    </row>
    <row r="60" spans="2:12" s="9" customFormat="1" ht="24.95" customHeight="1">
      <c r="B60" s="120"/>
      <c r="D60" s="121" t="s">
        <v>106</v>
      </c>
      <c r="E60" s="122"/>
      <c r="F60" s="122"/>
      <c r="G60" s="122"/>
      <c r="H60" s="122"/>
      <c r="I60" s="123"/>
      <c r="J60" s="124">
        <f>J93</f>
        <v>0</v>
      </c>
      <c r="L60" s="120"/>
    </row>
    <row r="61" spans="2:12" s="10" customFormat="1" ht="19.9" customHeight="1">
      <c r="B61" s="125"/>
      <c r="D61" s="126" t="s">
        <v>107</v>
      </c>
      <c r="E61" s="127"/>
      <c r="F61" s="127"/>
      <c r="G61" s="127"/>
      <c r="H61" s="127"/>
      <c r="I61" s="128"/>
      <c r="J61" s="129">
        <f>J94</f>
        <v>0</v>
      </c>
      <c r="L61" s="125"/>
    </row>
    <row r="62" spans="2:12" s="10" customFormat="1" ht="19.9" customHeight="1">
      <c r="B62" s="125"/>
      <c r="D62" s="126" t="s">
        <v>289</v>
      </c>
      <c r="E62" s="127"/>
      <c r="F62" s="127"/>
      <c r="G62" s="127"/>
      <c r="H62" s="127"/>
      <c r="I62" s="128"/>
      <c r="J62" s="129">
        <f>J214</f>
        <v>0</v>
      </c>
      <c r="L62" s="125"/>
    </row>
    <row r="63" spans="2:12" s="10" customFormat="1" ht="19.9" customHeight="1">
      <c r="B63" s="125"/>
      <c r="D63" s="126" t="s">
        <v>290</v>
      </c>
      <c r="E63" s="127"/>
      <c r="F63" s="127"/>
      <c r="G63" s="127"/>
      <c r="H63" s="127"/>
      <c r="I63" s="128"/>
      <c r="J63" s="129">
        <f>J229</f>
        <v>0</v>
      </c>
      <c r="L63" s="125"/>
    </row>
    <row r="64" spans="2:12" s="10" customFormat="1" ht="19.9" customHeight="1">
      <c r="B64" s="125"/>
      <c r="D64" s="126" t="s">
        <v>262</v>
      </c>
      <c r="E64" s="127"/>
      <c r="F64" s="127"/>
      <c r="G64" s="127"/>
      <c r="H64" s="127"/>
      <c r="I64" s="128"/>
      <c r="J64" s="129">
        <f>J265</f>
        <v>0</v>
      </c>
      <c r="L64" s="125"/>
    </row>
    <row r="65" spans="2:12" s="10" customFormat="1" ht="19.9" customHeight="1">
      <c r="B65" s="125"/>
      <c r="D65" s="126" t="s">
        <v>291</v>
      </c>
      <c r="E65" s="127"/>
      <c r="F65" s="127"/>
      <c r="G65" s="127"/>
      <c r="H65" s="127"/>
      <c r="I65" s="128"/>
      <c r="J65" s="129">
        <f>J275</f>
        <v>0</v>
      </c>
      <c r="L65" s="125"/>
    </row>
    <row r="66" spans="2:12" s="10" customFormat="1" ht="19.9" customHeight="1">
      <c r="B66" s="125"/>
      <c r="D66" s="126" t="s">
        <v>292</v>
      </c>
      <c r="E66" s="127"/>
      <c r="F66" s="127"/>
      <c r="G66" s="127"/>
      <c r="H66" s="127"/>
      <c r="I66" s="128"/>
      <c r="J66" s="129">
        <f>J279</f>
        <v>0</v>
      </c>
      <c r="L66" s="125"/>
    </row>
    <row r="67" spans="2:12" s="10" customFormat="1" ht="19.9" customHeight="1">
      <c r="B67" s="125"/>
      <c r="D67" s="126" t="s">
        <v>108</v>
      </c>
      <c r="E67" s="127"/>
      <c r="F67" s="127"/>
      <c r="G67" s="127"/>
      <c r="H67" s="127"/>
      <c r="I67" s="128"/>
      <c r="J67" s="129">
        <f>J284</f>
        <v>0</v>
      </c>
      <c r="L67" s="125"/>
    </row>
    <row r="68" spans="2:12" s="10" customFormat="1" ht="19.9" customHeight="1">
      <c r="B68" s="125"/>
      <c r="D68" s="126" t="s">
        <v>109</v>
      </c>
      <c r="E68" s="127"/>
      <c r="F68" s="127"/>
      <c r="G68" s="127"/>
      <c r="H68" s="127"/>
      <c r="I68" s="128"/>
      <c r="J68" s="129">
        <f>J290</f>
        <v>0</v>
      </c>
      <c r="L68" s="125"/>
    </row>
    <row r="69" spans="2:12" s="10" customFormat="1" ht="19.9" customHeight="1">
      <c r="B69" s="125"/>
      <c r="D69" s="126" t="s">
        <v>110</v>
      </c>
      <c r="E69" s="127"/>
      <c r="F69" s="127"/>
      <c r="G69" s="127"/>
      <c r="H69" s="127"/>
      <c r="I69" s="128"/>
      <c r="J69" s="129">
        <f>J298</f>
        <v>0</v>
      </c>
      <c r="L69" s="125"/>
    </row>
    <row r="70" spans="2:12" s="9" customFormat="1" ht="24.95" customHeight="1">
      <c r="B70" s="120"/>
      <c r="D70" s="121" t="s">
        <v>293</v>
      </c>
      <c r="E70" s="122"/>
      <c r="F70" s="122"/>
      <c r="G70" s="122"/>
      <c r="H70" s="122"/>
      <c r="I70" s="123"/>
      <c r="J70" s="124">
        <f>J306</f>
        <v>0</v>
      </c>
      <c r="L70" s="120"/>
    </row>
    <row r="71" spans="2:12" s="10" customFormat="1" ht="19.9" customHeight="1">
      <c r="B71" s="125"/>
      <c r="D71" s="126" t="s">
        <v>294</v>
      </c>
      <c r="E71" s="127"/>
      <c r="F71" s="127"/>
      <c r="G71" s="127"/>
      <c r="H71" s="127"/>
      <c r="I71" s="128"/>
      <c r="J71" s="129">
        <f>J307</f>
        <v>0</v>
      </c>
      <c r="L71" s="125"/>
    </row>
    <row r="72" spans="2:12" s="10" customFormat="1" ht="19.9" customHeight="1">
      <c r="B72" s="125"/>
      <c r="D72" s="126" t="s">
        <v>295</v>
      </c>
      <c r="E72" s="127"/>
      <c r="F72" s="127"/>
      <c r="G72" s="127"/>
      <c r="H72" s="127"/>
      <c r="I72" s="128"/>
      <c r="J72" s="129">
        <f>J322</f>
        <v>0</v>
      </c>
      <c r="L72" s="125"/>
    </row>
    <row r="73" spans="1:31" s="2" customFormat="1" ht="21.75" customHeight="1">
      <c r="A73" s="34"/>
      <c r="B73" s="35"/>
      <c r="C73" s="34"/>
      <c r="D73" s="34"/>
      <c r="E73" s="34"/>
      <c r="F73" s="34"/>
      <c r="G73" s="34"/>
      <c r="H73" s="34"/>
      <c r="I73" s="93"/>
      <c r="J73" s="34"/>
      <c r="K73" s="34"/>
      <c r="L73" s="94"/>
      <c r="S73" s="34"/>
      <c r="T73" s="34"/>
      <c r="U73" s="34"/>
      <c r="V73" s="34"/>
      <c r="W73" s="34"/>
      <c r="X73" s="34"/>
      <c r="Y73" s="34"/>
      <c r="Z73" s="34"/>
      <c r="AA73" s="34"/>
      <c r="AB73" s="34"/>
      <c r="AC73" s="34"/>
      <c r="AD73" s="34"/>
      <c r="AE73" s="34"/>
    </row>
    <row r="74" spans="1:31" s="2" customFormat="1" ht="6.95" customHeight="1">
      <c r="A74" s="34"/>
      <c r="B74" s="44"/>
      <c r="C74" s="45"/>
      <c r="D74" s="45"/>
      <c r="E74" s="45"/>
      <c r="F74" s="45"/>
      <c r="G74" s="45"/>
      <c r="H74" s="45"/>
      <c r="I74" s="114"/>
      <c r="J74" s="45"/>
      <c r="K74" s="45"/>
      <c r="L74" s="94"/>
      <c r="S74" s="34"/>
      <c r="T74" s="34"/>
      <c r="U74" s="34"/>
      <c r="V74" s="34"/>
      <c r="W74" s="34"/>
      <c r="X74" s="34"/>
      <c r="Y74" s="34"/>
      <c r="Z74" s="34"/>
      <c r="AA74" s="34"/>
      <c r="AB74" s="34"/>
      <c r="AC74" s="34"/>
      <c r="AD74" s="34"/>
      <c r="AE74" s="34"/>
    </row>
    <row r="78" spans="1:31" s="2" customFormat="1" ht="6.95" customHeight="1">
      <c r="A78" s="34"/>
      <c r="B78" s="46"/>
      <c r="C78" s="47"/>
      <c r="D78" s="47"/>
      <c r="E78" s="47"/>
      <c r="F78" s="47"/>
      <c r="G78" s="47"/>
      <c r="H78" s="47"/>
      <c r="I78" s="115"/>
      <c r="J78" s="47"/>
      <c r="K78" s="47"/>
      <c r="L78" s="94"/>
      <c r="S78" s="34"/>
      <c r="T78" s="34"/>
      <c r="U78" s="34"/>
      <c r="V78" s="34"/>
      <c r="W78" s="34"/>
      <c r="X78" s="34"/>
      <c r="Y78" s="34"/>
      <c r="Z78" s="34"/>
      <c r="AA78" s="34"/>
      <c r="AB78" s="34"/>
      <c r="AC78" s="34"/>
      <c r="AD78" s="34"/>
      <c r="AE78" s="34"/>
    </row>
    <row r="79" spans="1:31" s="2" customFormat="1" ht="24.95" customHeight="1">
      <c r="A79" s="34"/>
      <c r="B79" s="35"/>
      <c r="C79" s="22" t="s">
        <v>111</v>
      </c>
      <c r="D79" s="34"/>
      <c r="E79" s="34"/>
      <c r="F79" s="34"/>
      <c r="G79" s="34"/>
      <c r="H79" s="34"/>
      <c r="I79" s="93"/>
      <c r="J79" s="34"/>
      <c r="K79" s="34"/>
      <c r="L79" s="94"/>
      <c r="S79" s="34"/>
      <c r="T79" s="34"/>
      <c r="U79" s="34"/>
      <c r="V79" s="34"/>
      <c r="W79" s="34"/>
      <c r="X79" s="34"/>
      <c r="Y79" s="34"/>
      <c r="Z79" s="34"/>
      <c r="AA79" s="34"/>
      <c r="AB79" s="34"/>
      <c r="AC79" s="34"/>
      <c r="AD79" s="34"/>
      <c r="AE79" s="34"/>
    </row>
    <row r="80" spans="1:31" s="2" customFormat="1" ht="6.95" customHeight="1">
      <c r="A80" s="34"/>
      <c r="B80" s="35"/>
      <c r="C80" s="34"/>
      <c r="D80" s="34"/>
      <c r="E80" s="34"/>
      <c r="F80" s="34"/>
      <c r="G80" s="34"/>
      <c r="H80" s="34"/>
      <c r="I80" s="93"/>
      <c r="J80" s="34"/>
      <c r="K80" s="34"/>
      <c r="L80" s="94"/>
      <c r="S80" s="34"/>
      <c r="T80" s="34"/>
      <c r="U80" s="34"/>
      <c r="V80" s="34"/>
      <c r="W80" s="34"/>
      <c r="X80" s="34"/>
      <c r="Y80" s="34"/>
      <c r="Z80" s="34"/>
      <c r="AA80" s="34"/>
      <c r="AB80" s="34"/>
      <c r="AC80" s="34"/>
      <c r="AD80" s="34"/>
      <c r="AE80" s="34"/>
    </row>
    <row r="81" spans="1:31" s="2" customFormat="1" ht="12" customHeight="1">
      <c r="A81" s="34"/>
      <c r="B81" s="35"/>
      <c r="C81" s="28" t="s">
        <v>17</v>
      </c>
      <c r="D81" s="34"/>
      <c r="E81" s="34"/>
      <c r="F81" s="34"/>
      <c r="G81" s="34"/>
      <c r="H81" s="34"/>
      <c r="I81" s="93"/>
      <c r="J81" s="34"/>
      <c r="K81" s="34"/>
      <c r="L81" s="94"/>
      <c r="S81" s="34"/>
      <c r="T81" s="34"/>
      <c r="U81" s="34"/>
      <c r="V81" s="34"/>
      <c r="W81" s="34"/>
      <c r="X81" s="34"/>
      <c r="Y81" s="34"/>
      <c r="Z81" s="34"/>
      <c r="AA81" s="34"/>
      <c r="AB81" s="34"/>
      <c r="AC81" s="34"/>
      <c r="AD81" s="34"/>
      <c r="AE81" s="34"/>
    </row>
    <row r="82" spans="1:31" s="2" customFormat="1" ht="14.45" customHeight="1">
      <c r="A82" s="34"/>
      <c r="B82" s="35"/>
      <c r="C82" s="34"/>
      <c r="D82" s="34"/>
      <c r="E82" s="331" t="str">
        <f>E7</f>
        <v>Obnova rybníka Kamenná a revitalizace Lazského potoka</v>
      </c>
      <c r="F82" s="332"/>
      <c r="G82" s="332"/>
      <c r="H82" s="332"/>
      <c r="I82" s="93"/>
      <c r="J82" s="34"/>
      <c r="K82" s="34"/>
      <c r="L82" s="94"/>
      <c r="S82" s="34"/>
      <c r="T82" s="34"/>
      <c r="U82" s="34"/>
      <c r="V82" s="34"/>
      <c r="W82" s="34"/>
      <c r="X82" s="34"/>
      <c r="Y82" s="34"/>
      <c r="Z82" s="34"/>
      <c r="AA82" s="34"/>
      <c r="AB82" s="34"/>
      <c r="AC82" s="34"/>
      <c r="AD82" s="34"/>
      <c r="AE82" s="34"/>
    </row>
    <row r="83" spans="1:31" s="2" customFormat="1" ht="12" customHeight="1">
      <c r="A83" s="34"/>
      <c r="B83" s="35"/>
      <c r="C83" s="28" t="s">
        <v>100</v>
      </c>
      <c r="D83" s="34"/>
      <c r="E83" s="34"/>
      <c r="F83" s="34"/>
      <c r="G83" s="34"/>
      <c r="H83" s="34"/>
      <c r="I83" s="93"/>
      <c r="J83" s="34"/>
      <c r="K83" s="34"/>
      <c r="L83" s="94"/>
      <c r="S83" s="34"/>
      <c r="T83" s="34"/>
      <c r="U83" s="34"/>
      <c r="V83" s="34"/>
      <c r="W83" s="34"/>
      <c r="X83" s="34"/>
      <c r="Y83" s="34"/>
      <c r="Z83" s="34"/>
      <c r="AA83" s="34"/>
      <c r="AB83" s="34"/>
      <c r="AC83" s="34"/>
      <c r="AD83" s="34"/>
      <c r="AE83" s="34"/>
    </row>
    <row r="84" spans="1:31" s="2" customFormat="1" ht="14.45" customHeight="1">
      <c r="A84" s="34"/>
      <c r="B84" s="35"/>
      <c r="C84" s="34"/>
      <c r="D84" s="34"/>
      <c r="E84" s="309" t="str">
        <f>E9</f>
        <v>SO 04 - Tůň č.2</v>
      </c>
      <c r="F84" s="330"/>
      <c r="G84" s="330"/>
      <c r="H84" s="330"/>
      <c r="I84" s="93"/>
      <c r="J84" s="34"/>
      <c r="K84" s="34"/>
      <c r="L84" s="94"/>
      <c r="S84" s="34"/>
      <c r="T84" s="34"/>
      <c r="U84" s="34"/>
      <c r="V84" s="34"/>
      <c r="W84" s="34"/>
      <c r="X84" s="34"/>
      <c r="Y84" s="34"/>
      <c r="Z84" s="34"/>
      <c r="AA84" s="34"/>
      <c r="AB84" s="34"/>
      <c r="AC84" s="34"/>
      <c r="AD84" s="34"/>
      <c r="AE84" s="34"/>
    </row>
    <row r="85" spans="1:31" s="2" customFormat="1" ht="6.95" customHeight="1">
      <c r="A85" s="34"/>
      <c r="B85" s="35"/>
      <c r="C85" s="34"/>
      <c r="D85" s="34"/>
      <c r="E85" s="34"/>
      <c r="F85" s="34"/>
      <c r="G85" s="34"/>
      <c r="H85" s="34"/>
      <c r="I85" s="93"/>
      <c r="J85" s="34"/>
      <c r="K85" s="34"/>
      <c r="L85" s="94"/>
      <c r="S85" s="34"/>
      <c r="T85" s="34"/>
      <c r="U85" s="34"/>
      <c r="V85" s="34"/>
      <c r="W85" s="34"/>
      <c r="X85" s="34"/>
      <c r="Y85" s="34"/>
      <c r="Z85" s="34"/>
      <c r="AA85" s="34"/>
      <c r="AB85" s="34"/>
      <c r="AC85" s="34"/>
      <c r="AD85" s="34"/>
      <c r="AE85" s="34"/>
    </row>
    <row r="86" spans="1:31" s="2" customFormat="1" ht="12" customHeight="1">
      <c r="A86" s="34"/>
      <c r="B86" s="35"/>
      <c r="C86" s="28" t="s">
        <v>23</v>
      </c>
      <c r="D86" s="34"/>
      <c r="E86" s="34"/>
      <c r="F86" s="26" t="str">
        <f>F12</f>
        <v>Kamenná</v>
      </c>
      <c r="G86" s="34"/>
      <c r="H86" s="34"/>
      <c r="I86" s="95" t="s">
        <v>25</v>
      </c>
      <c r="J86" s="52" t="str">
        <f>IF(J12="","",J12)</f>
        <v>11. 1. 2020</v>
      </c>
      <c r="K86" s="34"/>
      <c r="L86" s="94"/>
      <c r="S86" s="34"/>
      <c r="T86" s="34"/>
      <c r="U86" s="34"/>
      <c r="V86" s="34"/>
      <c r="W86" s="34"/>
      <c r="X86" s="34"/>
      <c r="Y86" s="34"/>
      <c r="Z86" s="34"/>
      <c r="AA86" s="34"/>
      <c r="AB86" s="34"/>
      <c r="AC86" s="34"/>
      <c r="AD86" s="34"/>
      <c r="AE86" s="34"/>
    </row>
    <row r="87" spans="1:31" s="2" customFormat="1" ht="6.95" customHeight="1">
      <c r="A87" s="34"/>
      <c r="B87" s="35"/>
      <c r="C87" s="34"/>
      <c r="D87" s="34"/>
      <c r="E87" s="34"/>
      <c r="F87" s="34"/>
      <c r="G87" s="34"/>
      <c r="H87" s="34"/>
      <c r="I87" s="93"/>
      <c r="J87" s="34"/>
      <c r="K87" s="34"/>
      <c r="L87" s="94"/>
      <c r="S87" s="34"/>
      <c r="T87" s="34"/>
      <c r="U87" s="34"/>
      <c r="V87" s="34"/>
      <c r="W87" s="34"/>
      <c r="X87" s="34"/>
      <c r="Y87" s="34"/>
      <c r="Z87" s="34"/>
      <c r="AA87" s="34"/>
      <c r="AB87" s="34"/>
      <c r="AC87" s="34"/>
      <c r="AD87" s="34"/>
      <c r="AE87" s="34"/>
    </row>
    <row r="88" spans="1:31" s="2" customFormat="1" ht="22.9" customHeight="1">
      <c r="A88" s="34"/>
      <c r="B88" s="35"/>
      <c r="C88" s="28" t="s">
        <v>31</v>
      </c>
      <c r="D88" s="34"/>
      <c r="E88" s="34"/>
      <c r="F88" s="26" t="str">
        <f>E15</f>
        <v>Obec Milín</v>
      </c>
      <c r="G88" s="34"/>
      <c r="H88" s="34"/>
      <c r="I88" s="95" t="s">
        <v>37</v>
      </c>
      <c r="J88" s="32" t="str">
        <f>E21</f>
        <v>Ing.František Sedláček</v>
      </c>
      <c r="K88" s="34"/>
      <c r="L88" s="94"/>
      <c r="S88" s="34"/>
      <c r="T88" s="34"/>
      <c r="U88" s="34"/>
      <c r="V88" s="34"/>
      <c r="W88" s="34"/>
      <c r="X88" s="34"/>
      <c r="Y88" s="34"/>
      <c r="Z88" s="34"/>
      <c r="AA88" s="34"/>
      <c r="AB88" s="34"/>
      <c r="AC88" s="34"/>
      <c r="AD88" s="34"/>
      <c r="AE88" s="34"/>
    </row>
    <row r="89" spans="1:31" s="2" customFormat="1" ht="22.9" customHeight="1">
      <c r="A89" s="34"/>
      <c r="B89" s="35"/>
      <c r="C89" s="28" t="s">
        <v>35</v>
      </c>
      <c r="D89" s="34"/>
      <c r="E89" s="34"/>
      <c r="F89" s="26" t="str">
        <f>IF(E18="","",E18)</f>
        <v>Vyplň údaj</v>
      </c>
      <c r="G89" s="34"/>
      <c r="H89" s="34"/>
      <c r="I89" s="95" t="s">
        <v>40</v>
      </c>
      <c r="J89" s="32" t="str">
        <f>E24</f>
        <v>Ing.František Sedláček</v>
      </c>
      <c r="K89" s="34"/>
      <c r="L89" s="94"/>
      <c r="S89" s="34"/>
      <c r="T89" s="34"/>
      <c r="U89" s="34"/>
      <c r="V89" s="34"/>
      <c r="W89" s="34"/>
      <c r="X89" s="34"/>
      <c r="Y89" s="34"/>
      <c r="Z89" s="34"/>
      <c r="AA89" s="34"/>
      <c r="AB89" s="34"/>
      <c r="AC89" s="34"/>
      <c r="AD89" s="34"/>
      <c r="AE89" s="34"/>
    </row>
    <row r="90" spans="1:31" s="2" customFormat="1" ht="10.35" customHeight="1">
      <c r="A90" s="34"/>
      <c r="B90" s="35"/>
      <c r="C90" s="34"/>
      <c r="D90" s="34"/>
      <c r="E90" s="34"/>
      <c r="F90" s="34"/>
      <c r="G90" s="34"/>
      <c r="H90" s="34"/>
      <c r="I90" s="93"/>
      <c r="J90" s="34"/>
      <c r="K90" s="34"/>
      <c r="L90" s="94"/>
      <c r="S90" s="34"/>
      <c r="T90" s="34"/>
      <c r="U90" s="34"/>
      <c r="V90" s="34"/>
      <c r="W90" s="34"/>
      <c r="X90" s="34"/>
      <c r="Y90" s="34"/>
      <c r="Z90" s="34"/>
      <c r="AA90" s="34"/>
      <c r="AB90" s="34"/>
      <c r="AC90" s="34"/>
      <c r="AD90" s="34"/>
      <c r="AE90" s="34"/>
    </row>
    <row r="91" spans="1:31" s="11" customFormat="1" ht="29.25" customHeight="1">
      <c r="A91" s="130"/>
      <c r="B91" s="131"/>
      <c r="C91" s="132" t="s">
        <v>112</v>
      </c>
      <c r="D91" s="133" t="s">
        <v>62</v>
      </c>
      <c r="E91" s="133" t="s">
        <v>58</v>
      </c>
      <c r="F91" s="133" t="s">
        <v>59</v>
      </c>
      <c r="G91" s="133" t="s">
        <v>113</v>
      </c>
      <c r="H91" s="133" t="s">
        <v>114</v>
      </c>
      <c r="I91" s="134" t="s">
        <v>115</v>
      </c>
      <c r="J91" s="133" t="s">
        <v>104</v>
      </c>
      <c r="K91" s="135" t="s">
        <v>116</v>
      </c>
      <c r="L91" s="136"/>
      <c r="M91" s="59" t="s">
        <v>3</v>
      </c>
      <c r="N91" s="60" t="s">
        <v>47</v>
      </c>
      <c r="O91" s="60" t="s">
        <v>117</v>
      </c>
      <c r="P91" s="60" t="s">
        <v>118</v>
      </c>
      <c r="Q91" s="60" t="s">
        <v>119</v>
      </c>
      <c r="R91" s="60" t="s">
        <v>120</v>
      </c>
      <c r="S91" s="60" t="s">
        <v>121</v>
      </c>
      <c r="T91" s="61" t="s">
        <v>122</v>
      </c>
      <c r="U91" s="130"/>
      <c r="V91" s="130"/>
      <c r="W91" s="130"/>
      <c r="X91" s="130"/>
      <c r="Y91" s="130"/>
      <c r="Z91" s="130"/>
      <c r="AA91" s="130"/>
      <c r="AB91" s="130"/>
      <c r="AC91" s="130"/>
      <c r="AD91" s="130"/>
      <c r="AE91" s="130"/>
    </row>
    <row r="92" spans="1:63" s="2" customFormat="1" ht="22.9" customHeight="1">
      <c r="A92" s="34"/>
      <c r="B92" s="35"/>
      <c r="C92" s="66" t="s">
        <v>123</v>
      </c>
      <c r="D92" s="34"/>
      <c r="E92" s="34"/>
      <c r="F92" s="34"/>
      <c r="G92" s="34"/>
      <c r="H92" s="34"/>
      <c r="I92" s="93"/>
      <c r="J92" s="137">
        <f>BK92</f>
        <v>0</v>
      </c>
      <c r="K92" s="34"/>
      <c r="L92" s="35"/>
      <c r="M92" s="62"/>
      <c r="N92" s="53"/>
      <c r="O92" s="63"/>
      <c r="P92" s="138">
        <f>P93+P306</f>
        <v>0</v>
      </c>
      <c r="Q92" s="63"/>
      <c r="R92" s="138">
        <f>R93+R306</f>
        <v>74.18467247999999</v>
      </c>
      <c r="S92" s="63"/>
      <c r="T92" s="139">
        <f>T93+T306</f>
        <v>6.937799999999999</v>
      </c>
      <c r="U92" s="34"/>
      <c r="V92" s="34"/>
      <c r="W92" s="34"/>
      <c r="X92" s="34"/>
      <c r="Y92" s="34"/>
      <c r="Z92" s="34"/>
      <c r="AA92" s="34"/>
      <c r="AB92" s="34"/>
      <c r="AC92" s="34"/>
      <c r="AD92" s="34"/>
      <c r="AE92" s="34"/>
      <c r="AT92" s="18" t="s">
        <v>76</v>
      </c>
      <c r="AU92" s="18" t="s">
        <v>105</v>
      </c>
      <c r="BK92" s="140">
        <f>BK93+BK306</f>
        <v>0</v>
      </c>
    </row>
    <row r="93" spans="2:63" s="12" customFormat="1" ht="25.9" customHeight="1">
      <c r="B93" s="141"/>
      <c r="D93" s="142" t="s">
        <v>76</v>
      </c>
      <c r="E93" s="143" t="s">
        <v>124</v>
      </c>
      <c r="F93" s="143" t="s">
        <v>125</v>
      </c>
      <c r="I93" s="144"/>
      <c r="J93" s="145">
        <f>BK93</f>
        <v>0</v>
      </c>
      <c r="L93" s="141"/>
      <c r="M93" s="146"/>
      <c r="N93" s="147"/>
      <c r="O93" s="147"/>
      <c r="P93" s="148">
        <f>P94+P214+P229+P265+P275+P279+P284+P290+P298</f>
        <v>0</v>
      </c>
      <c r="Q93" s="147"/>
      <c r="R93" s="148">
        <f>R94+R214+R229+R265+R275+R279+R284+R290+R298</f>
        <v>74.11319087999999</v>
      </c>
      <c r="S93" s="147"/>
      <c r="T93" s="149">
        <f>T94+T214+T229+T265+T275+T279+T284+T290+T298</f>
        <v>6.937799999999999</v>
      </c>
      <c r="AR93" s="142" t="s">
        <v>85</v>
      </c>
      <c r="AT93" s="150" t="s">
        <v>76</v>
      </c>
      <c r="AU93" s="150" t="s">
        <v>77</v>
      </c>
      <c r="AY93" s="142" t="s">
        <v>126</v>
      </c>
      <c r="BK93" s="151">
        <f>BK94+BK214+BK229+BK265+BK275+BK279+BK284+BK290+BK298</f>
        <v>0</v>
      </c>
    </row>
    <row r="94" spans="2:63" s="12" customFormat="1" ht="22.9" customHeight="1">
      <c r="B94" s="141"/>
      <c r="D94" s="142" t="s">
        <v>76</v>
      </c>
      <c r="E94" s="152" t="s">
        <v>85</v>
      </c>
      <c r="F94" s="152" t="s">
        <v>127</v>
      </c>
      <c r="I94" s="144"/>
      <c r="J94" s="153">
        <f>BK94</f>
        <v>0</v>
      </c>
      <c r="L94" s="141"/>
      <c r="M94" s="146"/>
      <c r="N94" s="147"/>
      <c r="O94" s="147"/>
      <c r="P94" s="148">
        <f>SUM(P95:P213)</f>
        <v>0</v>
      </c>
      <c r="Q94" s="147"/>
      <c r="R94" s="148">
        <f>SUM(R95:R213)</f>
        <v>0.09406</v>
      </c>
      <c r="S94" s="147"/>
      <c r="T94" s="149">
        <f>SUM(T95:T213)</f>
        <v>0</v>
      </c>
      <c r="AR94" s="142" t="s">
        <v>85</v>
      </c>
      <c r="AT94" s="150" t="s">
        <v>76</v>
      </c>
      <c r="AU94" s="150" t="s">
        <v>85</v>
      </c>
      <c r="AY94" s="142" t="s">
        <v>126</v>
      </c>
      <c r="BK94" s="151">
        <f>SUM(BK95:BK213)</f>
        <v>0</v>
      </c>
    </row>
    <row r="95" spans="1:65" s="2" customFormat="1" ht="19.15" customHeight="1">
      <c r="A95" s="34"/>
      <c r="B95" s="154"/>
      <c r="C95" s="155" t="s">
        <v>85</v>
      </c>
      <c r="D95" s="155" t="s">
        <v>128</v>
      </c>
      <c r="E95" s="156" t="s">
        <v>296</v>
      </c>
      <c r="F95" s="157" t="s">
        <v>297</v>
      </c>
      <c r="G95" s="158" t="s">
        <v>298</v>
      </c>
      <c r="H95" s="159">
        <v>95</v>
      </c>
      <c r="I95" s="160"/>
      <c r="J95" s="161">
        <f>ROUND(I95*H95,2)</f>
        <v>0</v>
      </c>
      <c r="K95" s="157" t="s">
        <v>132</v>
      </c>
      <c r="L95" s="35"/>
      <c r="M95" s="162" t="s">
        <v>3</v>
      </c>
      <c r="N95" s="163" t="s">
        <v>48</v>
      </c>
      <c r="O95" s="55"/>
      <c r="P95" s="164">
        <f>O95*H95</f>
        <v>0</v>
      </c>
      <c r="Q95" s="164">
        <v>6E-05</v>
      </c>
      <c r="R95" s="164">
        <f>Q95*H95</f>
        <v>0.0057</v>
      </c>
      <c r="S95" s="164">
        <v>0</v>
      </c>
      <c r="T95" s="165">
        <f>S95*H95</f>
        <v>0</v>
      </c>
      <c r="U95" s="34"/>
      <c r="V95" s="34"/>
      <c r="W95" s="34"/>
      <c r="X95" s="34"/>
      <c r="Y95" s="34"/>
      <c r="Z95" s="34"/>
      <c r="AA95" s="34"/>
      <c r="AB95" s="34"/>
      <c r="AC95" s="34"/>
      <c r="AD95" s="34"/>
      <c r="AE95" s="34"/>
      <c r="AR95" s="166" t="s">
        <v>133</v>
      </c>
      <c r="AT95" s="166" t="s">
        <v>128</v>
      </c>
      <c r="AU95" s="166" t="s">
        <v>87</v>
      </c>
      <c r="AY95" s="18" t="s">
        <v>126</v>
      </c>
      <c r="BE95" s="167">
        <f>IF(N95="základní",J95,0)</f>
        <v>0</v>
      </c>
      <c r="BF95" s="167">
        <f>IF(N95="snížená",J95,0)</f>
        <v>0</v>
      </c>
      <c r="BG95" s="167">
        <f>IF(N95="zákl. přenesená",J95,0)</f>
        <v>0</v>
      </c>
      <c r="BH95" s="167">
        <f>IF(N95="sníž. přenesená",J95,0)</f>
        <v>0</v>
      </c>
      <c r="BI95" s="167">
        <f>IF(N95="nulová",J95,0)</f>
        <v>0</v>
      </c>
      <c r="BJ95" s="18" t="s">
        <v>85</v>
      </c>
      <c r="BK95" s="167">
        <f>ROUND(I95*H95,2)</f>
        <v>0</v>
      </c>
      <c r="BL95" s="18" t="s">
        <v>133</v>
      </c>
      <c r="BM95" s="166" t="s">
        <v>299</v>
      </c>
    </row>
    <row r="96" spans="1:47" s="2" customFormat="1" ht="48.75">
      <c r="A96" s="34"/>
      <c r="B96" s="35"/>
      <c r="C96" s="34"/>
      <c r="D96" s="168" t="s">
        <v>135</v>
      </c>
      <c r="E96" s="34"/>
      <c r="F96" s="169" t="s">
        <v>300</v>
      </c>
      <c r="G96" s="34"/>
      <c r="H96" s="34"/>
      <c r="I96" s="93"/>
      <c r="J96" s="34"/>
      <c r="K96" s="34"/>
      <c r="L96" s="35"/>
      <c r="M96" s="170"/>
      <c r="N96" s="171"/>
      <c r="O96" s="55"/>
      <c r="P96" s="55"/>
      <c r="Q96" s="55"/>
      <c r="R96" s="55"/>
      <c r="S96" s="55"/>
      <c r="T96" s="56"/>
      <c r="U96" s="34"/>
      <c r="V96" s="34"/>
      <c r="W96" s="34"/>
      <c r="X96" s="34"/>
      <c r="Y96" s="34"/>
      <c r="Z96" s="34"/>
      <c r="AA96" s="34"/>
      <c r="AB96" s="34"/>
      <c r="AC96" s="34"/>
      <c r="AD96" s="34"/>
      <c r="AE96" s="34"/>
      <c r="AT96" s="18" t="s">
        <v>135</v>
      </c>
      <c r="AU96" s="18" t="s">
        <v>87</v>
      </c>
    </row>
    <row r="97" spans="2:51" s="13" customFormat="1" ht="12">
      <c r="B97" s="172"/>
      <c r="D97" s="168" t="s">
        <v>137</v>
      </c>
      <c r="E97" s="173" t="s">
        <v>3</v>
      </c>
      <c r="F97" s="174" t="s">
        <v>301</v>
      </c>
      <c r="H97" s="175">
        <v>95</v>
      </c>
      <c r="I97" s="176"/>
      <c r="L97" s="172"/>
      <c r="M97" s="177"/>
      <c r="N97" s="178"/>
      <c r="O97" s="178"/>
      <c r="P97" s="178"/>
      <c r="Q97" s="178"/>
      <c r="R97" s="178"/>
      <c r="S97" s="178"/>
      <c r="T97" s="179"/>
      <c r="AT97" s="173" t="s">
        <v>137</v>
      </c>
      <c r="AU97" s="173" t="s">
        <v>87</v>
      </c>
      <c r="AV97" s="13" t="s">
        <v>87</v>
      </c>
      <c r="AW97" s="13" t="s">
        <v>39</v>
      </c>
      <c r="AX97" s="13" t="s">
        <v>85</v>
      </c>
      <c r="AY97" s="173" t="s">
        <v>126</v>
      </c>
    </row>
    <row r="98" spans="1:65" s="2" customFormat="1" ht="14.45" customHeight="1">
      <c r="A98" s="34"/>
      <c r="B98" s="154"/>
      <c r="C98" s="155" t="s">
        <v>87</v>
      </c>
      <c r="D98" s="155" t="s">
        <v>128</v>
      </c>
      <c r="E98" s="156" t="s">
        <v>302</v>
      </c>
      <c r="F98" s="157" t="s">
        <v>303</v>
      </c>
      <c r="G98" s="158" t="s">
        <v>298</v>
      </c>
      <c r="H98" s="159">
        <v>1</v>
      </c>
      <c r="I98" s="160"/>
      <c r="J98" s="161">
        <f>ROUND(I98*H98,2)</f>
        <v>0</v>
      </c>
      <c r="K98" s="157" t="s">
        <v>132</v>
      </c>
      <c r="L98" s="35"/>
      <c r="M98" s="162" t="s">
        <v>3</v>
      </c>
      <c r="N98" s="163" t="s">
        <v>48</v>
      </c>
      <c r="O98" s="55"/>
      <c r="P98" s="164">
        <f>O98*H98</f>
        <v>0</v>
      </c>
      <c r="Q98" s="164">
        <v>0</v>
      </c>
      <c r="R98" s="164">
        <f>Q98*H98</f>
        <v>0</v>
      </c>
      <c r="S98" s="164">
        <v>0</v>
      </c>
      <c r="T98" s="165">
        <f>S98*H98</f>
        <v>0</v>
      </c>
      <c r="U98" s="34"/>
      <c r="V98" s="34"/>
      <c r="W98" s="34"/>
      <c r="X98" s="34"/>
      <c r="Y98" s="34"/>
      <c r="Z98" s="34"/>
      <c r="AA98" s="34"/>
      <c r="AB98" s="34"/>
      <c r="AC98" s="34"/>
      <c r="AD98" s="34"/>
      <c r="AE98" s="34"/>
      <c r="AR98" s="166" t="s">
        <v>133</v>
      </c>
      <c r="AT98" s="166" t="s">
        <v>128</v>
      </c>
      <c r="AU98" s="166" t="s">
        <v>87</v>
      </c>
      <c r="AY98" s="18" t="s">
        <v>126</v>
      </c>
      <c r="BE98" s="167">
        <f>IF(N98="základní",J98,0)</f>
        <v>0</v>
      </c>
      <c r="BF98" s="167">
        <f>IF(N98="snížená",J98,0)</f>
        <v>0</v>
      </c>
      <c r="BG98" s="167">
        <f>IF(N98="zákl. přenesená",J98,0)</f>
        <v>0</v>
      </c>
      <c r="BH98" s="167">
        <f>IF(N98="sníž. přenesená",J98,0)</f>
        <v>0</v>
      </c>
      <c r="BI98" s="167">
        <f>IF(N98="nulová",J98,0)</f>
        <v>0</v>
      </c>
      <c r="BJ98" s="18" t="s">
        <v>85</v>
      </c>
      <c r="BK98" s="167">
        <f>ROUND(I98*H98,2)</f>
        <v>0</v>
      </c>
      <c r="BL98" s="18" t="s">
        <v>133</v>
      </c>
      <c r="BM98" s="166" t="s">
        <v>304</v>
      </c>
    </row>
    <row r="99" spans="1:47" s="2" customFormat="1" ht="107.25">
      <c r="A99" s="34"/>
      <c r="B99" s="35"/>
      <c r="C99" s="34"/>
      <c r="D99" s="168" t="s">
        <v>135</v>
      </c>
      <c r="E99" s="34"/>
      <c r="F99" s="169" t="s">
        <v>305</v>
      </c>
      <c r="G99" s="34"/>
      <c r="H99" s="34"/>
      <c r="I99" s="93"/>
      <c r="J99" s="34"/>
      <c r="K99" s="34"/>
      <c r="L99" s="35"/>
      <c r="M99" s="170"/>
      <c r="N99" s="171"/>
      <c r="O99" s="55"/>
      <c r="P99" s="55"/>
      <c r="Q99" s="55"/>
      <c r="R99" s="55"/>
      <c r="S99" s="55"/>
      <c r="T99" s="56"/>
      <c r="U99" s="34"/>
      <c r="V99" s="34"/>
      <c r="W99" s="34"/>
      <c r="X99" s="34"/>
      <c r="Y99" s="34"/>
      <c r="Z99" s="34"/>
      <c r="AA99" s="34"/>
      <c r="AB99" s="34"/>
      <c r="AC99" s="34"/>
      <c r="AD99" s="34"/>
      <c r="AE99" s="34"/>
      <c r="AT99" s="18" t="s">
        <v>135</v>
      </c>
      <c r="AU99" s="18" t="s">
        <v>87</v>
      </c>
    </row>
    <row r="100" spans="1:65" s="2" customFormat="1" ht="14.45" customHeight="1">
      <c r="A100" s="34"/>
      <c r="B100" s="154"/>
      <c r="C100" s="155" t="s">
        <v>144</v>
      </c>
      <c r="D100" s="155" t="s">
        <v>128</v>
      </c>
      <c r="E100" s="156" t="s">
        <v>306</v>
      </c>
      <c r="F100" s="157" t="s">
        <v>307</v>
      </c>
      <c r="G100" s="158" t="s">
        <v>298</v>
      </c>
      <c r="H100" s="159">
        <v>10</v>
      </c>
      <c r="I100" s="160"/>
      <c r="J100" s="161">
        <f>ROUND(I100*H100,2)</f>
        <v>0</v>
      </c>
      <c r="K100" s="157" t="s">
        <v>132</v>
      </c>
      <c r="L100" s="35"/>
      <c r="M100" s="162" t="s">
        <v>3</v>
      </c>
      <c r="N100" s="163" t="s">
        <v>48</v>
      </c>
      <c r="O100" s="55"/>
      <c r="P100" s="164">
        <f>O100*H100</f>
        <v>0</v>
      </c>
      <c r="Q100" s="164">
        <v>0</v>
      </c>
      <c r="R100" s="164">
        <f>Q100*H100</f>
        <v>0</v>
      </c>
      <c r="S100" s="164">
        <v>0</v>
      </c>
      <c r="T100" s="165">
        <f>S100*H100</f>
        <v>0</v>
      </c>
      <c r="U100" s="34"/>
      <c r="V100" s="34"/>
      <c r="W100" s="34"/>
      <c r="X100" s="34"/>
      <c r="Y100" s="34"/>
      <c r="Z100" s="34"/>
      <c r="AA100" s="34"/>
      <c r="AB100" s="34"/>
      <c r="AC100" s="34"/>
      <c r="AD100" s="34"/>
      <c r="AE100" s="34"/>
      <c r="AR100" s="166" t="s">
        <v>133</v>
      </c>
      <c r="AT100" s="166" t="s">
        <v>128</v>
      </c>
      <c r="AU100" s="166" t="s">
        <v>87</v>
      </c>
      <c r="AY100" s="18" t="s">
        <v>126</v>
      </c>
      <c r="BE100" s="167">
        <f>IF(N100="základní",J100,0)</f>
        <v>0</v>
      </c>
      <c r="BF100" s="167">
        <f>IF(N100="snížená",J100,0)</f>
        <v>0</v>
      </c>
      <c r="BG100" s="167">
        <f>IF(N100="zákl. přenesená",J100,0)</f>
        <v>0</v>
      </c>
      <c r="BH100" s="167">
        <f>IF(N100="sníž. přenesená",J100,0)</f>
        <v>0</v>
      </c>
      <c r="BI100" s="167">
        <f>IF(N100="nulová",J100,0)</f>
        <v>0</v>
      </c>
      <c r="BJ100" s="18" t="s">
        <v>85</v>
      </c>
      <c r="BK100" s="167">
        <f>ROUND(I100*H100,2)</f>
        <v>0</v>
      </c>
      <c r="BL100" s="18" t="s">
        <v>133</v>
      </c>
      <c r="BM100" s="166" t="s">
        <v>308</v>
      </c>
    </row>
    <row r="101" spans="1:47" s="2" customFormat="1" ht="107.25">
      <c r="A101" s="34"/>
      <c r="B101" s="35"/>
      <c r="C101" s="34"/>
      <c r="D101" s="168" t="s">
        <v>135</v>
      </c>
      <c r="E101" s="34"/>
      <c r="F101" s="169" t="s">
        <v>305</v>
      </c>
      <c r="G101" s="34"/>
      <c r="H101" s="34"/>
      <c r="I101" s="93"/>
      <c r="J101" s="34"/>
      <c r="K101" s="34"/>
      <c r="L101" s="35"/>
      <c r="M101" s="170"/>
      <c r="N101" s="171"/>
      <c r="O101" s="55"/>
      <c r="P101" s="55"/>
      <c r="Q101" s="55"/>
      <c r="R101" s="55"/>
      <c r="S101" s="55"/>
      <c r="T101" s="56"/>
      <c r="U101" s="34"/>
      <c r="V101" s="34"/>
      <c r="W101" s="34"/>
      <c r="X101" s="34"/>
      <c r="Y101" s="34"/>
      <c r="Z101" s="34"/>
      <c r="AA101" s="34"/>
      <c r="AB101" s="34"/>
      <c r="AC101" s="34"/>
      <c r="AD101" s="34"/>
      <c r="AE101" s="34"/>
      <c r="AT101" s="18" t="s">
        <v>135</v>
      </c>
      <c r="AU101" s="18" t="s">
        <v>87</v>
      </c>
    </row>
    <row r="102" spans="1:65" s="2" customFormat="1" ht="14.45" customHeight="1">
      <c r="A102" s="34"/>
      <c r="B102" s="154"/>
      <c r="C102" s="155" t="s">
        <v>133</v>
      </c>
      <c r="D102" s="155" t="s">
        <v>128</v>
      </c>
      <c r="E102" s="156" t="s">
        <v>309</v>
      </c>
      <c r="F102" s="157" t="s">
        <v>310</v>
      </c>
      <c r="G102" s="158" t="s">
        <v>298</v>
      </c>
      <c r="H102" s="159">
        <v>8</v>
      </c>
      <c r="I102" s="160"/>
      <c r="J102" s="161">
        <f>ROUND(I102*H102,2)</f>
        <v>0</v>
      </c>
      <c r="K102" s="157" t="s">
        <v>132</v>
      </c>
      <c r="L102" s="35"/>
      <c r="M102" s="162" t="s">
        <v>3</v>
      </c>
      <c r="N102" s="163" t="s">
        <v>48</v>
      </c>
      <c r="O102" s="55"/>
      <c r="P102" s="164">
        <f>O102*H102</f>
        <v>0</v>
      </c>
      <c r="Q102" s="164">
        <v>0</v>
      </c>
      <c r="R102" s="164">
        <f>Q102*H102</f>
        <v>0</v>
      </c>
      <c r="S102" s="164">
        <v>0</v>
      </c>
      <c r="T102" s="165">
        <f>S102*H102</f>
        <v>0</v>
      </c>
      <c r="U102" s="34"/>
      <c r="V102" s="34"/>
      <c r="W102" s="34"/>
      <c r="X102" s="34"/>
      <c r="Y102" s="34"/>
      <c r="Z102" s="34"/>
      <c r="AA102" s="34"/>
      <c r="AB102" s="34"/>
      <c r="AC102" s="34"/>
      <c r="AD102" s="34"/>
      <c r="AE102" s="34"/>
      <c r="AR102" s="166" t="s">
        <v>133</v>
      </c>
      <c r="AT102" s="166" t="s">
        <v>128</v>
      </c>
      <c r="AU102" s="166" t="s">
        <v>87</v>
      </c>
      <c r="AY102" s="18" t="s">
        <v>126</v>
      </c>
      <c r="BE102" s="167">
        <f>IF(N102="základní",J102,0)</f>
        <v>0</v>
      </c>
      <c r="BF102" s="167">
        <f>IF(N102="snížená",J102,0)</f>
        <v>0</v>
      </c>
      <c r="BG102" s="167">
        <f>IF(N102="zákl. přenesená",J102,0)</f>
        <v>0</v>
      </c>
      <c r="BH102" s="167">
        <f>IF(N102="sníž. přenesená",J102,0)</f>
        <v>0</v>
      </c>
      <c r="BI102" s="167">
        <f>IF(N102="nulová",J102,0)</f>
        <v>0</v>
      </c>
      <c r="BJ102" s="18" t="s">
        <v>85</v>
      </c>
      <c r="BK102" s="167">
        <f>ROUND(I102*H102,2)</f>
        <v>0</v>
      </c>
      <c r="BL102" s="18" t="s">
        <v>133</v>
      </c>
      <c r="BM102" s="166" t="s">
        <v>311</v>
      </c>
    </row>
    <row r="103" spans="1:47" s="2" customFormat="1" ht="107.25">
      <c r="A103" s="34"/>
      <c r="B103" s="35"/>
      <c r="C103" s="34"/>
      <c r="D103" s="168" t="s">
        <v>135</v>
      </c>
      <c r="E103" s="34"/>
      <c r="F103" s="169" t="s">
        <v>305</v>
      </c>
      <c r="G103" s="34"/>
      <c r="H103" s="34"/>
      <c r="I103" s="93"/>
      <c r="J103" s="34"/>
      <c r="K103" s="34"/>
      <c r="L103" s="35"/>
      <c r="M103" s="170"/>
      <c r="N103" s="171"/>
      <c r="O103" s="55"/>
      <c r="P103" s="55"/>
      <c r="Q103" s="55"/>
      <c r="R103" s="55"/>
      <c r="S103" s="55"/>
      <c r="T103" s="56"/>
      <c r="U103" s="34"/>
      <c r="V103" s="34"/>
      <c r="W103" s="34"/>
      <c r="X103" s="34"/>
      <c r="Y103" s="34"/>
      <c r="Z103" s="34"/>
      <c r="AA103" s="34"/>
      <c r="AB103" s="34"/>
      <c r="AC103" s="34"/>
      <c r="AD103" s="34"/>
      <c r="AE103" s="34"/>
      <c r="AT103" s="18" t="s">
        <v>135</v>
      </c>
      <c r="AU103" s="18" t="s">
        <v>87</v>
      </c>
    </row>
    <row r="104" spans="1:65" s="2" customFormat="1" ht="19.15" customHeight="1">
      <c r="A104" s="34"/>
      <c r="B104" s="154"/>
      <c r="C104" s="155" t="s">
        <v>154</v>
      </c>
      <c r="D104" s="155" t="s">
        <v>128</v>
      </c>
      <c r="E104" s="156" t="s">
        <v>312</v>
      </c>
      <c r="F104" s="157" t="s">
        <v>313</v>
      </c>
      <c r="G104" s="158" t="s">
        <v>298</v>
      </c>
      <c r="H104" s="159">
        <v>1</v>
      </c>
      <c r="I104" s="160"/>
      <c r="J104" s="161">
        <f>ROUND(I104*H104,2)</f>
        <v>0</v>
      </c>
      <c r="K104" s="157" t="s">
        <v>132</v>
      </c>
      <c r="L104" s="35"/>
      <c r="M104" s="162" t="s">
        <v>3</v>
      </c>
      <c r="N104" s="163" t="s">
        <v>48</v>
      </c>
      <c r="O104" s="55"/>
      <c r="P104" s="164">
        <f>O104*H104</f>
        <v>0</v>
      </c>
      <c r="Q104" s="164">
        <v>5E-05</v>
      </c>
      <c r="R104" s="164">
        <f>Q104*H104</f>
        <v>5E-05</v>
      </c>
      <c r="S104" s="164">
        <v>0</v>
      </c>
      <c r="T104" s="165">
        <f>S104*H104</f>
        <v>0</v>
      </c>
      <c r="U104" s="34"/>
      <c r="V104" s="34"/>
      <c r="W104" s="34"/>
      <c r="X104" s="34"/>
      <c r="Y104" s="34"/>
      <c r="Z104" s="34"/>
      <c r="AA104" s="34"/>
      <c r="AB104" s="34"/>
      <c r="AC104" s="34"/>
      <c r="AD104" s="34"/>
      <c r="AE104" s="34"/>
      <c r="AR104" s="166" t="s">
        <v>133</v>
      </c>
      <c r="AT104" s="166" t="s">
        <v>128</v>
      </c>
      <c r="AU104" s="166" t="s">
        <v>87</v>
      </c>
      <c r="AY104" s="18" t="s">
        <v>126</v>
      </c>
      <c r="BE104" s="167">
        <f>IF(N104="základní",J104,0)</f>
        <v>0</v>
      </c>
      <c r="BF104" s="167">
        <f>IF(N104="snížená",J104,0)</f>
        <v>0</v>
      </c>
      <c r="BG104" s="167">
        <f>IF(N104="zákl. přenesená",J104,0)</f>
        <v>0</v>
      </c>
      <c r="BH104" s="167">
        <f>IF(N104="sníž. přenesená",J104,0)</f>
        <v>0</v>
      </c>
      <c r="BI104" s="167">
        <f>IF(N104="nulová",J104,0)</f>
        <v>0</v>
      </c>
      <c r="BJ104" s="18" t="s">
        <v>85</v>
      </c>
      <c r="BK104" s="167">
        <f>ROUND(I104*H104,2)</f>
        <v>0</v>
      </c>
      <c r="BL104" s="18" t="s">
        <v>133</v>
      </c>
      <c r="BM104" s="166" t="s">
        <v>314</v>
      </c>
    </row>
    <row r="105" spans="1:47" s="2" customFormat="1" ht="78">
      <c r="A105" s="34"/>
      <c r="B105" s="35"/>
      <c r="C105" s="34"/>
      <c r="D105" s="168" t="s">
        <v>135</v>
      </c>
      <c r="E105" s="34"/>
      <c r="F105" s="169" t="s">
        <v>315</v>
      </c>
      <c r="G105" s="34"/>
      <c r="H105" s="34"/>
      <c r="I105" s="93"/>
      <c r="J105" s="34"/>
      <c r="K105" s="34"/>
      <c r="L105" s="35"/>
      <c r="M105" s="170"/>
      <c r="N105" s="171"/>
      <c r="O105" s="55"/>
      <c r="P105" s="55"/>
      <c r="Q105" s="55"/>
      <c r="R105" s="55"/>
      <c r="S105" s="55"/>
      <c r="T105" s="56"/>
      <c r="U105" s="34"/>
      <c r="V105" s="34"/>
      <c r="W105" s="34"/>
      <c r="X105" s="34"/>
      <c r="Y105" s="34"/>
      <c r="Z105" s="34"/>
      <c r="AA105" s="34"/>
      <c r="AB105" s="34"/>
      <c r="AC105" s="34"/>
      <c r="AD105" s="34"/>
      <c r="AE105" s="34"/>
      <c r="AT105" s="18" t="s">
        <v>135</v>
      </c>
      <c r="AU105" s="18" t="s">
        <v>87</v>
      </c>
    </row>
    <row r="106" spans="1:65" s="2" customFormat="1" ht="19.15" customHeight="1">
      <c r="A106" s="34"/>
      <c r="B106" s="154"/>
      <c r="C106" s="155" t="s">
        <v>161</v>
      </c>
      <c r="D106" s="155" t="s">
        <v>128</v>
      </c>
      <c r="E106" s="156" t="s">
        <v>316</v>
      </c>
      <c r="F106" s="157" t="s">
        <v>317</v>
      </c>
      <c r="G106" s="158" t="s">
        <v>298</v>
      </c>
      <c r="H106" s="159">
        <v>10</v>
      </c>
      <c r="I106" s="160"/>
      <c r="J106" s="161">
        <f>ROUND(I106*H106,2)</f>
        <v>0</v>
      </c>
      <c r="K106" s="157" t="s">
        <v>132</v>
      </c>
      <c r="L106" s="35"/>
      <c r="M106" s="162" t="s">
        <v>3</v>
      </c>
      <c r="N106" s="163" t="s">
        <v>48</v>
      </c>
      <c r="O106" s="55"/>
      <c r="P106" s="164">
        <f>O106*H106</f>
        <v>0</v>
      </c>
      <c r="Q106" s="164">
        <v>5E-05</v>
      </c>
      <c r="R106" s="164">
        <f>Q106*H106</f>
        <v>0.0005</v>
      </c>
      <c r="S106" s="164">
        <v>0</v>
      </c>
      <c r="T106" s="165">
        <f>S106*H106</f>
        <v>0</v>
      </c>
      <c r="U106" s="34"/>
      <c r="V106" s="34"/>
      <c r="W106" s="34"/>
      <c r="X106" s="34"/>
      <c r="Y106" s="34"/>
      <c r="Z106" s="34"/>
      <c r="AA106" s="34"/>
      <c r="AB106" s="34"/>
      <c r="AC106" s="34"/>
      <c r="AD106" s="34"/>
      <c r="AE106" s="34"/>
      <c r="AR106" s="166" t="s">
        <v>133</v>
      </c>
      <c r="AT106" s="166" t="s">
        <v>128</v>
      </c>
      <c r="AU106" s="166" t="s">
        <v>87</v>
      </c>
      <c r="AY106" s="18" t="s">
        <v>126</v>
      </c>
      <c r="BE106" s="167">
        <f>IF(N106="základní",J106,0)</f>
        <v>0</v>
      </c>
      <c r="BF106" s="167">
        <f>IF(N106="snížená",J106,0)</f>
        <v>0</v>
      </c>
      <c r="BG106" s="167">
        <f>IF(N106="zákl. přenesená",J106,0)</f>
        <v>0</v>
      </c>
      <c r="BH106" s="167">
        <f>IF(N106="sníž. přenesená",J106,0)</f>
        <v>0</v>
      </c>
      <c r="BI106" s="167">
        <f>IF(N106="nulová",J106,0)</f>
        <v>0</v>
      </c>
      <c r="BJ106" s="18" t="s">
        <v>85</v>
      </c>
      <c r="BK106" s="167">
        <f>ROUND(I106*H106,2)</f>
        <v>0</v>
      </c>
      <c r="BL106" s="18" t="s">
        <v>133</v>
      </c>
      <c r="BM106" s="166" t="s">
        <v>318</v>
      </c>
    </row>
    <row r="107" spans="1:47" s="2" customFormat="1" ht="78">
      <c r="A107" s="34"/>
      <c r="B107" s="35"/>
      <c r="C107" s="34"/>
      <c r="D107" s="168" t="s">
        <v>135</v>
      </c>
      <c r="E107" s="34"/>
      <c r="F107" s="169" t="s">
        <v>315</v>
      </c>
      <c r="G107" s="34"/>
      <c r="H107" s="34"/>
      <c r="I107" s="93"/>
      <c r="J107" s="34"/>
      <c r="K107" s="34"/>
      <c r="L107" s="35"/>
      <c r="M107" s="170"/>
      <c r="N107" s="171"/>
      <c r="O107" s="55"/>
      <c r="P107" s="55"/>
      <c r="Q107" s="55"/>
      <c r="R107" s="55"/>
      <c r="S107" s="55"/>
      <c r="T107" s="56"/>
      <c r="U107" s="34"/>
      <c r="V107" s="34"/>
      <c r="W107" s="34"/>
      <c r="X107" s="34"/>
      <c r="Y107" s="34"/>
      <c r="Z107" s="34"/>
      <c r="AA107" s="34"/>
      <c r="AB107" s="34"/>
      <c r="AC107" s="34"/>
      <c r="AD107" s="34"/>
      <c r="AE107" s="34"/>
      <c r="AT107" s="18" t="s">
        <v>135</v>
      </c>
      <c r="AU107" s="18" t="s">
        <v>87</v>
      </c>
    </row>
    <row r="108" spans="1:65" s="2" customFormat="1" ht="19.15" customHeight="1">
      <c r="A108" s="34"/>
      <c r="B108" s="154"/>
      <c r="C108" s="155" t="s">
        <v>167</v>
      </c>
      <c r="D108" s="155" t="s">
        <v>128</v>
      </c>
      <c r="E108" s="156" t="s">
        <v>319</v>
      </c>
      <c r="F108" s="157" t="s">
        <v>320</v>
      </c>
      <c r="G108" s="158" t="s">
        <v>298</v>
      </c>
      <c r="H108" s="159">
        <v>8</v>
      </c>
      <c r="I108" s="160"/>
      <c r="J108" s="161">
        <f>ROUND(I108*H108,2)</f>
        <v>0</v>
      </c>
      <c r="K108" s="157" t="s">
        <v>132</v>
      </c>
      <c r="L108" s="35"/>
      <c r="M108" s="162" t="s">
        <v>3</v>
      </c>
      <c r="N108" s="163" t="s">
        <v>48</v>
      </c>
      <c r="O108" s="55"/>
      <c r="P108" s="164">
        <f>O108*H108</f>
        <v>0</v>
      </c>
      <c r="Q108" s="164">
        <v>9E-05</v>
      </c>
      <c r="R108" s="164">
        <f>Q108*H108</f>
        <v>0.00072</v>
      </c>
      <c r="S108" s="164">
        <v>0</v>
      </c>
      <c r="T108" s="165">
        <f>S108*H108</f>
        <v>0</v>
      </c>
      <c r="U108" s="34"/>
      <c r="V108" s="34"/>
      <c r="W108" s="34"/>
      <c r="X108" s="34"/>
      <c r="Y108" s="34"/>
      <c r="Z108" s="34"/>
      <c r="AA108" s="34"/>
      <c r="AB108" s="34"/>
      <c r="AC108" s="34"/>
      <c r="AD108" s="34"/>
      <c r="AE108" s="34"/>
      <c r="AR108" s="166" t="s">
        <v>133</v>
      </c>
      <c r="AT108" s="166" t="s">
        <v>128</v>
      </c>
      <c r="AU108" s="166" t="s">
        <v>87</v>
      </c>
      <c r="AY108" s="18" t="s">
        <v>126</v>
      </c>
      <c r="BE108" s="167">
        <f>IF(N108="základní",J108,0)</f>
        <v>0</v>
      </c>
      <c r="BF108" s="167">
        <f>IF(N108="snížená",J108,0)</f>
        <v>0</v>
      </c>
      <c r="BG108" s="167">
        <f>IF(N108="zákl. přenesená",J108,0)</f>
        <v>0</v>
      </c>
      <c r="BH108" s="167">
        <f>IF(N108="sníž. přenesená",J108,0)</f>
        <v>0</v>
      </c>
      <c r="BI108" s="167">
        <f>IF(N108="nulová",J108,0)</f>
        <v>0</v>
      </c>
      <c r="BJ108" s="18" t="s">
        <v>85</v>
      </c>
      <c r="BK108" s="167">
        <f>ROUND(I108*H108,2)</f>
        <v>0</v>
      </c>
      <c r="BL108" s="18" t="s">
        <v>133</v>
      </c>
      <c r="BM108" s="166" t="s">
        <v>321</v>
      </c>
    </row>
    <row r="109" spans="1:47" s="2" customFormat="1" ht="78">
      <c r="A109" s="34"/>
      <c r="B109" s="35"/>
      <c r="C109" s="34"/>
      <c r="D109" s="168" t="s">
        <v>135</v>
      </c>
      <c r="E109" s="34"/>
      <c r="F109" s="169" t="s">
        <v>315</v>
      </c>
      <c r="G109" s="34"/>
      <c r="H109" s="34"/>
      <c r="I109" s="93"/>
      <c r="J109" s="34"/>
      <c r="K109" s="34"/>
      <c r="L109" s="35"/>
      <c r="M109" s="170"/>
      <c r="N109" s="171"/>
      <c r="O109" s="55"/>
      <c r="P109" s="55"/>
      <c r="Q109" s="55"/>
      <c r="R109" s="55"/>
      <c r="S109" s="55"/>
      <c r="T109" s="56"/>
      <c r="U109" s="34"/>
      <c r="V109" s="34"/>
      <c r="W109" s="34"/>
      <c r="X109" s="34"/>
      <c r="Y109" s="34"/>
      <c r="Z109" s="34"/>
      <c r="AA109" s="34"/>
      <c r="AB109" s="34"/>
      <c r="AC109" s="34"/>
      <c r="AD109" s="34"/>
      <c r="AE109" s="34"/>
      <c r="AT109" s="18" t="s">
        <v>135</v>
      </c>
      <c r="AU109" s="18" t="s">
        <v>87</v>
      </c>
    </row>
    <row r="110" spans="1:65" s="2" customFormat="1" ht="19.15" customHeight="1">
      <c r="A110" s="34"/>
      <c r="B110" s="154"/>
      <c r="C110" s="155" t="s">
        <v>175</v>
      </c>
      <c r="D110" s="155" t="s">
        <v>128</v>
      </c>
      <c r="E110" s="156" t="s">
        <v>230</v>
      </c>
      <c r="F110" s="157" t="s">
        <v>231</v>
      </c>
      <c r="G110" s="158" t="s">
        <v>131</v>
      </c>
      <c r="H110" s="159">
        <v>862.798</v>
      </c>
      <c r="I110" s="160"/>
      <c r="J110" s="161">
        <f>ROUND(I110*H110,2)</f>
        <v>0</v>
      </c>
      <c r="K110" s="157" t="s">
        <v>132</v>
      </c>
      <c r="L110" s="35"/>
      <c r="M110" s="162" t="s">
        <v>3</v>
      </c>
      <c r="N110" s="163" t="s">
        <v>48</v>
      </c>
      <c r="O110" s="55"/>
      <c r="P110" s="164">
        <f>O110*H110</f>
        <v>0</v>
      </c>
      <c r="Q110" s="164">
        <v>0</v>
      </c>
      <c r="R110" s="164">
        <f>Q110*H110</f>
        <v>0</v>
      </c>
      <c r="S110" s="164">
        <v>0</v>
      </c>
      <c r="T110" s="165">
        <f>S110*H110</f>
        <v>0</v>
      </c>
      <c r="U110" s="34"/>
      <c r="V110" s="34"/>
      <c r="W110" s="34"/>
      <c r="X110" s="34"/>
      <c r="Y110" s="34"/>
      <c r="Z110" s="34"/>
      <c r="AA110" s="34"/>
      <c r="AB110" s="34"/>
      <c r="AC110" s="34"/>
      <c r="AD110" s="34"/>
      <c r="AE110" s="34"/>
      <c r="AR110" s="166" t="s">
        <v>133</v>
      </c>
      <c r="AT110" s="166" t="s">
        <v>128</v>
      </c>
      <c r="AU110" s="166" t="s">
        <v>87</v>
      </c>
      <c r="AY110" s="18" t="s">
        <v>126</v>
      </c>
      <c r="BE110" s="167">
        <f>IF(N110="základní",J110,0)</f>
        <v>0</v>
      </c>
      <c r="BF110" s="167">
        <f>IF(N110="snížená",J110,0)</f>
        <v>0</v>
      </c>
      <c r="BG110" s="167">
        <f>IF(N110="zákl. přenesená",J110,0)</f>
        <v>0</v>
      </c>
      <c r="BH110" s="167">
        <f>IF(N110="sníž. přenesená",J110,0)</f>
        <v>0</v>
      </c>
      <c r="BI110" s="167">
        <f>IF(N110="nulová",J110,0)</f>
        <v>0</v>
      </c>
      <c r="BJ110" s="18" t="s">
        <v>85</v>
      </c>
      <c r="BK110" s="167">
        <f>ROUND(I110*H110,2)</f>
        <v>0</v>
      </c>
      <c r="BL110" s="18" t="s">
        <v>133</v>
      </c>
      <c r="BM110" s="166" t="s">
        <v>322</v>
      </c>
    </row>
    <row r="111" spans="1:47" s="2" customFormat="1" ht="146.25">
      <c r="A111" s="34"/>
      <c r="B111" s="35"/>
      <c r="C111" s="34"/>
      <c r="D111" s="168" t="s">
        <v>135</v>
      </c>
      <c r="E111" s="34"/>
      <c r="F111" s="169" t="s">
        <v>233</v>
      </c>
      <c r="G111" s="34"/>
      <c r="H111" s="34"/>
      <c r="I111" s="93"/>
      <c r="J111" s="34"/>
      <c r="K111" s="34"/>
      <c r="L111" s="35"/>
      <c r="M111" s="170"/>
      <c r="N111" s="171"/>
      <c r="O111" s="55"/>
      <c r="P111" s="55"/>
      <c r="Q111" s="55"/>
      <c r="R111" s="55"/>
      <c r="S111" s="55"/>
      <c r="T111" s="56"/>
      <c r="U111" s="34"/>
      <c r="V111" s="34"/>
      <c r="W111" s="34"/>
      <c r="X111" s="34"/>
      <c r="Y111" s="34"/>
      <c r="Z111" s="34"/>
      <c r="AA111" s="34"/>
      <c r="AB111" s="34"/>
      <c r="AC111" s="34"/>
      <c r="AD111" s="34"/>
      <c r="AE111" s="34"/>
      <c r="AT111" s="18" t="s">
        <v>135</v>
      </c>
      <c r="AU111" s="18" t="s">
        <v>87</v>
      </c>
    </row>
    <row r="112" spans="2:51" s="13" customFormat="1" ht="12">
      <c r="B112" s="172"/>
      <c r="D112" s="168" t="s">
        <v>137</v>
      </c>
      <c r="E112" s="173" t="s">
        <v>3</v>
      </c>
      <c r="F112" s="174" t="s">
        <v>323</v>
      </c>
      <c r="H112" s="175">
        <v>20.739</v>
      </c>
      <c r="I112" s="176"/>
      <c r="L112" s="172"/>
      <c r="M112" s="177"/>
      <c r="N112" s="178"/>
      <c r="O112" s="178"/>
      <c r="P112" s="178"/>
      <c r="Q112" s="178"/>
      <c r="R112" s="178"/>
      <c r="S112" s="178"/>
      <c r="T112" s="179"/>
      <c r="AT112" s="173" t="s">
        <v>137</v>
      </c>
      <c r="AU112" s="173" t="s">
        <v>87</v>
      </c>
      <c r="AV112" s="13" t="s">
        <v>87</v>
      </c>
      <c r="AW112" s="13" t="s">
        <v>39</v>
      </c>
      <c r="AX112" s="13" t="s">
        <v>77</v>
      </c>
      <c r="AY112" s="173" t="s">
        <v>126</v>
      </c>
    </row>
    <row r="113" spans="2:51" s="13" customFormat="1" ht="12">
      <c r="B113" s="172"/>
      <c r="D113" s="168" t="s">
        <v>137</v>
      </c>
      <c r="E113" s="173" t="s">
        <v>3</v>
      </c>
      <c r="F113" s="174" t="s">
        <v>324</v>
      </c>
      <c r="H113" s="175">
        <v>81.94</v>
      </c>
      <c r="I113" s="176"/>
      <c r="L113" s="172"/>
      <c r="M113" s="177"/>
      <c r="N113" s="178"/>
      <c r="O113" s="178"/>
      <c r="P113" s="178"/>
      <c r="Q113" s="178"/>
      <c r="R113" s="178"/>
      <c r="S113" s="178"/>
      <c r="T113" s="179"/>
      <c r="AT113" s="173" t="s">
        <v>137</v>
      </c>
      <c r="AU113" s="173" t="s">
        <v>87</v>
      </c>
      <c r="AV113" s="13" t="s">
        <v>87</v>
      </c>
      <c r="AW113" s="13" t="s">
        <v>39</v>
      </c>
      <c r="AX113" s="13" t="s">
        <v>77</v>
      </c>
      <c r="AY113" s="173" t="s">
        <v>126</v>
      </c>
    </row>
    <row r="114" spans="2:51" s="13" customFormat="1" ht="12">
      <c r="B114" s="172"/>
      <c r="D114" s="168" t="s">
        <v>137</v>
      </c>
      <c r="E114" s="173" t="s">
        <v>3</v>
      </c>
      <c r="F114" s="174" t="s">
        <v>325</v>
      </c>
      <c r="H114" s="175">
        <v>46.82</v>
      </c>
      <c r="I114" s="176"/>
      <c r="L114" s="172"/>
      <c r="M114" s="177"/>
      <c r="N114" s="178"/>
      <c r="O114" s="178"/>
      <c r="P114" s="178"/>
      <c r="Q114" s="178"/>
      <c r="R114" s="178"/>
      <c r="S114" s="178"/>
      <c r="T114" s="179"/>
      <c r="AT114" s="173" t="s">
        <v>137</v>
      </c>
      <c r="AU114" s="173" t="s">
        <v>87</v>
      </c>
      <c r="AV114" s="13" t="s">
        <v>87</v>
      </c>
      <c r="AW114" s="13" t="s">
        <v>39</v>
      </c>
      <c r="AX114" s="13" t="s">
        <v>77</v>
      </c>
      <c r="AY114" s="173" t="s">
        <v>126</v>
      </c>
    </row>
    <row r="115" spans="2:51" s="13" customFormat="1" ht="12">
      <c r="B115" s="172"/>
      <c r="D115" s="168" t="s">
        <v>137</v>
      </c>
      <c r="E115" s="173" t="s">
        <v>3</v>
      </c>
      <c r="F115" s="174" t="s">
        <v>326</v>
      </c>
      <c r="H115" s="175">
        <v>26.569</v>
      </c>
      <c r="I115" s="176"/>
      <c r="L115" s="172"/>
      <c r="M115" s="177"/>
      <c r="N115" s="178"/>
      <c r="O115" s="178"/>
      <c r="P115" s="178"/>
      <c r="Q115" s="178"/>
      <c r="R115" s="178"/>
      <c r="S115" s="178"/>
      <c r="T115" s="179"/>
      <c r="AT115" s="173" t="s">
        <v>137</v>
      </c>
      <c r="AU115" s="173" t="s">
        <v>87</v>
      </c>
      <c r="AV115" s="13" t="s">
        <v>87</v>
      </c>
      <c r="AW115" s="13" t="s">
        <v>39</v>
      </c>
      <c r="AX115" s="13" t="s">
        <v>77</v>
      </c>
      <c r="AY115" s="173" t="s">
        <v>126</v>
      </c>
    </row>
    <row r="116" spans="2:51" s="13" customFormat="1" ht="12">
      <c r="B116" s="172"/>
      <c r="D116" s="168" t="s">
        <v>137</v>
      </c>
      <c r="E116" s="173" t="s">
        <v>3</v>
      </c>
      <c r="F116" s="174" t="s">
        <v>327</v>
      </c>
      <c r="H116" s="175">
        <v>10.2</v>
      </c>
      <c r="I116" s="176"/>
      <c r="L116" s="172"/>
      <c r="M116" s="177"/>
      <c r="N116" s="178"/>
      <c r="O116" s="178"/>
      <c r="P116" s="178"/>
      <c r="Q116" s="178"/>
      <c r="R116" s="178"/>
      <c r="S116" s="178"/>
      <c r="T116" s="179"/>
      <c r="AT116" s="173" t="s">
        <v>137</v>
      </c>
      <c r="AU116" s="173" t="s">
        <v>87</v>
      </c>
      <c r="AV116" s="13" t="s">
        <v>87</v>
      </c>
      <c r="AW116" s="13" t="s">
        <v>39</v>
      </c>
      <c r="AX116" s="13" t="s">
        <v>77</v>
      </c>
      <c r="AY116" s="173" t="s">
        <v>126</v>
      </c>
    </row>
    <row r="117" spans="2:51" s="13" customFormat="1" ht="12">
      <c r="B117" s="172"/>
      <c r="D117" s="168" t="s">
        <v>137</v>
      </c>
      <c r="E117" s="173" t="s">
        <v>3</v>
      </c>
      <c r="F117" s="174" t="s">
        <v>328</v>
      </c>
      <c r="H117" s="175">
        <v>20.506</v>
      </c>
      <c r="I117" s="176"/>
      <c r="L117" s="172"/>
      <c r="M117" s="177"/>
      <c r="N117" s="178"/>
      <c r="O117" s="178"/>
      <c r="P117" s="178"/>
      <c r="Q117" s="178"/>
      <c r="R117" s="178"/>
      <c r="S117" s="178"/>
      <c r="T117" s="179"/>
      <c r="AT117" s="173" t="s">
        <v>137</v>
      </c>
      <c r="AU117" s="173" t="s">
        <v>87</v>
      </c>
      <c r="AV117" s="13" t="s">
        <v>87</v>
      </c>
      <c r="AW117" s="13" t="s">
        <v>39</v>
      </c>
      <c r="AX117" s="13" t="s">
        <v>77</v>
      </c>
      <c r="AY117" s="173" t="s">
        <v>126</v>
      </c>
    </row>
    <row r="118" spans="2:51" s="15" customFormat="1" ht="12">
      <c r="B118" s="201"/>
      <c r="D118" s="168" t="s">
        <v>137</v>
      </c>
      <c r="E118" s="202" t="s">
        <v>3</v>
      </c>
      <c r="F118" s="203" t="s">
        <v>329</v>
      </c>
      <c r="H118" s="204">
        <v>206.774</v>
      </c>
      <c r="I118" s="205"/>
      <c r="L118" s="201"/>
      <c r="M118" s="206"/>
      <c r="N118" s="207"/>
      <c r="O118" s="207"/>
      <c r="P118" s="207"/>
      <c r="Q118" s="207"/>
      <c r="R118" s="207"/>
      <c r="S118" s="207"/>
      <c r="T118" s="208"/>
      <c r="AT118" s="202" t="s">
        <v>137</v>
      </c>
      <c r="AU118" s="202" t="s">
        <v>87</v>
      </c>
      <c r="AV118" s="15" t="s">
        <v>144</v>
      </c>
      <c r="AW118" s="15" t="s">
        <v>39</v>
      </c>
      <c r="AX118" s="15" t="s">
        <v>77</v>
      </c>
      <c r="AY118" s="202" t="s">
        <v>126</v>
      </c>
    </row>
    <row r="119" spans="2:51" s="13" customFormat="1" ht="12">
      <c r="B119" s="172"/>
      <c r="D119" s="168" t="s">
        <v>137</v>
      </c>
      <c r="E119" s="173" t="s">
        <v>3</v>
      </c>
      <c r="F119" s="174" t="s">
        <v>330</v>
      </c>
      <c r="H119" s="175">
        <v>29.298</v>
      </c>
      <c r="I119" s="176"/>
      <c r="L119" s="172"/>
      <c r="M119" s="177"/>
      <c r="N119" s="178"/>
      <c r="O119" s="178"/>
      <c r="P119" s="178"/>
      <c r="Q119" s="178"/>
      <c r="R119" s="178"/>
      <c r="S119" s="178"/>
      <c r="T119" s="179"/>
      <c r="AT119" s="173" t="s">
        <v>137</v>
      </c>
      <c r="AU119" s="173" t="s">
        <v>87</v>
      </c>
      <c r="AV119" s="13" t="s">
        <v>87</v>
      </c>
      <c r="AW119" s="13" t="s">
        <v>39</v>
      </c>
      <c r="AX119" s="13" t="s">
        <v>77</v>
      </c>
      <c r="AY119" s="173" t="s">
        <v>126</v>
      </c>
    </row>
    <row r="120" spans="2:51" s="13" customFormat="1" ht="12">
      <c r="B120" s="172"/>
      <c r="D120" s="168" t="s">
        <v>137</v>
      </c>
      <c r="E120" s="173" t="s">
        <v>3</v>
      </c>
      <c r="F120" s="174" t="s">
        <v>331</v>
      </c>
      <c r="H120" s="175">
        <v>49.038</v>
      </c>
      <c r="I120" s="176"/>
      <c r="L120" s="172"/>
      <c r="M120" s="177"/>
      <c r="N120" s="178"/>
      <c r="O120" s="178"/>
      <c r="P120" s="178"/>
      <c r="Q120" s="178"/>
      <c r="R120" s="178"/>
      <c r="S120" s="178"/>
      <c r="T120" s="179"/>
      <c r="AT120" s="173" t="s">
        <v>137</v>
      </c>
      <c r="AU120" s="173" t="s">
        <v>87</v>
      </c>
      <c r="AV120" s="13" t="s">
        <v>87</v>
      </c>
      <c r="AW120" s="13" t="s">
        <v>39</v>
      </c>
      <c r="AX120" s="13" t="s">
        <v>77</v>
      </c>
      <c r="AY120" s="173" t="s">
        <v>126</v>
      </c>
    </row>
    <row r="121" spans="2:51" s="13" customFormat="1" ht="12">
      <c r="B121" s="172"/>
      <c r="D121" s="168" t="s">
        <v>137</v>
      </c>
      <c r="E121" s="173" t="s">
        <v>3</v>
      </c>
      <c r="F121" s="174" t="s">
        <v>332</v>
      </c>
      <c r="H121" s="175">
        <v>36.098</v>
      </c>
      <c r="I121" s="176"/>
      <c r="L121" s="172"/>
      <c r="M121" s="177"/>
      <c r="N121" s="178"/>
      <c r="O121" s="178"/>
      <c r="P121" s="178"/>
      <c r="Q121" s="178"/>
      <c r="R121" s="178"/>
      <c r="S121" s="178"/>
      <c r="T121" s="179"/>
      <c r="AT121" s="173" t="s">
        <v>137</v>
      </c>
      <c r="AU121" s="173" t="s">
        <v>87</v>
      </c>
      <c r="AV121" s="13" t="s">
        <v>87</v>
      </c>
      <c r="AW121" s="13" t="s">
        <v>39</v>
      </c>
      <c r="AX121" s="13" t="s">
        <v>77</v>
      </c>
      <c r="AY121" s="173" t="s">
        <v>126</v>
      </c>
    </row>
    <row r="122" spans="2:51" s="13" customFormat="1" ht="12">
      <c r="B122" s="172"/>
      <c r="D122" s="168" t="s">
        <v>137</v>
      </c>
      <c r="E122" s="173" t="s">
        <v>3</v>
      </c>
      <c r="F122" s="174" t="s">
        <v>333</v>
      </c>
      <c r="H122" s="175">
        <v>17.988</v>
      </c>
      <c r="I122" s="176"/>
      <c r="L122" s="172"/>
      <c r="M122" s="177"/>
      <c r="N122" s="178"/>
      <c r="O122" s="178"/>
      <c r="P122" s="178"/>
      <c r="Q122" s="178"/>
      <c r="R122" s="178"/>
      <c r="S122" s="178"/>
      <c r="T122" s="179"/>
      <c r="AT122" s="173" t="s">
        <v>137</v>
      </c>
      <c r="AU122" s="173" t="s">
        <v>87</v>
      </c>
      <c r="AV122" s="13" t="s">
        <v>87</v>
      </c>
      <c r="AW122" s="13" t="s">
        <v>39</v>
      </c>
      <c r="AX122" s="13" t="s">
        <v>77</v>
      </c>
      <c r="AY122" s="173" t="s">
        <v>126</v>
      </c>
    </row>
    <row r="123" spans="2:51" s="15" customFormat="1" ht="12">
      <c r="B123" s="201"/>
      <c r="D123" s="168" t="s">
        <v>137</v>
      </c>
      <c r="E123" s="202" t="s">
        <v>3</v>
      </c>
      <c r="F123" s="203" t="s">
        <v>334</v>
      </c>
      <c r="H123" s="204">
        <v>132.422</v>
      </c>
      <c r="I123" s="205"/>
      <c r="L123" s="201"/>
      <c r="M123" s="206"/>
      <c r="N123" s="207"/>
      <c r="O123" s="207"/>
      <c r="P123" s="207"/>
      <c r="Q123" s="207"/>
      <c r="R123" s="207"/>
      <c r="S123" s="207"/>
      <c r="T123" s="208"/>
      <c r="AT123" s="202" t="s">
        <v>137</v>
      </c>
      <c r="AU123" s="202" t="s">
        <v>87</v>
      </c>
      <c r="AV123" s="15" t="s">
        <v>144</v>
      </c>
      <c r="AW123" s="15" t="s">
        <v>39</v>
      </c>
      <c r="AX123" s="15" t="s">
        <v>77</v>
      </c>
      <c r="AY123" s="202" t="s">
        <v>126</v>
      </c>
    </row>
    <row r="124" spans="2:51" s="13" customFormat="1" ht="12">
      <c r="B124" s="172"/>
      <c r="D124" s="168" t="s">
        <v>137</v>
      </c>
      <c r="E124" s="173" t="s">
        <v>3</v>
      </c>
      <c r="F124" s="174" t="s">
        <v>335</v>
      </c>
      <c r="H124" s="175">
        <v>117.298</v>
      </c>
      <c r="I124" s="176"/>
      <c r="L124" s="172"/>
      <c r="M124" s="177"/>
      <c r="N124" s="178"/>
      <c r="O124" s="178"/>
      <c r="P124" s="178"/>
      <c r="Q124" s="178"/>
      <c r="R124" s="178"/>
      <c r="S124" s="178"/>
      <c r="T124" s="179"/>
      <c r="AT124" s="173" t="s">
        <v>137</v>
      </c>
      <c r="AU124" s="173" t="s">
        <v>87</v>
      </c>
      <c r="AV124" s="13" t="s">
        <v>87</v>
      </c>
      <c r="AW124" s="13" t="s">
        <v>39</v>
      </c>
      <c r="AX124" s="13" t="s">
        <v>77</v>
      </c>
      <c r="AY124" s="173" t="s">
        <v>126</v>
      </c>
    </row>
    <row r="125" spans="2:51" s="13" customFormat="1" ht="12">
      <c r="B125" s="172"/>
      <c r="D125" s="168" t="s">
        <v>137</v>
      </c>
      <c r="E125" s="173" t="s">
        <v>3</v>
      </c>
      <c r="F125" s="174" t="s">
        <v>336</v>
      </c>
      <c r="H125" s="175">
        <v>196.258</v>
      </c>
      <c r="I125" s="176"/>
      <c r="L125" s="172"/>
      <c r="M125" s="177"/>
      <c r="N125" s="178"/>
      <c r="O125" s="178"/>
      <c r="P125" s="178"/>
      <c r="Q125" s="178"/>
      <c r="R125" s="178"/>
      <c r="S125" s="178"/>
      <c r="T125" s="179"/>
      <c r="AT125" s="173" t="s">
        <v>137</v>
      </c>
      <c r="AU125" s="173" t="s">
        <v>87</v>
      </c>
      <c r="AV125" s="13" t="s">
        <v>87</v>
      </c>
      <c r="AW125" s="13" t="s">
        <v>39</v>
      </c>
      <c r="AX125" s="13" t="s">
        <v>77</v>
      </c>
      <c r="AY125" s="173" t="s">
        <v>126</v>
      </c>
    </row>
    <row r="126" spans="2:51" s="13" customFormat="1" ht="12">
      <c r="B126" s="172"/>
      <c r="D126" s="168" t="s">
        <v>137</v>
      </c>
      <c r="E126" s="173" t="s">
        <v>3</v>
      </c>
      <c r="F126" s="174" t="s">
        <v>337</v>
      </c>
      <c r="H126" s="175">
        <v>144.415</v>
      </c>
      <c r="I126" s="176"/>
      <c r="L126" s="172"/>
      <c r="M126" s="177"/>
      <c r="N126" s="178"/>
      <c r="O126" s="178"/>
      <c r="P126" s="178"/>
      <c r="Q126" s="178"/>
      <c r="R126" s="178"/>
      <c r="S126" s="178"/>
      <c r="T126" s="179"/>
      <c r="AT126" s="173" t="s">
        <v>137</v>
      </c>
      <c r="AU126" s="173" t="s">
        <v>87</v>
      </c>
      <c r="AV126" s="13" t="s">
        <v>87</v>
      </c>
      <c r="AW126" s="13" t="s">
        <v>39</v>
      </c>
      <c r="AX126" s="13" t="s">
        <v>77</v>
      </c>
      <c r="AY126" s="173" t="s">
        <v>126</v>
      </c>
    </row>
    <row r="127" spans="2:51" s="13" customFormat="1" ht="12">
      <c r="B127" s="172"/>
      <c r="D127" s="168" t="s">
        <v>137</v>
      </c>
      <c r="E127" s="173" t="s">
        <v>3</v>
      </c>
      <c r="F127" s="174" t="s">
        <v>338</v>
      </c>
      <c r="H127" s="175">
        <v>65.631</v>
      </c>
      <c r="I127" s="176"/>
      <c r="L127" s="172"/>
      <c r="M127" s="177"/>
      <c r="N127" s="178"/>
      <c r="O127" s="178"/>
      <c r="P127" s="178"/>
      <c r="Q127" s="178"/>
      <c r="R127" s="178"/>
      <c r="S127" s="178"/>
      <c r="T127" s="179"/>
      <c r="AT127" s="173" t="s">
        <v>137</v>
      </c>
      <c r="AU127" s="173" t="s">
        <v>87</v>
      </c>
      <c r="AV127" s="13" t="s">
        <v>87</v>
      </c>
      <c r="AW127" s="13" t="s">
        <v>39</v>
      </c>
      <c r="AX127" s="13" t="s">
        <v>77</v>
      </c>
      <c r="AY127" s="173" t="s">
        <v>126</v>
      </c>
    </row>
    <row r="128" spans="2:51" s="15" customFormat="1" ht="12">
      <c r="B128" s="201"/>
      <c r="D128" s="168" t="s">
        <v>137</v>
      </c>
      <c r="E128" s="202" t="s">
        <v>3</v>
      </c>
      <c r="F128" s="203" t="s">
        <v>339</v>
      </c>
      <c r="H128" s="204">
        <v>523.602</v>
      </c>
      <c r="I128" s="205"/>
      <c r="L128" s="201"/>
      <c r="M128" s="206"/>
      <c r="N128" s="207"/>
      <c r="O128" s="207"/>
      <c r="P128" s="207"/>
      <c r="Q128" s="207"/>
      <c r="R128" s="207"/>
      <c r="S128" s="207"/>
      <c r="T128" s="208"/>
      <c r="AT128" s="202" t="s">
        <v>137</v>
      </c>
      <c r="AU128" s="202" t="s">
        <v>87</v>
      </c>
      <c r="AV128" s="15" t="s">
        <v>144</v>
      </c>
      <c r="AW128" s="15" t="s">
        <v>39</v>
      </c>
      <c r="AX128" s="15" t="s">
        <v>77</v>
      </c>
      <c r="AY128" s="202" t="s">
        <v>126</v>
      </c>
    </row>
    <row r="129" spans="2:51" s="14" customFormat="1" ht="12">
      <c r="B129" s="180"/>
      <c r="D129" s="168" t="s">
        <v>137</v>
      </c>
      <c r="E129" s="181" t="s">
        <v>3</v>
      </c>
      <c r="F129" s="182" t="s">
        <v>140</v>
      </c>
      <c r="H129" s="183">
        <v>862.798</v>
      </c>
      <c r="I129" s="184"/>
      <c r="L129" s="180"/>
      <c r="M129" s="185"/>
      <c r="N129" s="186"/>
      <c r="O129" s="186"/>
      <c r="P129" s="186"/>
      <c r="Q129" s="186"/>
      <c r="R129" s="186"/>
      <c r="S129" s="186"/>
      <c r="T129" s="187"/>
      <c r="AT129" s="181" t="s">
        <v>137</v>
      </c>
      <c r="AU129" s="181" t="s">
        <v>87</v>
      </c>
      <c r="AV129" s="14" t="s">
        <v>133</v>
      </c>
      <c r="AW129" s="14" t="s">
        <v>39</v>
      </c>
      <c r="AX129" s="14" t="s">
        <v>85</v>
      </c>
      <c r="AY129" s="181" t="s">
        <v>126</v>
      </c>
    </row>
    <row r="130" spans="1:65" s="2" customFormat="1" ht="19.15" customHeight="1">
      <c r="A130" s="34"/>
      <c r="B130" s="154"/>
      <c r="C130" s="155" t="s">
        <v>181</v>
      </c>
      <c r="D130" s="155" t="s">
        <v>128</v>
      </c>
      <c r="E130" s="156" t="s">
        <v>238</v>
      </c>
      <c r="F130" s="157" t="s">
        <v>239</v>
      </c>
      <c r="G130" s="158" t="s">
        <v>131</v>
      </c>
      <c r="H130" s="159">
        <v>862.798</v>
      </c>
      <c r="I130" s="160"/>
      <c r="J130" s="161">
        <f>ROUND(I130*H130,2)</f>
        <v>0</v>
      </c>
      <c r="K130" s="157" t="s">
        <v>132</v>
      </c>
      <c r="L130" s="35"/>
      <c r="M130" s="162" t="s">
        <v>3</v>
      </c>
      <c r="N130" s="163" t="s">
        <v>48</v>
      </c>
      <c r="O130" s="55"/>
      <c r="P130" s="164">
        <f>O130*H130</f>
        <v>0</v>
      </c>
      <c r="Q130" s="164">
        <v>0</v>
      </c>
      <c r="R130" s="164">
        <f>Q130*H130</f>
        <v>0</v>
      </c>
      <c r="S130" s="164">
        <v>0</v>
      </c>
      <c r="T130" s="165">
        <f>S130*H130</f>
        <v>0</v>
      </c>
      <c r="U130" s="34"/>
      <c r="V130" s="34"/>
      <c r="W130" s="34"/>
      <c r="X130" s="34"/>
      <c r="Y130" s="34"/>
      <c r="Z130" s="34"/>
      <c r="AA130" s="34"/>
      <c r="AB130" s="34"/>
      <c r="AC130" s="34"/>
      <c r="AD130" s="34"/>
      <c r="AE130" s="34"/>
      <c r="AR130" s="166" t="s">
        <v>133</v>
      </c>
      <c r="AT130" s="166" t="s">
        <v>128</v>
      </c>
      <c r="AU130" s="166" t="s">
        <v>87</v>
      </c>
      <c r="AY130" s="18" t="s">
        <v>126</v>
      </c>
      <c r="BE130" s="167">
        <f>IF(N130="základní",J130,0)</f>
        <v>0</v>
      </c>
      <c r="BF130" s="167">
        <f>IF(N130="snížená",J130,0)</f>
        <v>0</v>
      </c>
      <c r="BG130" s="167">
        <f>IF(N130="zákl. přenesená",J130,0)</f>
        <v>0</v>
      </c>
      <c r="BH130" s="167">
        <f>IF(N130="sníž. přenesená",J130,0)</f>
        <v>0</v>
      </c>
      <c r="BI130" s="167">
        <f>IF(N130="nulová",J130,0)</f>
        <v>0</v>
      </c>
      <c r="BJ130" s="18" t="s">
        <v>85</v>
      </c>
      <c r="BK130" s="167">
        <f>ROUND(I130*H130,2)</f>
        <v>0</v>
      </c>
      <c r="BL130" s="18" t="s">
        <v>133</v>
      </c>
      <c r="BM130" s="166" t="s">
        <v>340</v>
      </c>
    </row>
    <row r="131" spans="1:47" s="2" customFormat="1" ht="146.25">
      <c r="A131" s="34"/>
      <c r="B131" s="35"/>
      <c r="C131" s="34"/>
      <c r="D131" s="168" t="s">
        <v>135</v>
      </c>
      <c r="E131" s="34"/>
      <c r="F131" s="169" t="s">
        <v>233</v>
      </c>
      <c r="G131" s="34"/>
      <c r="H131" s="34"/>
      <c r="I131" s="93"/>
      <c r="J131" s="34"/>
      <c r="K131" s="34"/>
      <c r="L131" s="35"/>
      <c r="M131" s="170"/>
      <c r="N131" s="171"/>
      <c r="O131" s="55"/>
      <c r="P131" s="55"/>
      <c r="Q131" s="55"/>
      <c r="R131" s="55"/>
      <c r="S131" s="55"/>
      <c r="T131" s="56"/>
      <c r="U131" s="34"/>
      <c r="V131" s="34"/>
      <c r="W131" s="34"/>
      <c r="X131" s="34"/>
      <c r="Y131" s="34"/>
      <c r="Z131" s="34"/>
      <c r="AA131" s="34"/>
      <c r="AB131" s="34"/>
      <c r="AC131" s="34"/>
      <c r="AD131" s="34"/>
      <c r="AE131" s="34"/>
      <c r="AT131" s="18" t="s">
        <v>135</v>
      </c>
      <c r="AU131" s="18" t="s">
        <v>87</v>
      </c>
    </row>
    <row r="132" spans="1:65" s="2" customFormat="1" ht="19.15" customHeight="1">
      <c r="A132" s="34"/>
      <c r="B132" s="154"/>
      <c r="C132" s="155" t="s">
        <v>189</v>
      </c>
      <c r="D132" s="155" t="s">
        <v>128</v>
      </c>
      <c r="E132" s="156" t="s">
        <v>341</v>
      </c>
      <c r="F132" s="157" t="s">
        <v>342</v>
      </c>
      <c r="G132" s="158" t="s">
        <v>131</v>
      </c>
      <c r="H132" s="159">
        <v>41.228</v>
      </c>
      <c r="I132" s="160"/>
      <c r="J132" s="161">
        <f>ROUND(I132*H132,2)</f>
        <v>0</v>
      </c>
      <c r="K132" s="157" t="s">
        <v>132</v>
      </c>
      <c r="L132" s="35"/>
      <c r="M132" s="162" t="s">
        <v>3</v>
      </c>
      <c r="N132" s="163" t="s">
        <v>48</v>
      </c>
      <c r="O132" s="55"/>
      <c r="P132" s="164">
        <f>O132*H132</f>
        <v>0</v>
      </c>
      <c r="Q132" s="164">
        <v>0</v>
      </c>
      <c r="R132" s="164">
        <f>Q132*H132</f>
        <v>0</v>
      </c>
      <c r="S132" s="164">
        <v>0</v>
      </c>
      <c r="T132" s="165">
        <f>S132*H132</f>
        <v>0</v>
      </c>
      <c r="U132" s="34"/>
      <c r="V132" s="34"/>
      <c r="W132" s="34"/>
      <c r="X132" s="34"/>
      <c r="Y132" s="34"/>
      <c r="Z132" s="34"/>
      <c r="AA132" s="34"/>
      <c r="AB132" s="34"/>
      <c r="AC132" s="34"/>
      <c r="AD132" s="34"/>
      <c r="AE132" s="34"/>
      <c r="AR132" s="166" t="s">
        <v>133</v>
      </c>
      <c r="AT132" s="166" t="s">
        <v>128</v>
      </c>
      <c r="AU132" s="166" t="s">
        <v>87</v>
      </c>
      <c r="AY132" s="18" t="s">
        <v>126</v>
      </c>
      <c r="BE132" s="167">
        <f>IF(N132="základní",J132,0)</f>
        <v>0</v>
      </c>
      <c r="BF132" s="167">
        <f>IF(N132="snížená",J132,0)</f>
        <v>0</v>
      </c>
      <c r="BG132" s="167">
        <f>IF(N132="zákl. přenesená",J132,0)</f>
        <v>0</v>
      </c>
      <c r="BH132" s="167">
        <f>IF(N132="sníž. přenesená",J132,0)</f>
        <v>0</v>
      </c>
      <c r="BI132" s="167">
        <f>IF(N132="nulová",J132,0)</f>
        <v>0</v>
      </c>
      <c r="BJ132" s="18" t="s">
        <v>85</v>
      </c>
      <c r="BK132" s="167">
        <f>ROUND(I132*H132,2)</f>
        <v>0</v>
      </c>
      <c r="BL132" s="18" t="s">
        <v>133</v>
      </c>
      <c r="BM132" s="166" t="s">
        <v>343</v>
      </c>
    </row>
    <row r="133" spans="1:47" s="2" customFormat="1" ht="146.25">
      <c r="A133" s="34"/>
      <c r="B133" s="35"/>
      <c r="C133" s="34"/>
      <c r="D133" s="168" t="s">
        <v>135</v>
      </c>
      <c r="E133" s="34"/>
      <c r="F133" s="169" t="s">
        <v>344</v>
      </c>
      <c r="G133" s="34"/>
      <c r="H133" s="34"/>
      <c r="I133" s="93"/>
      <c r="J133" s="34"/>
      <c r="K133" s="34"/>
      <c r="L133" s="35"/>
      <c r="M133" s="170"/>
      <c r="N133" s="171"/>
      <c r="O133" s="55"/>
      <c r="P133" s="55"/>
      <c r="Q133" s="55"/>
      <c r="R133" s="55"/>
      <c r="S133" s="55"/>
      <c r="T133" s="56"/>
      <c r="U133" s="34"/>
      <c r="V133" s="34"/>
      <c r="W133" s="34"/>
      <c r="X133" s="34"/>
      <c r="Y133" s="34"/>
      <c r="Z133" s="34"/>
      <c r="AA133" s="34"/>
      <c r="AB133" s="34"/>
      <c r="AC133" s="34"/>
      <c r="AD133" s="34"/>
      <c r="AE133" s="34"/>
      <c r="AT133" s="18" t="s">
        <v>135</v>
      </c>
      <c r="AU133" s="18" t="s">
        <v>87</v>
      </c>
    </row>
    <row r="134" spans="2:51" s="13" customFormat="1" ht="12">
      <c r="B134" s="172"/>
      <c r="D134" s="168" t="s">
        <v>137</v>
      </c>
      <c r="E134" s="173" t="s">
        <v>3</v>
      </c>
      <c r="F134" s="174" t="s">
        <v>345</v>
      </c>
      <c r="H134" s="175">
        <v>41.228</v>
      </c>
      <c r="I134" s="176"/>
      <c r="L134" s="172"/>
      <c r="M134" s="177"/>
      <c r="N134" s="178"/>
      <c r="O134" s="178"/>
      <c r="P134" s="178"/>
      <c r="Q134" s="178"/>
      <c r="R134" s="178"/>
      <c r="S134" s="178"/>
      <c r="T134" s="179"/>
      <c r="AT134" s="173" t="s">
        <v>137</v>
      </c>
      <c r="AU134" s="173" t="s">
        <v>87</v>
      </c>
      <c r="AV134" s="13" t="s">
        <v>87</v>
      </c>
      <c r="AW134" s="13" t="s">
        <v>39</v>
      </c>
      <c r="AX134" s="13" t="s">
        <v>85</v>
      </c>
      <c r="AY134" s="173" t="s">
        <v>126</v>
      </c>
    </row>
    <row r="135" spans="1:65" s="2" customFormat="1" ht="19.15" customHeight="1">
      <c r="A135" s="34"/>
      <c r="B135" s="154"/>
      <c r="C135" s="155" t="s">
        <v>199</v>
      </c>
      <c r="D135" s="155" t="s">
        <v>128</v>
      </c>
      <c r="E135" s="156" t="s">
        <v>346</v>
      </c>
      <c r="F135" s="157" t="s">
        <v>347</v>
      </c>
      <c r="G135" s="158" t="s">
        <v>131</v>
      </c>
      <c r="H135" s="159">
        <v>41.228</v>
      </c>
      <c r="I135" s="160"/>
      <c r="J135" s="161">
        <f>ROUND(I135*H135,2)</f>
        <v>0</v>
      </c>
      <c r="K135" s="157" t="s">
        <v>132</v>
      </c>
      <c r="L135" s="35"/>
      <c r="M135" s="162" t="s">
        <v>3</v>
      </c>
      <c r="N135" s="163" t="s">
        <v>48</v>
      </c>
      <c r="O135" s="55"/>
      <c r="P135" s="164">
        <f>O135*H135</f>
        <v>0</v>
      </c>
      <c r="Q135" s="164">
        <v>0</v>
      </c>
      <c r="R135" s="164">
        <f>Q135*H135</f>
        <v>0</v>
      </c>
      <c r="S135" s="164">
        <v>0</v>
      </c>
      <c r="T135" s="165">
        <f>S135*H135</f>
        <v>0</v>
      </c>
      <c r="U135" s="34"/>
      <c r="V135" s="34"/>
      <c r="W135" s="34"/>
      <c r="X135" s="34"/>
      <c r="Y135" s="34"/>
      <c r="Z135" s="34"/>
      <c r="AA135" s="34"/>
      <c r="AB135" s="34"/>
      <c r="AC135" s="34"/>
      <c r="AD135" s="34"/>
      <c r="AE135" s="34"/>
      <c r="AR135" s="166" t="s">
        <v>133</v>
      </c>
      <c r="AT135" s="166" t="s">
        <v>128</v>
      </c>
      <c r="AU135" s="166" t="s">
        <v>87</v>
      </c>
      <c r="AY135" s="18" t="s">
        <v>126</v>
      </c>
      <c r="BE135" s="167">
        <f>IF(N135="základní",J135,0)</f>
        <v>0</v>
      </c>
      <c r="BF135" s="167">
        <f>IF(N135="snížená",J135,0)</f>
        <v>0</v>
      </c>
      <c r="BG135" s="167">
        <f>IF(N135="zákl. přenesená",J135,0)</f>
        <v>0</v>
      </c>
      <c r="BH135" s="167">
        <f>IF(N135="sníž. přenesená",J135,0)</f>
        <v>0</v>
      </c>
      <c r="BI135" s="167">
        <f>IF(N135="nulová",J135,0)</f>
        <v>0</v>
      </c>
      <c r="BJ135" s="18" t="s">
        <v>85</v>
      </c>
      <c r="BK135" s="167">
        <f>ROUND(I135*H135,2)</f>
        <v>0</v>
      </c>
      <c r="BL135" s="18" t="s">
        <v>133</v>
      </c>
      <c r="BM135" s="166" t="s">
        <v>348</v>
      </c>
    </row>
    <row r="136" spans="1:47" s="2" customFormat="1" ht="146.25">
      <c r="A136" s="34"/>
      <c r="B136" s="35"/>
      <c r="C136" s="34"/>
      <c r="D136" s="168" t="s">
        <v>135</v>
      </c>
      <c r="E136" s="34"/>
      <c r="F136" s="169" t="s">
        <v>344</v>
      </c>
      <c r="G136" s="34"/>
      <c r="H136" s="34"/>
      <c r="I136" s="93"/>
      <c r="J136" s="34"/>
      <c r="K136" s="34"/>
      <c r="L136" s="35"/>
      <c r="M136" s="170"/>
      <c r="N136" s="171"/>
      <c r="O136" s="55"/>
      <c r="P136" s="55"/>
      <c r="Q136" s="55"/>
      <c r="R136" s="55"/>
      <c r="S136" s="55"/>
      <c r="T136" s="56"/>
      <c r="U136" s="34"/>
      <c r="V136" s="34"/>
      <c r="W136" s="34"/>
      <c r="X136" s="34"/>
      <c r="Y136" s="34"/>
      <c r="Z136" s="34"/>
      <c r="AA136" s="34"/>
      <c r="AB136" s="34"/>
      <c r="AC136" s="34"/>
      <c r="AD136" s="34"/>
      <c r="AE136" s="34"/>
      <c r="AT136" s="18" t="s">
        <v>135</v>
      </c>
      <c r="AU136" s="18" t="s">
        <v>87</v>
      </c>
    </row>
    <row r="137" spans="1:65" s="2" customFormat="1" ht="19.15" customHeight="1">
      <c r="A137" s="34"/>
      <c r="B137" s="154"/>
      <c r="C137" s="155" t="s">
        <v>204</v>
      </c>
      <c r="D137" s="155" t="s">
        <v>128</v>
      </c>
      <c r="E137" s="156" t="s">
        <v>349</v>
      </c>
      <c r="F137" s="157" t="s">
        <v>350</v>
      </c>
      <c r="G137" s="158" t="s">
        <v>298</v>
      </c>
      <c r="H137" s="159">
        <v>1</v>
      </c>
      <c r="I137" s="160"/>
      <c r="J137" s="161">
        <f>ROUND(I137*H137,2)</f>
        <v>0</v>
      </c>
      <c r="K137" s="157" t="s">
        <v>132</v>
      </c>
      <c r="L137" s="35"/>
      <c r="M137" s="162" t="s">
        <v>3</v>
      </c>
      <c r="N137" s="163" t="s">
        <v>48</v>
      </c>
      <c r="O137" s="55"/>
      <c r="P137" s="164">
        <f>O137*H137</f>
        <v>0</v>
      </c>
      <c r="Q137" s="164">
        <v>0</v>
      </c>
      <c r="R137" s="164">
        <f>Q137*H137</f>
        <v>0</v>
      </c>
      <c r="S137" s="164">
        <v>0</v>
      </c>
      <c r="T137" s="165">
        <f>S137*H137</f>
        <v>0</v>
      </c>
      <c r="U137" s="34"/>
      <c r="V137" s="34"/>
      <c r="W137" s="34"/>
      <c r="X137" s="34"/>
      <c r="Y137" s="34"/>
      <c r="Z137" s="34"/>
      <c r="AA137" s="34"/>
      <c r="AB137" s="34"/>
      <c r="AC137" s="34"/>
      <c r="AD137" s="34"/>
      <c r="AE137" s="34"/>
      <c r="AR137" s="166" t="s">
        <v>133</v>
      </c>
      <c r="AT137" s="166" t="s">
        <v>128</v>
      </c>
      <c r="AU137" s="166" t="s">
        <v>87</v>
      </c>
      <c r="AY137" s="18" t="s">
        <v>126</v>
      </c>
      <c r="BE137" s="167">
        <f>IF(N137="základní",J137,0)</f>
        <v>0</v>
      </c>
      <c r="BF137" s="167">
        <f>IF(N137="snížená",J137,0)</f>
        <v>0</v>
      </c>
      <c r="BG137" s="167">
        <f>IF(N137="zákl. přenesená",J137,0)</f>
        <v>0</v>
      </c>
      <c r="BH137" s="167">
        <f>IF(N137="sníž. přenesená",J137,0)</f>
        <v>0</v>
      </c>
      <c r="BI137" s="167">
        <f>IF(N137="nulová",J137,0)</f>
        <v>0</v>
      </c>
      <c r="BJ137" s="18" t="s">
        <v>85</v>
      </c>
      <c r="BK137" s="167">
        <f>ROUND(I137*H137,2)</f>
        <v>0</v>
      </c>
      <c r="BL137" s="18" t="s">
        <v>133</v>
      </c>
      <c r="BM137" s="166" t="s">
        <v>351</v>
      </c>
    </row>
    <row r="138" spans="1:47" s="2" customFormat="1" ht="39">
      <c r="A138" s="34"/>
      <c r="B138" s="35"/>
      <c r="C138" s="34"/>
      <c r="D138" s="168" t="s">
        <v>135</v>
      </c>
      <c r="E138" s="34"/>
      <c r="F138" s="169" t="s">
        <v>352</v>
      </c>
      <c r="G138" s="34"/>
      <c r="H138" s="34"/>
      <c r="I138" s="93"/>
      <c r="J138" s="34"/>
      <c r="K138" s="34"/>
      <c r="L138" s="35"/>
      <c r="M138" s="170"/>
      <c r="N138" s="171"/>
      <c r="O138" s="55"/>
      <c r="P138" s="55"/>
      <c r="Q138" s="55"/>
      <c r="R138" s="55"/>
      <c r="S138" s="55"/>
      <c r="T138" s="56"/>
      <c r="U138" s="34"/>
      <c r="V138" s="34"/>
      <c r="W138" s="34"/>
      <c r="X138" s="34"/>
      <c r="Y138" s="34"/>
      <c r="Z138" s="34"/>
      <c r="AA138" s="34"/>
      <c r="AB138" s="34"/>
      <c r="AC138" s="34"/>
      <c r="AD138" s="34"/>
      <c r="AE138" s="34"/>
      <c r="AT138" s="18" t="s">
        <v>135</v>
      </c>
      <c r="AU138" s="18" t="s">
        <v>87</v>
      </c>
    </row>
    <row r="139" spans="1:65" s="2" customFormat="1" ht="19.15" customHeight="1">
      <c r="A139" s="34"/>
      <c r="B139" s="154"/>
      <c r="C139" s="155" t="s">
        <v>209</v>
      </c>
      <c r="D139" s="155" t="s">
        <v>128</v>
      </c>
      <c r="E139" s="156" t="s">
        <v>353</v>
      </c>
      <c r="F139" s="157" t="s">
        <v>354</v>
      </c>
      <c r="G139" s="158" t="s">
        <v>298</v>
      </c>
      <c r="H139" s="159">
        <v>10</v>
      </c>
      <c r="I139" s="160"/>
      <c r="J139" s="161">
        <f>ROUND(I139*H139,2)</f>
        <v>0</v>
      </c>
      <c r="K139" s="157" t="s">
        <v>132</v>
      </c>
      <c r="L139" s="35"/>
      <c r="M139" s="162" t="s">
        <v>3</v>
      </c>
      <c r="N139" s="163" t="s">
        <v>48</v>
      </c>
      <c r="O139" s="55"/>
      <c r="P139" s="164">
        <f>O139*H139</f>
        <v>0</v>
      </c>
      <c r="Q139" s="164">
        <v>0</v>
      </c>
      <c r="R139" s="164">
        <f>Q139*H139</f>
        <v>0</v>
      </c>
      <c r="S139" s="164">
        <v>0</v>
      </c>
      <c r="T139" s="165">
        <f>S139*H139</f>
        <v>0</v>
      </c>
      <c r="U139" s="34"/>
      <c r="V139" s="34"/>
      <c r="W139" s="34"/>
      <c r="X139" s="34"/>
      <c r="Y139" s="34"/>
      <c r="Z139" s="34"/>
      <c r="AA139" s="34"/>
      <c r="AB139" s="34"/>
      <c r="AC139" s="34"/>
      <c r="AD139" s="34"/>
      <c r="AE139" s="34"/>
      <c r="AR139" s="166" t="s">
        <v>133</v>
      </c>
      <c r="AT139" s="166" t="s">
        <v>128</v>
      </c>
      <c r="AU139" s="166" t="s">
        <v>87</v>
      </c>
      <c r="AY139" s="18" t="s">
        <v>126</v>
      </c>
      <c r="BE139" s="167">
        <f>IF(N139="základní",J139,0)</f>
        <v>0</v>
      </c>
      <c r="BF139" s="167">
        <f>IF(N139="snížená",J139,0)</f>
        <v>0</v>
      </c>
      <c r="BG139" s="167">
        <f>IF(N139="zákl. přenesená",J139,0)</f>
        <v>0</v>
      </c>
      <c r="BH139" s="167">
        <f>IF(N139="sníž. přenesená",J139,0)</f>
        <v>0</v>
      </c>
      <c r="BI139" s="167">
        <f>IF(N139="nulová",J139,0)</f>
        <v>0</v>
      </c>
      <c r="BJ139" s="18" t="s">
        <v>85</v>
      </c>
      <c r="BK139" s="167">
        <f>ROUND(I139*H139,2)</f>
        <v>0</v>
      </c>
      <c r="BL139" s="18" t="s">
        <v>133</v>
      </c>
      <c r="BM139" s="166" t="s">
        <v>355</v>
      </c>
    </row>
    <row r="140" spans="1:47" s="2" customFormat="1" ht="39">
      <c r="A140" s="34"/>
      <c r="B140" s="35"/>
      <c r="C140" s="34"/>
      <c r="D140" s="168" t="s">
        <v>135</v>
      </c>
      <c r="E140" s="34"/>
      <c r="F140" s="169" t="s">
        <v>352</v>
      </c>
      <c r="G140" s="34"/>
      <c r="H140" s="34"/>
      <c r="I140" s="93"/>
      <c r="J140" s="34"/>
      <c r="K140" s="34"/>
      <c r="L140" s="35"/>
      <c r="M140" s="170"/>
      <c r="N140" s="171"/>
      <c r="O140" s="55"/>
      <c r="P140" s="55"/>
      <c r="Q140" s="55"/>
      <c r="R140" s="55"/>
      <c r="S140" s="55"/>
      <c r="T140" s="56"/>
      <c r="U140" s="34"/>
      <c r="V140" s="34"/>
      <c r="W140" s="34"/>
      <c r="X140" s="34"/>
      <c r="Y140" s="34"/>
      <c r="Z140" s="34"/>
      <c r="AA140" s="34"/>
      <c r="AB140" s="34"/>
      <c r="AC140" s="34"/>
      <c r="AD140" s="34"/>
      <c r="AE140" s="34"/>
      <c r="AT140" s="18" t="s">
        <v>135</v>
      </c>
      <c r="AU140" s="18" t="s">
        <v>87</v>
      </c>
    </row>
    <row r="141" spans="1:65" s="2" customFormat="1" ht="19.15" customHeight="1">
      <c r="A141" s="34"/>
      <c r="B141" s="154"/>
      <c r="C141" s="155" t="s">
        <v>216</v>
      </c>
      <c r="D141" s="155" t="s">
        <v>128</v>
      </c>
      <c r="E141" s="156" t="s">
        <v>356</v>
      </c>
      <c r="F141" s="157" t="s">
        <v>357</v>
      </c>
      <c r="G141" s="158" t="s">
        <v>298</v>
      </c>
      <c r="H141" s="159">
        <v>8</v>
      </c>
      <c r="I141" s="160"/>
      <c r="J141" s="161">
        <f>ROUND(I141*H141,2)</f>
        <v>0</v>
      </c>
      <c r="K141" s="157" t="s">
        <v>132</v>
      </c>
      <c r="L141" s="35"/>
      <c r="M141" s="162" t="s">
        <v>3</v>
      </c>
      <c r="N141" s="163" t="s">
        <v>48</v>
      </c>
      <c r="O141" s="55"/>
      <c r="P141" s="164">
        <f>O141*H141</f>
        <v>0</v>
      </c>
      <c r="Q141" s="164">
        <v>0</v>
      </c>
      <c r="R141" s="164">
        <f>Q141*H141</f>
        <v>0</v>
      </c>
      <c r="S141" s="164">
        <v>0</v>
      </c>
      <c r="T141" s="165">
        <f>S141*H141</f>
        <v>0</v>
      </c>
      <c r="U141" s="34"/>
      <c r="V141" s="34"/>
      <c r="W141" s="34"/>
      <c r="X141" s="34"/>
      <c r="Y141" s="34"/>
      <c r="Z141" s="34"/>
      <c r="AA141" s="34"/>
      <c r="AB141" s="34"/>
      <c r="AC141" s="34"/>
      <c r="AD141" s="34"/>
      <c r="AE141" s="34"/>
      <c r="AR141" s="166" t="s">
        <v>133</v>
      </c>
      <c r="AT141" s="166" t="s">
        <v>128</v>
      </c>
      <c r="AU141" s="166" t="s">
        <v>87</v>
      </c>
      <c r="AY141" s="18" t="s">
        <v>126</v>
      </c>
      <c r="BE141" s="167">
        <f>IF(N141="základní",J141,0)</f>
        <v>0</v>
      </c>
      <c r="BF141" s="167">
        <f>IF(N141="snížená",J141,0)</f>
        <v>0</v>
      </c>
      <c r="BG141" s="167">
        <f>IF(N141="zákl. přenesená",J141,0)</f>
        <v>0</v>
      </c>
      <c r="BH141" s="167">
        <f>IF(N141="sníž. přenesená",J141,0)</f>
        <v>0</v>
      </c>
      <c r="BI141" s="167">
        <f>IF(N141="nulová",J141,0)</f>
        <v>0</v>
      </c>
      <c r="BJ141" s="18" t="s">
        <v>85</v>
      </c>
      <c r="BK141" s="167">
        <f>ROUND(I141*H141,2)</f>
        <v>0</v>
      </c>
      <c r="BL141" s="18" t="s">
        <v>133</v>
      </c>
      <c r="BM141" s="166" t="s">
        <v>358</v>
      </c>
    </row>
    <row r="142" spans="1:47" s="2" customFormat="1" ht="39">
      <c r="A142" s="34"/>
      <c r="B142" s="35"/>
      <c r="C142" s="34"/>
      <c r="D142" s="168" t="s">
        <v>135</v>
      </c>
      <c r="E142" s="34"/>
      <c r="F142" s="169" t="s">
        <v>352</v>
      </c>
      <c r="G142" s="34"/>
      <c r="H142" s="34"/>
      <c r="I142" s="93"/>
      <c r="J142" s="34"/>
      <c r="K142" s="34"/>
      <c r="L142" s="35"/>
      <c r="M142" s="170"/>
      <c r="N142" s="171"/>
      <c r="O142" s="55"/>
      <c r="P142" s="55"/>
      <c r="Q142" s="55"/>
      <c r="R142" s="55"/>
      <c r="S142" s="55"/>
      <c r="T142" s="56"/>
      <c r="U142" s="34"/>
      <c r="V142" s="34"/>
      <c r="W142" s="34"/>
      <c r="X142" s="34"/>
      <c r="Y142" s="34"/>
      <c r="Z142" s="34"/>
      <c r="AA142" s="34"/>
      <c r="AB142" s="34"/>
      <c r="AC142" s="34"/>
      <c r="AD142" s="34"/>
      <c r="AE142" s="34"/>
      <c r="AT142" s="18" t="s">
        <v>135</v>
      </c>
      <c r="AU142" s="18" t="s">
        <v>87</v>
      </c>
    </row>
    <row r="143" spans="1:65" s="2" customFormat="1" ht="19.15" customHeight="1">
      <c r="A143" s="34"/>
      <c r="B143" s="154"/>
      <c r="C143" s="155" t="s">
        <v>9</v>
      </c>
      <c r="D143" s="155" t="s">
        <v>128</v>
      </c>
      <c r="E143" s="156" t="s">
        <v>359</v>
      </c>
      <c r="F143" s="157" t="s">
        <v>360</v>
      </c>
      <c r="G143" s="158" t="s">
        <v>298</v>
      </c>
      <c r="H143" s="159">
        <v>1</v>
      </c>
      <c r="I143" s="160"/>
      <c r="J143" s="161">
        <f>ROUND(I143*H143,2)</f>
        <v>0</v>
      </c>
      <c r="K143" s="157" t="s">
        <v>132</v>
      </c>
      <c r="L143" s="35"/>
      <c r="M143" s="162" t="s">
        <v>3</v>
      </c>
      <c r="N143" s="163" t="s">
        <v>48</v>
      </c>
      <c r="O143" s="55"/>
      <c r="P143" s="164">
        <f>O143*H143</f>
        <v>0</v>
      </c>
      <c r="Q143" s="164">
        <v>0</v>
      </c>
      <c r="R143" s="164">
        <f>Q143*H143</f>
        <v>0</v>
      </c>
      <c r="S143" s="164">
        <v>0</v>
      </c>
      <c r="T143" s="165">
        <f>S143*H143</f>
        <v>0</v>
      </c>
      <c r="U143" s="34"/>
      <c r="V143" s="34"/>
      <c r="W143" s="34"/>
      <c r="X143" s="34"/>
      <c r="Y143" s="34"/>
      <c r="Z143" s="34"/>
      <c r="AA143" s="34"/>
      <c r="AB143" s="34"/>
      <c r="AC143" s="34"/>
      <c r="AD143" s="34"/>
      <c r="AE143" s="34"/>
      <c r="AR143" s="166" t="s">
        <v>133</v>
      </c>
      <c r="AT143" s="166" t="s">
        <v>128</v>
      </c>
      <c r="AU143" s="166" t="s">
        <v>87</v>
      </c>
      <c r="AY143" s="18" t="s">
        <v>126</v>
      </c>
      <c r="BE143" s="167">
        <f>IF(N143="základní",J143,0)</f>
        <v>0</v>
      </c>
      <c r="BF143" s="167">
        <f>IF(N143="snížená",J143,0)</f>
        <v>0</v>
      </c>
      <c r="BG143" s="167">
        <f>IF(N143="zákl. přenesená",J143,0)</f>
        <v>0</v>
      </c>
      <c r="BH143" s="167">
        <f>IF(N143="sníž. přenesená",J143,0)</f>
        <v>0</v>
      </c>
      <c r="BI143" s="167">
        <f>IF(N143="nulová",J143,0)</f>
        <v>0</v>
      </c>
      <c r="BJ143" s="18" t="s">
        <v>85</v>
      </c>
      <c r="BK143" s="167">
        <f>ROUND(I143*H143,2)</f>
        <v>0</v>
      </c>
      <c r="BL143" s="18" t="s">
        <v>133</v>
      </c>
      <c r="BM143" s="166" t="s">
        <v>361</v>
      </c>
    </row>
    <row r="144" spans="1:47" s="2" customFormat="1" ht="39">
      <c r="A144" s="34"/>
      <c r="B144" s="35"/>
      <c r="C144" s="34"/>
      <c r="D144" s="168" t="s">
        <v>135</v>
      </c>
      <c r="E144" s="34"/>
      <c r="F144" s="169" t="s">
        <v>352</v>
      </c>
      <c r="G144" s="34"/>
      <c r="H144" s="34"/>
      <c r="I144" s="93"/>
      <c r="J144" s="34"/>
      <c r="K144" s="34"/>
      <c r="L144" s="35"/>
      <c r="M144" s="170"/>
      <c r="N144" s="171"/>
      <c r="O144" s="55"/>
      <c r="P144" s="55"/>
      <c r="Q144" s="55"/>
      <c r="R144" s="55"/>
      <c r="S144" s="55"/>
      <c r="T144" s="56"/>
      <c r="U144" s="34"/>
      <c r="V144" s="34"/>
      <c r="W144" s="34"/>
      <c r="X144" s="34"/>
      <c r="Y144" s="34"/>
      <c r="Z144" s="34"/>
      <c r="AA144" s="34"/>
      <c r="AB144" s="34"/>
      <c r="AC144" s="34"/>
      <c r="AD144" s="34"/>
      <c r="AE144" s="34"/>
      <c r="AT144" s="18" t="s">
        <v>135</v>
      </c>
      <c r="AU144" s="18" t="s">
        <v>87</v>
      </c>
    </row>
    <row r="145" spans="1:65" s="2" customFormat="1" ht="19.15" customHeight="1">
      <c r="A145" s="34"/>
      <c r="B145" s="154"/>
      <c r="C145" s="155" t="s">
        <v>224</v>
      </c>
      <c r="D145" s="155" t="s">
        <v>128</v>
      </c>
      <c r="E145" s="156" t="s">
        <v>362</v>
      </c>
      <c r="F145" s="157" t="s">
        <v>363</v>
      </c>
      <c r="G145" s="158" t="s">
        <v>298</v>
      </c>
      <c r="H145" s="159">
        <v>10</v>
      </c>
      <c r="I145" s="160"/>
      <c r="J145" s="161">
        <f>ROUND(I145*H145,2)</f>
        <v>0</v>
      </c>
      <c r="K145" s="157" t="s">
        <v>132</v>
      </c>
      <c r="L145" s="35"/>
      <c r="M145" s="162" t="s">
        <v>3</v>
      </c>
      <c r="N145" s="163" t="s">
        <v>48</v>
      </c>
      <c r="O145" s="55"/>
      <c r="P145" s="164">
        <f>O145*H145</f>
        <v>0</v>
      </c>
      <c r="Q145" s="164">
        <v>0</v>
      </c>
      <c r="R145" s="164">
        <f>Q145*H145</f>
        <v>0</v>
      </c>
      <c r="S145" s="164">
        <v>0</v>
      </c>
      <c r="T145" s="165">
        <f>S145*H145</f>
        <v>0</v>
      </c>
      <c r="U145" s="34"/>
      <c r="V145" s="34"/>
      <c r="W145" s="34"/>
      <c r="X145" s="34"/>
      <c r="Y145" s="34"/>
      <c r="Z145" s="34"/>
      <c r="AA145" s="34"/>
      <c r="AB145" s="34"/>
      <c r="AC145" s="34"/>
      <c r="AD145" s="34"/>
      <c r="AE145" s="34"/>
      <c r="AR145" s="166" t="s">
        <v>133</v>
      </c>
      <c r="AT145" s="166" t="s">
        <v>128</v>
      </c>
      <c r="AU145" s="166" t="s">
        <v>87</v>
      </c>
      <c r="AY145" s="18" t="s">
        <v>126</v>
      </c>
      <c r="BE145" s="167">
        <f>IF(N145="základní",J145,0)</f>
        <v>0</v>
      </c>
      <c r="BF145" s="167">
        <f>IF(N145="snížená",J145,0)</f>
        <v>0</v>
      </c>
      <c r="BG145" s="167">
        <f>IF(N145="zákl. přenesená",J145,0)</f>
        <v>0</v>
      </c>
      <c r="BH145" s="167">
        <f>IF(N145="sníž. přenesená",J145,0)</f>
        <v>0</v>
      </c>
      <c r="BI145" s="167">
        <f>IF(N145="nulová",J145,0)</f>
        <v>0</v>
      </c>
      <c r="BJ145" s="18" t="s">
        <v>85</v>
      </c>
      <c r="BK145" s="167">
        <f>ROUND(I145*H145,2)</f>
        <v>0</v>
      </c>
      <c r="BL145" s="18" t="s">
        <v>133</v>
      </c>
      <c r="BM145" s="166" t="s">
        <v>364</v>
      </c>
    </row>
    <row r="146" spans="1:47" s="2" customFormat="1" ht="39">
      <c r="A146" s="34"/>
      <c r="B146" s="35"/>
      <c r="C146" s="34"/>
      <c r="D146" s="168" t="s">
        <v>135</v>
      </c>
      <c r="E146" s="34"/>
      <c r="F146" s="169" t="s">
        <v>352</v>
      </c>
      <c r="G146" s="34"/>
      <c r="H146" s="34"/>
      <c r="I146" s="93"/>
      <c r="J146" s="34"/>
      <c r="K146" s="34"/>
      <c r="L146" s="35"/>
      <c r="M146" s="170"/>
      <c r="N146" s="171"/>
      <c r="O146" s="55"/>
      <c r="P146" s="55"/>
      <c r="Q146" s="55"/>
      <c r="R146" s="55"/>
      <c r="S146" s="55"/>
      <c r="T146" s="56"/>
      <c r="U146" s="34"/>
      <c r="V146" s="34"/>
      <c r="W146" s="34"/>
      <c r="X146" s="34"/>
      <c r="Y146" s="34"/>
      <c r="Z146" s="34"/>
      <c r="AA146" s="34"/>
      <c r="AB146" s="34"/>
      <c r="AC146" s="34"/>
      <c r="AD146" s="34"/>
      <c r="AE146" s="34"/>
      <c r="AT146" s="18" t="s">
        <v>135</v>
      </c>
      <c r="AU146" s="18" t="s">
        <v>87</v>
      </c>
    </row>
    <row r="147" spans="1:65" s="2" customFormat="1" ht="19.15" customHeight="1">
      <c r="A147" s="34"/>
      <c r="B147" s="154"/>
      <c r="C147" s="155" t="s">
        <v>365</v>
      </c>
      <c r="D147" s="155" t="s">
        <v>128</v>
      </c>
      <c r="E147" s="156" t="s">
        <v>366</v>
      </c>
      <c r="F147" s="157" t="s">
        <v>367</v>
      </c>
      <c r="G147" s="158" t="s">
        <v>298</v>
      </c>
      <c r="H147" s="159">
        <v>8</v>
      </c>
      <c r="I147" s="160"/>
      <c r="J147" s="161">
        <f>ROUND(I147*H147,2)</f>
        <v>0</v>
      </c>
      <c r="K147" s="157" t="s">
        <v>132</v>
      </c>
      <c r="L147" s="35"/>
      <c r="M147" s="162" t="s">
        <v>3</v>
      </c>
      <c r="N147" s="163" t="s">
        <v>48</v>
      </c>
      <c r="O147" s="55"/>
      <c r="P147" s="164">
        <f>O147*H147</f>
        <v>0</v>
      </c>
      <c r="Q147" s="164">
        <v>0</v>
      </c>
      <c r="R147" s="164">
        <f>Q147*H147</f>
        <v>0</v>
      </c>
      <c r="S147" s="164">
        <v>0</v>
      </c>
      <c r="T147" s="165">
        <f>S147*H147</f>
        <v>0</v>
      </c>
      <c r="U147" s="34"/>
      <c r="V147" s="34"/>
      <c r="W147" s="34"/>
      <c r="X147" s="34"/>
      <c r="Y147" s="34"/>
      <c r="Z147" s="34"/>
      <c r="AA147" s="34"/>
      <c r="AB147" s="34"/>
      <c r="AC147" s="34"/>
      <c r="AD147" s="34"/>
      <c r="AE147" s="34"/>
      <c r="AR147" s="166" t="s">
        <v>133</v>
      </c>
      <c r="AT147" s="166" t="s">
        <v>128</v>
      </c>
      <c r="AU147" s="166" t="s">
        <v>87</v>
      </c>
      <c r="AY147" s="18" t="s">
        <v>126</v>
      </c>
      <c r="BE147" s="167">
        <f>IF(N147="základní",J147,0)</f>
        <v>0</v>
      </c>
      <c r="BF147" s="167">
        <f>IF(N147="snížená",J147,0)</f>
        <v>0</v>
      </c>
      <c r="BG147" s="167">
        <f>IF(N147="zákl. přenesená",J147,0)</f>
        <v>0</v>
      </c>
      <c r="BH147" s="167">
        <f>IF(N147="sníž. přenesená",J147,0)</f>
        <v>0</v>
      </c>
      <c r="BI147" s="167">
        <f>IF(N147="nulová",J147,0)</f>
        <v>0</v>
      </c>
      <c r="BJ147" s="18" t="s">
        <v>85</v>
      </c>
      <c r="BK147" s="167">
        <f>ROUND(I147*H147,2)</f>
        <v>0</v>
      </c>
      <c r="BL147" s="18" t="s">
        <v>133</v>
      </c>
      <c r="BM147" s="166" t="s">
        <v>368</v>
      </c>
    </row>
    <row r="148" spans="1:47" s="2" customFormat="1" ht="39">
      <c r="A148" s="34"/>
      <c r="B148" s="35"/>
      <c r="C148" s="34"/>
      <c r="D148" s="168" t="s">
        <v>135</v>
      </c>
      <c r="E148" s="34"/>
      <c r="F148" s="169" t="s">
        <v>352</v>
      </c>
      <c r="G148" s="34"/>
      <c r="H148" s="34"/>
      <c r="I148" s="93"/>
      <c r="J148" s="34"/>
      <c r="K148" s="34"/>
      <c r="L148" s="35"/>
      <c r="M148" s="170"/>
      <c r="N148" s="171"/>
      <c r="O148" s="55"/>
      <c r="P148" s="55"/>
      <c r="Q148" s="55"/>
      <c r="R148" s="55"/>
      <c r="S148" s="55"/>
      <c r="T148" s="56"/>
      <c r="U148" s="34"/>
      <c r="V148" s="34"/>
      <c r="W148" s="34"/>
      <c r="X148" s="34"/>
      <c r="Y148" s="34"/>
      <c r="Z148" s="34"/>
      <c r="AA148" s="34"/>
      <c r="AB148" s="34"/>
      <c r="AC148" s="34"/>
      <c r="AD148" s="34"/>
      <c r="AE148" s="34"/>
      <c r="AT148" s="18" t="s">
        <v>135</v>
      </c>
      <c r="AU148" s="18" t="s">
        <v>87</v>
      </c>
    </row>
    <row r="149" spans="1:65" s="2" customFormat="1" ht="19.15" customHeight="1">
      <c r="A149" s="34"/>
      <c r="B149" s="154"/>
      <c r="C149" s="155" t="s">
        <v>369</v>
      </c>
      <c r="D149" s="155" t="s">
        <v>128</v>
      </c>
      <c r="E149" s="156" t="s">
        <v>145</v>
      </c>
      <c r="F149" s="157" t="s">
        <v>146</v>
      </c>
      <c r="G149" s="158" t="s">
        <v>131</v>
      </c>
      <c r="H149" s="159">
        <v>672.373</v>
      </c>
      <c r="I149" s="160"/>
      <c r="J149" s="161">
        <f>ROUND(I149*H149,2)</f>
        <v>0</v>
      </c>
      <c r="K149" s="157" t="s">
        <v>132</v>
      </c>
      <c r="L149" s="35"/>
      <c r="M149" s="162" t="s">
        <v>3</v>
      </c>
      <c r="N149" s="163" t="s">
        <v>48</v>
      </c>
      <c r="O149" s="55"/>
      <c r="P149" s="164">
        <f>O149*H149</f>
        <v>0</v>
      </c>
      <c r="Q149" s="164">
        <v>0</v>
      </c>
      <c r="R149" s="164">
        <f>Q149*H149</f>
        <v>0</v>
      </c>
      <c r="S149" s="164">
        <v>0</v>
      </c>
      <c r="T149" s="165">
        <f>S149*H149</f>
        <v>0</v>
      </c>
      <c r="U149" s="34"/>
      <c r="V149" s="34"/>
      <c r="W149" s="34"/>
      <c r="X149" s="34"/>
      <c r="Y149" s="34"/>
      <c r="Z149" s="34"/>
      <c r="AA149" s="34"/>
      <c r="AB149" s="34"/>
      <c r="AC149" s="34"/>
      <c r="AD149" s="34"/>
      <c r="AE149" s="34"/>
      <c r="AR149" s="166" t="s">
        <v>133</v>
      </c>
      <c r="AT149" s="166" t="s">
        <v>128</v>
      </c>
      <c r="AU149" s="166" t="s">
        <v>87</v>
      </c>
      <c r="AY149" s="18" t="s">
        <v>126</v>
      </c>
      <c r="BE149" s="167">
        <f>IF(N149="základní",J149,0)</f>
        <v>0</v>
      </c>
      <c r="BF149" s="167">
        <f>IF(N149="snížená",J149,0)</f>
        <v>0</v>
      </c>
      <c r="BG149" s="167">
        <f>IF(N149="zákl. přenesená",J149,0)</f>
        <v>0</v>
      </c>
      <c r="BH149" s="167">
        <f>IF(N149="sníž. přenesená",J149,0)</f>
        <v>0</v>
      </c>
      <c r="BI149" s="167">
        <f>IF(N149="nulová",J149,0)</f>
        <v>0</v>
      </c>
      <c r="BJ149" s="18" t="s">
        <v>85</v>
      </c>
      <c r="BK149" s="167">
        <f>ROUND(I149*H149,2)</f>
        <v>0</v>
      </c>
      <c r="BL149" s="18" t="s">
        <v>133</v>
      </c>
      <c r="BM149" s="166" t="s">
        <v>370</v>
      </c>
    </row>
    <row r="150" spans="1:47" s="2" customFormat="1" ht="136.5">
      <c r="A150" s="34"/>
      <c r="B150" s="35"/>
      <c r="C150" s="34"/>
      <c r="D150" s="168" t="s">
        <v>135</v>
      </c>
      <c r="E150" s="34"/>
      <c r="F150" s="169" t="s">
        <v>148</v>
      </c>
      <c r="G150" s="34"/>
      <c r="H150" s="34"/>
      <c r="I150" s="93"/>
      <c r="J150" s="34"/>
      <c r="K150" s="34"/>
      <c r="L150" s="35"/>
      <c r="M150" s="170"/>
      <c r="N150" s="171"/>
      <c r="O150" s="55"/>
      <c r="P150" s="55"/>
      <c r="Q150" s="55"/>
      <c r="R150" s="55"/>
      <c r="S150" s="55"/>
      <c r="T150" s="56"/>
      <c r="U150" s="34"/>
      <c r="V150" s="34"/>
      <c r="W150" s="34"/>
      <c r="X150" s="34"/>
      <c r="Y150" s="34"/>
      <c r="Z150" s="34"/>
      <c r="AA150" s="34"/>
      <c r="AB150" s="34"/>
      <c r="AC150" s="34"/>
      <c r="AD150" s="34"/>
      <c r="AE150" s="34"/>
      <c r="AT150" s="18" t="s">
        <v>135</v>
      </c>
      <c r="AU150" s="18" t="s">
        <v>87</v>
      </c>
    </row>
    <row r="151" spans="2:51" s="13" customFormat="1" ht="12">
      <c r="B151" s="172"/>
      <c r="D151" s="168" t="s">
        <v>137</v>
      </c>
      <c r="E151" s="173" t="s">
        <v>3</v>
      </c>
      <c r="F151" s="174" t="s">
        <v>371</v>
      </c>
      <c r="H151" s="175">
        <v>771.604</v>
      </c>
      <c r="I151" s="176"/>
      <c r="L151" s="172"/>
      <c r="M151" s="177"/>
      <c r="N151" s="178"/>
      <c r="O151" s="178"/>
      <c r="P151" s="178"/>
      <c r="Q151" s="178"/>
      <c r="R151" s="178"/>
      <c r="S151" s="178"/>
      <c r="T151" s="179"/>
      <c r="AT151" s="173" t="s">
        <v>137</v>
      </c>
      <c r="AU151" s="173" t="s">
        <v>87</v>
      </c>
      <c r="AV151" s="13" t="s">
        <v>87</v>
      </c>
      <c r="AW151" s="13" t="s">
        <v>39</v>
      </c>
      <c r="AX151" s="13" t="s">
        <v>77</v>
      </c>
      <c r="AY151" s="173" t="s">
        <v>126</v>
      </c>
    </row>
    <row r="152" spans="2:51" s="13" customFormat="1" ht="12">
      <c r="B152" s="172"/>
      <c r="D152" s="168" t="s">
        <v>137</v>
      </c>
      <c r="E152" s="173" t="s">
        <v>3</v>
      </c>
      <c r="F152" s="174" t="s">
        <v>372</v>
      </c>
      <c r="H152" s="175">
        <v>-60.16</v>
      </c>
      <c r="I152" s="176"/>
      <c r="L152" s="172"/>
      <c r="M152" s="177"/>
      <c r="N152" s="178"/>
      <c r="O152" s="178"/>
      <c r="P152" s="178"/>
      <c r="Q152" s="178"/>
      <c r="R152" s="178"/>
      <c r="S152" s="178"/>
      <c r="T152" s="179"/>
      <c r="AT152" s="173" t="s">
        <v>137</v>
      </c>
      <c r="AU152" s="173" t="s">
        <v>87</v>
      </c>
      <c r="AV152" s="13" t="s">
        <v>87</v>
      </c>
      <c r="AW152" s="13" t="s">
        <v>39</v>
      </c>
      <c r="AX152" s="13" t="s">
        <v>77</v>
      </c>
      <c r="AY152" s="173" t="s">
        <v>126</v>
      </c>
    </row>
    <row r="153" spans="2:51" s="13" customFormat="1" ht="12">
      <c r="B153" s="172"/>
      <c r="D153" s="168" t="s">
        <v>137</v>
      </c>
      <c r="E153" s="173" t="s">
        <v>3</v>
      </c>
      <c r="F153" s="174" t="s">
        <v>373</v>
      </c>
      <c r="H153" s="175">
        <v>-37.007</v>
      </c>
      <c r="I153" s="176"/>
      <c r="L153" s="172"/>
      <c r="M153" s="177"/>
      <c r="N153" s="178"/>
      <c r="O153" s="178"/>
      <c r="P153" s="178"/>
      <c r="Q153" s="178"/>
      <c r="R153" s="178"/>
      <c r="S153" s="178"/>
      <c r="T153" s="179"/>
      <c r="AT153" s="173" t="s">
        <v>137</v>
      </c>
      <c r="AU153" s="173" t="s">
        <v>87</v>
      </c>
      <c r="AV153" s="13" t="s">
        <v>87</v>
      </c>
      <c r="AW153" s="13" t="s">
        <v>39</v>
      </c>
      <c r="AX153" s="13" t="s">
        <v>77</v>
      </c>
      <c r="AY153" s="173" t="s">
        <v>126</v>
      </c>
    </row>
    <row r="154" spans="2:51" s="13" customFormat="1" ht="12">
      <c r="B154" s="172"/>
      <c r="D154" s="168" t="s">
        <v>137</v>
      </c>
      <c r="E154" s="173" t="s">
        <v>3</v>
      </c>
      <c r="F154" s="174" t="s">
        <v>374</v>
      </c>
      <c r="H154" s="175">
        <v>-2.064</v>
      </c>
      <c r="I154" s="176"/>
      <c r="L154" s="172"/>
      <c r="M154" s="177"/>
      <c r="N154" s="178"/>
      <c r="O154" s="178"/>
      <c r="P154" s="178"/>
      <c r="Q154" s="178"/>
      <c r="R154" s="178"/>
      <c r="S154" s="178"/>
      <c r="T154" s="179"/>
      <c r="AT154" s="173" t="s">
        <v>137</v>
      </c>
      <c r="AU154" s="173" t="s">
        <v>87</v>
      </c>
      <c r="AV154" s="13" t="s">
        <v>87</v>
      </c>
      <c r="AW154" s="13" t="s">
        <v>39</v>
      </c>
      <c r="AX154" s="13" t="s">
        <v>77</v>
      </c>
      <c r="AY154" s="173" t="s">
        <v>126</v>
      </c>
    </row>
    <row r="155" spans="2:51" s="14" customFormat="1" ht="12">
      <c r="B155" s="180"/>
      <c r="D155" s="168" t="s">
        <v>137</v>
      </c>
      <c r="E155" s="181" t="s">
        <v>3</v>
      </c>
      <c r="F155" s="182" t="s">
        <v>140</v>
      </c>
      <c r="H155" s="183">
        <v>672.373</v>
      </c>
      <c r="I155" s="184"/>
      <c r="L155" s="180"/>
      <c r="M155" s="185"/>
      <c r="N155" s="186"/>
      <c r="O155" s="186"/>
      <c r="P155" s="186"/>
      <c r="Q155" s="186"/>
      <c r="R155" s="186"/>
      <c r="S155" s="186"/>
      <c r="T155" s="187"/>
      <c r="AT155" s="181" t="s">
        <v>137</v>
      </c>
      <c r="AU155" s="181" t="s">
        <v>87</v>
      </c>
      <c r="AV155" s="14" t="s">
        <v>133</v>
      </c>
      <c r="AW155" s="14" t="s">
        <v>39</v>
      </c>
      <c r="AX155" s="14" t="s">
        <v>85</v>
      </c>
      <c r="AY155" s="181" t="s">
        <v>126</v>
      </c>
    </row>
    <row r="156" spans="1:65" s="2" customFormat="1" ht="19.15" customHeight="1">
      <c r="A156" s="34"/>
      <c r="B156" s="154"/>
      <c r="C156" s="155" t="s">
        <v>375</v>
      </c>
      <c r="D156" s="155" t="s">
        <v>128</v>
      </c>
      <c r="E156" s="156" t="s">
        <v>376</v>
      </c>
      <c r="F156" s="157" t="s">
        <v>377</v>
      </c>
      <c r="G156" s="158" t="s">
        <v>131</v>
      </c>
      <c r="H156" s="159">
        <v>37.007</v>
      </c>
      <c r="I156" s="160"/>
      <c r="J156" s="161">
        <f>ROUND(I156*H156,2)</f>
        <v>0</v>
      </c>
      <c r="K156" s="157" t="s">
        <v>132</v>
      </c>
      <c r="L156" s="35"/>
      <c r="M156" s="162" t="s">
        <v>3</v>
      </c>
      <c r="N156" s="163" t="s">
        <v>48</v>
      </c>
      <c r="O156" s="55"/>
      <c r="P156" s="164">
        <f>O156*H156</f>
        <v>0</v>
      </c>
      <c r="Q156" s="164">
        <v>0</v>
      </c>
      <c r="R156" s="164">
        <f>Q156*H156</f>
        <v>0</v>
      </c>
      <c r="S156" s="164">
        <v>0</v>
      </c>
      <c r="T156" s="165">
        <f>S156*H156</f>
        <v>0</v>
      </c>
      <c r="U156" s="34"/>
      <c r="V156" s="34"/>
      <c r="W156" s="34"/>
      <c r="X156" s="34"/>
      <c r="Y156" s="34"/>
      <c r="Z156" s="34"/>
      <c r="AA156" s="34"/>
      <c r="AB156" s="34"/>
      <c r="AC156" s="34"/>
      <c r="AD156" s="34"/>
      <c r="AE156" s="34"/>
      <c r="AR156" s="166" t="s">
        <v>133</v>
      </c>
      <c r="AT156" s="166" t="s">
        <v>128</v>
      </c>
      <c r="AU156" s="166" t="s">
        <v>87</v>
      </c>
      <c r="AY156" s="18" t="s">
        <v>126</v>
      </c>
      <c r="BE156" s="167">
        <f>IF(N156="základní",J156,0)</f>
        <v>0</v>
      </c>
      <c r="BF156" s="167">
        <f>IF(N156="snížená",J156,0)</f>
        <v>0</v>
      </c>
      <c r="BG156" s="167">
        <f>IF(N156="zákl. přenesená",J156,0)</f>
        <v>0</v>
      </c>
      <c r="BH156" s="167">
        <f>IF(N156="sníž. přenesená",J156,0)</f>
        <v>0</v>
      </c>
      <c r="BI156" s="167">
        <f>IF(N156="nulová",J156,0)</f>
        <v>0</v>
      </c>
      <c r="BJ156" s="18" t="s">
        <v>85</v>
      </c>
      <c r="BK156" s="167">
        <f>ROUND(I156*H156,2)</f>
        <v>0</v>
      </c>
      <c r="BL156" s="18" t="s">
        <v>133</v>
      </c>
      <c r="BM156" s="166" t="s">
        <v>378</v>
      </c>
    </row>
    <row r="157" spans="1:47" s="2" customFormat="1" ht="78">
      <c r="A157" s="34"/>
      <c r="B157" s="35"/>
      <c r="C157" s="34"/>
      <c r="D157" s="168" t="s">
        <v>135</v>
      </c>
      <c r="E157" s="34"/>
      <c r="F157" s="169" t="s">
        <v>379</v>
      </c>
      <c r="G157" s="34"/>
      <c r="H157" s="34"/>
      <c r="I157" s="93"/>
      <c r="J157" s="34"/>
      <c r="K157" s="34"/>
      <c r="L157" s="35"/>
      <c r="M157" s="170"/>
      <c r="N157" s="171"/>
      <c r="O157" s="55"/>
      <c r="P157" s="55"/>
      <c r="Q157" s="55"/>
      <c r="R157" s="55"/>
      <c r="S157" s="55"/>
      <c r="T157" s="56"/>
      <c r="U157" s="34"/>
      <c r="V157" s="34"/>
      <c r="W157" s="34"/>
      <c r="X157" s="34"/>
      <c r="Y157" s="34"/>
      <c r="Z157" s="34"/>
      <c r="AA157" s="34"/>
      <c r="AB157" s="34"/>
      <c r="AC157" s="34"/>
      <c r="AD157" s="34"/>
      <c r="AE157" s="34"/>
      <c r="AT157" s="18" t="s">
        <v>135</v>
      </c>
      <c r="AU157" s="18" t="s">
        <v>87</v>
      </c>
    </row>
    <row r="158" spans="2:51" s="13" customFormat="1" ht="12">
      <c r="B158" s="172"/>
      <c r="D158" s="168" t="s">
        <v>137</v>
      </c>
      <c r="E158" s="173" t="s">
        <v>3</v>
      </c>
      <c r="F158" s="174" t="s">
        <v>380</v>
      </c>
      <c r="H158" s="175">
        <v>52.532</v>
      </c>
      <c r="I158" s="176"/>
      <c r="L158" s="172"/>
      <c r="M158" s="177"/>
      <c r="N158" s="178"/>
      <c r="O158" s="178"/>
      <c r="P158" s="178"/>
      <c r="Q158" s="178"/>
      <c r="R158" s="178"/>
      <c r="S158" s="178"/>
      <c r="T158" s="179"/>
      <c r="AT158" s="173" t="s">
        <v>137</v>
      </c>
      <c r="AU158" s="173" t="s">
        <v>87</v>
      </c>
      <c r="AV158" s="13" t="s">
        <v>87</v>
      </c>
      <c r="AW158" s="13" t="s">
        <v>39</v>
      </c>
      <c r="AX158" s="13" t="s">
        <v>77</v>
      </c>
      <c r="AY158" s="173" t="s">
        <v>126</v>
      </c>
    </row>
    <row r="159" spans="2:51" s="13" customFormat="1" ht="12">
      <c r="B159" s="172"/>
      <c r="D159" s="168" t="s">
        <v>137</v>
      </c>
      <c r="E159" s="173" t="s">
        <v>3</v>
      </c>
      <c r="F159" s="174" t="s">
        <v>381</v>
      </c>
      <c r="H159" s="175">
        <v>-13.462</v>
      </c>
      <c r="I159" s="176"/>
      <c r="L159" s="172"/>
      <c r="M159" s="177"/>
      <c r="N159" s="178"/>
      <c r="O159" s="178"/>
      <c r="P159" s="178"/>
      <c r="Q159" s="178"/>
      <c r="R159" s="178"/>
      <c r="S159" s="178"/>
      <c r="T159" s="179"/>
      <c r="AT159" s="173" t="s">
        <v>137</v>
      </c>
      <c r="AU159" s="173" t="s">
        <v>87</v>
      </c>
      <c r="AV159" s="13" t="s">
        <v>87</v>
      </c>
      <c r="AW159" s="13" t="s">
        <v>39</v>
      </c>
      <c r="AX159" s="13" t="s">
        <v>77</v>
      </c>
      <c r="AY159" s="173" t="s">
        <v>126</v>
      </c>
    </row>
    <row r="160" spans="2:51" s="13" customFormat="1" ht="12">
      <c r="B160" s="172"/>
      <c r="D160" s="168" t="s">
        <v>137</v>
      </c>
      <c r="E160" s="173" t="s">
        <v>3</v>
      </c>
      <c r="F160" s="174" t="s">
        <v>382</v>
      </c>
      <c r="H160" s="175">
        <v>-2.063</v>
      </c>
      <c r="I160" s="176"/>
      <c r="L160" s="172"/>
      <c r="M160" s="177"/>
      <c r="N160" s="178"/>
      <c r="O160" s="178"/>
      <c r="P160" s="178"/>
      <c r="Q160" s="178"/>
      <c r="R160" s="178"/>
      <c r="S160" s="178"/>
      <c r="T160" s="179"/>
      <c r="AT160" s="173" t="s">
        <v>137</v>
      </c>
      <c r="AU160" s="173" t="s">
        <v>87</v>
      </c>
      <c r="AV160" s="13" t="s">
        <v>87</v>
      </c>
      <c r="AW160" s="13" t="s">
        <v>39</v>
      </c>
      <c r="AX160" s="13" t="s">
        <v>77</v>
      </c>
      <c r="AY160" s="173" t="s">
        <v>126</v>
      </c>
    </row>
    <row r="161" spans="2:51" s="14" customFormat="1" ht="12">
      <c r="B161" s="180"/>
      <c r="D161" s="168" t="s">
        <v>137</v>
      </c>
      <c r="E161" s="181" t="s">
        <v>3</v>
      </c>
      <c r="F161" s="182" t="s">
        <v>140</v>
      </c>
      <c r="H161" s="183">
        <v>37.007</v>
      </c>
      <c r="I161" s="184"/>
      <c r="L161" s="180"/>
      <c r="M161" s="185"/>
      <c r="N161" s="186"/>
      <c r="O161" s="186"/>
      <c r="P161" s="186"/>
      <c r="Q161" s="186"/>
      <c r="R161" s="186"/>
      <c r="S161" s="186"/>
      <c r="T161" s="187"/>
      <c r="AT161" s="181" t="s">
        <v>137</v>
      </c>
      <c r="AU161" s="181" t="s">
        <v>87</v>
      </c>
      <c r="AV161" s="14" t="s">
        <v>133</v>
      </c>
      <c r="AW161" s="14" t="s">
        <v>39</v>
      </c>
      <c r="AX161" s="14" t="s">
        <v>85</v>
      </c>
      <c r="AY161" s="181" t="s">
        <v>126</v>
      </c>
    </row>
    <row r="162" spans="1:65" s="2" customFormat="1" ht="14.45" customHeight="1">
      <c r="A162" s="34"/>
      <c r="B162" s="154"/>
      <c r="C162" s="155" t="s">
        <v>383</v>
      </c>
      <c r="D162" s="155" t="s">
        <v>128</v>
      </c>
      <c r="E162" s="156" t="s">
        <v>150</v>
      </c>
      <c r="F162" s="157" t="s">
        <v>151</v>
      </c>
      <c r="G162" s="158" t="s">
        <v>131</v>
      </c>
      <c r="H162" s="159">
        <v>672.373</v>
      </c>
      <c r="I162" s="160"/>
      <c r="J162" s="161">
        <f>ROUND(I162*H162,2)</f>
        <v>0</v>
      </c>
      <c r="K162" s="157" t="s">
        <v>132</v>
      </c>
      <c r="L162" s="35"/>
      <c r="M162" s="162" t="s">
        <v>3</v>
      </c>
      <c r="N162" s="163" t="s">
        <v>48</v>
      </c>
      <c r="O162" s="55"/>
      <c r="P162" s="164">
        <f>O162*H162</f>
        <v>0</v>
      </c>
      <c r="Q162" s="164">
        <v>0</v>
      </c>
      <c r="R162" s="164">
        <f>Q162*H162</f>
        <v>0</v>
      </c>
      <c r="S162" s="164">
        <v>0</v>
      </c>
      <c r="T162" s="165">
        <f>S162*H162</f>
        <v>0</v>
      </c>
      <c r="U162" s="34"/>
      <c r="V162" s="34"/>
      <c r="W162" s="34"/>
      <c r="X162" s="34"/>
      <c r="Y162" s="34"/>
      <c r="Z162" s="34"/>
      <c r="AA162" s="34"/>
      <c r="AB162" s="34"/>
      <c r="AC162" s="34"/>
      <c r="AD162" s="34"/>
      <c r="AE162" s="34"/>
      <c r="AR162" s="166" t="s">
        <v>133</v>
      </c>
      <c r="AT162" s="166" t="s">
        <v>128</v>
      </c>
      <c r="AU162" s="166" t="s">
        <v>87</v>
      </c>
      <c r="AY162" s="18" t="s">
        <v>126</v>
      </c>
      <c r="BE162" s="167">
        <f>IF(N162="základní",J162,0)</f>
        <v>0</v>
      </c>
      <c r="BF162" s="167">
        <f>IF(N162="snížená",J162,0)</f>
        <v>0</v>
      </c>
      <c r="BG162" s="167">
        <f>IF(N162="zákl. přenesená",J162,0)</f>
        <v>0</v>
      </c>
      <c r="BH162" s="167">
        <f>IF(N162="sníž. přenesená",J162,0)</f>
        <v>0</v>
      </c>
      <c r="BI162" s="167">
        <f>IF(N162="nulová",J162,0)</f>
        <v>0</v>
      </c>
      <c r="BJ162" s="18" t="s">
        <v>85</v>
      </c>
      <c r="BK162" s="167">
        <f>ROUND(I162*H162,2)</f>
        <v>0</v>
      </c>
      <c r="BL162" s="18" t="s">
        <v>133</v>
      </c>
      <c r="BM162" s="166" t="s">
        <v>384</v>
      </c>
    </row>
    <row r="163" spans="1:47" s="2" customFormat="1" ht="185.25">
      <c r="A163" s="34"/>
      <c r="B163" s="35"/>
      <c r="C163" s="34"/>
      <c r="D163" s="168" t="s">
        <v>135</v>
      </c>
      <c r="E163" s="34"/>
      <c r="F163" s="169" t="s">
        <v>153</v>
      </c>
      <c r="G163" s="34"/>
      <c r="H163" s="34"/>
      <c r="I163" s="93"/>
      <c r="J163" s="34"/>
      <c r="K163" s="34"/>
      <c r="L163" s="35"/>
      <c r="M163" s="170"/>
      <c r="N163" s="171"/>
      <c r="O163" s="55"/>
      <c r="P163" s="55"/>
      <c r="Q163" s="55"/>
      <c r="R163" s="55"/>
      <c r="S163" s="55"/>
      <c r="T163" s="56"/>
      <c r="U163" s="34"/>
      <c r="V163" s="34"/>
      <c r="W163" s="34"/>
      <c r="X163" s="34"/>
      <c r="Y163" s="34"/>
      <c r="Z163" s="34"/>
      <c r="AA163" s="34"/>
      <c r="AB163" s="34"/>
      <c r="AC163" s="34"/>
      <c r="AD163" s="34"/>
      <c r="AE163" s="34"/>
      <c r="AT163" s="18" t="s">
        <v>135</v>
      </c>
      <c r="AU163" s="18" t="s">
        <v>87</v>
      </c>
    </row>
    <row r="164" spans="1:65" s="2" customFormat="1" ht="19.15" customHeight="1">
      <c r="A164" s="34"/>
      <c r="B164" s="154"/>
      <c r="C164" s="155" t="s">
        <v>8</v>
      </c>
      <c r="D164" s="155" t="s">
        <v>128</v>
      </c>
      <c r="E164" s="156" t="s">
        <v>155</v>
      </c>
      <c r="F164" s="157" t="s">
        <v>156</v>
      </c>
      <c r="G164" s="158" t="s">
        <v>157</v>
      </c>
      <c r="H164" s="159">
        <v>874.085</v>
      </c>
      <c r="I164" s="160"/>
      <c r="J164" s="161">
        <f>ROUND(I164*H164,2)</f>
        <v>0</v>
      </c>
      <c r="K164" s="157" t="s">
        <v>132</v>
      </c>
      <c r="L164" s="35"/>
      <c r="M164" s="162" t="s">
        <v>3</v>
      </c>
      <c r="N164" s="163" t="s">
        <v>48</v>
      </c>
      <c r="O164" s="55"/>
      <c r="P164" s="164">
        <f>O164*H164</f>
        <v>0</v>
      </c>
      <c r="Q164" s="164">
        <v>0</v>
      </c>
      <c r="R164" s="164">
        <f>Q164*H164</f>
        <v>0</v>
      </c>
      <c r="S164" s="164">
        <v>0</v>
      </c>
      <c r="T164" s="165">
        <f>S164*H164</f>
        <v>0</v>
      </c>
      <c r="U164" s="34"/>
      <c r="V164" s="34"/>
      <c r="W164" s="34"/>
      <c r="X164" s="34"/>
      <c r="Y164" s="34"/>
      <c r="Z164" s="34"/>
      <c r="AA164" s="34"/>
      <c r="AB164" s="34"/>
      <c r="AC164" s="34"/>
      <c r="AD164" s="34"/>
      <c r="AE164" s="34"/>
      <c r="AR164" s="166" t="s">
        <v>133</v>
      </c>
      <c r="AT164" s="166" t="s">
        <v>128</v>
      </c>
      <c r="AU164" s="166" t="s">
        <v>87</v>
      </c>
      <c r="AY164" s="18" t="s">
        <v>126</v>
      </c>
      <c r="BE164" s="167">
        <f>IF(N164="základní",J164,0)</f>
        <v>0</v>
      </c>
      <c r="BF164" s="167">
        <f>IF(N164="snížená",J164,0)</f>
        <v>0</v>
      </c>
      <c r="BG164" s="167">
        <f>IF(N164="zákl. přenesená",J164,0)</f>
        <v>0</v>
      </c>
      <c r="BH164" s="167">
        <f>IF(N164="sníž. přenesená",J164,0)</f>
        <v>0</v>
      </c>
      <c r="BI164" s="167">
        <f>IF(N164="nulová",J164,0)</f>
        <v>0</v>
      </c>
      <c r="BJ164" s="18" t="s">
        <v>85</v>
      </c>
      <c r="BK164" s="167">
        <f>ROUND(I164*H164,2)</f>
        <v>0</v>
      </c>
      <c r="BL164" s="18" t="s">
        <v>133</v>
      </c>
      <c r="BM164" s="166" t="s">
        <v>385</v>
      </c>
    </row>
    <row r="165" spans="1:47" s="2" customFormat="1" ht="29.25">
      <c r="A165" s="34"/>
      <c r="B165" s="35"/>
      <c r="C165" s="34"/>
      <c r="D165" s="168" t="s">
        <v>135</v>
      </c>
      <c r="E165" s="34"/>
      <c r="F165" s="169" t="s">
        <v>159</v>
      </c>
      <c r="G165" s="34"/>
      <c r="H165" s="34"/>
      <c r="I165" s="93"/>
      <c r="J165" s="34"/>
      <c r="K165" s="34"/>
      <c r="L165" s="35"/>
      <c r="M165" s="170"/>
      <c r="N165" s="171"/>
      <c r="O165" s="55"/>
      <c r="P165" s="55"/>
      <c r="Q165" s="55"/>
      <c r="R165" s="55"/>
      <c r="S165" s="55"/>
      <c r="T165" s="56"/>
      <c r="U165" s="34"/>
      <c r="V165" s="34"/>
      <c r="W165" s="34"/>
      <c r="X165" s="34"/>
      <c r="Y165" s="34"/>
      <c r="Z165" s="34"/>
      <c r="AA165" s="34"/>
      <c r="AB165" s="34"/>
      <c r="AC165" s="34"/>
      <c r="AD165" s="34"/>
      <c r="AE165" s="34"/>
      <c r="AT165" s="18" t="s">
        <v>135</v>
      </c>
      <c r="AU165" s="18" t="s">
        <v>87</v>
      </c>
    </row>
    <row r="166" spans="2:51" s="13" customFormat="1" ht="12">
      <c r="B166" s="172"/>
      <c r="D166" s="168" t="s">
        <v>137</v>
      </c>
      <c r="E166" s="173" t="s">
        <v>3</v>
      </c>
      <c r="F166" s="174" t="s">
        <v>386</v>
      </c>
      <c r="H166" s="175">
        <v>874.085</v>
      </c>
      <c r="I166" s="176"/>
      <c r="L166" s="172"/>
      <c r="M166" s="177"/>
      <c r="N166" s="178"/>
      <c r="O166" s="178"/>
      <c r="P166" s="178"/>
      <c r="Q166" s="178"/>
      <c r="R166" s="178"/>
      <c r="S166" s="178"/>
      <c r="T166" s="179"/>
      <c r="AT166" s="173" t="s">
        <v>137</v>
      </c>
      <c r="AU166" s="173" t="s">
        <v>87</v>
      </c>
      <c r="AV166" s="13" t="s">
        <v>87</v>
      </c>
      <c r="AW166" s="13" t="s">
        <v>39</v>
      </c>
      <c r="AX166" s="13" t="s">
        <v>85</v>
      </c>
      <c r="AY166" s="173" t="s">
        <v>126</v>
      </c>
    </row>
    <row r="167" spans="1:65" s="2" customFormat="1" ht="19.15" customHeight="1">
      <c r="A167" s="34"/>
      <c r="B167" s="154"/>
      <c r="C167" s="155" t="s">
        <v>387</v>
      </c>
      <c r="D167" s="155" t="s">
        <v>128</v>
      </c>
      <c r="E167" s="156" t="s">
        <v>162</v>
      </c>
      <c r="F167" s="157" t="s">
        <v>163</v>
      </c>
      <c r="G167" s="158" t="s">
        <v>131</v>
      </c>
      <c r="H167" s="159">
        <v>60.16</v>
      </c>
      <c r="I167" s="160"/>
      <c r="J167" s="161">
        <f>ROUND(I167*H167,2)</f>
        <v>0</v>
      </c>
      <c r="K167" s="157" t="s">
        <v>132</v>
      </c>
      <c r="L167" s="35"/>
      <c r="M167" s="162" t="s">
        <v>3</v>
      </c>
      <c r="N167" s="163" t="s">
        <v>48</v>
      </c>
      <c r="O167" s="55"/>
      <c r="P167" s="164">
        <f>O167*H167</f>
        <v>0</v>
      </c>
      <c r="Q167" s="164">
        <v>0</v>
      </c>
      <c r="R167" s="164">
        <f>Q167*H167</f>
        <v>0</v>
      </c>
      <c r="S167" s="164">
        <v>0</v>
      </c>
      <c r="T167" s="165">
        <f>S167*H167</f>
        <v>0</v>
      </c>
      <c r="U167" s="34"/>
      <c r="V167" s="34"/>
      <c r="W167" s="34"/>
      <c r="X167" s="34"/>
      <c r="Y167" s="34"/>
      <c r="Z167" s="34"/>
      <c r="AA167" s="34"/>
      <c r="AB167" s="34"/>
      <c r="AC167" s="34"/>
      <c r="AD167" s="34"/>
      <c r="AE167" s="34"/>
      <c r="AR167" s="166" t="s">
        <v>133</v>
      </c>
      <c r="AT167" s="166" t="s">
        <v>128</v>
      </c>
      <c r="AU167" s="166" t="s">
        <v>87</v>
      </c>
      <c r="AY167" s="18" t="s">
        <v>126</v>
      </c>
      <c r="BE167" s="167">
        <f>IF(N167="základní",J167,0)</f>
        <v>0</v>
      </c>
      <c r="BF167" s="167">
        <f>IF(N167="snížená",J167,0)</f>
        <v>0</v>
      </c>
      <c r="BG167" s="167">
        <f>IF(N167="zákl. přenesená",J167,0)</f>
        <v>0</v>
      </c>
      <c r="BH167" s="167">
        <f>IF(N167="sníž. přenesená",J167,0)</f>
        <v>0</v>
      </c>
      <c r="BI167" s="167">
        <f>IF(N167="nulová",J167,0)</f>
        <v>0</v>
      </c>
      <c r="BJ167" s="18" t="s">
        <v>85</v>
      </c>
      <c r="BK167" s="167">
        <f>ROUND(I167*H167,2)</f>
        <v>0</v>
      </c>
      <c r="BL167" s="18" t="s">
        <v>133</v>
      </c>
      <c r="BM167" s="166" t="s">
        <v>388</v>
      </c>
    </row>
    <row r="168" spans="1:47" s="2" customFormat="1" ht="214.5">
      <c r="A168" s="34"/>
      <c r="B168" s="35"/>
      <c r="C168" s="34"/>
      <c r="D168" s="168" t="s">
        <v>135</v>
      </c>
      <c r="E168" s="34"/>
      <c r="F168" s="169" t="s">
        <v>165</v>
      </c>
      <c r="G168" s="34"/>
      <c r="H168" s="34"/>
      <c r="I168" s="93"/>
      <c r="J168" s="34"/>
      <c r="K168" s="34"/>
      <c r="L168" s="35"/>
      <c r="M168" s="170"/>
      <c r="N168" s="171"/>
      <c r="O168" s="55"/>
      <c r="P168" s="55"/>
      <c r="Q168" s="55"/>
      <c r="R168" s="55"/>
      <c r="S168" s="55"/>
      <c r="T168" s="56"/>
      <c r="U168" s="34"/>
      <c r="V168" s="34"/>
      <c r="W168" s="34"/>
      <c r="X168" s="34"/>
      <c r="Y168" s="34"/>
      <c r="Z168" s="34"/>
      <c r="AA168" s="34"/>
      <c r="AB168" s="34"/>
      <c r="AC168" s="34"/>
      <c r="AD168" s="34"/>
      <c r="AE168" s="34"/>
      <c r="AT168" s="18" t="s">
        <v>135</v>
      </c>
      <c r="AU168" s="18" t="s">
        <v>87</v>
      </c>
    </row>
    <row r="169" spans="2:51" s="13" customFormat="1" ht="12">
      <c r="B169" s="172"/>
      <c r="D169" s="168" t="s">
        <v>137</v>
      </c>
      <c r="E169" s="173" t="s">
        <v>3</v>
      </c>
      <c r="F169" s="174" t="s">
        <v>389</v>
      </c>
      <c r="H169" s="175">
        <v>10.674</v>
      </c>
      <c r="I169" s="176"/>
      <c r="L169" s="172"/>
      <c r="M169" s="177"/>
      <c r="N169" s="178"/>
      <c r="O169" s="178"/>
      <c r="P169" s="178"/>
      <c r="Q169" s="178"/>
      <c r="R169" s="178"/>
      <c r="S169" s="178"/>
      <c r="T169" s="179"/>
      <c r="AT169" s="173" t="s">
        <v>137</v>
      </c>
      <c r="AU169" s="173" t="s">
        <v>87</v>
      </c>
      <c r="AV169" s="13" t="s">
        <v>87</v>
      </c>
      <c r="AW169" s="13" t="s">
        <v>39</v>
      </c>
      <c r="AX169" s="13" t="s">
        <v>77</v>
      </c>
      <c r="AY169" s="173" t="s">
        <v>126</v>
      </c>
    </row>
    <row r="170" spans="2:51" s="13" customFormat="1" ht="12">
      <c r="B170" s="172"/>
      <c r="D170" s="168" t="s">
        <v>137</v>
      </c>
      <c r="E170" s="173" t="s">
        <v>3</v>
      </c>
      <c r="F170" s="174" t="s">
        <v>390</v>
      </c>
      <c r="H170" s="175">
        <v>17.8</v>
      </c>
      <c r="I170" s="176"/>
      <c r="L170" s="172"/>
      <c r="M170" s="177"/>
      <c r="N170" s="178"/>
      <c r="O170" s="178"/>
      <c r="P170" s="178"/>
      <c r="Q170" s="178"/>
      <c r="R170" s="178"/>
      <c r="S170" s="178"/>
      <c r="T170" s="179"/>
      <c r="AT170" s="173" t="s">
        <v>137</v>
      </c>
      <c r="AU170" s="173" t="s">
        <v>87</v>
      </c>
      <c r="AV170" s="13" t="s">
        <v>87</v>
      </c>
      <c r="AW170" s="13" t="s">
        <v>39</v>
      </c>
      <c r="AX170" s="13" t="s">
        <v>77</v>
      </c>
      <c r="AY170" s="173" t="s">
        <v>126</v>
      </c>
    </row>
    <row r="171" spans="2:51" s="13" customFormat="1" ht="12">
      <c r="B171" s="172"/>
      <c r="D171" s="168" t="s">
        <v>137</v>
      </c>
      <c r="E171" s="173" t="s">
        <v>3</v>
      </c>
      <c r="F171" s="174" t="s">
        <v>391</v>
      </c>
      <c r="H171" s="175">
        <v>7.88</v>
      </c>
      <c r="I171" s="176"/>
      <c r="L171" s="172"/>
      <c r="M171" s="177"/>
      <c r="N171" s="178"/>
      <c r="O171" s="178"/>
      <c r="P171" s="178"/>
      <c r="Q171" s="178"/>
      <c r="R171" s="178"/>
      <c r="S171" s="178"/>
      <c r="T171" s="179"/>
      <c r="AT171" s="173" t="s">
        <v>137</v>
      </c>
      <c r="AU171" s="173" t="s">
        <v>87</v>
      </c>
      <c r="AV171" s="13" t="s">
        <v>87</v>
      </c>
      <c r="AW171" s="13" t="s">
        <v>39</v>
      </c>
      <c r="AX171" s="13" t="s">
        <v>77</v>
      </c>
      <c r="AY171" s="173" t="s">
        <v>126</v>
      </c>
    </row>
    <row r="172" spans="2:51" s="13" customFormat="1" ht="12">
      <c r="B172" s="172"/>
      <c r="D172" s="168" t="s">
        <v>137</v>
      </c>
      <c r="E172" s="173" t="s">
        <v>3</v>
      </c>
      <c r="F172" s="174" t="s">
        <v>392</v>
      </c>
      <c r="H172" s="175">
        <v>0.797</v>
      </c>
      <c r="I172" s="176"/>
      <c r="L172" s="172"/>
      <c r="M172" s="177"/>
      <c r="N172" s="178"/>
      <c r="O172" s="178"/>
      <c r="P172" s="178"/>
      <c r="Q172" s="178"/>
      <c r="R172" s="178"/>
      <c r="S172" s="178"/>
      <c r="T172" s="179"/>
      <c r="AT172" s="173" t="s">
        <v>137</v>
      </c>
      <c r="AU172" s="173" t="s">
        <v>87</v>
      </c>
      <c r="AV172" s="13" t="s">
        <v>87</v>
      </c>
      <c r="AW172" s="13" t="s">
        <v>39</v>
      </c>
      <c r="AX172" s="13" t="s">
        <v>77</v>
      </c>
      <c r="AY172" s="173" t="s">
        <v>126</v>
      </c>
    </row>
    <row r="173" spans="2:51" s="15" customFormat="1" ht="12">
      <c r="B173" s="201"/>
      <c r="D173" s="168" t="s">
        <v>137</v>
      </c>
      <c r="E173" s="202" t="s">
        <v>3</v>
      </c>
      <c r="F173" s="203" t="s">
        <v>393</v>
      </c>
      <c r="H173" s="204">
        <v>37.151</v>
      </c>
      <c r="I173" s="205"/>
      <c r="L173" s="201"/>
      <c r="M173" s="206"/>
      <c r="N173" s="207"/>
      <c r="O173" s="207"/>
      <c r="P173" s="207"/>
      <c r="Q173" s="207"/>
      <c r="R173" s="207"/>
      <c r="S173" s="207"/>
      <c r="T173" s="208"/>
      <c r="AT173" s="202" t="s">
        <v>137</v>
      </c>
      <c r="AU173" s="202" t="s">
        <v>87</v>
      </c>
      <c r="AV173" s="15" t="s">
        <v>144</v>
      </c>
      <c r="AW173" s="15" t="s">
        <v>39</v>
      </c>
      <c r="AX173" s="15" t="s">
        <v>77</v>
      </c>
      <c r="AY173" s="202" t="s">
        <v>126</v>
      </c>
    </row>
    <row r="174" spans="2:51" s="13" customFormat="1" ht="12">
      <c r="B174" s="172"/>
      <c r="D174" s="168" t="s">
        <v>137</v>
      </c>
      <c r="E174" s="173" t="s">
        <v>3</v>
      </c>
      <c r="F174" s="174" t="s">
        <v>327</v>
      </c>
      <c r="H174" s="175">
        <v>10.2</v>
      </c>
      <c r="I174" s="176"/>
      <c r="L174" s="172"/>
      <c r="M174" s="177"/>
      <c r="N174" s="178"/>
      <c r="O174" s="178"/>
      <c r="P174" s="178"/>
      <c r="Q174" s="178"/>
      <c r="R174" s="178"/>
      <c r="S174" s="178"/>
      <c r="T174" s="179"/>
      <c r="AT174" s="173" t="s">
        <v>137</v>
      </c>
      <c r="AU174" s="173" t="s">
        <v>87</v>
      </c>
      <c r="AV174" s="13" t="s">
        <v>87</v>
      </c>
      <c r="AW174" s="13" t="s">
        <v>39</v>
      </c>
      <c r="AX174" s="13" t="s">
        <v>77</v>
      </c>
      <c r="AY174" s="173" t="s">
        <v>126</v>
      </c>
    </row>
    <row r="175" spans="2:51" s="13" customFormat="1" ht="12">
      <c r="B175" s="172"/>
      <c r="D175" s="168" t="s">
        <v>137</v>
      </c>
      <c r="E175" s="173" t="s">
        <v>3</v>
      </c>
      <c r="F175" s="174" t="s">
        <v>328</v>
      </c>
      <c r="H175" s="175">
        <v>20.506</v>
      </c>
      <c r="I175" s="176"/>
      <c r="L175" s="172"/>
      <c r="M175" s="177"/>
      <c r="N175" s="178"/>
      <c r="O175" s="178"/>
      <c r="P175" s="178"/>
      <c r="Q175" s="178"/>
      <c r="R175" s="178"/>
      <c r="S175" s="178"/>
      <c r="T175" s="179"/>
      <c r="AT175" s="173" t="s">
        <v>137</v>
      </c>
      <c r="AU175" s="173" t="s">
        <v>87</v>
      </c>
      <c r="AV175" s="13" t="s">
        <v>87</v>
      </c>
      <c r="AW175" s="13" t="s">
        <v>39</v>
      </c>
      <c r="AX175" s="13" t="s">
        <v>77</v>
      </c>
      <c r="AY175" s="173" t="s">
        <v>126</v>
      </c>
    </row>
    <row r="176" spans="2:51" s="13" customFormat="1" ht="12">
      <c r="B176" s="172"/>
      <c r="D176" s="168" t="s">
        <v>137</v>
      </c>
      <c r="E176" s="173" t="s">
        <v>3</v>
      </c>
      <c r="F176" s="174" t="s">
        <v>345</v>
      </c>
      <c r="H176" s="175">
        <v>41.228</v>
      </c>
      <c r="I176" s="176"/>
      <c r="L176" s="172"/>
      <c r="M176" s="177"/>
      <c r="N176" s="178"/>
      <c r="O176" s="178"/>
      <c r="P176" s="178"/>
      <c r="Q176" s="178"/>
      <c r="R176" s="178"/>
      <c r="S176" s="178"/>
      <c r="T176" s="179"/>
      <c r="AT176" s="173" t="s">
        <v>137</v>
      </c>
      <c r="AU176" s="173" t="s">
        <v>87</v>
      </c>
      <c r="AV176" s="13" t="s">
        <v>87</v>
      </c>
      <c r="AW176" s="13" t="s">
        <v>39</v>
      </c>
      <c r="AX176" s="13" t="s">
        <v>77</v>
      </c>
      <c r="AY176" s="173" t="s">
        <v>126</v>
      </c>
    </row>
    <row r="177" spans="2:51" s="13" customFormat="1" ht="12">
      <c r="B177" s="172"/>
      <c r="D177" s="168" t="s">
        <v>137</v>
      </c>
      <c r="E177" s="173" t="s">
        <v>3</v>
      </c>
      <c r="F177" s="174" t="s">
        <v>394</v>
      </c>
      <c r="H177" s="175">
        <v>-0.196</v>
      </c>
      <c r="I177" s="176"/>
      <c r="L177" s="172"/>
      <c r="M177" s="177"/>
      <c r="N177" s="178"/>
      <c r="O177" s="178"/>
      <c r="P177" s="178"/>
      <c r="Q177" s="178"/>
      <c r="R177" s="178"/>
      <c r="S177" s="178"/>
      <c r="T177" s="179"/>
      <c r="AT177" s="173" t="s">
        <v>137</v>
      </c>
      <c r="AU177" s="173" t="s">
        <v>87</v>
      </c>
      <c r="AV177" s="13" t="s">
        <v>87</v>
      </c>
      <c r="AW177" s="13" t="s">
        <v>39</v>
      </c>
      <c r="AX177" s="13" t="s">
        <v>77</v>
      </c>
      <c r="AY177" s="173" t="s">
        <v>126</v>
      </c>
    </row>
    <row r="178" spans="2:51" s="13" customFormat="1" ht="12">
      <c r="B178" s="172"/>
      <c r="D178" s="168" t="s">
        <v>137</v>
      </c>
      <c r="E178" s="173" t="s">
        <v>3</v>
      </c>
      <c r="F178" s="174" t="s">
        <v>395</v>
      </c>
      <c r="H178" s="175">
        <v>-0.672</v>
      </c>
      <c r="I178" s="176"/>
      <c r="L178" s="172"/>
      <c r="M178" s="177"/>
      <c r="N178" s="178"/>
      <c r="O178" s="178"/>
      <c r="P178" s="178"/>
      <c r="Q178" s="178"/>
      <c r="R178" s="178"/>
      <c r="S178" s="178"/>
      <c r="T178" s="179"/>
      <c r="AT178" s="173" t="s">
        <v>137</v>
      </c>
      <c r="AU178" s="173" t="s">
        <v>87</v>
      </c>
      <c r="AV178" s="13" t="s">
        <v>87</v>
      </c>
      <c r="AW178" s="13" t="s">
        <v>39</v>
      </c>
      <c r="AX178" s="13" t="s">
        <v>77</v>
      </c>
      <c r="AY178" s="173" t="s">
        <v>126</v>
      </c>
    </row>
    <row r="179" spans="2:51" s="13" customFormat="1" ht="12">
      <c r="B179" s="172"/>
      <c r="D179" s="168" t="s">
        <v>137</v>
      </c>
      <c r="E179" s="173" t="s">
        <v>3</v>
      </c>
      <c r="F179" s="174" t="s">
        <v>396</v>
      </c>
      <c r="H179" s="175">
        <v>-1.44</v>
      </c>
      <c r="I179" s="176"/>
      <c r="L179" s="172"/>
      <c r="M179" s="177"/>
      <c r="N179" s="178"/>
      <c r="O179" s="178"/>
      <c r="P179" s="178"/>
      <c r="Q179" s="178"/>
      <c r="R179" s="178"/>
      <c r="S179" s="178"/>
      <c r="T179" s="179"/>
      <c r="AT179" s="173" t="s">
        <v>137</v>
      </c>
      <c r="AU179" s="173" t="s">
        <v>87</v>
      </c>
      <c r="AV179" s="13" t="s">
        <v>87</v>
      </c>
      <c r="AW179" s="13" t="s">
        <v>39</v>
      </c>
      <c r="AX179" s="13" t="s">
        <v>77</v>
      </c>
      <c r="AY179" s="173" t="s">
        <v>126</v>
      </c>
    </row>
    <row r="180" spans="2:51" s="13" customFormat="1" ht="12">
      <c r="B180" s="172"/>
      <c r="D180" s="168" t="s">
        <v>137</v>
      </c>
      <c r="E180" s="173" t="s">
        <v>3</v>
      </c>
      <c r="F180" s="174" t="s">
        <v>397</v>
      </c>
      <c r="H180" s="175">
        <v>-9.61</v>
      </c>
      <c r="I180" s="176"/>
      <c r="L180" s="172"/>
      <c r="M180" s="177"/>
      <c r="N180" s="178"/>
      <c r="O180" s="178"/>
      <c r="P180" s="178"/>
      <c r="Q180" s="178"/>
      <c r="R180" s="178"/>
      <c r="S180" s="178"/>
      <c r="T180" s="179"/>
      <c r="AT180" s="173" t="s">
        <v>137</v>
      </c>
      <c r="AU180" s="173" t="s">
        <v>87</v>
      </c>
      <c r="AV180" s="13" t="s">
        <v>87</v>
      </c>
      <c r="AW180" s="13" t="s">
        <v>39</v>
      </c>
      <c r="AX180" s="13" t="s">
        <v>77</v>
      </c>
      <c r="AY180" s="173" t="s">
        <v>126</v>
      </c>
    </row>
    <row r="181" spans="2:51" s="13" customFormat="1" ht="12">
      <c r="B181" s="172"/>
      <c r="D181" s="168" t="s">
        <v>137</v>
      </c>
      <c r="E181" s="173" t="s">
        <v>3</v>
      </c>
      <c r="F181" s="174" t="s">
        <v>373</v>
      </c>
      <c r="H181" s="175">
        <v>-37.007</v>
      </c>
      <c r="I181" s="176"/>
      <c r="L181" s="172"/>
      <c r="M181" s="177"/>
      <c r="N181" s="178"/>
      <c r="O181" s="178"/>
      <c r="P181" s="178"/>
      <c r="Q181" s="178"/>
      <c r="R181" s="178"/>
      <c r="S181" s="178"/>
      <c r="T181" s="179"/>
      <c r="AT181" s="173" t="s">
        <v>137</v>
      </c>
      <c r="AU181" s="173" t="s">
        <v>87</v>
      </c>
      <c r="AV181" s="13" t="s">
        <v>87</v>
      </c>
      <c r="AW181" s="13" t="s">
        <v>39</v>
      </c>
      <c r="AX181" s="13" t="s">
        <v>77</v>
      </c>
      <c r="AY181" s="173" t="s">
        <v>126</v>
      </c>
    </row>
    <row r="182" spans="2:51" s="14" customFormat="1" ht="12">
      <c r="B182" s="180"/>
      <c r="D182" s="168" t="s">
        <v>137</v>
      </c>
      <c r="E182" s="181" t="s">
        <v>3</v>
      </c>
      <c r="F182" s="182" t="s">
        <v>140</v>
      </c>
      <c r="H182" s="183">
        <v>60.16</v>
      </c>
      <c r="I182" s="184"/>
      <c r="L182" s="180"/>
      <c r="M182" s="185"/>
      <c r="N182" s="186"/>
      <c r="O182" s="186"/>
      <c r="P182" s="186"/>
      <c r="Q182" s="186"/>
      <c r="R182" s="186"/>
      <c r="S182" s="186"/>
      <c r="T182" s="187"/>
      <c r="AT182" s="181" t="s">
        <v>137</v>
      </c>
      <c r="AU182" s="181" t="s">
        <v>87</v>
      </c>
      <c r="AV182" s="14" t="s">
        <v>133</v>
      </c>
      <c r="AW182" s="14" t="s">
        <v>39</v>
      </c>
      <c r="AX182" s="14" t="s">
        <v>85</v>
      </c>
      <c r="AY182" s="181" t="s">
        <v>126</v>
      </c>
    </row>
    <row r="183" spans="1:65" s="2" customFormat="1" ht="14.45" customHeight="1">
      <c r="A183" s="34"/>
      <c r="B183" s="154"/>
      <c r="C183" s="155" t="s">
        <v>398</v>
      </c>
      <c r="D183" s="155" t="s">
        <v>128</v>
      </c>
      <c r="E183" s="156" t="s">
        <v>399</v>
      </c>
      <c r="F183" s="157" t="s">
        <v>400</v>
      </c>
      <c r="G183" s="158" t="s">
        <v>170</v>
      </c>
      <c r="H183" s="159">
        <v>153.062</v>
      </c>
      <c r="I183" s="160"/>
      <c r="J183" s="161">
        <f>ROUND(I183*H183,2)</f>
        <v>0</v>
      </c>
      <c r="K183" s="157" t="s">
        <v>132</v>
      </c>
      <c r="L183" s="35"/>
      <c r="M183" s="162" t="s">
        <v>3</v>
      </c>
      <c r="N183" s="163" t="s">
        <v>48</v>
      </c>
      <c r="O183" s="55"/>
      <c r="P183" s="164">
        <f>O183*H183</f>
        <v>0</v>
      </c>
      <c r="Q183" s="164">
        <v>0</v>
      </c>
      <c r="R183" s="164">
        <f>Q183*H183</f>
        <v>0</v>
      </c>
      <c r="S183" s="164">
        <v>0</v>
      </c>
      <c r="T183" s="165">
        <f>S183*H183</f>
        <v>0</v>
      </c>
      <c r="U183" s="34"/>
      <c r="V183" s="34"/>
      <c r="W183" s="34"/>
      <c r="X183" s="34"/>
      <c r="Y183" s="34"/>
      <c r="Z183" s="34"/>
      <c r="AA183" s="34"/>
      <c r="AB183" s="34"/>
      <c r="AC183" s="34"/>
      <c r="AD183" s="34"/>
      <c r="AE183" s="34"/>
      <c r="AR183" s="166" t="s">
        <v>133</v>
      </c>
      <c r="AT183" s="166" t="s">
        <v>128</v>
      </c>
      <c r="AU183" s="166" t="s">
        <v>87</v>
      </c>
      <c r="AY183" s="18" t="s">
        <v>126</v>
      </c>
      <c r="BE183" s="167">
        <f>IF(N183="základní",J183,0)</f>
        <v>0</v>
      </c>
      <c r="BF183" s="167">
        <f>IF(N183="snížená",J183,0)</f>
        <v>0</v>
      </c>
      <c r="BG183" s="167">
        <f>IF(N183="zákl. přenesená",J183,0)</f>
        <v>0</v>
      </c>
      <c r="BH183" s="167">
        <f>IF(N183="sníž. přenesená",J183,0)</f>
        <v>0</v>
      </c>
      <c r="BI183" s="167">
        <f>IF(N183="nulová",J183,0)</f>
        <v>0</v>
      </c>
      <c r="BJ183" s="18" t="s">
        <v>85</v>
      </c>
      <c r="BK183" s="167">
        <f>ROUND(I183*H183,2)</f>
        <v>0</v>
      </c>
      <c r="BL183" s="18" t="s">
        <v>133</v>
      </c>
      <c r="BM183" s="166" t="s">
        <v>401</v>
      </c>
    </row>
    <row r="184" spans="2:51" s="13" customFormat="1" ht="12">
      <c r="B184" s="172"/>
      <c r="D184" s="168" t="s">
        <v>137</v>
      </c>
      <c r="E184" s="173" t="s">
        <v>3</v>
      </c>
      <c r="F184" s="174" t="s">
        <v>402</v>
      </c>
      <c r="H184" s="175">
        <v>20.64</v>
      </c>
      <c r="I184" s="176"/>
      <c r="L184" s="172"/>
      <c r="M184" s="177"/>
      <c r="N184" s="178"/>
      <c r="O184" s="178"/>
      <c r="P184" s="178"/>
      <c r="Q184" s="178"/>
      <c r="R184" s="178"/>
      <c r="S184" s="178"/>
      <c r="T184" s="179"/>
      <c r="AT184" s="173" t="s">
        <v>137</v>
      </c>
      <c r="AU184" s="173" t="s">
        <v>87</v>
      </c>
      <c r="AV184" s="13" t="s">
        <v>87</v>
      </c>
      <c r="AW184" s="13" t="s">
        <v>39</v>
      </c>
      <c r="AX184" s="13" t="s">
        <v>77</v>
      </c>
      <c r="AY184" s="173" t="s">
        <v>126</v>
      </c>
    </row>
    <row r="185" spans="2:51" s="15" customFormat="1" ht="12">
      <c r="B185" s="201"/>
      <c r="D185" s="168" t="s">
        <v>137</v>
      </c>
      <c r="E185" s="202" t="s">
        <v>3</v>
      </c>
      <c r="F185" s="203" t="s">
        <v>393</v>
      </c>
      <c r="H185" s="204">
        <v>20.64</v>
      </c>
      <c r="I185" s="205"/>
      <c r="L185" s="201"/>
      <c r="M185" s="206"/>
      <c r="N185" s="207"/>
      <c r="O185" s="207"/>
      <c r="P185" s="207"/>
      <c r="Q185" s="207"/>
      <c r="R185" s="207"/>
      <c r="S185" s="207"/>
      <c r="T185" s="208"/>
      <c r="AT185" s="202" t="s">
        <v>137</v>
      </c>
      <c r="AU185" s="202" t="s">
        <v>87</v>
      </c>
      <c r="AV185" s="15" t="s">
        <v>144</v>
      </c>
      <c r="AW185" s="15" t="s">
        <v>39</v>
      </c>
      <c r="AX185" s="15" t="s">
        <v>77</v>
      </c>
      <c r="AY185" s="202" t="s">
        <v>126</v>
      </c>
    </row>
    <row r="186" spans="2:51" s="13" customFormat="1" ht="12">
      <c r="B186" s="172"/>
      <c r="D186" s="168" t="s">
        <v>137</v>
      </c>
      <c r="E186" s="173" t="s">
        <v>3</v>
      </c>
      <c r="F186" s="174" t="s">
        <v>330</v>
      </c>
      <c r="H186" s="175">
        <v>29.298</v>
      </c>
      <c r="I186" s="176"/>
      <c r="L186" s="172"/>
      <c r="M186" s="177"/>
      <c r="N186" s="178"/>
      <c r="O186" s="178"/>
      <c r="P186" s="178"/>
      <c r="Q186" s="178"/>
      <c r="R186" s="178"/>
      <c r="S186" s="178"/>
      <c r="T186" s="179"/>
      <c r="AT186" s="173" t="s">
        <v>137</v>
      </c>
      <c r="AU186" s="173" t="s">
        <v>87</v>
      </c>
      <c r="AV186" s="13" t="s">
        <v>87</v>
      </c>
      <c r="AW186" s="13" t="s">
        <v>39</v>
      </c>
      <c r="AX186" s="13" t="s">
        <v>77</v>
      </c>
      <c r="AY186" s="173" t="s">
        <v>126</v>
      </c>
    </row>
    <row r="187" spans="2:51" s="13" customFormat="1" ht="12">
      <c r="B187" s="172"/>
      <c r="D187" s="168" t="s">
        <v>137</v>
      </c>
      <c r="E187" s="173" t="s">
        <v>3</v>
      </c>
      <c r="F187" s="174" t="s">
        <v>331</v>
      </c>
      <c r="H187" s="175">
        <v>49.038</v>
      </c>
      <c r="I187" s="176"/>
      <c r="L187" s="172"/>
      <c r="M187" s="177"/>
      <c r="N187" s="178"/>
      <c r="O187" s="178"/>
      <c r="P187" s="178"/>
      <c r="Q187" s="178"/>
      <c r="R187" s="178"/>
      <c r="S187" s="178"/>
      <c r="T187" s="179"/>
      <c r="AT187" s="173" t="s">
        <v>137</v>
      </c>
      <c r="AU187" s="173" t="s">
        <v>87</v>
      </c>
      <c r="AV187" s="13" t="s">
        <v>87</v>
      </c>
      <c r="AW187" s="13" t="s">
        <v>39</v>
      </c>
      <c r="AX187" s="13" t="s">
        <v>77</v>
      </c>
      <c r="AY187" s="173" t="s">
        <v>126</v>
      </c>
    </row>
    <row r="188" spans="2:51" s="13" customFormat="1" ht="12">
      <c r="B188" s="172"/>
      <c r="D188" s="168" t="s">
        <v>137</v>
      </c>
      <c r="E188" s="173" t="s">
        <v>3</v>
      </c>
      <c r="F188" s="174" t="s">
        <v>332</v>
      </c>
      <c r="H188" s="175">
        <v>36.098</v>
      </c>
      <c r="I188" s="176"/>
      <c r="L188" s="172"/>
      <c r="M188" s="177"/>
      <c r="N188" s="178"/>
      <c r="O188" s="178"/>
      <c r="P188" s="178"/>
      <c r="Q188" s="178"/>
      <c r="R188" s="178"/>
      <c r="S188" s="178"/>
      <c r="T188" s="179"/>
      <c r="AT188" s="173" t="s">
        <v>137</v>
      </c>
      <c r="AU188" s="173" t="s">
        <v>87</v>
      </c>
      <c r="AV188" s="13" t="s">
        <v>87</v>
      </c>
      <c r="AW188" s="13" t="s">
        <v>39</v>
      </c>
      <c r="AX188" s="13" t="s">
        <v>77</v>
      </c>
      <c r="AY188" s="173" t="s">
        <v>126</v>
      </c>
    </row>
    <row r="189" spans="2:51" s="13" customFormat="1" ht="12">
      <c r="B189" s="172"/>
      <c r="D189" s="168" t="s">
        <v>137</v>
      </c>
      <c r="E189" s="173" t="s">
        <v>3</v>
      </c>
      <c r="F189" s="174" t="s">
        <v>333</v>
      </c>
      <c r="H189" s="175">
        <v>17.988</v>
      </c>
      <c r="I189" s="176"/>
      <c r="L189" s="172"/>
      <c r="M189" s="177"/>
      <c r="N189" s="178"/>
      <c r="O189" s="178"/>
      <c r="P189" s="178"/>
      <c r="Q189" s="178"/>
      <c r="R189" s="178"/>
      <c r="S189" s="178"/>
      <c r="T189" s="179"/>
      <c r="AT189" s="173" t="s">
        <v>137</v>
      </c>
      <c r="AU189" s="173" t="s">
        <v>87</v>
      </c>
      <c r="AV189" s="13" t="s">
        <v>87</v>
      </c>
      <c r="AW189" s="13" t="s">
        <v>39</v>
      </c>
      <c r="AX189" s="13" t="s">
        <v>77</v>
      </c>
      <c r="AY189" s="173" t="s">
        <v>126</v>
      </c>
    </row>
    <row r="190" spans="2:51" s="15" customFormat="1" ht="12">
      <c r="B190" s="201"/>
      <c r="D190" s="168" t="s">
        <v>137</v>
      </c>
      <c r="E190" s="202" t="s">
        <v>3</v>
      </c>
      <c r="F190" s="203" t="s">
        <v>334</v>
      </c>
      <c r="H190" s="204">
        <v>132.422</v>
      </c>
      <c r="I190" s="205"/>
      <c r="L190" s="201"/>
      <c r="M190" s="206"/>
      <c r="N190" s="207"/>
      <c r="O190" s="207"/>
      <c r="P190" s="207"/>
      <c r="Q190" s="207"/>
      <c r="R190" s="207"/>
      <c r="S190" s="207"/>
      <c r="T190" s="208"/>
      <c r="AT190" s="202" t="s">
        <v>137</v>
      </c>
      <c r="AU190" s="202" t="s">
        <v>87</v>
      </c>
      <c r="AV190" s="15" t="s">
        <v>144</v>
      </c>
      <c r="AW190" s="15" t="s">
        <v>39</v>
      </c>
      <c r="AX190" s="15" t="s">
        <v>77</v>
      </c>
      <c r="AY190" s="202" t="s">
        <v>126</v>
      </c>
    </row>
    <row r="191" spans="2:51" s="14" customFormat="1" ht="12">
      <c r="B191" s="180"/>
      <c r="D191" s="168" t="s">
        <v>137</v>
      </c>
      <c r="E191" s="181" t="s">
        <v>3</v>
      </c>
      <c r="F191" s="182" t="s">
        <v>140</v>
      </c>
      <c r="H191" s="183">
        <v>153.062</v>
      </c>
      <c r="I191" s="184"/>
      <c r="L191" s="180"/>
      <c r="M191" s="185"/>
      <c r="N191" s="186"/>
      <c r="O191" s="186"/>
      <c r="P191" s="186"/>
      <c r="Q191" s="186"/>
      <c r="R191" s="186"/>
      <c r="S191" s="186"/>
      <c r="T191" s="187"/>
      <c r="AT191" s="181" t="s">
        <v>137</v>
      </c>
      <c r="AU191" s="181" t="s">
        <v>87</v>
      </c>
      <c r="AV191" s="14" t="s">
        <v>133</v>
      </c>
      <c r="AW191" s="14" t="s">
        <v>39</v>
      </c>
      <c r="AX191" s="14" t="s">
        <v>85</v>
      </c>
      <c r="AY191" s="181" t="s">
        <v>126</v>
      </c>
    </row>
    <row r="192" spans="1:65" s="2" customFormat="1" ht="19.15" customHeight="1">
      <c r="A192" s="34"/>
      <c r="B192" s="154"/>
      <c r="C192" s="155" t="s">
        <v>403</v>
      </c>
      <c r="D192" s="155" t="s">
        <v>128</v>
      </c>
      <c r="E192" s="156" t="s">
        <v>176</v>
      </c>
      <c r="F192" s="157" t="s">
        <v>177</v>
      </c>
      <c r="G192" s="158" t="s">
        <v>170</v>
      </c>
      <c r="H192" s="159">
        <v>20.64</v>
      </c>
      <c r="I192" s="160"/>
      <c r="J192" s="161">
        <f>ROUND(I192*H192,2)</f>
        <v>0</v>
      </c>
      <c r="K192" s="157" t="s">
        <v>132</v>
      </c>
      <c r="L192" s="35"/>
      <c r="M192" s="162" t="s">
        <v>3</v>
      </c>
      <c r="N192" s="163" t="s">
        <v>48</v>
      </c>
      <c r="O192" s="55"/>
      <c r="P192" s="164">
        <f>O192*H192</f>
        <v>0</v>
      </c>
      <c r="Q192" s="164">
        <v>0</v>
      </c>
      <c r="R192" s="164">
        <f>Q192*H192</f>
        <v>0</v>
      </c>
      <c r="S192" s="164">
        <v>0</v>
      </c>
      <c r="T192" s="165">
        <f>S192*H192</f>
        <v>0</v>
      </c>
      <c r="U192" s="34"/>
      <c r="V192" s="34"/>
      <c r="W192" s="34"/>
      <c r="X192" s="34"/>
      <c r="Y192" s="34"/>
      <c r="Z192" s="34"/>
      <c r="AA192" s="34"/>
      <c r="AB192" s="34"/>
      <c r="AC192" s="34"/>
      <c r="AD192" s="34"/>
      <c r="AE192" s="34"/>
      <c r="AR192" s="166" t="s">
        <v>133</v>
      </c>
      <c r="AT192" s="166" t="s">
        <v>128</v>
      </c>
      <c r="AU192" s="166" t="s">
        <v>87</v>
      </c>
      <c r="AY192" s="18" t="s">
        <v>126</v>
      </c>
      <c r="BE192" s="167">
        <f>IF(N192="základní",J192,0)</f>
        <v>0</v>
      </c>
      <c r="BF192" s="167">
        <f>IF(N192="snížená",J192,0)</f>
        <v>0</v>
      </c>
      <c r="BG192" s="167">
        <f>IF(N192="zákl. přenesená",J192,0)</f>
        <v>0</v>
      </c>
      <c r="BH192" s="167">
        <f>IF(N192="sníž. přenesená",J192,0)</f>
        <v>0</v>
      </c>
      <c r="BI192" s="167">
        <f>IF(N192="nulová",J192,0)</f>
        <v>0</v>
      </c>
      <c r="BJ192" s="18" t="s">
        <v>85</v>
      </c>
      <c r="BK192" s="167">
        <f>ROUND(I192*H192,2)</f>
        <v>0</v>
      </c>
      <c r="BL192" s="18" t="s">
        <v>133</v>
      </c>
      <c r="BM192" s="166" t="s">
        <v>404</v>
      </c>
    </row>
    <row r="193" spans="1:47" s="2" customFormat="1" ht="107.25">
      <c r="A193" s="34"/>
      <c r="B193" s="35"/>
      <c r="C193" s="34"/>
      <c r="D193" s="168" t="s">
        <v>135</v>
      </c>
      <c r="E193" s="34"/>
      <c r="F193" s="169" t="s">
        <v>179</v>
      </c>
      <c r="G193" s="34"/>
      <c r="H193" s="34"/>
      <c r="I193" s="93"/>
      <c r="J193" s="34"/>
      <c r="K193" s="34"/>
      <c r="L193" s="35"/>
      <c r="M193" s="170"/>
      <c r="N193" s="171"/>
      <c r="O193" s="55"/>
      <c r="P193" s="55"/>
      <c r="Q193" s="55"/>
      <c r="R193" s="55"/>
      <c r="S193" s="55"/>
      <c r="T193" s="56"/>
      <c r="U193" s="34"/>
      <c r="V193" s="34"/>
      <c r="W193" s="34"/>
      <c r="X193" s="34"/>
      <c r="Y193" s="34"/>
      <c r="Z193" s="34"/>
      <c r="AA193" s="34"/>
      <c r="AB193" s="34"/>
      <c r="AC193" s="34"/>
      <c r="AD193" s="34"/>
      <c r="AE193" s="34"/>
      <c r="AT193" s="18" t="s">
        <v>135</v>
      </c>
      <c r="AU193" s="18" t="s">
        <v>87</v>
      </c>
    </row>
    <row r="194" spans="2:51" s="13" customFormat="1" ht="12">
      <c r="B194" s="172"/>
      <c r="D194" s="168" t="s">
        <v>137</v>
      </c>
      <c r="E194" s="173" t="s">
        <v>3</v>
      </c>
      <c r="F194" s="174" t="s">
        <v>405</v>
      </c>
      <c r="H194" s="175">
        <v>20.64</v>
      </c>
      <c r="I194" s="176"/>
      <c r="L194" s="172"/>
      <c r="M194" s="177"/>
      <c r="N194" s="178"/>
      <c r="O194" s="178"/>
      <c r="P194" s="178"/>
      <c r="Q194" s="178"/>
      <c r="R194" s="178"/>
      <c r="S194" s="178"/>
      <c r="T194" s="179"/>
      <c r="AT194" s="173" t="s">
        <v>137</v>
      </c>
      <c r="AU194" s="173" t="s">
        <v>87</v>
      </c>
      <c r="AV194" s="13" t="s">
        <v>87</v>
      </c>
      <c r="AW194" s="13" t="s">
        <v>39</v>
      </c>
      <c r="AX194" s="13" t="s">
        <v>85</v>
      </c>
      <c r="AY194" s="173" t="s">
        <v>126</v>
      </c>
    </row>
    <row r="195" spans="1:65" s="2" customFormat="1" ht="14.45" customHeight="1">
      <c r="A195" s="34"/>
      <c r="B195" s="154"/>
      <c r="C195" s="188" t="s">
        <v>406</v>
      </c>
      <c r="D195" s="188" t="s">
        <v>182</v>
      </c>
      <c r="E195" s="189" t="s">
        <v>183</v>
      </c>
      <c r="F195" s="190" t="s">
        <v>184</v>
      </c>
      <c r="G195" s="191" t="s">
        <v>185</v>
      </c>
      <c r="H195" s="192">
        <v>0.31</v>
      </c>
      <c r="I195" s="193"/>
      <c r="J195" s="194">
        <f>ROUND(I195*H195,2)</f>
        <v>0</v>
      </c>
      <c r="K195" s="190" t="s">
        <v>132</v>
      </c>
      <c r="L195" s="195"/>
      <c r="M195" s="196" t="s">
        <v>3</v>
      </c>
      <c r="N195" s="197" t="s">
        <v>48</v>
      </c>
      <c r="O195" s="55"/>
      <c r="P195" s="164">
        <f>O195*H195</f>
        <v>0</v>
      </c>
      <c r="Q195" s="164">
        <v>0.001</v>
      </c>
      <c r="R195" s="164">
        <f>Q195*H195</f>
        <v>0.00031</v>
      </c>
      <c r="S195" s="164">
        <v>0</v>
      </c>
      <c r="T195" s="165">
        <f>S195*H195</f>
        <v>0</v>
      </c>
      <c r="U195" s="34"/>
      <c r="V195" s="34"/>
      <c r="W195" s="34"/>
      <c r="X195" s="34"/>
      <c r="Y195" s="34"/>
      <c r="Z195" s="34"/>
      <c r="AA195" s="34"/>
      <c r="AB195" s="34"/>
      <c r="AC195" s="34"/>
      <c r="AD195" s="34"/>
      <c r="AE195" s="34"/>
      <c r="AR195" s="166" t="s">
        <v>175</v>
      </c>
      <c r="AT195" s="166" t="s">
        <v>182</v>
      </c>
      <c r="AU195" s="166" t="s">
        <v>87</v>
      </c>
      <c r="AY195" s="18" t="s">
        <v>126</v>
      </c>
      <c r="BE195" s="167">
        <f>IF(N195="základní",J195,0)</f>
        <v>0</v>
      </c>
      <c r="BF195" s="167">
        <f>IF(N195="snížená",J195,0)</f>
        <v>0</v>
      </c>
      <c r="BG195" s="167">
        <f>IF(N195="zákl. přenesená",J195,0)</f>
        <v>0</v>
      </c>
      <c r="BH195" s="167">
        <f>IF(N195="sníž. přenesená",J195,0)</f>
        <v>0</v>
      </c>
      <c r="BI195" s="167">
        <f>IF(N195="nulová",J195,0)</f>
        <v>0</v>
      </c>
      <c r="BJ195" s="18" t="s">
        <v>85</v>
      </c>
      <c r="BK195" s="167">
        <f>ROUND(I195*H195,2)</f>
        <v>0</v>
      </c>
      <c r="BL195" s="18" t="s">
        <v>133</v>
      </c>
      <c r="BM195" s="166" t="s">
        <v>407</v>
      </c>
    </row>
    <row r="196" spans="2:51" s="13" customFormat="1" ht="12">
      <c r="B196" s="172"/>
      <c r="D196" s="168" t="s">
        <v>137</v>
      </c>
      <c r="F196" s="174" t="s">
        <v>408</v>
      </c>
      <c r="H196" s="175">
        <v>0.31</v>
      </c>
      <c r="I196" s="176"/>
      <c r="L196" s="172"/>
      <c r="M196" s="177"/>
      <c r="N196" s="178"/>
      <c r="O196" s="178"/>
      <c r="P196" s="178"/>
      <c r="Q196" s="178"/>
      <c r="R196" s="178"/>
      <c r="S196" s="178"/>
      <c r="T196" s="179"/>
      <c r="AT196" s="173" t="s">
        <v>137</v>
      </c>
      <c r="AU196" s="173" t="s">
        <v>87</v>
      </c>
      <c r="AV196" s="13" t="s">
        <v>87</v>
      </c>
      <c r="AW196" s="13" t="s">
        <v>4</v>
      </c>
      <c r="AX196" s="13" t="s">
        <v>85</v>
      </c>
      <c r="AY196" s="173" t="s">
        <v>126</v>
      </c>
    </row>
    <row r="197" spans="1:65" s="2" customFormat="1" ht="14.45" customHeight="1">
      <c r="A197" s="34"/>
      <c r="B197" s="154"/>
      <c r="C197" s="155" t="s">
        <v>409</v>
      </c>
      <c r="D197" s="155" t="s">
        <v>128</v>
      </c>
      <c r="E197" s="156" t="s">
        <v>251</v>
      </c>
      <c r="F197" s="157" t="s">
        <v>252</v>
      </c>
      <c r="G197" s="158" t="s">
        <v>170</v>
      </c>
      <c r="H197" s="159">
        <v>872</v>
      </c>
      <c r="I197" s="160"/>
      <c r="J197" s="161">
        <f>ROUND(I197*H197,2)</f>
        <v>0</v>
      </c>
      <c r="K197" s="157" t="s">
        <v>132</v>
      </c>
      <c r="L197" s="35"/>
      <c r="M197" s="162" t="s">
        <v>3</v>
      </c>
      <c r="N197" s="163" t="s">
        <v>48</v>
      </c>
      <c r="O197" s="55"/>
      <c r="P197" s="164">
        <f>O197*H197</f>
        <v>0</v>
      </c>
      <c r="Q197" s="164">
        <v>0</v>
      </c>
      <c r="R197" s="164">
        <f>Q197*H197</f>
        <v>0</v>
      </c>
      <c r="S197" s="164">
        <v>0</v>
      </c>
      <c r="T197" s="165">
        <f>S197*H197</f>
        <v>0</v>
      </c>
      <c r="U197" s="34"/>
      <c r="V197" s="34"/>
      <c r="W197" s="34"/>
      <c r="X197" s="34"/>
      <c r="Y197" s="34"/>
      <c r="Z197" s="34"/>
      <c r="AA197" s="34"/>
      <c r="AB197" s="34"/>
      <c r="AC197" s="34"/>
      <c r="AD197" s="34"/>
      <c r="AE197" s="34"/>
      <c r="AR197" s="166" t="s">
        <v>133</v>
      </c>
      <c r="AT197" s="166" t="s">
        <v>128</v>
      </c>
      <c r="AU197" s="166" t="s">
        <v>87</v>
      </c>
      <c r="AY197" s="18" t="s">
        <v>126</v>
      </c>
      <c r="BE197" s="167">
        <f>IF(N197="základní",J197,0)</f>
        <v>0</v>
      </c>
      <c r="BF197" s="167">
        <f>IF(N197="snížená",J197,0)</f>
        <v>0</v>
      </c>
      <c r="BG197" s="167">
        <f>IF(N197="zákl. přenesená",J197,0)</f>
        <v>0</v>
      </c>
      <c r="BH197" s="167">
        <f>IF(N197="sníž. přenesená",J197,0)</f>
        <v>0</v>
      </c>
      <c r="BI197" s="167">
        <f>IF(N197="nulová",J197,0)</f>
        <v>0</v>
      </c>
      <c r="BJ197" s="18" t="s">
        <v>85</v>
      </c>
      <c r="BK197" s="167">
        <f>ROUND(I197*H197,2)</f>
        <v>0</v>
      </c>
      <c r="BL197" s="18" t="s">
        <v>133</v>
      </c>
      <c r="BM197" s="166" t="s">
        <v>410</v>
      </c>
    </row>
    <row r="198" spans="1:47" s="2" customFormat="1" ht="107.25">
      <c r="A198" s="34"/>
      <c r="B198" s="35"/>
      <c r="C198" s="34"/>
      <c r="D198" s="168" t="s">
        <v>135</v>
      </c>
      <c r="E198" s="34"/>
      <c r="F198" s="169" t="s">
        <v>254</v>
      </c>
      <c r="G198" s="34"/>
      <c r="H198" s="34"/>
      <c r="I198" s="93"/>
      <c r="J198" s="34"/>
      <c r="K198" s="34"/>
      <c r="L198" s="35"/>
      <c r="M198" s="170"/>
      <c r="N198" s="171"/>
      <c r="O198" s="55"/>
      <c r="P198" s="55"/>
      <c r="Q198" s="55"/>
      <c r="R198" s="55"/>
      <c r="S198" s="55"/>
      <c r="T198" s="56"/>
      <c r="U198" s="34"/>
      <c r="V198" s="34"/>
      <c r="W198" s="34"/>
      <c r="X198" s="34"/>
      <c r="Y198" s="34"/>
      <c r="Z198" s="34"/>
      <c r="AA198" s="34"/>
      <c r="AB198" s="34"/>
      <c r="AC198" s="34"/>
      <c r="AD198" s="34"/>
      <c r="AE198" s="34"/>
      <c r="AT198" s="18" t="s">
        <v>135</v>
      </c>
      <c r="AU198" s="18" t="s">
        <v>87</v>
      </c>
    </row>
    <row r="199" spans="2:51" s="13" customFormat="1" ht="12">
      <c r="B199" s="172"/>
      <c r="D199" s="168" t="s">
        <v>137</v>
      </c>
      <c r="E199" s="173" t="s">
        <v>3</v>
      </c>
      <c r="F199" s="174" t="s">
        <v>411</v>
      </c>
      <c r="H199" s="175">
        <v>872</v>
      </c>
      <c r="I199" s="176"/>
      <c r="L199" s="172"/>
      <c r="M199" s="177"/>
      <c r="N199" s="178"/>
      <c r="O199" s="178"/>
      <c r="P199" s="178"/>
      <c r="Q199" s="178"/>
      <c r="R199" s="178"/>
      <c r="S199" s="178"/>
      <c r="T199" s="179"/>
      <c r="AT199" s="173" t="s">
        <v>137</v>
      </c>
      <c r="AU199" s="173" t="s">
        <v>87</v>
      </c>
      <c r="AV199" s="13" t="s">
        <v>87</v>
      </c>
      <c r="AW199" s="13" t="s">
        <v>39</v>
      </c>
      <c r="AX199" s="13" t="s">
        <v>85</v>
      </c>
      <c r="AY199" s="173" t="s">
        <v>126</v>
      </c>
    </row>
    <row r="200" spans="1:65" s="2" customFormat="1" ht="19.15" customHeight="1">
      <c r="A200" s="34"/>
      <c r="B200" s="154"/>
      <c r="C200" s="155" t="s">
        <v>412</v>
      </c>
      <c r="D200" s="155" t="s">
        <v>128</v>
      </c>
      <c r="E200" s="156" t="s">
        <v>256</v>
      </c>
      <c r="F200" s="157" t="s">
        <v>257</v>
      </c>
      <c r="G200" s="158" t="s">
        <v>170</v>
      </c>
      <c r="H200" s="159">
        <v>701</v>
      </c>
      <c r="I200" s="160"/>
      <c r="J200" s="161">
        <f>ROUND(I200*H200,2)</f>
        <v>0</v>
      </c>
      <c r="K200" s="157" t="s">
        <v>132</v>
      </c>
      <c r="L200" s="35"/>
      <c r="M200" s="162" t="s">
        <v>3</v>
      </c>
      <c r="N200" s="163" t="s">
        <v>48</v>
      </c>
      <c r="O200" s="55"/>
      <c r="P200" s="164">
        <f>O200*H200</f>
        <v>0</v>
      </c>
      <c r="Q200" s="164">
        <v>0</v>
      </c>
      <c r="R200" s="164">
        <f>Q200*H200</f>
        <v>0</v>
      </c>
      <c r="S200" s="164">
        <v>0</v>
      </c>
      <c r="T200" s="165">
        <f>S200*H200</f>
        <v>0</v>
      </c>
      <c r="U200" s="34"/>
      <c r="V200" s="34"/>
      <c r="W200" s="34"/>
      <c r="X200" s="34"/>
      <c r="Y200" s="34"/>
      <c r="Z200" s="34"/>
      <c r="AA200" s="34"/>
      <c r="AB200" s="34"/>
      <c r="AC200" s="34"/>
      <c r="AD200" s="34"/>
      <c r="AE200" s="34"/>
      <c r="AR200" s="166" t="s">
        <v>133</v>
      </c>
      <c r="AT200" s="166" t="s">
        <v>128</v>
      </c>
      <c r="AU200" s="166" t="s">
        <v>87</v>
      </c>
      <c r="AY200" s="18" t="s">
        <v>126</v>
      </c>
      <c r="BE200" s="167">
        <f>IF(N200="základní",J200,0)</f>
        <v>0</v>
      </c>
      <c r="BF200" s="167">
        <f>IF(N200="snížená",J200,0)</f>
        <v>0</v>
      </c>
      <c r="BG200" s="167">
        <f>IF(N200="zákl. přenesená",J200,0)</f>
        <v>0</v>
      </c>
      <c r="BH200" s="167">
        <f>IF(N200="sníž. přenesená",J200,0)</f>
        <v>0</v>
      </c>
      <c r="BI200" s="167">
        <f>IF(N200="nulová",J200,0)</f>
        <v>0</v>
      </c>
      <c r="BJ200" s="18" t="s">
        <v>85</v>
      </c>
      <c r="BK200" s="167">
        <f>ROUND(I200*H200,2)</f>
        <v>0</v>
      </c>
      <c r="BL200" s="18" t="s">
        <v>133</v>
      </c>
      <c r="BM200" s="166" t="s">
        <v>413</v>
      </c>
    </row>
    <row r="201" spans="1:47" s="2" customFormat="1" ht="87.75">
      <c r="A201" s="34"/>
      <c r="B201" s="35"/>
      <c r="C201" s="34"/>
      <c r="D201" s="168" t="s">
        <v>135</v>
      </c>
      <c r="E201" s="34"/>
      <c r="F201" s="169" t="s">
        <v>259</v>
      </c>
      <c r="G201" s="34"/>
      <c r="H201" s="34"/>
      <c r="I201" s="93"/>
      <c r="J201" s="34"/>
      <c r="K201" s="34"/>
      <c r="L201" s="35"/>
      <c r="M201" s="170"/>
      <c r="N201" s="171"/>
      <c r="O201" s="55"/>
      <c r="P201" s="55"/>
      <c r="Q201" s="55"/>
      <c r="R201" s="55"/>
      <c r="S201" s="55"/>
      <c r="T201" s="56"/>
      <c r="U201" s="34"/>
      <c r="V201" s="34"/>
      <c r="W201" s="34"/>
      <c r="X201" s="34"/>
      <c r="Y201" s="34"/>
      <c r="Z201" s="34"/>
      <c r="AA201" s="34"/>
      <c r="AB201" s="34"/>
      <c r="AC201" s="34"/>
      <c r="AD201" s="34"/>
      <c r="AE201" s="34"/>
      <c r="AT201" s="18" t="s">
        <v>135</v>
      </c>
      <c r="AU201" s="18" t="s">
        <v>87</v>
      </c>
    </row>
    <row r="202" spans="2:51" s="13" customFormat="1" ht="12">
      <c r="B202" s="172"/>
      <c r="D202" s="168" t="s">
        <v>137</v>
      </c>
      <c r="E202" s="173" t="s">
        <v>3</v>
      </c>
      <c r="F202" s="174" t="s">
        <v>414</v>
      </c>
      <c r="H202" s="175">
        <v>701</v>
      </c>
      <c r="I202" s="176"/>
      <c r="L202" s="172"/>
      <c r="M202" s="177"/>
      <c r="N202" s="178"/>
      <c r="O202" s="178"/>
      <c r="P202" s="178"/>
      <c r="Q202" s="178"/>
      <c r="R202" s="178"/>
      <c r="S202" s="178"/>
      <c r="T202" s="179"/>
      <c r="AT202" s="173" t="s">
        <v>137</v>
      </c>
      <c r="AU202" s="173" t="s">
        <v>87</v>
      </c>
      <c r="AV202" s="13" t="s">
        <v>87</v>
      </c>
      <c r="AW202" s="13" t="s">
        <v>39</v>
      </c>
      <c r="AX202" s="13" t="s">
        <v>85</v>
      </c>
      <c r="AY202" s="173" t="s">
        <v>126</v>
      </c>
    </row>
    <row r="203" spans="1:65" s="2" customFormat="1" ht="19.15" customHeight="1">
      <c r="A203" s="34"/>
      <c r="B203" s="154"/>
      <c r="C203" s="155" t="s">
        <v>415</v>
      </c>
      <c r="D203" s="155" t="s">
        <v>128</v>
      </c>
      <c r="E203" s="156" t="s">
        <v>416</v>
      </c>
      <c r="F203" s="157" t="s">
        <v>417</v>
      </c>
      <c r="G203" s="158" t="s">
        <v>298</v>
      </c>
      <c r="H203" s="159">
        <v>2</v>
      </c>
      <c r="I203" s="160"/>
      <c r="J203" s="161">
        <f>ROUND(I203*H203,2)</f>
        <v>0</v>
      </c>
      <c r="K203" s="157" t="s">
        <v>132</v>
      </c>
      <c r="L203" s="35"/>
      <c r="M203" s="162" t="s">
        <v>3</v>
      </c>
      <c r="N203" s="163" t="s">
        <v>48</v>
      </c>
      <c r="O203" s="55"/>
      <c r="P203" s="164">
        <f>O203*H203</f>
        <v>0</v>
      </c>
      <c r="Q203" s="164">
        <v>0</v>
      </c>
      <c r="R203" s="164">
        <f>Q203*H203</f>
        <v>0</v>
      </c>
      <c r="S203" s="164">
        <v>0</v>
      </c>
      <c r="T203" s="165">
        <f>S203*H203</f>
        <v>0</v>
      </c>
      <c r="U203" s="34"/>
      <c r="V203" s="34"/>
      <c r="W203" s="34"/>
      <c r="X203" s="34"/>
      <c r="Y203" s="34"/>
      <c r="Z203" s="34"/>
      <c r="AA203" s="34"/>
      <c r="AB203" s="34"/>
      <c r="AC203" s="34"/>
      <c r="AD203" s="34"/>
      <c r="AE203" s="34"/>
      <c r="AR203" s="166" t="s">
        <v>133</v>
      </c>
      <c r="AT203" s="166" t="s">
        <v>128</v>
      </c>
      <c r="AU203" s="166" t="s">
        <v>87</v>
      </c>
      <c r="AY203" s="18" t="s">
        <v>126</v>
      </c>
      <c r="BE203" s="167">
        <f>IF(N203="základní",J203,0)</f>
        <v>0</v>
      </c>
      <c r="BF203" s="167">
        <f>IF(N203="snížená",J203,0)</f>
        <v>0</v>
      </c>
      <c r="BG203" s="167">
        <f>IF(N203="zákl. přenesená",J203,0)</f>
        <v>0</v>
      </c>
      <c r="BH203" s="167">
        <f>IF(N203="sníž. přenesená",J203,0)</f>
        <v>0</v>
      </c>
      <c r="BI203" s="167">
        <f>IF(N203="nulová",J203,0)</f>
        <v>0</v>
      </c>
      <c r="BJ203" s="18" t="s">
        <v>85</v>
      </c>
      <c r="BK203" s="167">
        <f>ROUND(I203*H203,2)</f>
        <v>0</v>
      </c>
      <c r="BL203" s="18" t="s">
        <v>133</v>
      </c>
      <c r="BM203" s="166" t="s">
        <v>418</v>
      </c>
    </row>
    <row r="204" spans="1:65" s="2" customFormat="1" ht="19.15" customHeight="1">
      <c r="A204" s="34"/>
      <c r="B204" s="154"/>
      <c r="C204" s="155" t="s">
        <v>419</v>
      </c>
      <c r="D204" s="155" t="s">
        <v>128</v>
      </c>
      <c r="E204" s="156" t="s">
        <v>420</v>
      </c>
      <c r="F204" s="157" t="s">
        <v>421</v>
      </c>
      <c r="G204" s="158" t="s">
        <v>298</v>
      </c>
      <c r="H204" s="159">
        <v>2</v>
      </c>
      <c r="I204" s="160"/>
      <c r="J204" s="161">
        <f>ROUND(I204*H204,2)</f>
        <v>0</v>
      </c>
      <c r="K204" s="157" t="s">
        <v>132</v>
      </c>
      <c r="L204" s="35"/>
      <c r="M204" s="162" t="s">
        <v>3</v>
      </c>
      <c r="N204" s="163" t="s">
        <v>48</v>
      </c>
      <c r="O204" s="55"/>
      <c r="P204" s="164">
        <f>O204*H204</f>
        <v>0</v>
      </c>
      <c r="Q204" s="164">
        <v>0</v>
      </c>
      <c r="R204" s="164">
        <f>Q204*H204</f>
        <v>0</v>
      </c>
      <c r="S204" s="164">
        <v>0</v>
      </c>
      <c r="T204" s="165">
        <f>S204*H204</f>
        <v>0</v>
      </c>
      <c r="U204" s="34"/>
      <c r="V204" s="34"/>
      <c r="W204" s="34"/>
      <c r="X204" s="34"/>
      <c r="Y204" s="34"/>
      <c r="Z204" s="34"/>
      <c r="AA204" s="34"/>
      <c r="AB204" s="34"/>
      <c r="AC204" s="34"/>
      <c r="AD204" s="34"/>
      <c r="AE204" s="34"/>
      <c r="AR204" s="166" t="s">
        <v>133</v>
      </c>
      <c r="AT204" s="166" t="s">
        <v>128</v>
      </c>
      <c r="AU204" s="166" t="s">
        <v>87</v>
      </c>
      <c r="AY204" s="18" t="s">
        <v>126</v>
      </c>
      <c r="BE204" s="167">
        <f>IF(N204="základní",J204,0)</f>
        <v>0</v>
      </c>
      <c r="BF204" s="167">
        <f>IF(N204="snížená",J204,0)</f>
        <v>0</v>
      </c>
      <c r="BG204" s="167">
        <f>IF(N204="zákl. přenesená",J204,0)</f>
        <v>0</v>
      </c>
      <c r="BH204" s="167">
        <f>IF(N204="sníž. přenesená",J204,0)</f>
        <v>0</v>
      </c>
      <c r="BI204" s="167">
        <f>IF(N204="nulová",J204,0)</f>
        <v>0</v>
      </c>
      <c r="BJ204" s="18" t="s">
        <v>85</v>
      </c>
      <c r="BK204" s="167">
        <f>ROUND(I204*H204,2)</f>
        <v>0</v>
      </c>
      <c r="BL204" s="18" t="s">
        <v>133</v>
      </c>
      <c r="BM204" s="166" t="s">
        <v>422</v>
      </c>
    </row>
    <row r="205" spans="1:47" s="2" customFormat="1" ht="39">
      <c r="A205" s="34"/>
      <c r="B205" s="35"/>
      <c r="C205" s="34"/>
      <c r="D205" s="168" t="s">
        <v>135</v>
      </c>
      <c r="E205" s="34"/>
      <c r="F205" s="169" t="s">
        <v>423</v>
      </c>
      <c r="G205" s="34"/>
      <c r="H205" s="34"/>
      <c r="I205" s="93"/>
      <c r="J205" s="34"/>
      <c r="K205" s="34"/>
      <c r="L205" s="35"/>
      <c r="M205" s="170"/>
      <c r="N205" s="171"/>
      <c r="O205" s="55"/>
      <c r="P205" s="55"/>
      <c r="Q205" s="55"/>
      <c r="R205" s="55"/>
      <c r="S205" s="55"/>
      <c r="T205" s="56"/>
      <c r="U205" s="34"/>
      <c r="V205" s="34"/>
      <c r="W205" s="34"/>
      <c r="X205" s="34"/>
      <c r="Y205" s="34"/>
      <c r="Z205" s="34"/>
      <c r="AA205" s="34"/>
      <c r="AB205" s="34"/>
      <c r="AC205" s="34"/>
      <c r="AD205" s="34"/>
      <c r="AE205" s="34"/>
      <c r="AT205" s="18" t="s">
        <v>135</v>
      </c>
      <c r="AU205" s="18" t="s">
        <v>87</v>
      </c>
    </row>
    <row r="206" spans="1:65" s="2" customFormat="1" ht="14.45" customHeight="1">
      <c r="A206" s="34"/>
      <c r="B206" s="154"/>
      <c r="C206" s="188" t="s">
        <v>424</v>
      </c>
      <c r="D206" s="188" t="s">
        <v>182</v>
      </c>
      <c r="E206" s="189" t="s">
        <v>425</v>
      </c>
      <c r="F206" s="190" t="s">
        <v>426</v>
      </c>
      <c r="G206" s="191" t="s">
        <v>298</v>
      </c>
      <c r="H206" s="192">
        <v>2</v>
      </c>
      <c r="I206" s="193"/>
      <c r="J206" s="194">
        <f>ROUND(I206*H206,2)</f>
        <v>0</v>
      </c>
      <c r="K206" s="190" t="s">
        <v>3</v>
      </c>
      <c r="L206" s="195"/>
      <c r="M206" s="196" t="s">
        <v>3</v>
      </c>
      <c r="N206" s="197" t="s">
        <v>48</v>
      </c>
      <c r="O206" s="55"/>
      <c r="P206" s="164">
        <f>O206*H206</f>
        <v>0</v>
      </c>
      <c r="Q206" s="164">
        <v>0.027</v>
      </c>
      <c r="R206" s="164">
        <f>Q206*H206</f>
        <v>0.054</v>
      </c>
      <c r="S206" s="164">
        <v>0</v>
      </c>
      <c r="T206" s="165">
        <f>S206*H206</f>
        <v>0</v>
      </c>
      <c r="U206" s="34"/>
      <c r="V206" s="34"/>
      <c r="W206" s="34"/>
      <c r="X206" s="34"/>
      <c r="Y206" s="34"/>
      <c r="Z206" s="34"/>
      <c r="AA206" s="34"/>
      <c r="AB206" s="34"/>
      <c r="AC206" s="34"/>
      <c r="AD206" s="34"/>
      <c r="AE206" s="34"/>
      <c r="AR206" s="166" t="s">
        <v>175</v>
      </c>
      <c r="AT206" s="166" t="s">
        <v>182</v>
      </c>
      <c r="AU206" s="166" t="s">
        <v>87</v>
      </c>
      <c r="AY206" s="18" t="s">
        <v>126</v>
      </c>
      <c r="BE206" s="167">
        <f>IF(N206="základní",J206,0)</f>
        <v>0</v>
      </c>
      <c r="BF206" s="167">
        <f>IF(N206="snížená",J206,0)</f>
        <v>0</v>
      </c>
      <c r="BG206" s="167">
        <f>IF(N206="zákl. přenesená",J206,0)</f>
        <v>0</v>
      </c>
      <c r="BH206" s="167">
        <f>IF(N206="sníž. přenesená",J206,0)</f>
        <v>0</v>
      </c>
      <c r="BI206" s="167">
        <f>IF(N206="nulová",J206,0)</f>
        <v>0</v>
      </c>
      <c r="BJ206" s="18" t="s">
        <v>85</v>
      </c>
      <c r="BK206" s="167">
        <f>ROUND(I206*H206,2)</f>
        <v>0</v>
      </c>
      <c r="BL206" s="18" t="s">
        <v>133</v>
      </c>
      <c r="BM206" s="166" t="s">
        <v>427</v>
      </c>
    </row>
    <row r="207" spans="1:65" s="2" customFormat="1" ht="14.45" customHeight="1">
      <c r="A207" s="34"/>
      <c r="B207" s="154"/>
      <c r="C207" s="155" t="s">
        <v>428</v>
      </c>
      <c r="D207" s="155" t="s">
        <v>128</v>
      </c>
      <c r="E207" s="156" t="s">
        <v>429</v>
      </c>
      <c r="F207" s="157" t="s">
        <v>430</v>
      </c>
      <c r="G207" s="158" t="s">
        <v>298</v>
      </c>
      <c r="H207" s="159">
        <v>6</v>
      </c>
      <c r="I207" s="160"/>
      <c r="J207" s="161">
        <f>ROUND(I207*H207,2)</f>
        <v>0</v>
      </c>
      <c r="K207" s="157" t="s">
        <v>132</v>
      </c>
      <c r="L207" s="35"/>
      <c r="M207" s="162" t="s">
        <v>3</v>
      </c>
      <c r="N207" s="163" t="s">
        <v>48</v>
      </c>
      <c r="O207" s="55"/>
      <c r="P207" s="164">
        <f>O207*H207</f>
        <v>0</v>
      </c>
      <c r="Q207" s="164">
        <v>5E-05</v>
      </c>
      <c r="R207" s="164">
        <f>Q207*H207</f>
        <v>0.00030000000000000003</v>
      </c>
      <c r="S207" s="164">
        <v>0</v>
      </c>
      <c r="T207" s="165">
        <f>S207*H207</f>
        <v>0</v>
      </c>
      <c r="U207" s="34"/>
      <c r="V207" s="34"/>
      <c r="W207" s="34"/>
      <c r="X207" s="34"/>
      <c r="Y207" s="34"/>
      <c r="Z207" s="34"/>
      <c r="AA207" s="34"/>
      <c r="AB207" s="34"/>
      <c r="AC207" s="34"/>
      <c r="AD207" s="34"/>
      <c r="AE207" s="34"/>
      <c r="AR207" s="166" t="s">
        <v>133</v>
      </c>
      <c r="AT207" s="166" t="s">
        <v>128</v>
      </c>
      <c r="AU207" s="166" t="s">
        <v>87</v>
      </c>
      <c r="AY207" s="18" t="s">
        <v>126</v>
      </c>
      <c r="BE207" s="167">
        <f>IF(N207="základní",J207,0)</f>
        <v>0</v>
      </c>
      <c r="BF207" s="167">
        <f>IF(N207="snížená",J207,0)</f>
        <v>0</v>
      </c>
      <c r="BG207" s="167">
        <f>IF(N207="zákl. přenesená",J207,0)</f>
        <v>0</v>
      </c>
      <c r="BH207" s="167">
        <f>IF(N207="sníž. přenesená",J207,0)</f>
        <v>0</v>
      </c>
      <c r="BI207" s="167">
        <f>IF(N207="nulová",J207,0)</f>
        <v>0</v>
      </c>
      <c r="BJ207" s="18" t="s">
        <v>85</v>
      </c>
      <c r="BK207" s="167">
        <f>ROUND(I207*H207,2)</f>
        <v>0</v>
      </c>
      <c r="BL207" s="18" t="s">
        <v>133</v>
      </c>
      <c r="BM207" s="166" t="s">
        <v>431</v>
      </c>
    </row>
    <row r="208" spans="1:47" s="2" customFormat="1" ht="48.75">
      <c r="A208" s="34"/>
      <c r="B208" s="35"/>
      <c r="C208" s="34"/>
      <c r="D208" s="168" t="s">
        <v>135</v>
      </c>
      <c r="E208" s="34"/>
      <c r="F208" s="169" t="s">
        <v>432</v>
      </c>
      <c r="G208" s="34"/>
      <c r="H208" s="34"/>
      <c r="I208" s="93"/>
      <c r="J208" s="34"/>
      <c r="K208" s="34"/>
      <c r="L208" s="35"/>
      <c r="M208" s="170"/>
      <c r="N208" s="171"/>
      <c r="O208" s="55"/>
      <c r="P208" s="55"/>
      <c r="Q208" s="55"/>
      <c r="R208" s="55"/>
      <c r="S208" s="55"/>
      <c r="T208" s="56"/>
      <c r="U208" s="34"/>
      <c r="V208" s="34"/>
      <c r="W208" s="34"/>
      <c r="X208" s="34"/>
      <c r="Y208" s="34"/>
      <c r="Z208" s="34"/>
      <c r="AA208" s="34"/>
      <c r="AB208" s="34"/>
      <c r="AC208" s="34"/>
      <c r="AD208" s="34"/>
      <c r="AE208" s="34"/>
      <c r="AT208" s="18" t="s">
        <v>135</v>
      </c>
      <c r="AU208" s="18" t="s">
        <v>87</v>
      </c>
    </row>
    <row r="209" spans="1:65" s="2" customFormat="1" ht="14.45" customHeight="1">
      <c r="A209" s="34"/>
      <c r="B209" s="154"/>
      <c r="C209" s="188" t="s">
        <v>433</v>
      </c>
      <c r="D209" s="188" t="s">
        <v>182</v>
      </c>
      <c r="E209" s="189" t="s">
        <v>434</v>
      </c>
      <c r="F209" s="190" t="s">
        <v>435</v>
      </c>
      <c r="G209" s="191" t="s">
        <v>298</v>
      </c>
      <c r="H209" s="192">
        <v>6</v>
      </c>
      <c r="I209" s="193"/>
      <c r="J209" s="194">
        <f>ROUND(I209*H209,2)</f>
        <v>0</v>
      </c>
      <c r="K209" s="190" t="s">
        <v>132</v>
      </c>
      <c r="L209" s="195"/>
      <c r="M209" s="196" t="s">
        <v>3</v>
      </c>
      <c r="N209" s="197" t="s">
        <v>48</v>
      </c>
      <c r="O209" s="55"/>
      <c r="P209" s="164">
        <f>O209*H209</f>
        <v>0</v>
      </c>
      <c r="Q209" s="164">
        <v>0.00472</v>
      </c>
      <c r="R209" s="164">
        <f>Q209*H209</f>
        <v>0.02832</v>
      </c>
      <c r="S209" s="164">
        <v>0</v>
      </c>
      <c r="T209" s="165">
        <f>S209*H209</f>
        <v>0</v>
      </c>
      <c r="U209" s="34"/>
      <c r="V209" s="34"/>
      <c r="W209" s="34"/>
      <c r="X209" s="34"/>
      <c r="Y209" s="34"/>
      <c r="Z209" s="34"/>
      <c r="AA209" s="34"/>
      <c r="AB209" s="34"/>
      <c r="AC209" s="34"/>
      <c r="AD209" s="34"/>
      <c r="AE209" s="34"/>
      <c r="AR209" s="166" t="s">
        <v>175</v>
      </c>
      <c r="AT209" s="166" t="s">
        <v>182</v>
      </c>
      <c r="AU209" s="166" t="s">
        <v>87</v>
      </c>
      <c r="AY209" s="18" t="s">
        <v>126</v>
      </c>
      <c r="BE209" s="167">
        <f>IF(N209="základní",J209,0)</f>
        <v>0</v>
      </c>
      <c r="BF209" s="167">
        <f>IF(N209="snížená",J209,0)</f>
        <v>0</v>
      </c>
      <c r="BG209" s="167">
        <f>IF(N209="zákl. přenesená",J209,0)</f>
        <v>0</v>
      </c>
      <c r="BH209" s="167">
        <f>IF(N209="sníž. přenesená",J209,0)</f>
        <v>0</v>
      </c>
      <c r="BI209" s="167">
        <f>IF(N209="nulová",J209,0)</f>
        <v>0</v>
      </c>
      <c r="BJ209" s="18" t="s">
        <v>85</v>
      </c>
      <c r="BK209" s="167">
        <f>ROUND(I209*H209,2)</f>
        <v>0</v>
      </c>
      <c r="BL209" s="18" t="s">
        <v>133</v>
      </c>
      <c r="BM209" s="166" t="s">
        <v>436</v>
      </c>
    </row>
    <row r="210" spans="1:65" s="2" customFormat="1" ht="14.45" customHeight="1">
      <c r="A210" s="34"/>
      <c r="B210" s="154"/>
      <c r="C210" s="155" t="s">
        <v>437</v>
      </c>
      <c r="D210" s="155" t="s">
        <v>128</v>
      </c>
      <c r="E210" s="156" t="s">
        <v>438</v>
      </c>
      <c r="F210" s="157" t="s">
        <v>439</v>
      </c>
      <c r="G210" s="158" t="s">
        <v>298</v>
      </c>
      <c r="H210" s="159">
        <v>2</v>
      </c>
      <c r="I210" s="160"/>
      <c r="J210" s="161">
        <f>ROUND(I210*H210,2)</f>
        <v>0</v>
      </c>
      <c r="K210" s="157" t="s">
        <v>132</v>
      </c>
      <c r="L210" s="35"/>
      <c r="M210" s="162" t="s">
        <v>3</v>
      </c>
      <c r="N210" s="163" t="s">
        <v>48</v>
      </c>
      <c r="O210" s="55"/>
      <c r="P210" s="164">
        <f>O210*H210</f>
        <v>0</v>
      </c>
      <c r="Q210" s="164">
        <v>0.00208</v>
      </c>
      <c r="R210" s="164">
        <f>Q210*H210</f>
        <v>0.00416</v>
      </c>
      <c r="S210" s="164">
        <v>0</v>
      </c>
      <c r="T210" s="165">
        <f>S210*H210</f>
        <v>0</v>
      </c>
      <c r="U210" s="34"/>
      <c r="V210" s="34"/>
      <c r="W210" s="34"/>
      <c r="X210" s="34"/>
      <c r="Y210" s="34"/>
      <c r="Z210" s="34"/>
      <c r="AA210" s="34"/>
      <c r="AB210" s="34"/>
      <c r="AC210" s="34"/>
      <c r="AD210" s="34"/>
      <c r="AE210" s="34"/>
      <c r="AR210" s="166" t="s">
        <v>133</v>
      </c>
      <c r="AT210" s="166" t="s">
        <v>128</v>
      </c>
      <c r="AU210" s="166" t="s">
        <v>87</v>
      </c>
      <c r="AY210" s="18" t="s">
        <v>126</v>
      </c>
      <c r="BE210" s="167">
        <f>IF(N210="základní",J210,0)</f>
        <v>0</v>
      </c>
      <c r="BF210" s="167">
        <f>IF(N210="snížená",J210,0)</f>
        <v>0</v>
      </c>
      <c r="BG210" s="167">
        <f>IF(N210="zákl. přenesená",J210,0)</f>
        <v>0</v>
      </c>
      <c r="BH210" s="167">
        <f>IF(N210="sníž. přenesená",J210,0)</f>
        <v>0</v>
      </c>
      <c r="BI210" s="167">
        <f>IF(N210="nulová",J210,0)</f>
        <v>0</v>
      </c>
      <c r="BJ210" s="18" t="s">
        <v>85</v>
      </c>
      <c r="BK210" s="167">
        <f>ROUND(I210*H210,2)</f>
        <v>0</v>
      </c>
      <c r="BL210" s="18" t="s">
        <v>133</v>
      </c>
      <c r="BM210" s="166" t="s">
        <v>440</v>
      </c>
    </row>
    <row r="211" spans="1:47" s="2" customFormat="1" ht="107.25">
      <c r="A211" s="34"/>
      <c r="B211" s="35"/>
      <c r="C211" s="34"/>
      <c r="D211" s="168" t="s">
        <v>135</v>
      </c>
      <c r="E211" s="34"/>
      <c r="F211" s="169" t="s">
        <v>441</v>
      </c>
      <c r="G211" s="34"/>
      <c r="H211" s="34"/>
      <c r="I211" s="93"/>
      <c r="J211" s="34"/>
      <c r="K211" s="34"/>
      <c r="L211" s="35"/>
      <c r="M211" s="170"/>
      <c r="N211" s="171"/>
      <c r="O211" s="55"/>
      <c r="P211" s="55"/>
      <c r="Q211" s="55"/>
      <c r="R211" s="55"/>
      <c r="S211" s="55"/>
      <c r="T211" s="56"/>
      <c r="U211" s="34"/>
      <c r="V211" s="34"/>
      <c r="W211" s="34"/>
      <c r="X211" s="34"/>
      <c r="Y211" s="34"/>
      <c r="Z211" s="34"/>
      <c r="AA211" s="34"/>
      <c r="AB211" s="34"/>
      <c r="AC211" s="34"/>
      <c r="AD211" s="34"/>
      <c r="AE211" s="34"/>
      <c r="AT211" s="18" t="s">
        <v>135</v>
      </c>
      <c r="AU211" s="18" t="s">
        <v>87</v>
      </c>
    </row>
    <row r="212" spans="1:65" s="2" customFormat="1" ht="14.45" customHeight="1">
      <c r="A212" s="34"/>
      <c r="B212" s="154"/>
      <c r="C212" s="155" t="s">
        <v>442</v>
      </c>
      <c r="D212" s="155" t="s">
        <v>128</v>
      </c>
      <c r="E212" s="156" t="s">
        <v>443</v>
      </c>
      <c r="F212" s="157" t="s">
        <v>444</v>
      </c>
      <c r="G212" s="158" t="s">
        <v>131</v>
      </c>
      <c r="H212" s="159">
        <v>0.25</v>
      </c>
      <c r="I212" s="160"/>
      <c r="J212" s="161">
        <f>ROUND(I212*H212,2)</f>
        <v>0</v>
      </c>
      <c r="K212" s="157" t="s">
        <v>132</v>
      </c>
      <c r="L212" s="35"/>
      <c r="M212" s="162" t="s">
        <v>3</v>
      </c>
      <c r="N212" s="163" t="s">
        <v>48</v>
      </c>
      <c r="O212" s="55"/>
      <c r="P212" s="164">
        <f>O212*H212</f>
        <v>0</v>
      </c>
      <c r="Q212" s="164">
        <v>0</v>
      </c>
      <c r="R212" s="164">
        <f>Q212*H212</f>
        <v>0</v>
      </c>
      <c r="S212" s="164">
        <v>0</v>
      </c>
      <c r="T212" s="165">
        <f>S212*H212</f>
        <v>0</v>
      </c>
      <c r="U212" s="34"/>
      <c r="V212" s="34"/>
      <c r="W212" s="34"/>
      <c r="X212" s="34"/>
      <c r="Y212" s="34"/>
      <c r="Z212" s="34"/>
      <c r="AA212" s="34"/>
      <c r="AB212" s="34"/>
      <c r="AC212" s="34"/>
      <c r="AD212" s="34"/>
      <c r="AE212" s="34"/>
      <c r="AR212" s="166" t="s">
        <v>133</v>
      </c>
      <c r="AT212" s="166" t="s">
        <v>128</v>
      </c>
      <c r="AU212" s="166" t="s">
        <v>87</v>
      </c>
      <c r="AY212" s="18" t="s">
        <v>126</v>
      </c>
      <c r="BE212" s="167">
        <f>IF(N212="základní",J212,0)</f>
        <v>0</v>
      </c>
      <c r="BF212" s="167">
        <f>IF(N212="snížená",J212,0)</f>
        <v>0</v>
      </c>
      <c r="BG212" s="167">
        <f>IF(N212="zákl. přenesená",J212,0)</f>
        <v>0</v>
      </c>
      <c r="BH212" s="167">
        <f>IF(N212="sníž. přenesená",J212,0)</f>
        <v>0</v>
      </c>
      <c r="BI212" s="167">
        <f>IF(N212="nulová",J212,0)</f>
        <v>0</v>
      </c>
      <c r="BJ212" s="18" t="s">
        <v>85</v>
      </c>
      <c r="BK212" s="167">
        <f>ROUND(I212*H212,2)</f>
        <v>0</v>
      </c>
      <c r="BL212" s="18" t="s">
        <v>133</v>
      </c>
      <c r="BM212" s="166" t="s">
        <v>445</v>
      </c>
    </row>
    <row r="213" spans="2:51" s="13" customFormat="1" ht="12">
      <c r="B213" s="172"/>
      <c r="D213" s="168" t="s">
        <v>137</v>
      </c>
      <c r="E213" s="173" t="s">
        <v>3</v>
      </c>
      <c r="F213" s="174" t="s">
        <v>446</v>
      </c>
      <c r="H213" s="175">
        <v>0.25</v>
      </c>
      <c r="I213" s="176"/>
      <c r="L213" s="172"/>
      <c r="M213" s="177"/>
      <c r="N213" s="178"/>
      <c r="O213" s="178"/>
      <c r="P213" s="178"/>
      <c r="Q213" s="178"/>
      <c r="R213" s="178"/>
      <c r="S213" s="178"/>
      <c r="T213" s="179"/>
      <c r="AT213" s="173" t="s">
        <v>137</v>
      </c>
      <c r="AU213" s="173" t="s">
        <v>87</v>
      </c>
      <c r="AV213" s="13" t="s">
        <v>87</v>
      </c>
      <c r="AW213" s="13" t="s">
        <v>39</v>
      </c>
      <c r="AX213" s="13" t="s">
        <v>85</v>
      </c>
      <c r="AY213" s="173" t="s">
        <v>126</v>
      </c>
    </row>
    <row r="214" spans="2:63" s="12" customFormat="1" ht="22.9" customHeight="1">
      <c r="B214" s="141"/>
      <c r="D214" s="142" t="s">
        <v>76</v>
      </c>
      <c r="E214" s="152" t="s">
        <v>87</v>
      </c>
      <c r="F214" s="152" t="s">
        <v>447</v>
      </c>
      <c r="I214" s="144"/>
      <c r="J214" s="153">
        <f>BK214</f>
        <v>0</v>
      </c>
      <c r="L214" s="141"/>
      <c r="M214" s="146"/>
      <c r="N214" s="147"/>
      <c r="O214" s="147"/>
      <c r="P214" s="148">
        <f>SUM(P215:P228)</f>
        <v>0</v>
      </c>
      <c r="Q214" s="147"/>
      <c r="R214" s="148">
        <f>SUM(R215:R228)</f>
        <v>5.88484723</v>
      </c>
      <c r="S214" s="147"/>
      <c r="T214" s="149">
        <f>SUM(T215:T228)</f>
        <v>0</v>
      </c>
      <c r="AR214" s="142" t="s">
        <v>85</v>
      </c>
      <c r="AT214" s="150" t="s">
        <v>76</v>
      </c>
      <c r="AU214" s="150" t="s">
        <v>85</v>
      </c>
      <c r="AY214" s="142" t="s">
        <v>126</v>
      </c>
      <c r="BK214" s="151">
        <f>SUM(BK215:BK228)</f>
        <v>0</v>
      </c>
    </row>
    <row r="215" spans="1:65" s="2" customFormat="1" ht="14.45" customHeight="1">
      <c r="A215" s="34"/>
      <c r="B215" s="154"/>
      <c r="C215" s="155" t="s">
        <v>448</v>
      </c>
      <c r="D215" s="155" t="s">
        <v>128</v>
      </c>
      <c r="E215" s="156" t="s">
        <v>449</v>
      </c>
      <c r="F215" s="157" t="s">
        <v>450</v>
      </c>
      <c r="G215" s="158" t="s">
        <v>131</v>
      </c>
      <c r="H215" s="159">
        <v>2.597</v>
      </c>
      <c r="I215" s="160"/>
      <c r="J215" s="161">
        <f>ROUND(I215*H215,2)</f>
        <v>0</v>
      </c>
      <c r="K215" s="157" t="s">
        <v>132</v>
      </c>
      <c r="L215" s="35"/>
      <c r="M215" s="162" t="s">
        <v>3</v>
      </c>
      <c r="N215" s="163" t="s">
        <v>48</v>
      </c>
      <c r="O215" s="55"/>
      <c r="P215" s="164">
        <f>O215*H215</f>
        <v>0</v>
      </c>
      <c r="Q215" s="164">
        <v>2.25634</v>
      </c>
      <c r="R215" s="164">
        <f>Q215*H215</f>
        <v>5.85971498</v>
      </c>
      <c r="S215" s="164">
        <v>0</v>
      </c>
      <c r="T215" s="165">
        <f>S215*H215</f>
        <v>0</v>
      </c>
      <c r="U215" s="34"/>
      <c r="V215" s="34"/>
      <c r="W215" s="34"/>
      <c r="X215" s="34"/>
      <c r="Y215" s="34"/>
      <c r="Z215" s="34"/>
      <c r="AA215" s="34"/>
      <c r="AB215" s="34"/>
      <c r="AC215" s="34"/>
      <c r="AD215" s="34"/>
      <c r="AE215" s="34"/>
      <c r="AR215" s="166" t="s">
        <v>133</v>
      </c>
      <c r="AT215" s="166" t="s">
        <v>128</v>
      </c>
      <c r="AU215" s="166" t="s">
        <v>87</v>
      </c>
      <c r="AY215" s="18" t="s">
        <v>126</v>
      </c>
      <c r="BE215" s="167">
        <f>IF(N215="základní",J215,0)</f>
        <v>0</v>
      </c>
      <c r="BF215" s="167">
        <f>IF(N215="snížená",J215,0)</f>
        <v>0</v>
      </c>
      <c r="BG215" s="167">
        <f>IF(N215="zákl. přenesená",J215,0)</f>
        <v>0</v>
      </c>
      <c r="BH215" s="167">
        <f>IF(N215="sníž. přenesená",J215,0)</f>
        <v>0</v>
      </c>
      <c r="BI215" s="167">
        <f>IF(N215="nulová",J215,0)</f>
        <v>0</v>
      </c>
      <c r="BJ215" s="18" t="s">
        <v>85</v>
      </c>
      <c r="BK215" s="167">
        <f>ROUND(I215*H215,2)</f>
        <v>0</v>
      </c>
      <c r="BL215" s="18" t="s">
        <v>133</v>
      </c>
      <c r="BM215" s="166" t="s">
        <v>451</v>
      </c>
    </row>
    <row r="216" spans="1:47" s="2" customFormat="1" ht="87.75">
      <c r="A216" s="34"/>
      <c r="B216" s="35"/>
      <c r="C216" s="34"/>
      <c r="D216" s="168" t="s">
        <v>135</v>
      </c>
      <c r="E216" s="34"/>
      <c r="F216" s="169" t="s">
        <v>452</v>
      </c>
      <c r="G216" s="34"/>
      <c r="H216" s="34"/>
      <c r="I216" s="93"/>
      <c r="J216" s="34"/>
      <c r="K216" s="34"/>
      <c r="L216" s="35"/>
      <c r="M216" s="170"/>
      <c r="N216" s="171"/>
      <c r="O216" s="55"/>
      <c r="P216" s="55"/>
      <c r="Q216" s="55"/>
      <c r="R216" s="55"/>
      <c r="S216" s="55"/>
      <c r="T216" s="56"/>
      <c r="U216" s="34"/>
      <c r="V216" s="34"/>
      <c r="W216" s="34"/>
      <c r="X216" s="34"/>
      <c r="Y216" s="34"/>
      <c r="Z216" s="34"/>
      <c r="AA216" s="34"/>
      <c r="AB216" s="34"/>
      <c r="AC216" s="34"/>
      <c r="AD216" s="34"/>
      <c r="AE216" s="34"/>
      <c r="AT216" s="18" t="s">
        <v>135</v>
      </c>
      <c r="AU216" s="18" t="s">
        <v>87</v>
      </c>
    </row>
    <row r="217" spans="2:51" s="13" customFormat="1" ht="12">
      <c r="B217" s="172"/>
      <c r="D217" s="168" t="s">
        <v>137</v>
      </c>
      <c r="E217" s="173" t="s">
        <v>3</v>
      </c>
      <c r="F217" s="174" t="s">
        <v>453</v>
      </c>
      <c r="H217" s="175">
        <v>1.729</v>
      </c>
      <c r="I217" s="176"/>
      <c r="L217" s="172"/>
      <c r="M217" s="177"/>
      <c r="N217" s="178"/>
      <c r="O217" s="178"/>
      <c r="P217" s="178"/>
      <c r="Q217" s="178"/>
      <c r="R217" s="178"/>
      <c r="S217" s="178"/>
      <c r="T217" s="179"/>
      <c r="AT217" s="173" t="s">
        <v>137</v>
      </c>
      <c r="AU217" s="173" t="s">
        <v>87</v>
      </c>
      <c r="AV217" s="13" t="s">
        <v>87</v>
      </c>
      <c r="AW217" s="13" t="s">
        <v>39</v>
      </c>
      <c r="AX217" s="13" t="s">
        <v>77</v>
      </c>
      <c r="AY217" s="173" t="s">
        <v>126</v>
      </c>
    </row>
    <row r="218" spans="2:51" s="13" customFormat="1" ht="12">
      <c r="B218" s="172"/>
      <c r="D218" s="168" t="s">
        <v>137</v>
      </c>
      <c r="E218" s="173" t="s">
        <v>3</v>
      </c>
      <c r="F218" s="174" t="s">
        <v>454</v>
      </c>
      <c r="H218" s="175">
        <v>0.196</v>
      </c>
      <c r="I218" s="176"/>
      <c r="L218" s="172"/>
      <c r="M218" s="177"/>
      <c r="N218" s="178"/>
      <c r="O218" s="178"/>
      <c r="P218" s="178"/>
      <c r="Q218" s="178"/>
      <c r="R218" s="178"/>
      <c r="S218" s="178"/>
      <c r="T218" s="179"/>
      <c r="AT218" s="173" t="s">
        <v>137</v>
      </c>
      <c r="AU218" s="173" t="s">
        <v>87</v>
      </c>
      <c r="AV218" s="13" t="s">
        <v>87</v>
      </c>
      <c r="AW218" s="13" t="s">
        <v>39</v>
      </c>
      <c r="AX218" s="13" t="s">
        <v>77</v>
      </c>
      <c r="AY218" s="173" t="s">
        <v>126</v>
      </c>
    </row>
    <row r="219" spans="2:51" s="13" customFormat="1" ht="12">
      <c r="B219" s="172"/>
      <c r="D219" s="168" t="s">
        <v>137</v>
      </c>
      <c r="E219" s="173" t="s">
        <v>3</v>
      </c>
      <c r="F219" s="174" t="s">
        <v>455</v>
      </c>
      <c r="H219" s="175">
        <v>0.672</v>
      </c>
      <c r="I219" s="176"/>
      <c r="L219" s="172"/>
      <c r="M219" s="177"/>
      <c r="N219" s="178"/>
      <c r="O219" s="178"/>
      <c r="P219" s="178"/>
      <c r="Q219" s="178"/>
      <c r="R219" s="178"/>
      <c r="S219" s="178"/>
      <c r="T219" s="179"/>
      <c r="AT219" s="173" t="s">
        <v>137</v>
      </c>
      <c r="AU219" s="173" t="s">
        <v>87</v>
      </c>
      <c r="AV219" s="13" t="s">
        <v>87</v>
      </c>
      <c r="AW219" s="13" t="s">
        <v>39</v>
      </c>
      <c r="AX219" s="13" t="s">
        <v>77</v>
      </c>
      <c r="AY219" s="173" t="s">
        <v>126</v>
      </c>
    </row>
    <row r="220" spans="2:51" s="14" customFormat="1" ht="12">
      <c r="B220" s="180"/>
      <c r="D220" s="168" t="s">
        <v>137</v>
      </c>
      <c r="E220" s="181" t="s">
        <v>3</v>
      </c>
      <c r="F220" s="182" t="s">
        <v>140</v>
      </c>
      <c r="H220" s="183">
        <v>2.597</v>
      </c>
      <c r="I220" s="184"/>
      <c r="L220" s="180"/>
      <c r="M220" s="185"/>
      <c r="N220" s="186"/>
      <c r="O220" s="186"/>
      <c r="P220" s="186"/>
      <c r="Q220" s="186"/>
      <c r="R220" s="186"/>
      <c r="S220" s="186"/>
      <c r="T220" s="187"/>
      <c r="AT220" s="181" t="s">
        <v>137</v>
      </c>
      <c r="AU220" s="181" t="s">
        <v>87</v>
      </c>
      <c r="AV220" s="14" t="s">
        <v>133</v>
      </c>
      <c r="AW220" s="14" t="s">
        <v>39</v>
      </c>
      <c r="AX220" s="14" t="s">
        <v>85</v>
      </c>
      <c r="AY220" s="181" t="s">
        <v>126</v>
      </c>
    </row>
    <row r="221" spans="1:65" s="2" customFormat="1" ht="14.45" customHeight="1">
      <c r="A221" s="34"/>
      <c r="B221" s="154"/>
      <c r="C221" s="155" t="s">
        <v>456</v>
      </c>
      <c r="D221" s="155" t="s">
        <v>128</v>
      </c>
      <c r="E221" s="156" t="s">
        <v>457</v>
      </c>
      <c r="F221" s="157" t="s">
        <v>458</v>
      </c>
      <c r="G221" s="158" t="s">
        <v>170</v>
      </c>
      <c r="H221" s="159">
        <v>10.175</v>
      </c>
      <c r="I221" s="160"/>
      <c r="J221" s="161">
        <f>ROUND(I221*H221,2)</f>
        <v>0</v>
      </c>
      <c r="K221" s="157" t="s">
        <v>132</v>
      </c>
      <c r="L221" s="35"/>
      <c r="M221" s="162" t="s">
        <v>3</v>
      </c>
      <c r="N221" s="163" t="s">
        <v>48</v>
      </c>
      <c r="O221" s="55"/>
      <c r="P221" s="164">
        <f>O221*H221</f>
        <v>0</v>
      </c>
      <c r="Q221" s="164">
        <v>0.00247</v>
      </c>
      <c r="R221" s="164">
        <f>Q221*H221</f>
        <v>0.025132250000000002</v>
      </c>
      <c r="S221" s="164">
        <v>0</v>
      </c>
      <c r="T221" s="165">
        <f>S221*H221</f>
        <v>0</v>
      </c>
      <c r="U221" s="34"/>
      <c r="V221" s="34"/>
      <c r="W221" s="34"/>
      <c r="X221" s="34"/>
      <c r="Y221" s="34"/>
      <c r="Z221" s="34"/>
      <c r="AA221" s="34"/>
      <c r="AB221" s="34"/>
      <c r="AC221" s="34"/>
      <c r="AD221" s="34"/>
      <c r="AE221" s="34"/>
      <c r="AR221" s="166" t="s">
        <v>133</v>
      </c>
      <c r="AT221" s="166" t="s">
        <v>128</v>
      </c>
      <c r="AU221" s="166" t="s">
        <v>87</v>
      </c>
      <c r="AY221" s="18" t="s">
        <v>126</v>
      </c>
      <c r="BE221" s="167">
        <f>IF(N221="základní",J221,0)</f>
        <v>0</v>
      </c>
      <c r="BF221" s="167">
        <f>IF(N221="snížená",J221,0)</f>
        <v>0</v>
      </c>
      <c r="BG221" s="167">
        <f>IF(N221="zákl. přenesená",J221,0)</f>
        <v>0</v>
      </c>
      <c r="BH221" s="167">
        <f>IF(N221="sníž. přenesená",J221,0)</f>
        <v>0</v>
      </c>
      <c r="BI221" s="167">
        <f>IF(N221="nulová",J221,0)</f>
        <v>0</v>
      </c>
      <c r="BJ221" s="18" t="s">
        <v>85</v>
      </c>
      <c r="BK221" s="167">
        <f>ROUND(I221*H221,2)</f>
        <v>0</v>
      </c>
      <c r="BL221" s="18" t="s">
        <v>133</v>
      </c>
      <c r="BM221" s="166" t="s">
        <v>459</v>
      </c>
    </row>
    <row r="222" spans="1:47" s="2" customFormat="1" ht="39">
      <c r="A222" s="34"/>
      <c r="B222" s="35"/>
      <c r="C222" s="34"/>
      <c r="D222" s="168" t="s">
        <v>135</v>
      </c>
      <c r="E222" s="34"/>
      <c r="F222" s="169" t="s">
        <v>460</v>
      </c>
      <c r="G222" s="34"/>
      <c r="H222" s="34"/>
      <c r="I222" s="93"/>
      <c r="J222" s="34"/>
      <c r="K222" s="34"/>
      <c r="L222" s="35"/>
      <c r="M222" s="170"/>
      <c r="N222" s="171"/>
      <c r="O222" s="55"/>
      <c r="P222" s="55"/>
      <c r="Q222" s="55"/>
      <c r="R222" s="55"/>
      <c r="S222" s="55"/>
      <c r="T222" s="56"/>
      <c r="U222" s="34"/>
      <c r="V222" s="34"/>
      <c r="W222" s="34"/>
      <c r="X222" s="34"/>
      <c r="Y222" s="34"/>
      <c r="Z222" s="34"/>
      <c r="AA222" s="34"/>
      <c r="AB222" s="34"/>
      <c r="AC222" s="34"/>
      <c r="AD222" s="34"/>
      <c r="AE222" s="34"/>
      <c r="AT222" s="18" t="s">
        <v>135</v>
      </c>
      <c r="AU222" s="18" t="s">
        <v>87</v>
      </c>
    </row>
    <row r="223" spans="2:51" s="13" customFormat="1" ht="12">
      <c r="B223" s="172"/>
      <c r="D223" s="168" t="s">
        <v>137</v>
      </c>
      <c r="E223" s="173" t="s">
        <v>3</v>
      </c>
      <c r="F223" s="174" t="s">
        <v>461</v>
      </c>
      <c r="H223" s="175">
        <v>6.175</v>
      </c>
      <c r="I223" s="176"/>
      <c r="L223" s="172"/>
      <c r="M223" s="177"/>
      <c r="N223" s="178"/>
      <c r="O223" s="178"/>
      <c r="P223" s="178"/>
      <c r="Q223" s="178"/>
      <c r="R223" s="178"/>
      <c r="S223" s="178"/>
      <c r="T223" s="179"/>
      <c r="AT223" s="173" t="s">
        <v>137</v>
      </c>
      <c r="AU223" s="173" t="s">
        <v>87</v>
      </c>
      <c r="AV223" s="13" t="s">
        <v>87</v>
      </c>
      <c r="AW223" s="13" t="s">
        <v>39</v>
      </c>
      <c r="AX223" s="13" t="s">
        <v>77</v>
      </c>
      <c r="AY223" s="173" t="s">
        <v>126</v>
      </c>
    </row>
    <row r="224" spans="2:51" s="13" customFormat="1" ht="12">
      <c r="B224" s="172"/>
      <c r="D224" s="168" t="s">
        <v>137</v>
      </c>
      <c r="E224" s="173" t="s">
        <v>3</v>
      </c>
      <c r="F224" s="174" t="s">
        <v>462</v>
      </c>
      <c r="H224" s="175">
        <v>1.4</v>
      </c>
      <c r="I224" s="176"/>
      <c r="L224" s="172"/>
      <c r="M224" s="177"/>
      <c r="N224" s="178"/>
      <c r="O224" s="178"/>
      <c r="P224" s="178"/>
      <c r="Q224" s="178"/>
      <c r="R224" s="178"/>
      <c r="S224" s="178"/>
      <c r="T224" s="179"/>
      <c r="AT224" s="173" t="s">
        <v>137</v>
      </c>
      <c r="AU224" s="173" t="s">
        <v>87</v>
      </c>
      <c r="AV224" s="13" t="s">
        <v>87</v>
      </c>
      <c r="AW224" s="13" t="s">
        <v>39</v>
      </c>
      <c r="AX224" s="13" t="s">
        <v>77</v>
      </c>
      <c r="AY224" s="173" t="s">
        <v>126</v>
      </c>
    </row>
    <row r="225" spans="2:51" s="13" customFormat="1" ht="12">
      <c r="B225" s="172"/>
      <c r="D225" s="168" t="s">
        <v>137</v>
      </c>
      <c r="E225" s="173" t="s">
        <v>3</v>
      </c>
      <c r="F225" s="174" t="s">
        <v>463</v>
      </c>
      <c r="H225" s="175">
        <v>2.6</v>
      </c>
      <c r="I225" s="176"/>
      <c r="L225" s="172"/>
      <c r="M225" s="177"/>
      <c r="N225" s="178"/>
      <c r="O225" s="178"/>
      <c r="P225" s="178"/>
      <c r="Q225" s="178"/>
      <c r="R225" s="178"/>
      <c r="S225" s="178"/>
      <c r="T225" s="179"/>
      <c r="AT225" s="173" t="s">
        <v>137</v>
      </c>
      <c r="AU225" s="173" t="s">
        <v>87</v>
      </c>
      <c r="AV225" s="13" t="s">
        <v>87</v>
      </c>
      <c r="AW225" s="13" t="s">
        <v>39</v>
      </c>
      <c r="AX225" s="13" t="s">
        <v>77</v>
      </c>
      <c r="AY225" s="173" t="s">
        <v>126</v>
      </c>
    </row>
    <row r="226" spans="2:51" s="14" customFormat="1" ht="12">
      <c r="B226" s="180"/>
      <c r="D226" s="168" t="s">
        <v>137</v>
      </c>
      <c r="E226" s="181" t="s">
        <v>3</v>
      </c>
      <c r="F226" s="182" t="s">
        <v>140</v>
      </c>
      <c r="H226" s="183">
        <v>10.175</v>
      </c>
      <c r="I226" s="184"/>
      <c r="L226" s="180"/>
      <c r="M226" s="185"/>
      <c r="N226" s="186"/>
      <c r="O226" s="186"/>
      <c r="P226" s="186"/>
      <c r="Q226" s="186"/>
      <c r="R226" s="186"/>
      <c r="S226" s="186"/>
      <c r="T226" s="187"/>
      <c r="AT226" s="181" t="s">
        <v>137</v>
      </c>
      <c r="AU226" s="181" t="s">
        <v>87</v>
      </c>
      <c r="AV226" s="14" t="s">
        <v>133</v>
      </c>
      <c r="AW226" s="14" t="s">
        <v>39</v>
      </c>
      <c r="AX226" s="14" t="s">
        <v>85</v>
      </c>
      <c r="AY226" s="181" t="s">
        <v>126</v>
      </c>
    </row>
    <row r="227" spans="1:65" s="2" customFormat="1" ht="14.45" customHeight="1">
      <c r="A227" s="34"/>
      <c r="B227" s="154"/>
      <c r="C227" s="155" t="s">
        <v>464</v>
      </c>
      <c r="D227" s="155" t="s">
        <v>128</v>
      </c>
      <c r="E227" s="156" t="s">
        <v>465</v>
      </c>
      <c r="F227" s="157" t="s">
        <v>466</v>
      </c>
      <c r="G227" s="158" t="s">
        <v>170</v>
      </c>
      <c r="H227" s="159">
        <v>10.175</v>
      </c>
      <c r="I227" s="160"/>
      <c r="J227" s="161">
        <f>ROUND(I227*H227,2)</f>
        <v>0</v>
      </c>
      <c r="K227" s="157" t="s">
        <v>132</v>
      </c>
      <c r="L227" s="35"/>
      <c r="M227" s="162" t="s">
        <v>3</v>
      </c>
      <c r="N227" s="163" t="s">
        <v>48</v>
      </c>
      <c r="O227" s="55"/>
      <c r="P227" s="164">
        <f>O227*H227</f>
        <v>0</v>
      </c>
      <c r="Q227" s="164">
        <v>0</v>
      </c>
      <c r="R227" s="164">
        <f>Q227*H227</f>
        <v>0</v>
      </c>
      <c r="S227" s="164">
        <v>0</v>
      </c>
      <c r="T227" s="165">
        <f>S227*H227</f>
        <v>0</v>
      </c>
      <c r="U227" s="34"/>
      <c r="V227" s="34"/>
      <c r="W227" s="34"/>
      <c r="X227" s="34"/>
      <c r="Y227" s="34"/>
      <c r="Z227" s="34"/>
      <c r="AA227" s="34"/>
      <c r="AB227" s="34"/>
      <c r="AC227" s="34"/>
      <c r="AD227" s="34"/>
      <c r="AE227" s="34"/>
      <c r="AR227" s="166" t="s">
        <v>133</v>
      </c>
      <c r="AT227" s="166" t="s">
        <v>128</v>
      </c>
      <c r="AU227" s="166" t="s">
        <v>87</v>
      </c>
      <c r="AY227" s="18" t="s">
        <v>126</v>
      </c>
      <c r="BE227" s="167">
        <f>IF(N227="základní",J227,0)</f>
        <v>0</v>
      </c>
      <c r="BF227" s="167">
        <f>IF(N227="snížená",J227,0)</f>
        <v>0</v>
      </c>
      <c r="BG227" s="167">
        <f>IF(N227="zákl. přenesená",J227,0)</f>
        <v>0</v>
      </c>
      <c r="BH227" s="167">
        <f>IF(N227="sníž. přenesená",J227,0)</f>
        <v>0</v>
      </c>
      <c r="BI227" s="167">
        <f>IF(N227="nulová",J227,0)</f>
        <v>0</v>
      </c>
      <c r="BJ227" s="18" t="s">
        <v>85</v>
      </c>
      <c r="BK227" s="167">
        <f>ROUND(I227*H227,2)</f>
        <v>0</v>
      </c>
      <c r="BL227" s="18" t="s">
        <v>133</v>
      </c>
      <c r="BM227" s="166" t="s">
        <v>467</v>
      </c>
    </row>
    <row r="228" spans="1:47" s="2" customFormat="1" ht="39">
      <c r="A228" s="34"/>
      <c r="B228" s="35"/>
      <c r="C228" s="34"/>
      <c r="D228" s="168" t="s">
        <v>135</v>
      </c>
      <c r="E228" s="34"/>
      <c r="F228" s="169" t="s">
        <v>460</v>
      </c>
      <c r="G228" s="34"/>
      <c r="H228" s="34"/>
      <c r="I228" s="93"/>
      <c r="J228" s="34"/>
      <c r="K228" s="34"/>
      <c r="L228" s="35"/>
      <c r="M228" s="170"/>
      <c r="N228" s="171"/>
      <c r="O228" s="55"/>
      <c r="P228" s="55"/>
      <c r="Q228" s="55"/>
      <c r="R228" s="55"/>
      <c r="S228" s="55"/>
      <c r="T228" s="56"/>
      <c r="U228" s="34"/>
      <c r="V228" s="34"/>
      <c r="W228" s="34"/>
      <c r="X228" s="34"/>
      <c r="Y228" s="34"/>
      <c r="Z228" s="34"/>
      <c r="AA228" s="34"/>
      <c r="AB228" s="34"/>
      <c r="AC228" s="34"/>
      <c r="AD228" s="34"/>
      <c r="AE228" s="34"/>
      <c r="AT228" s="18" t="s">
        <v>135</v>
      </c>
      <c r="AU228" s="18" t="s">
        <v>87</v>
      </c>
    </row>
    <row r="229" spans="2:63" s="12" customFormat="1" ht="22.9" customHeight="1">
      <c r="B229" s="141"/>
      <c r="D229" s="142" t="s">
        <v>76</v>
      </c>
      <c r="E229" s="152" t="s">
        <v>144</v>
      </c>
      <c r="F229" s="152" t="s">
        <v>468</v>
      </c>
      <c r="I229" s="144"/>
      <c r="J229" s="153">
        <f>BK229</f>
        <v>0</v>
      </c>
      <c r="L229" s="141"/>
      <c r="M229" s="146"/>
      <c r="N229" s="147"/>
      <c r="O229" s="147"/>
      <c r="P229" s="148">
        <f>SUM(P230:P264)</f>
        <v>0</v>
      </c>
      <c r="Q229" s="147"/>
      <c r="R229" s="148">
        <f>SUM(R230:R264)</f>
        <v>67.69547193</v>
      </c>
      <c r="S229" s="147"/>
      <c r="T229" s="149">
        <f>SUM(T230:T264)</f>
        <v>0</v>
      </c>
      <c r="AR229" s="142" t="s">
        <v>85</v>
      </c>
      <c r="AT229" s="150" t="s">
        <v>76</v>
      </c>
      <c r="AU229" s="150" t="s">
        <v>85</v>
      </c>
      <c r="AY229" s="142" t="s">
        <v>126</v>
      </c>
      <c r="BK229" s="151">
        <f>SUM(BK230:BK264)</f>
        <v>0</v>
      </c>
    </row>
    <row r="230" spans="1:65" s="2" customFormat="1" ht="14.45" customHeight="1">
      <c r="A230" s="34"/>
      <c r="B230" s="154"/>
      <c r="C230" s="155" t="s">
        <v>469</v>
      </c>
      <c r="D230" s="155" t="s">
        <v>128</v>
      </c>
      <c r="E230" s="156" t="s">
        <v>470</v>
      </c>
      <c r="F230" s="157" t="s">
        <v>471</v>
      </c>
      <c r="G230" s="158" t="s">
        <v>131</v>
      </c>
      <c r="H230" s="159">
        <v>2.589</v>
      </c>
      <c r="I230" s="160"/>
      <c r="J230" s="161">
        <f>ROUND(I230*H230,2)</f>
        <v>0</v>
      </c>
      <c r="K230" s="157" t="s">
        <v>132</v>
      </c>
      <c r="L230" s="35"/>
      <c r="M230" s="162" t="s">
        <v>3</v>
      </c>
      <c r="N230" s="163" t="s">
        <v>48</v>
      </c>
      <c r="O230" s="55"/>
      <c r="P230" s="164">
        <f>O230*H230</f>
        <v>0</v>
      </c>
      <c r="Q230" s="164">
        <v>0.25081</v>
      </c>
      <c r="R230" s="164">
        <f>Q230*H230</f>
        <v>0.6493470899999999</v>
      </c>
      <c r="S230" s="164">
        <v>0</v>
      </c>
      <c r="T230" s="165">
        <f>S230*H230</f>
        <v>0</v>
      </c>
      <c r="U230" s="34"/>
      <c r="V230" s="34"/>
      <c r="W230" s="34"/>
      <c r="X230" s="34"/>
      <c r="Y230" s="34"/>
      <c r="Z230" s="34"/>
      <c r="AA230" s="34"/>
      <c r="AB230" s="34"/>
      <c r="AC230" s="34"/>
      <c r="AD230" s="34"/>
      <c r="AE230" s="34"/>
      <c r="AR230" s="166" t="s">
        <v>133</v>
      </c>
      <c r="AT230" s="166" t="s">
        <v>128</v>
      </c>
      <c r="AU230" s="166" t="s">
        <v>87</v>
      </c>
      <c r="AY230" s="18" t="s">
        <v>126</v>
      </c>
      <c r="BE230" s="167">
        <f>IF(N230="základní",J230,0)</f>
        <v>0</v>
      </c>
      <c r="BF230" s="167">
        <f>IF(N230="snížená",J230,0)</f>
        <v>0</v>
      </c>
      <c r="BG230" s="167">
        <f>IF(N230="zákl. přenesená",J230,0)</f>
        <v>0</v>
      </c>
      <c r="BH230" s="167">
        <f>IF(N230="sníž. přenesená",J230,0)</f>
        <v>0</v>
      </c>
      <c r="BI230" s="167">
        <f>IF(N230="nulová",J230,0)</f>
        <v>0</v>
      </c>
      <c r="BJ230" s="18" t="s">
        <v>85</v>
      </c>
      <c r="BK230" s="167">
        <f>ROUND(I230*H230,2)</f>
        <v>0</v>
      </c>
      <c r="BL230" s="18" t="s">
        <v>133</v>
      </c>
      <c r="BM230" s="166" t="s">
        <v>472</v>
      </c>
    </row>
    <row r="231" spans="1:47" s="2" customFormat="1" ht="175.5">
      <c r="A231" s="34"/>
      <c r="B231" s="35"/>
      <c r="C231" s="34"/>
      <c r="D231" s="168" t="s">
        <v>135</v>
      </c>
      <c r="E231" s="34"/>
      <c r="F231" s="169" t="s">
        <v>473</v>
      </c>
      <c r="G231" s="34"/>
      <c r="H231" s="34"/>
      <c r="I231" s="93"/>
      <c r="J231" s="34"/>
      <c r="K231" s="34"/>
      <c r="L231" s="35"/>
      <c r="M231" s="170"/>
      <c r="N231" s="171"/>
      <c r="O231" s="55"/>
      <c r="P231" s="55"/>
      <c r="Q231" s="55"/>
      <c r="R231" s="55"/>
      <c r="S231" s="55"/>
      <c r="T231" s="56"/>
      <c r="U231" s="34"/>
      <c r="V231" s="34"/>
      <c r="W231" s="34"/>
      <c r="X231" s="34"/>
      <c r="Y231" s="34"/>
      <c r="Z231" s="34"/>
      <c r="AA231" s="34"/>
      <c r="AB231" s="34"/>
      <c r="AC231" s="34"/>
      <c r="AD231" s="34"/>
      <c r="AE231" s="34"/>
      <c r="AT231" s="18" t="s">
        <v>135</v>
      </c>
      <c r="AU231" s="18" t="s">
        <v>87</v>
      </c>
    </row>
    <row r="232" spans="1:65" s="2" customFormat="1" ht="19.15" customHeight="1">
      <c r="A232" s="34"/>
      <c r="B232" s="154"/>
      <c r="C232" s="188" t="s">
        <v>474</v>
      </c>
      <c r="D232" s="188" t="s">
        <v>182</v>
      </c>
      <c r="E232" s="189" t="s">
        <v>475</v>
      </c>
      <c r="F232" s="190" t="s">
        <v>476</v>
      </c>
      <c r="G232" s="191" t="s">
        <v>3</v>
      </c>
      <c r="H232" s="192">
        <v>1</v>
      </c>
      <c r="I232" s="193"/>
      <c r="J232" s="194">
        <f>ROUND(I232*H232,2)</f>
        <v>0</v>
      </c>
      <c r="K232" s="190" t="s">
        <v>3</v>
      </c>
      <c r="L232" s="195"/>
      <c r="M232" s="196" t="s">
        <v>3</v>
      </c>
      <c r="N232" s="197" t="s">
        <v>48</v>
      </c>
      <c r="O232" s="55"/>
      <c r="P232" s="164">
        <f>O232*H232</f>
        <v>0</v>
      </c>
      <c r="Q232" s="164">
        <v>2.0304</v>
      </c>
      <c r="R232" s="164">
        <f>Q232*H232</f>
        <v>2.0304</v>
      </c>
      <c r="S232" s="164">
        <v>0</v>
      </c>
      <c r="T232" s="165">
        <f>S232*H232</f>
        <v>0</v>
      </c>
      <c r="U232" s="34"/>
      <c r="V232" s="34"/>
      <c r="W232" s="34"/>
      <c r="X232" s="34"/>
      <c r="Y232" s="34"/>
      <c r="Z232" s="34"/>
      <c r="AA232" s="34"/>
      <c r="AB232" s="34"/>
      <c r="AC232" s="34"/>
      <c r="AD232" s="34"/>
      <c r="AE232" s="34"/>
      <c r="AR232" s="166" t="s">
        <v>175</v>
      </c>
      <c r="AT232" s="166" t="s">
        <v>182</v>
      </c>
      <c r="AU232" s="166" t="s">
        <v>87</v>
      </c>
      <c r="AY232" s="18" t="s">
        <v>126</v>
      </c>
      <c r="BE232" s="167">
        <f>IF(N232="základní",J232,0)</f>
        <v>0</v>
      </c>
      <c r="BF232" s="167">
        <f>IF(N232="snížená",J232,0)</f>
        <v>0</v>
      </c>
      <c r="BG232" s="167">
        <f>IF(N232="zákl. přenesená",J232,0)</f>
        <v>0</v>
      </c>
      <c r="BH232" s="167">
        <f>IF(N232="sníž. přenesená",J232,0)</f>
        <v>0</v>
      </c>
      <c r="BI232" s="167">
        <f>IF(N232="nulová",J232,0)</f>
        <v>0</v>
      </c>
      <c r="BJ232" s="18" t="s">
        <v>85</v>
      </c>
      <c r="BK232" s="167">
        <f>ROUND(I232*H232,2)</f>
        <v>0</v>
      </c>
      <c r="BL232" s="18" t="s">
        <v>133</v>
      </c>
      <c r="BM232" s="166" t="s">
        <v>477</v>
      </c>
    </row>
    <row r="233" spans="1:65" s="2" customFormat="1" ht="28.9" customHeight="1">
      <c r="A233" s="34"/>
      <c r="B233" s="154"/>
      <c r="C233" s="155" t="s">
        <v>478</v>
      </c>
      <c r="D233" s="155" t="s">
        <v>128</v>
      </c>
      <c r="E233" s="156" t="s">
        <v>479</v>
      </c>
      <c r="F233" s="157" t="s">
        <v>480</v>
      </c>
      <c r="G233" s="158" t="s">
        <v>131</v>
      </c>
      <c r="H233" s="159">
        <v>5.112</v>
      </c>
      <c r="I233" s="160"/>
      <c r="J233" s="161">
        <f>ROUND(I233*H233,2)</f>
        <v>0</v>
      </c>
      <c r="K233" s="157" t="s">
        <v>132</v>
      </c>
      <c r="L233" s="35"/>
      <c r="M233" s="162" t="s">
        <v>3</v>
      </c>
      <c r="N233" s="163" t="s">
        <v>48</v>
      </c>
      <c r="O233" s="55"/>
      <c r="P233" s="164">
        <f>O233*H233</f>
        <v>0</v>
      </c>
      <c r="Q233" s="164">
        <v>3.11388</v>
      </c>
      <c r="R233" s="164">
        <f>Q233*H233</f>
        <v>15.91815456</v>
      </c>
      <c r="S233" s="164">
        <v>0</v>
      </c>
      <c r="T233" s="165">
        <f>S233*H233</f>
        <v>0</v>
      </c>
      <c r="U233" s="34"/>
      <c r="V233" s="34"/>
      <c r="W233" s="34"/>
      <c r="X233" s="34"/>
      <c r="Y233" s="34"/>
      <c r="Z233" s="34"/>
      <c r="AA233" s="34"/>
      <c r="AB233" s="34"/>
      <c r="AC233" s="34"/>
      <c r="AD233" s="34"/>
      <c r="AE233" s="34"/>
      <c r="AR233" s="166" t="s">
        <v>133</v>
      </c>
      <c r="AT233" s="166" t="s">
        <v>128</v>
      </c>
      <c r="AU233" s="166" t="s">
        <v>87</v>
      </c>
      <c r="AY233" s="18" t="s">
        <v>126</v>
      </c>
      <c r="BE233" s="167">
        <f>IF(N233="základní",J233,0)</f>
        <v>0</v>
      </c>
      <c r="BF233" s="167">
        <f>IF(N233="snížená",J233,0)</f>
        <v>0</v>
      </c>
      <c r="BG233" s="167">
        <f>IF(N233="zákl. přenesená",J233,0)</f>
        <v>0</v>
      </c>
      <c r="BH233" s="167">
        <f>IF(N233="sníž. přenesená",J233,0)</f>
        <v>0</v>
      </c>
      <c r="BI233" s="167">
        <f>IF(N233="nulová",J233,0)</f>
        <v>0</v>
      </c>
      <c r="BJ233" s="18" t="s">
        <v>85</v>
      </c>
      <c r="BK233" s="167">
        <f>ROUND(I233*H233,2)</f>
        <v>0</v>
      </c>
      <c r="BL233" s="18" t="s">
        <v>133</v>
      </c>
      <c r="BM233" s="166" t="s">
        <v>481</v>
      </c>
    </row>
    <row r="234" spans="1:47" s="2" customFormat="1" ht="48.75">
      <c r="A234" s="34"/>
      <c r="B234" s="35"/>
      <c r="C234" s="34"/>
      <c r="D234" s="168" t="s">
        <v>135</v>
      </c>
      <c r="E234" s="34"/>
      <c r="F234" s="169" t="s">
        <v>482</v>
      </c>
      <c r="G234" s="34"/>
      <c r="H234" s="34"/>
      <c r="I234" s="93"/>
      <c r="J234" s="34"/>
      <c r="K234" s="34"/>
      <c r="L234" s="35"/>
      <c r="M234" s="170"/>
      <c r="N234" s="171"/>
      <c r="O234" s="55"/>
      <c r="P234" s="55"/>
      <c r="Q234" s="55"/>
      <c r="R234" s="55"/>
      <c r="S234" s="55"/>
      <c r="T234" s="56"/>
      <c r="U234" s="34"/>
      <c r="V234" s="34"/>
      <c r="W234" s="34"/>
      <c r="X234" s="34"/>
      <c r="Y234" s="34"/>
      <c r="Z234" s="34"/>
      <c r="AA234" s="34"/>
      <c r="AB234" s="34"/>
      <c r="AC234" s="34"/>
      <c r="AD234" s="34"/>
      <c r="AE234" s="34"/>
      <c r="AT234" s="18" t="s">
        <v>135</v>
      </c>
      <c r="AU234" s="18" t="s">
        <v>87</v>
      </c>
    </row>
    <row r="235" spans="2:51" s="13" customFormat="1" ht="12">
      <c r="B235" s="172"/>
      <c r="D235" s="168" t="s">
        <v>137</v>
      </c>
      <c r="E235" s="173" t="s">
        <v>3</v>
      </c>
      <c r="F235" s="174" t="s">
        <v>483</v>
      </c>
      <c r="H235" s="175">
        <v>1.08</v>
      </c>
      <c r="I235" s="176"/>
      <c r="L235" s="172"/>
      <c r="M235" s="177"/>
      <c r="N235" s="178"/>
      <c r="O235" s="178"/>
      <c r="P235" s="178"/>
      <c r="Q235" s="178"/>
      <c r="R235" s="178"/>
      <c r="S235" s="178"/>
      <c r="T235" s="179"/>
      <c r="AT235" s="173" t="s">
        <v>137</v>
      </c>
      <c r="AU235" s="173" t="s">
        <v>87</v>
      </c>
      <c r="AV235" s="13" t="s">
        <v>87</v>
      </c>
      <c r="AW235" s="13" t="s">
        <v>39</v>
      </c>
      <c r="AX235" s="13" t="s">
        <v>77</v>
      </c>
      <c r="AY235" s="173" t="s">
        <v>126</v>
      </c>
    </row>
    <row r="236" spans="2:51" s="13" customFormat="1" ht="12">
      <c r="B236" s="172"/>
      <c r="D236" s="168" t="s">
        <v>137</v>
      </c>
      <c r="E236" s="173" t="s">
        <v>3</v>
      </c>
      <c r="F236" s="174" t="s">
        <v>484</v>
      </c>
      <c r="H236" s="175">
        <v>0.72</v>
      </c>
      <c r="I236" s="176"/>
      <c r="L236" s="172"/>
      <c r="M236" s="177"/>
      <c r="N236" s="178"/>
      <c r="O236" s="178"/>
      <c r="P236" s="178"/>
      <c r="Q236" s="178"/>
      <c r="R236" s="178"/>
      <c r="S236" s="178"/>
      <c r="T236" s="179"/>
      <c r="AT236" s="173" t="s">
        <v>137</v>
      </c>
      <c r="AU236" s="173" t="s">
        <v>87</v>
      </c>
      <c r="AV236" s="13" t="s">
        <v>87</v>
      </c>
      <c r="AW236" s="13" t="s">
        <v>39</v>
      </c>
      <c r="AX236" s="13" t="s">
        <v>77</v>
      </c>
      <c r="AY236" s="173" t="s">
        <v>126</v>
      </c>
    </row>
    <row r="237" spans="2:51" s="13" customFormat="1" ht="12">
      <c r="B237" s="172"/>
      <c r="D237" s="168" t="s">
        <v>137</v>
      </c>
      <c r="E237" s="173" t="s">
        <v>3</v>
      </c>
      <c r="F237" s="174" t="s">
        <v>485</v>
      </c>
      <c r="H237" s="175">
        <v>1.716</v>
      </c>
      <c r="I237" s="176"/>
      <c r="L237" s="172"/>
      <c r="M237" s="177"/>
      <c r="N237" s="178"/>
      <c r="O237" s="178"/>
      <c r="P237" s="178"/>
      <c r="Q237" s="178"/>
      <c r="R237" s="178"/>
      <c r="S237" s="178"/>
      <c r="T237" s="179"/>
      <c r="AT237" s="173" t="s">
        <v>137</v>
      </c>
      <c r="AU237" s="173" t="s">
        <v>87</v>
      </c>
      <c r="AV237" s="13" t="s">
        <v>87</v>
      </c>
      <c r="AW237" s="13" t="s">
        <v>39</v>
      </c>
      <c r="AX237" s="13" t="s">
        <v>77</v>
      </c>
      <c r="AY237" s="173" t="s">
        <v>126</v>
      </c>
    </row>
    <row r="238" spans="2:51" s="13" customFormat="1" ht="12">
      <c r="B238" s="172"/>
      <c r="D238" s="168" t="s">
        <v>137</v>
      </c>
      <c r="E238" s="173" t="s">
        <v>3</v>
      </c>
      <c r="F238" s="174" t="s">
        <v>486</v>
      </c>
      <c r="H238" s="175">
        <v>-0.42</v>
      </c>
      <c r="I238" s="176"/>
      <c r="L238" s="172"/>
      <c r="M238" s="177"/>
      <c r="N238" s="178"/>
      <c r="O238" s="178"/>
      <c r="P238" s="178"/>
      <c r="Q238" s="178"/>
      <c r="R238" s="178"/>
      <c r="S238" s="178"/>
      <c r="T238" s="179"/>
      <c r="AT238" s="173" t="s">
        <v>137</v>
      </c>
      <c r="AU238" s="173" t="s">
        <v>87</v>
      </c>
      <c r="AV238" s="13" t="s">
        <v>87</v>
      </c>
      <c r="AW238" s="13" t="s">
        <v>39</v>
      </c>
      <c r="AX238" s="13" t="s">
        <v>77</v>
      </c>
      <c r="AY238" s="173" t="s">
        <v>126</v>
      </c>
    </row>
    <row r="239" spans="2:51" s="13" customFormat="1" ht="12">
      <c r="B239" s="172"/>
      <c r="D239" s="168" t="s">
        <v>137</v>
      </c>
      <c r="E239" s="173" t="s">
        <v>3</v>
      </c>
      <c r="F239" s="174" t="s">
        <v>487</v>
      </c>
      <c r="H239" s="175">
        <v>2.016</v>
      </c>
      <c r="I239" s="176"/>
      <c r="L239" s="172"/>
      <c r="M239" s="177"/>
      <c r="N239" s="178"/>
      <c r="O239" s="178"/>
      <c r="P239" s="178"/>
      <c r="Q239" s="178"/>
      <c r="R239" s="178"/>
      <c r="S239" s="178"/>
      <c r="T239" s="179"/>
      <c r="AT239" s="173" t="s">
        <v>137</v>
      </c>
      <c r="AU239" s="173" t="s">
        <v>87</v>
      </c>
      <c r="AV239" s="13" t="s">
        <v>87</v>
      </c>
      <c r="AW239" s="13" t="s">
        <v>39</v>
      </c>
      <c r="AX239" s="13" t="s">
        <v>77</v>
      </c>
      <c r="AY239" s="173" t="s">
        <v>126</v>
      </c>
    </row>
    <row r="240" spans="2:51" s="14" customFormat="1" ht="12">
      <c r="B240" s="180"/>
      <c r="D240" s="168" t="s">
        <v>137</v>
      </c>
      <c r="E240" s="181" t="s">
        <v>3</v>
      </c>
      <c r="F240" s="182" t="s">
        <v>140</v>
      </c>
      <c r="H240" s="183">
        <v>5.112</v>
      </c>
      <c r="I240" s="184"/>
      <c r="L240" s="180"/>
      <c r="M240" s="185"/>
      <c r="N240" s="186"/>
      <c r="O240" s="186"/>
      <c r="P240" s="186"/>
      <c r="Q240" s="186"/>
      <c r="R240" s="186"/>
      <c r="S240" s="186"/>
      <c r="T240" s="187"/>
      <c r="AT240" s="181" t="s">
        <v>137</v>
      </c>
      <c r="AU240" s="181" t="s">
        <v>87</v>
      </c>
      <c r="AV240" s="14" t="s">
        <v>133</v>
      </c>
      <c r="AW240" s="14" t="s">
        <v>39</v>
      </c>
      <c r="AX240" s="14" t="s">
        <v>85</v>
      </c>
      <c r="AY240" s="181" t="s">
        <v>126</v>
      </c>
    </row>
    <row r="241" spans="1:65" s="2" customFormat="1" ht="28.9" customHeight="1">
      <c r="A241" s="34"/>
      <c r="B241" s="154"/>
      <c r="C241" s="155" t="s">
        <v>488</v>
      </c>
      <c r="D241" s="155" t="s">
        <v>128</v>
      </c>
      <c r="E241" s="156" t="s">
        <v>489</v>
      </c>
      <c r="F241" s="157" t="s">
        <v>490</v>
      </c>
      <c r="G241" s="158" t="s">
        <v>131</v>
      </c>
      <c r="H241" s="159">
        <v>16.608</v>
      </c>
      <c r="I241" s="160"/>
      <c r="J241" s="161">
        <f>ROUND(I241*H241,2)</f>
        <v>0</v>
      </c>
      <c r="K241" s="157" t="s">
        <v>3</v>
      </c>
      <c r="L241" s="35"/>
      <c r="M241" s="162" t="s">
        <v>3</v>
      </c>
      <c r="N241" s="163" t="s">
        <v>48</v>
      </c>
      <c r="O241" s="55"/>
      <c r="P241" s="164">
        <f>O241*H241</f>
        <v>0</v>
      </c>
      <c r="Q241" s="164">
        <v>2.80894</v>
      </c>
      <c r="R241" s="164">
        <f>Q241*H241</f>
        <v>46.65087552000001</v>
      </c>
      <c r="S241" s="164">
        <v>0</v>
      </c>
      <c r="T241" s="165">
        <f>S241*H241</f>
        <v>0</v>
      </c>
      <c r="U241" s="34"/>
      <c r="V241" s="34"/>
      <c r="W241" s="34"/>
      <c r="X241" s="34"/>
      <c r="Y241" s="34"/>
      <c r="Z241" s="34"/>
      <c r="AA241" s="34"/>
      <c r="AB241" s="34"/>
      <c r="AC241" s="34"/>
      <c r="AD241" s="34"/>
      <c r="AE241" s="34"/>
      <c r="AR241" s="166" t="s">
        <v>133</v>
      </c>
      <c r="AT241" s="166" t="s">
        <v>128</v>
      </c>
      <c r="AU241" s="166" t="s">
        <v>87</v>
      </c>
      <c r="AY241" s="18" t="s">
        <v>126</v>
      </c>
      <c r="BE241" s="167">
        <f>IF(N241="základní",J241,0)</f>
        <v>0</v>
      </c>
      <c r="BF241" s="167">
        <f>IF(N241="snížená",J241,0)</f>
        <v>0</v>
      </c>
      <c r="BG241" s="167">
        <f>IF(N241="zákl. přenesená",J241,0)</f>
        <v>0</v>
      </c>
      <c r="BH241" s="167">
        <f>IF(N241="sníž. přenesená",J241,0)</f>
        <v>0</v>
      </c>
      <c r="BI241" s="167">
        <f>IF(N241="nulová",J241,0)</f>
        <v>0</v>
      </c>
      <c r="BJ241" s="18" t="s">
        <v>85</v>
      </c>
      <c r="BK241" s="167">
        <f>ROUND(I241*H241,2)</f>
        <v>0</v>
      </c>
      <c r="BL241" s="18" t="s">
        <v>133</v>
      </c>
      <c r="BM241" s="166" t="s">
        <v>491</v>
      </c>
    </row>
    <row r="242" spans="1:47" s="2" customFormat="1" ht="263.25">
      <c r="A242" s="34"/>
      <c r="B242" s="35"/>
      <c r="C242" s="34"/>
      <c r="D242" s="168" t="s">
        <v>135</v>
      </c>
      <c r="E242" s="34"/>
      <c r="F242" s="169" t="s">
        <v>492</v>
      </c>
      <c r="G242" s="34"/>
      <c r="H242" s="34"/>
      <c r="I242" s="93"/>
      <c r="J242" s="34"/>
      <c r="K242" s="34"/>
      <c r="L242" s="35"/>
      <c r="M242" s="170"/>
      <c r="N242" s="171"/>
      <c r="O242" s="55"/>
      <c r="P242" s="55"/>
      <c r="Q242" s="55"/>
      <c r="R242" s="55"/>
      <c r="S242" s="55"/>
      <c r="T242" s="56"/>
      <c r="U242" s="34"/>
      <c r="V242" s="34"/>
      <c r="W242" s="34"/>
      <c r="X242" s="34"/>
      <c r="Y242" s="34"/>
      <c r="Z242" s="34"/>
      <c r="AA242" s="34"/>
      <c r="AB242" s="34"/>
      <c r="AC242" s="34"/>
      <c r="AD242" s="34"/>
      <c r="AE242" s="34"/>
      <c r="AT242" s="18" t="s">
        <v>135</v>
      </c>
      <c r="AU242" s="18" t="s">
        <v>87</v>
      </c>
    </row>
    <row r="243" spans="2:51" s="13" customFormat="1" ht="12">
      <c r="B243" s="172"/>
      <c r="D243" s="168" t="s">
        <v>137</v>
      </c>
      <c r="E243" s="173" t="s">
        <v>3</v>
      </c>
      <c r="F243" s="174" t="s">
        <v>493</v>
      </c>
      <c r="H243" s="175">
        <v>1.44</v>
      </c>
      <c r="I243" s="176"/>
      <c r="L243" s="172"/>
      <c r="M243" s="177"/>
      <c r="N243" s="178"/>
      <c r="O243" s="178"/>
      <c r="P243" s="178"/>
      <c r="Q243" s="178"/>
      <c r="R243" s="178"/>
      <c r="S243" s="178"/>
      <c r="T243" s="179"/>
      <c r="AT243" s="173" t="s">
        <v>137</v>
      </c>
      <c r="AU243" s="173" t="s">
        <v>87</v>
      </c>
      <c r="AV243" s="13" t="s">
        <v>87</v>
      </c>
      <c r="AW243" s="13" t="s">
        <v>39</v>
      </c>
      <c r="AX243" s="13" t="s">
        <v>77</v>
      </c>
      <c r="AY243" s="173" t="s">
        <v>126</v>
      </c>
    </row>
    <row r="244" spans="2:51" s="13" customFormat="1" ht="12">
      <c r="B244" s="172"/>
      <c r="D244" s="168" t="s">
        <v>137</v>
      </c>
      <c r="E244" s="173" t="s">
        <v>3</v>
      </c>
      <c r="F244" s="174" t="s">
        <v>494</v>
      </c>
      <c r="H244" s="175">
        <v>0.615</v>
      </c>
      <c r="I244" s="176"/>
      <c r="L244" s="172"/>
      <c r="M244" s="177"/>
      <c r="N244" s="178"/>
      <c r="O244" s="178"/>
      <c r="P244" s="178"/>
      <c r="Q244" s="178"/>
      <c r="R244" s="178"/>
      <c r="S244" s="178"/>
      <c r="T244" s="179"/>
      <c r="AT244" s="173" t="s">
        <v>137</v>
      </c>
      <c r="AU244" s="173" t="s">
        <v>87</v>
      </c>
      <c r="AV244" s="13" t="s">
        <v>87</v>
      </c>
      <c r="AW244" s="13" t="s">
        <v>39</v>
      </c>
      <c r="AX244" s="13" t="s">
        <v>77</v>
      </c>
      <c r="AY244" s="173" t="s">
        <v>126</v>
      </c>
    </row>
    <row r="245" spans="2:51" s="13" customFormat="1" ht="12">
      <c r="B245" s="172"/>
      <c r="D245" s="168" t="s">
        <v>137</v>
      </c>
      <c r="E245" s="173" t="s">
        <v>3</v>
      </c>
      <c r="F245" s="174" t="s">
        <v>485</v>
      </c>
      <c r="H245" s="175">
        <v>1.716</v>
      </c>
      <c r="I245" s="176"/>
      <c r="L245" s="172"/>
      <c r="M245" s="177"/>
      <c r="N245" s="178"/>
      <c r="O245" s="178"/>
      <c r="P245" s="178"/>
      <c r="Q245" s="178"/>
      <c r="R245" s="178"/>
      <c r="S245" s="178"/>
      <c r="T245" s="179"/>
      <c r="AT245" s="173" t="s">
        <v>137</v>
      </c>
      <c r="AU245" s="173" t="s">
        <v>87</v>
      </c>
      <c r="AV245" s="13" t="s">
        <v>87</v>
      </c>
      <c r="AW245" s="13" t="s">
        <v>39</v>
      </c>
      <c r="AX245" s="13" t="s">
        <v>77</v>
      </c>
      <c r="AY245" s="173" t="s">
        <v>126</v>
      </c>
    </row>
    <row r="246" spans="2:51" s="13" customFormat="1" ht="12">
      <c r="B246" s="172"/>
      <c r="D246" s="168" t="s">
        <v>137</v>
      </c>
      <c r="E246" s="173" t="s">
        <v>3</v>
      </c>
      <c r="F246" s="174" t="s">
        <v>495</v>
      </c>
      <c r="H246" s="175">
        <v>8.008</v>
      </c>
      <c r="I246" s="176"/>
      <c r="L246" s="172"/>
      <c r="M246" s="177"/>
      <c r="N246" s="178"/>
      <c r="O246" s="178"/>
      <c r="P246" s="178"/>
      <c r="Q246" s="178"/>
      <c r="R246" s="178"/>
      <c r="S246" s="178"/>
      <c r="T246" s="179"/>
      <c r="AT246" s="173" t="s">
        <v>137</v>
      </c>
      <c r="AU246" s="173" t="s">
        <v>87</v>
      </c>
      <c r="AV246" s="13" t="s">
        <v>87</v>
      </c>
      <c r="AW246" s="13" t="s">
        <v>39</v>
      </c>
      <c r="AX246" s="13" t="s">
        <v>77</v>
      </c>
      <c r="AY246" s="173" t="s">
        <v>126</v>
      </c>
    </row>
    <row r="247" spans="2:51" s="13" customFormat="1" ht="12">
      <c r="B247" s="172"/>
      <c r="D247" s="168" t="s">
        <v>137</v>
      </c>
      <c r="E247" s="173" t="s">
        <v>3</v>
      </c>
      <c r="F247" s="174" t="s">
        <v>496</v>
      </c>
      <c r="H247" s="175">
        <v>-4.48</v>
      </c>
      <c r="I247" s="176"/>
      <c r="L247" s="172"/>
      <c r="M247" s="177"/>
      <c r="N247" s="178"/>
      <c r="O247" s="178"/>
      <c r="P247" s="178"/>
      <c r="Q247" s="178"/>
      <c r="R247" s="178"/>
      <c r="S247" s="178"/>
      <c r="T247" s="179"/>
      <c r="AT247" s="173" t="s">
        <v>137</v>
      </c>
      <c r="AU247" s="173" t="s">
        <v>87</v>
      </c>
      <c r="AV247" s="13" t="s">
        <v>87</v>
      </c>
      <c r="AW247" s="13" t="s">
        <v>39</v>
      </c>
      <c r="AX247" s="13" t="s">
        <v>77</v>
      </c>
      <c r="AY247" s="173" t="s">
        <v>126</v>
      </c>
    </row>
    <row r="248" spans="2:51" s="13" customFormat="1" ht="12">
      <c r="B248" s="172"/>
      <c r="D248" s="168" t="s">
        <v>137</v>
      </c>
      <c r="E248" s="173" t="s">
        <v>3</v>
      </c>
      <c r="F248" s="174" t="s">
        <v>497</v>
      </c>
      <c r="H248" s="175">
        <v>11.733</v>
      </c>
      <c r="I248" s="176"/>
      <c r="L248" s="172"/>
      <c r="M248" s="177"/>
      <c r="N248" s="178"/>
      <c r="O248" s="178"/>
      <c r="P248" s="178"/>
      <c r="Q248" s="178"/>
      <c r="R248" s="178"/>
      <c r="S248" s="178"/>
      <c r="T248" s="179"/>
      <c r="AT248" s="173" t="s">
        <v>137</v>
      </c>
      <c r="AU248" s="173" t="s">
        <v>87</v>
      </c>
      <c r="AV248" s="13" t="s">
        <v>87</v>
      </c>
      <c r="AW248" s="13" t="s">
        <v>39</v>
      </c>
      <c r="AX248" s="13" t="s">
        <v>77</v>
      </c>
      <c r="AY248" s="173" t="s">
        <v>126</v>
      </c>
    </row>
    <row r="249" spans="2:51" s="13" customFormat="1" ht="12">
      <c r="B249" s="172"/>
      <c r="D249" s="168" t="s">
        <v>137</v>
      </c>
      <c r="E249" s="173" t="s">
        <v>3</v>
      </c>
      <c r="F249" s="174" t="s">
        <v>498</v>
      </c>
      <c r="H249" s="175">
        <v>-2.424</v>
      </c>
      <c r="I249" s="176"/>
      <c r="L249" s="172"/>
      <c r="M249" s="177"/>
      <c r="N249" s="178"/>
      <c r="O249" s="178"/>
      <c r="P249" s="178"/>
      <c r="Q249" s="178"/>
      <c r="R249" s="178"/>
      <c r="S249" s="178"/>
      <c r="T249" s="179"/>
      <c r="AT249" s="173" t="s">
        <v>137</v>
      </c>
      <c r="AU249" s="173" t="s">
        <v>87</v>
      </c>
      <c r="AV249" s="13" t="s">
        <v>87</v>
      </c>
      <c r="AW249" s="13" t="s">
        <v>39</v>
      </c>
      <c r="AX249" s="13" t="s">
        <v>77</v>
      </c>
      <c r="AY249" s="173" t="s">
        <v>126</v>
      </c>
    </row>
    <row r="250" spans="2:51" s="14" customFormat="1" ht="12">
      <c r="B250" s="180"/>
      <c r="D250" s="168" t="s">
        <v>137</v>
      </c>
      <c r="E250" s="181" t="s">
        <v>3</v>
      </c>
      <c r="F250" s="182" t="s">
        <v>140</v>
      </c>
      <c r="H250" s="183">
        <v>16.608</v>
      </c>
      <c r="I250" s="184"/>
      <c r="L250" s="180"/>
      <c r="M250" s="185"/>
      <c r="N250" s="186"/>
      <c r="O250" s="186"/>
      <c r="P250" s="186"/>
      <c r="Q250" s="186"/>
      <c r="R250" s="186"/>
      <c r="S250" s="186"/>
      <c r="T250" s="187"/>
      <c r="AT250" s="181" t="s">
        <v>137</v>
      </c>
      <c r="AU250" s="181" t="s">
        <v>87</v>
      </c>
      <c r="AV250" s="14" t="s">
        <v>133</v>
      </c>
      <c r="AW250" s="14" t="s">
        <v>39</v>
      </c>
      <c r="AX250" s="14" t="s">
        <v>85</v>
      </c>
      <c r="AY250" s="181" t="s">
        <v>126</v>
      </c>
    </row>
    <row r="251" spans="1:65" s="2" customFormat="1" ht="28.9" customHeight="1">
      <c r="A251" s="34"/>
      <c r="B251" s="154"/>
      <c r="C251" s="155" t="s">
        <v>499</v>
      </c>
      <c r="D251" s="155" t="s">
        <v>128</v>
      </c>
      <c r="E251" s="156" t="s">
        <v>500</v>
      </c>
      <c r="F251" s="157" t="s">
        <v>501</v>
      </c>
      <c r="G251" s="158" t="s">
        <v>170</v>
      </c>
      <c r="H251" s="159">
        <v>65.963</v>
      </c>
      <c r="I251" s="160"/>
      <c r="J251" s="161">
        <f>ROUND(I251*H251,2)</f>
        <v>0</v>
      </c>
      <c r="K251" s="157" t="s">
        <v>132</v>
      </c>
      <c r="L251" s="35"/>
      <c r="M251" s="162" t="s">
        <v>3</v>
      </c>
      <c r="N251" s="163" t="s">
        <v>48</v>
      </c>
      <c r="O251" s="55"/>
      <c r="P251" s="164">
        <f>O251*H251</f>
        <v>0</v>
      </c>
      <c r="Q251" s="164">
        <v>0.00726</v>
      </c>
      <c r="R251" s="164">
        <f>Q251*H251</f>
        <v>0.47889138</v>
      </c>
      <c r="S251" s="164">
        <v>0</v>
      </c>
      <c r="T251" s="165">
        <f>S251*H251</f>
        <v>0</v>
      </c>
      <c r="U251" s="34"/>
      <c r="V251" s="34"/>
      <c r="W251" s="34"/>
      <c r="X251" s="34"/>
      <c r="Y251" s="34"/>
      <c r="Z251" s="34"/>
      <c r="AA251" s="34"/>
      <c r="AB251" s="34"/>
      <c r="AC251" s="34"/>
      <c r="AD251" s="34"/>
      <c r="AE251" s="34"/>
      <c r="AR251" s="166" t="s">
        <v>133</v>
      </c>
      <c r="AT251" s="166" t="s">
        <v>128</v>
      </c>
      <c r="AU251" s="166" t="s">
        <v>87</v>
      </c>
      <c r="AY251" s="18" t="s">
        <v>126</v>
      </c>
      <c r="BE251" s="167">
        <f>IF(N251="základní",J251,0)</f>
        <v>0</v>
      </c>
      <c r="BF251" s="167">
        <f>IF(N251="snížená",J251,0)</f>
        <v>0</v>
      </c>
      <c r="BG251" s="167">
        <f>IF(N251="zákl. přenesená",J251,0)</f>
        <v>0</v>
      </c>
      <c r="BH251" s="167">
        <f>IF(N251="sníž. přenesená",J251,0)</f>
        <v>0</v>
      </c>
      <c r="BI251" s="167">
        <f>IF(N251="nulová",J251,0)</f>
        <v>0</v>
      </c>
      <c r="BJ251" s="18" t="s">
        <v>85</v>
      </c>
      <c r="BK251" s="167">
        <f>ROUND(I251*H251,2)</f>
        <v>0</v>
      </c>
      <c r="BL251" s="18" t="s">
        <v>133</v>
      </c>
      <c r="BM251" s="166" t="s">
        <v>502</v>
      </c>
    </row>
    <row r="252" spans="1:47" s="2" customFormat="1" ht="175.5">
      <c r="A252" s="34"/>
      <c r="B252" s="35"/>
      <c r="C252" s="34"/>
      <c r="D252" s="168" t="s">
        <v>135</v>
      </c>
      <c r="E252" s="34"/>
      <c r="F252" s="169" t="s">
        <v>503</v>
      </c>
      <c r="G252" s="34"/>
      <c r="H252" s="34"/>
      <c r="I252" s="93"/>
      <c r="J252" s="34"/>
      <c r="K252" s="34"/>
      <c r="L252" s="35"/>
      <c r="M252" s="170"/>
      <c r="N252" s="171"/>
      <c r="O252" s="55"/>
      <c r="P252" s="55"/>
      <c r="Q252" s="55"/>
      <c r="R252" s="55"/>
      <c r="S252" s="55"/>
      <c r="T252" s="56"/>
      <c r="U252" s="34"/>
      <c r="V252" s="34"/>
      <c r="W252" s="34"/>
      <c r="X252" s="34"/>
      <c r="Y252" s="34"/>
      <c r="Z252" s="34"/>
      <c r="AA252" s="34"/>
      <c r="AB252" s="34"/>
      <c r="AC252" s="34"/>
      <c r="AD252" s="34"/>
      <c r="AE252" s="34"/>
      <c r="AT252" s="18" t="s">
        <v>135</v>
      </c>
      <c r="AU252" s="18" t="s">
        <v>87</v>
      </c>
    </row>
    <row r="253" spans="2:51" s="13" customFormat="1" ht="12">
      <c r="B253" s="172"/>
      <c r="D253" s="168" t="s">
        <v>137</v>
      </c>
      <c r="E253" s="173" t="s">
        <v>3</v>
      </c>
      <c r="F253" s="174" t="s">
        <v>504</v>
      </c>
      <c r="H253" s="175">
        <v>4.8</v>
      </c>
      <c r="I253" s="176"/>
      <c r="L253" s="172"/>
      <c r="M253" s="177"/>
      <c r="N253" s="178"/>
      <c r="O253" s="178"/>
      <c r="P253" s="178"/>
      <c r="Q253" s="178"/>
      <c r="R253" s="178"/>
      <c r="S253" s="178"/>
      <c r="T253" s="179"/>
      <c r="AT253" s="173" t="s">
        <v>137</v>
      </c>
      <c r="AU253" s="173" t="s">
        <v>87</v>
      </c>
      <c r="AV253" s="13" t="s">
        <v>87</v>
      </c>
      <c r="AW253" s="13" t="s">
        <v>39</v>
      </c>
      <c r="AX253" s="13" t="s">
        <v>77</v>
      </c>
      <c r="AY253" s="173" t="s">
        <v>126</v>
      </c>
    </row>
    <row r="254" spans="2:51" s="13" customFormat="1" ht="12">
      <c r="B254" s="172"/>
      <c r="D254" s="168" t="s">
        <v>137</v>
      </c>
      <c r="E254" s="173" t="s">
        <v>3</v>
      </c>
      <c r="F254" s="174" t="s">
        <v>505</v>
      </c>
      <c r="H254" s="175">
        <v>4.8</v>
      </c>
      <c r="I254" s="176"/>
      <c r="L254" s="172"/>
      <c r="M254" s="177"/>
      <c r="N254" s="178"/>
      <c r="O254" s="178"/>
      <c r="P254" s="178"/>
      <c r="Q254" s="178"/>
      <c r="R254" s="178"/>
      <c r="S254" s="178"/>
      <c r="T254" s="179"/>
      <c r="AT254" s="173" t="s">
        <v>137</v>
      </c>
      <c r="AU254" s="173" t="s">
        <v>87</v>
      </c>
      <c r="AV254" s="13" t="s">
        <v>87</v>
      </c>
      <c r="AW254" s="13" t="s">
        <v>39</v>
      </c>
      <c r="AX254" s="13" t="s">
        <v>77</v>
      </c>
      <c r="AY254" s="173" t="s">
        <v>126</v>
      </c>
    </row>
    <row r="255" spans="2:51" s="13" customFormat="1" ht="12">
      <c r="B255" s="172"/>
      <c r="D255" s="168" t="s">
        <v>137</v>
      </c>
      <c r="E255" s="173" t="s">
        <v>3</v>
      </c>
      <c r="F255" s="174" t="s">
        <v>506</v>
      </c>
      <c r="H255" s="175">
        <v>19.2</v>
      </c>
      <c r="I255" s="176"/>
      <c r="L255" s="172"/>
      <c r="M255" s="177"/>
      <c r="N255" s="178"/>
      <c r="O255" s="178"/>
      <c r="P255" s="178"/>
      <c r="Q255" s="178"/>
      <c r="R255" s="178"/>
      <c r="S255" s="178"/>
      <c r="T255" s="179"/>
      <c r="AT255" s="173" t="s">
        <v>137</v>
      </c>
      <c r="AU255" s="173" t="s">
        <v>87</v>
      </c>
      <c r="AV255" s="13" t="s">
        <v>87</v>
      </c>
      <c r="AW255" s="13" t="s">
        <v>39</v>
      </c>
      <c r="AX255" s="13" t="s">
        <v>77</v>
      </c>
      <c r="AY255" s="173" t="s">
        <v>126</v>
      </c>
    </row>
    <row r="256" spans="2:51" s="13" customFormat="1" ht="12">
      <c r="B256" s="172"/>
      <c r="D256" s="168" t="s">
        <v>137</v>
      </c>
      <c r="E256" s="173" t="s">
        <v>3</v>
      </c>
      <c r="F256" s="174" t="s">
        <v>495</v>
      </c>
      <c r="H256" s="175">
        <v>8.008</v>
      </c>
      <c r="I256" s="176"/>
      <c r="L256" s="172"/>
      <c r="M256" s="177"/>
      <c r="N256" s="178"/>
      <c r="O256" s="178"/>
      <c r="P256" s="178"/>
      <c r="Q256" s="178"/>
      <c r="R256" s="178"/>
      <c r="S256" s="178"/>
      <c r="T256" s="179"/>
      <c r="AT256" s="173" t="s">
        <v>137</v>
      </c>
      <c r="AU256" s="173" t="s">
        <v>87</v>
      </c>
      <c r="AV256" s="13" t="s">
        <v>87</v>
      </c>
      <c r="AW256" s="13" t="s">
        <v>39</v>
      </c>
      <c r="AX256" s="13" t="s">
        <v>77</v>
      </c>
      <c r="AY256" s="173" t="s">
        <v>126</v>
      </c>
    </row>
    <row r="257" spans="2:51" s="13" customFormat="1" ht="12">
      <c r="B257" s="172"/>
      <c r="D257" s="168" t="s">
        <v>137</v>
      </c>
      <c r="E257" s="173" t="s">
        <v>3</v>
      </c>
      <c r="F257" s="174" t="s">
        <v>507</v>
      </c>
      <c r="H257" s="175">
        <v>8.16</v>
      </c>
      <c r="I257" s="176"/>
      <c r="L257" s="172"/>
      <c r="M257" s="177"/>
      <c r="N257" s="178"/>
      <c r="O257" s="178"/>
      <c r="P257" s="178"/>
      <c r="Q257" s="178"/>
      <c r="R257" s="178"/>
      <c r="S257" s="178"/>
      <c r="T257" s="179"/>
      <c r="AT257" s="173" t="s">
        <v>137</v>
      </c>
      <c r="AU257" s="173" t="s">
        <v>87</v>
      </c>
      <c r="AV257" s="13" t="s">
        <v>87</v>
      </c>
      <c r="AW257" s="13" t="s">
        <v>39</v>
      </c>
      <c r="AX257" s="13" t="s">
        <v>77</v>
      </c>
      <c r="AY257" s="173" t="s">
        <v>126</v>
      </c>
    </row>
    <row r="258" spans="2:51" s="13" customFormat="1" ht="12">
      <c r="B258" s="172"/>
      <c r="D258" s="168" t="s">
        <v>137</v>
      </c>
      <c r="E258" s="173" t="s">
        <v>3</v>
      </c>
      <c r="F258" s="174" t="s">
        <v>508</v>
      </c>
      <c r="H258" s="175">
        <v>20.995</v>
      </c>
      <c r="I258" s="176"/>
      <c r="L258" s="172"/>
      <c r="M258" s="177"/>
      <c r="N258" s="178"/>
      <c r="O258" s="178"/>
      <c r="P258" s="178"/>
      <c r="Q258" s="178"/>
      <c r="R258" s="178"/>
      <c r="S258" s="178"/>
      <c r="T258" s="179"/>
      <c r="AT258" s="173" t="s">
        <v>137</v>
      </c>
      <c r="AU258" s="173" t="s">
        <v>87</v>
      </c>
      <c r="AV258" s="13" t="s">
        <v>87</v>
      </c>
      <c r="AW258" s="13" t="s">
        <v>39</v>
      </c>
      <c r="AX258" s="13" t="s">
        <v>77</v>
      </c>
      <c r="AY258" s="173" t="s">
        <v>126</v>
      </c>
    </row>
    <row r="259" spans="2:51" s="14" customFormat="1" ht="12">
      <c r="B259" s="180"/>
      <c r="D259" s="168" t="s">
        <v>137</v>
      </c>
      <c r="E259" s="181" t="s">
        <v>3</v>
      </c>
      <c r="F259" s="182" t="s">
        <v>140</v>
      </c>
      <c r="H259" s="183">
        <v>65.963</v>
      </c>
      <c r="I259" s="184"/>
      <c r="L259" s="180"/>
      <c r="M259" s="185"/>
      <c r="N259" s="186"/>
      <c r="O259" s="186"/>
      <c r="P259" s="186"/>
      <c r="Q259" s="186"/>
      <c r="R259" s="186"/>
      <c r="S259" s="186"/>
      <c r="T259" s="187"/>
      <c r="AT259" s="181" t="s">
        <v>137</v>
      </c>
      <c r="AU259" s="181" t="s">
        <v>87</v>
      </c>
      <c r="AV259" s="14" t="s">
        <v>133</v>
      </c>
      <c r="AW259" s="14" t="s">
        <v>39</v>
      </c>
      <c r="AX259" s="14" t="s">
        <v>85</v>
      </c>
      <c r="AY259" s="181" t="s">
        <v>126</v>
      </c>
    </row>
    <row r="260" spans="1:65" s="2" customFormat="1" ht="28.9" customHeight="1">
      <c r="A260" s="34"/>
      <c r="B260" s="154"/>
      <c r="C260" s="155" t="s">
        <v>509</v>
      </c>
      <c r="D260" s="155" t="s">
        <v>128</v>
      </c>
      <c r="E260" s="156" t="s">
        <v>510</v>
      </c>
      <c r="F260" s="157" t="s">
        <v>511</v>
      </c>
      <c r="G260" s="158" t="s">
        <v>170</v>
      </c>
      <c r="H260" s="159">
        <v>65.963</v>
      </c>
      <c r="I260" s="160"/>
      <c r="J260" s="161">
        <f>ROUND(I260*H260,2)</f>
        <v>0</v>
      </c>
      <c r="K260" s="157" t="s">
        <v>132</v>
      </c>
      <c r="L260" s="35"/>
      <c r="M260" s="162" t="s">
        <v>3</v>
      </c>
      <c r="N260" s="163" t="s">
        <v>48</v>
      </c>
      <c r="O260" s="55"/>
      <c r="P260" s="164">
        <f>O260*H260</f>
        <v>0</v>
      </c>
      <c r="Q260" s="164">
        <v>0.00086</v>
      </c>
      <c r="R260" s="164">
        <f>Q260*H260</f>
        <v>0.056728179999999996</v>
      </c>
      <c r="S260" s="164">
        <v>0</v>
      </c>
      <c r="T260" s="165">
        <f>S260*H260</f>
        <v>0</v>
      </c>
      <c r="U260" s="34"/>
      <c r="V260" s="34"/>
      <c r="W260" s="34"/>
      <c r="X260" s="34"/>
      <c r="Y260" s="34"/>
      <c r="Z260" s="34"/>
      <c r="AA260" s="34"/>
      <c r="AB260" s="34"/>
      <c r="AC260" s="34"/>
      <c r="AD260" s="34"/>
      <c r="AE260" s="34"/>
      <c r="AR260" s="166" t="s">
        <v>133</v>
      </c>
      <c r="AT260" s="166" t="s">
        <v>128</v>
      </c>
      <c r="AU260" s="166" t="s">
        <v>87</v>
      </c>
      <c r="AY260" s="18" t="s">
        <v>126</v>
      </c>
      <c r="BE260" s="167">
        <f>IF(N260="základní",J260,0)</f>
        <v>0</v>
      </c>
      <c r="BF260" s="167">
        <f>IF(N260="snížená",J260,0)</f>
        <v>0</v>
      </c>
      <c r="BG260" s="167">
        <f>IF(N260="zákl. přenesená",J260,0)</f>
        <v>0</v>
      </c>
      <c r="BH260" s="167">
        <f>IF(N260="sníž. přenesená",J260,0)</f>
        <v>0</v>
      </c>
      <c r="BI260" s="167">
        <f>IF(N260="nulová",J260,0)</f>
        <v>0</v>
      </c>
      <c r="BJ260" s="18" t="s">
        <v>85</v>
      </c>
      <c r="BK260" s="167">
        <f>ROUND(I260*H260,2)</f>
        <v>0</v>
      </c>
      <c r="BL260" s="18" t="s">
        <v>133</v>
      </c>
      <c r="BM260" s="166" t="s">
        <v>512</v>
      </c>
    </row>
    <row r="261" spans="1:47" s="2" customFormat="1" ht="175.5">
      <c r="A261" s="34"/>
      <c r="B261" s="35"/>
      <c r="C261" s="34"/>
      <c r="D261" s="168" t="s">
        <v>135</v>
      </c>
      <c r="E261" s="34"/>
      <c r="F261" s="169" t="s">
        <v>503</v>
      </c>
      <c r="G261" s="34"/>
      <c r="H261" s="34"/>
      <c r="I261" s="93"/>
      <c r="J261" s="34"/>
      <c r="K261" s="34"/>
      <c r="L261" s="35"/>
      <c r="M261" s="170"/>
      <c r="N261" s="171"/>
      <c r="O261" s="55"/>
      <c r="P261" s="55"/>
      <c r="Q261" s="55"/>
      <c r="R261" s="55"/>
      <c r="S261" s="55"/>
      <c r="T261" s="56"/>
      <c r="U261" s="34"/>
      <c r="V261" s="34"/>
      <c r="W261" s="34"/>
      <c r="X261" s="34"/>
      <c r="Y261" s="34"/>
      <c r="Z261" s="34"/>
      <c r="AA261" s="34"/>
      <c r="AB261" s="34"/>
      <c r="AC261" s="34"/>
      <c r="AD261" s="34"/>
      <c r="AE261" s="34"/>
      <c r="AT261" s="18" t="s">
        <v>135</v>
      </c>
      <c r="AU261" s="18" t="s">
        <v>87</v>
      </c>
    </row>
    <row r="262" spans="1:65" s="2" customFormat="1" ht="28.9" customHeight="1">
      <c r="A262" s="34"/>
      <c r="B262" s="154"/>
      <c r="C262" s="155" t="s">
        <v>513</v>
      </c>
      <c r="D262" s="155" t="s">
        <v>128</v>
      </c>
      <c r="E262" s="156" t="s">
        <v>514</v>
      </c>
      <c r="F262" s="157" t="s">
        <v>515</v>
      </c>
      <c r="G262" s="158" t="s">
        <v>157</v>
      </c>
      <c r="H262" s="159">
        <v>1.744</v>
      </c>
      <c r="I262" s="160"/>
      <c r="J262" s="161">
        <f>ROUND(I262*H262,2)</f>
        <v>0</v>
      </c>
      <c r="K262" s="157" t="s">
        <v>132</v>
      </c>
      <c r="L262" s="35"/>
      <c r="M262" s="162" t="s">
        <v>3</v>
      </c>
      <c r="N262" s="163" t="s">
        <v>48</v>
      </c>
      <c r="O262" s="55"/>
      <c r="P262" s="164">
        <f>O262*H262</f>
        <v>0</v>
      </c>
      <c r="Q262" s="164">
        <v>1.0958</v>
      </c>
      <c r="R262" s="164">
        <f>Q262*H262</f>
        <v>1.9110752000000002</v>
      </c>
      <c r="S262" s="164">
        <v>0</v>
      </c>
      <c r="T262" s="165">
        <f>S262*H262</f>
        <v>0</v>
      </c>
      <c r="U262" s="34"/>
      <c r="V262" s="34"/>
      <c r="W262" s="34"/>
      <c r="X262" s="34"/>
      <c r="Y262" s="34"/>
      <c r="Z262" s="34"/>
      <c r="AA262" s="34"/>
      <c r="AB262" s="34"/>
      <c r="AC262" s="34"/>
      <c r="AD262" s="34"/>
      <c r="AE262" s="34"/>
      <c r="AR262" s="166" t="s">
        <v>133</v>
      </c>
      <c r="AT262" s="166" t="s">
        <v>128</v>
      </c>
      <c r="AU262" s="166" t="s">
        <v>87</v>
      </c>
      <c r="AY262" s="18" t="s">
        <v>126</v>
      </c>
      <c r="BE262" s="167">
        <f>IF(N262="základní",J262,0)</f>
        <v>0</v>
      </c>
      <c r="BF262" s="167">
        <f>IF(N262="snížená",J262,0)</f>
        <v>0</v>
      </c>
      <c r="BG262" s="167">
        <f>IF(N262="zákl. přenesená",J262,0)</f>
        <v>0</v>
      </c>
      <c r="BH262" s="167">
        <f>IF(N262="sníž. přenesená",J262,0)</f>
        <v>0</v>
      </c>
      <c r="BI262" s="167">
        <f>IF(N262="nulová",J262,0)</f>
        <v>0</v>
      </c>
      <c r="BJ262" s="18" t="s">
        <v>85</v>
      </c>
      <c r="BK262" s="167">
        <f>ROUND(I262*H262,2)</f>
        <v>0</v>
      </c>
      <c r="BL262" s="18" t="s">
        <v>133</v>
      </c>
      <c r="BM262" s="166" t="s">
        <v>516</v>
      </c>
    </row>
    <row r="263" spans="1:47" s="2" customFormat="1" ht="97.5">
      <c r="A263" s="34"/>
      <c r="B263" s="35"/>
      <c r="C263" s="34"/>
      <c r="D263" s="168" t="s">
        <v>135</v>
      </c>
      <c r="E263" s="34"/>
      <c r="F263" s="169" t="s">
        <v>517</v>
      </c>
      <c r="G263" s="34"/>
      <c r="H263" s="34"/>
      <c r="I263" s="93"/>
      <c r="J263" s="34"/>
      <c r="K263" s="34"/>
      <c r="L263" s="35"/>
      <c r="M263" s="170"/>
      <c r="N263" s="171"/>
      <c r="O263" s="55"/>
      <c r="P263" s="55"/>
      <c r="Q263" s="55"/>
      <c r="R263" s="55"/>
      <c r="S263" s="55"/>
      <c r="T263" s="56"/>
      <c r="U263" s="34"/>
      <c r="V263" s="34"/>
      <c r="W263" s="34"/>
      <c r="X263" s="34"/>
      <c r="Y263" s="34"/>
      <c r="Z263" s="34"/>
      <c r="AA263" s="34"/>
      <c r="AB263" s="34"/>
      <c r="AC263" s="34"/>
      <c r="AD263" s="34"/>
      <c r="AE263" s="34"/>
      <c r="AT263" s="18" t="s">
        <v>135</v>
      </c>
      <c r="AU263" s="18" t="s">
        <v>87</v>
      </c>
    </row>
    <row r="264" spans="2:51" s="13" customFormat="1" ht="12">
      <c r="B264" s="172"/>
      <c r="D264" s="168" t="s">
        <v>137</v>
      </c>
      <c r="E264" s="173" t="s">
        <v>3</v>
      </c>
      <c r="F264" s="174" t="s">
        <v>518</v>
      </c>
      <c r="H264" s="175">
        <v>1.744</v>
      </c>
      <c r="I264" s="176"/>
      <c r="L264" s="172"/>
      <c r="M264" s="177"/>
      <c r="N264" s="178"/>
      <c r="O264" s="178"/>
      <c r="P264" s="178"/>
      <c r="Q264" s="178"/>
      <c r="R264" s="178"/>
      <c r="S264" s="178"/>
      <c r="T264" s="179"/>
      <c r="AT264" s="173" t="s">
        <v>137</v>
      </c>
      <c r="AU264" s="173" t="s">
        <v>87</v>
      </c>
      <c r="AV264" s="13" t="s">
        <v>87</v>
      </c>
      <c r="AW264" s="13" t="s">
        <v>39</v>
      </c>
      <c r="AX264" s="13" t="s">
        <v>85</v>
      </c>
      <c r="AY264" s="173" t="s">
        <v>126</v>
      </c>
    </row>
    <row r="265" spans="2:63" s="12" customFormat="1" ht="22.9" customHeight="1">
      <c r="B265" s="141"/>
      <c r="D265" s="142" t="s">
        <v>76</v>
      </c>
      <c r="E265" s="152" t="s">
        <v>133</v>
      </c>
      <c r="F265" s="152" t="s">
        <v>275</v>
      </c>
      <c r="I265" s="144"/>
      <c r="J265" s="153">
        <f>BK265</f>
        <v>0</v>
      </c>
      <c r="L265" s="141"/>
      <c r="M265" s="146"/>
      <c r="N265" s="147"/>
      <c r="O265" s="147"/>
      <c r="P265" s="148">
        <f>SUM(P266:P274)</f>
        <v>0</v>
      </c>
      <c r="Q265" s="147"/>
      <c r="R265" s="148">
        <f>SUM(R266:R274)</f>
        <v>0</v>
      </c>
      <c r="S265" s="147"/>
      <c r="T265" s="149">
        <f>SUM(T266:T274)</f>
        <v>0</v>
      </c>
      <c r="AR265" s="142" t="s">
        <v>85</v>
      </c>
      <c r="AT265" s="150" t="s">
        <v>76</v>
      </c>
      <c r="AU265" s="150" t="s">
        <v>85</v>
      </c>
      <c r="AY265" s="142" t="s">
        <v>126</v>
      </c>
      <c r="BK265" s="151">
        <f>SUM(BK266:BK274)</f>
        <v>0</v>
      </c>
    </row>
    <row r="266" spans="1:65" s="2" customFormat="1" ht="14.45" customHeight="1">
      <c r="A266" s="34"/>
      <c r="B266" s="154"/>
      <c r="C266" s="155" t="s">
        <v>519</v>
      </c>
      <c r="D266" s="155" t="s">
        <v>128</v>
      </c>
      <c r="E266" s="156" t="s">
        <v>520</v>
      </c>
      <c r="F266" s="157" t="s">
        <v>521</v>
      </c>
      <c r="G266" s="158" t="s">
        <v>131</v>
      </c>
      <c r="H266" s="159">
        <v>575.962</v>
      </c>
      <c r="I266" s="160"/>
      <c r="J266" s="161">
        <f>ROUND(I266*H266,2)</f>
        <v>0</v>
      </c>
      <c r="K266" s="157" t="s">
        <v>3</v>
      </c>
      <c r="L266" s="35"/>
      <c r="M266" s="162" t="s">
        <v>3</v>
      </c>
      <c r="N266" s="163" t="s">
        <v>48</v>
      </c>
      <c r="O266" s="55"/>
      <c r="P266" s="164">
        <f>O266*H266</f>
        <v>0</v>
      </c>
      <c r="Q266" s="164">
        <v>0</v>
      </c>
      <c r="R266" s="164">
        <f>Q266*H266</f>
        <v>0</v>
      </c>
      <c r="S266" s="164">
        <v>0</v>
      </c>
      <c r="T266" s="165">
        <f>S266*H266</f>
        <v>0</v>
      </c>
      <c r="U266" s="34"/>
      <c r="V266" s="34"/>
      <c r="W266" s="34"/>
      <c r="X266" s="34"/>
      <c r="Y266" s="34"/>
      <c r="Z266" s="34"/>
      <c r="AA266" s="34"/>
      <c r="AB266" s="34"/>
      <c r="AC266" s="34"/>
      <c r="AD266" s="34"/>
      <c r="AE266" s="34"/>
      <c r="AR266" s="166" t="s">
        <v>133</v>
      </c>
      <c r="AT266" s="166" t="s">
        <v>128</v>
      </c>
      <c r="AU266" s="166" t="s">
        <v>87</v>
      </c>
      <c r="AY266" s="18" t="s">
        <v>126</v>
      </c>
      <c r="BE266" s="167">
        <f>IF(N266="základní",J266,0)</f>
        <v>0</v>
      </c>
      <c r="BF266" s="167">
        <f>IF(N266="snížená",J266,0)</f>
        <v>0</v>
      </c>
      <c r="BG266" s="167">
        <f>IF(N266="zákl. přenesená",J266,0)</f>
        <v>0</v>
      </c>
      <c r="BH266" s="167">
        <f>IF(N266="sníž. přenesená",J266,0)</f>
        <v>0</v>
      </c>
      <c r="BI266" s="167">
        <f>IF(N266="nulová",J266,0)</f>
        <v>0</v>
      </c>
      <c r="BJ266" s="18" t="s">
        <v>85</v>
      </c>
      <c r="BK266" s="167">
        <f>ROUND(I266*H266,2)</f>
        <v>0</v>
      </c>
      <c r="BL266" s="18" t="s">
        <v>133</v>
      </c>
      <c r="BM266" s="166" t="s">
        <v>522</v>
      </c>
    </row>
    <row r="267" spans="1:47" s="2" customFormat="1" ht="48.75">
      <c r="A267" s="34"/>
      <c r="B267" s="35"/>
      <c r="C267" s="34"/>
      <c r="D267" s="168" t="s">
        <v>135</v>
      </c>
      <c r="E267" s="34"/>
      <c r="F267" s="169" t="s">
        <v>834</v>
      </c>
      <c r="G267" s="34"/>
      <c r="H267" s="34"/>
      <c r="I267" s="93"/>
      <c r="J267" s="34"/>
      <c r="K267" s="34"/>
      <c r="L267" s="35"/>
      <c r="M267" s="170"/>
      <c r="N267" s="171"/>
      <c r="O267" s="55"/>
      <c r="P267" s="55"/>
      <c r="Q267" s="55"/>
      <c r="R267" s="55"/>
      <c r="S267" s="55"/>
      <c r="T267" s="56"/>
      <c r="U267" s="34"/>
      <c r="V267" s="34"/>
      <c r="W267" s="34"/>
      <c r="X267" s="34"/>
      <c r="Y267" s="34"/>
      <c r="Z267" s="34"/>
      <c r="AA267" s="34"/>
      <c r="AB267" s="34"/>
      <c r="AC267" s="34"/>
      <c r="AD267" s="34"/>
      <c r="AE267" s="34"/>
      <c r="AT267" s="18" t="s">
        <v>135</v>
      </c>
      <c r="AU267" s="18" t="s">
        <v>87</v>
      </c>
    </row>
    <row r="268" spans="2:51" s="13" customFormat="1" ht="12">
      <c r="B268" s="172"/>
      <c r="D268" s="168" t="s">
        <v>137</v>
      </c>
      <c r="E268" s="173" t="s">
        <v>3</v>
      </c>
      <c r="F268" s="174" t="s">
        <v>335</v>
      </c>
      <c r="H268" s="175">
        <v>117.298</v>
      </c>
      <c r="I268" s="176"/>
      <c r="L268" s="172"/>
      <c r="M268" s="177"/>
      <c r="N268" s="178"/>
      <c r="O268" s="178"/>
      <c r="P268" s="178"/>
      <c r="Q268" s="178"/>
      <c r="R268" s="178"/>
      <c r="S268" s="178"/>
      <c r="T268" s="179"/>
      <c r="AT268" s="173" t="s">
        <v>137</v>
      </c>
      <c r="AU268" s="173" t="s">
        <v>87</v>
      </c>
      <c r="AV268" s="13" t="s">
        <v>87</v>
      </c>
      <c r="AW268" s="13" t="s">
        <v>39</v>
      </c>
      <c r="AX268" s="13" t="s">
        <v>77</v>
      </c>
      <c r="AY268" s="173" t="s">
        <v>126</v>
      </c>
    </row>
    <row r="269" spans="2:51" s="13" customFormat="1" ht="12">
      <c r="B269" s="172"/>
      <c r="D269" s="168" t="s">
        <v>137</v>
      </c>
      <c r="E269" s="173" t="s">
        <v>3</v>
      </c>
      <c r="F269" s="174" t="s">
        <v>336</v>
      </c>
      <c r="H269" s="175">
        <v>196.258</v>
      </c>
      <c r="I269" s="176"/>
      <c r="L269" s="172"/>
      <c r="M269" s="177"/>
      <c r="N269" s="178"/>
      <c r="O269" s="178"/>
      <c r="P269" s="178"/>
      <c r="Q269" s="178"/>
      <c r="R269" s="178"/>
      <c r="S269" s="178"/>
      <c r="T269" s="179"/>
      <c r="AT269" s="173" t="s">
        <v>137</v>
      </c>
      <c r="AU269" s="173" t="s">
        <v>87</v>
      </c>
      <c r="AV269" s="13" t="s">
        <v>87</v>
      </c>
      <c r="AW269" s="13" t="s">
        <v>39</v>
      </c>
      <c r="AX269" s="13" t="s">
        <v>77</v>
      </c>
      <c r="AY269" s="173" t="s">
        <v>126</v>
      </c>
    </row>
    <row r="270" spans="2:51" s="13" customFormat="1" ht="12">
      <c r="B270" s="172"/>
      <c r="D270" s="168" t="s">
        <v>137</v>
      </c>
      <c r="E270" s="173" t="s">
        <v>3</v>
      </c>
      <c r="F270" s="174" t="s">
        <v>337</v>
      </c>
      <c r="H270" s="175">
        <v>144.415</v>
      </c>
      <c r="I270" s="176"/>
      <c r="L270" s="172"/>
      <c r="M270" s="177"/>
      <c r="N270" s="178"/>
      <c r="O270" s="178"/>
      <c r="P270" s="178"/>
      <c r="Q270" s="178"/>
      <c r="R270" s="178"/>
      <c r="S270" s="178"/>
      <c r="T270" s="179"/>
      <c r="AT270" s="173" t="s">
        <v>137</v>
      </c>
      <c r="AU270" s="173" t="s">
        <v>87</v>
      </c>
      <c r="AV270" s="13" t="s">
        <v>87</v>
      </c>
      <c r="AW270" s="13" t="s">
        <v>39</v>
      </c>
      <c r="AX270" s="13" t="s">
        <v>77</v>
      </c>
      <c r="AY270" s="173" t="s">
        <v>126</v>
      </c>
    </row>
    <row r="271" spans="2:51" s="13" customFormat="1" ht="12">
      <c r="B271" s="172"/>
      <c r="D271" s="168" t="s">
        <v>137</v>
      </c>
      <c r="E271" s="173" t="s">
        <v>3</v>
      </c>
      <c r="F271" s="174" t="s">
        <v>338</v>
      </c>
      <c r="H271" s="175">
        <v>65.631</v>
      </c>
      <c r="I271" s="176"/>
      <c r="L271" s="172"/>
      <c r="M271" s="177"/>
      <c r="N271" s="178"/>
      <c r="O271" s="178"/>
      <c r="P271" s="178"/>
      <c r="Q271" s="178"/>
      <c r="R271" s="178"/>
      <c r="S271" s="178"/>
      <c r="T271" s="179"/>
      <c r="AT271" s="173" t="s">
        <v>137</v>
      </c>
      <c r="AU271" s="173" t="s">
        <v>87</v>
      </c>
      <c r="AV271" s="13" t="s">
        <v>87</v>
      </c>
      <c r="AW271" s="13" t="s">
        <v>39</v>
      </c>
      <c r="AX271" s="13" t="s">
        <v>77</v>
      </c>
      <c r="AY271" s="173" t="s">
        <v>126</v>
      </c>
    </row>
    <row r="272" spans="2:51" s="15" customFormat="1" ht="12">
      <c r="B272" s="201"/>
      <c r="D272" s="168" t="s">
        <v>137</v>
      </c>
      <c r="E272" s="202" t="s">
        <v>3</v>
      </c>
      <c r="F272" s="203" t="s">
        <v>393</v>
      </c>
      <c r="H272" s="204">
        <v>523.602</v>
      </c>
      <c r="I272" s="205"/>
      <c r="L272" s="201"/>
      <c r="M272" s="206"/>
      <c r="N272" s="207"/>
      <c r="O272" s="207"/>
      <c r="P272" s="207"/>
      <c r="Q272" s="207"/>
      <c r="R272" s="207"/>
      <c r="S272" s="207"/>
      <c r="T272" s="208"/>
      <c r="AT272" s="202" t="s">
        <v>137</v>
      </c>
      <c r="AU272" s="202" t="s">
        <v>87</v>
      </c>
      <c r="AV272" s="15" t="s">
        <v>144</v>
      </c>
      <c r="AW272" s="15" t="s">
        <v>39</v>
      </c>
      <c r="AX272" s="15" t="s">
        <v>77</v>
      </c>
      <c r="AY272" s="202" t="s">
        <v>126</v>
      </c>
    </row>
    <row r="273" spans="2:51" s="13" customFormat="1" ht="12">
      <c r="B273" s="172"/>
      <c r="D273" s="168" t="s">
        <v>137</v>
      </c>
      <c r="E273" s="173" t="s">
        <v>3</v>
      </c>
      <c r="F273" s="174" t="s">
        <v>523</v>
      </c>
      <c r="H273" s="175">
        <v>52.36</v>
      </c>
      <c r="I273" s="176"/>
      <c r="L273" s="172"/>
      <c r="M273" s="177"/>
      <c r="N273" s="178"/>
      <c r="O273" s="178"/>
      <c r="P273" s="178"/>
      <c r="Q273" s="178"/>
      <c r="R273" s="178"/>
      <c r="S273" s="178"/>
      <c r="T273" s="179"/>
      <c r="AT273" s="173" t="s">
        <v>137</v>
      </c>
      <c r="AU273" s="173" t="s">
        <v>87</v>
      </c>
      <c r="AV273" s="13" t="s">
        <v>87</v>
      </c>
      <c r="AW273" s="13" t="s">
        <v>39</v>
      </c>
      <c r="AX273" s="13" t="s">
        <v>77</v>
      </c>
      <c r="AY273" s="173" t="s">
        <v>126</v>
      </c>
    </row>
    <row r="274" spans="2:51" s="14" customFormat="1" ht="12">
      <c r="B274" s="180"/>
      <c r="D274" s="168" t="s">
        <v>137</v>
      </c>
      <c r="E274" s="181" t="s">
        <v>3</v>
      </c>
      <c r="F274" s="182" t="s">
        <v>524</v>
      </c>
      <c r="H274" s="183">
        <v>575.962</v>
      </c>
      <c r="I274" s="184"/>
      <c r="L274" s="180"/>
      <c r="M274" s="185"/>
      <c r="N274" s="186"/>
      <c r="O274" s="186"/>
      <c r="P274" s="186"/>
      <c r="Q274" s="186"/>
      <c r="R274" s="186"/>
      <c r="S274" s="186"/>
      <c r="T274" s="187"/>
      <c r="AT274" s="181" t="s">
        <v>137</v>
      </c>
      <c r="AU274" s="181" t="s">
        <v>87</v>
      </c>
      <c r="AV274" s="14" t="s">
        <v>133</v>
      </c>
      <c r="AW274" s="14" t="s">
        <v>39</v>
      </c>
      <c r="AX274" s="14" t="s">
        <v>85</v>
      </c>
      <c r="AY274" s="181" t="s">
        <v>126</v>
      </c>
    </row>
    <row r="275" spans="2:63" s="12" customFormat="1" ht="22.9" customHeight="1">
      <c r="B275" s="141"/>
      <c r="D275" s="142" t="s">
        <v>76</v>
      </c>
      <c r="E275" s="152" t="s">
        <v>161</v>
      </c>
      <c r="F275" s="152" t="s">
        <v>525</v>
      </c>
      <c r="I275" s="144"/>
      <c r="J275" s="153">
        <f>BK275</f>
        <v>0</v>
      </c>
      <c r="L275" s="141"/>
      <c r="M275" s="146"/>
      <c r="N275" s="147"/>
      <c r="O275" s="147"/>
      <c r="P275" s="148">
        <f>SUM(P276:P278)</f>
        <v>0</v>
      </c>
      <c r="Q275" s="147"/>
      <c r="R275" s="148">
        <f>SUM(R276:R278)</f>
        <v>0.011305419999999998</v>
      </c>
      <c r="S275" s="147"/>
      <c r="T275" s="149">
        <f>SUM(T276:T278)</f>
        <v>0</v>
      </c>
      <c r="AR275" s="142" t="s">
        <v>85</v>
      </c>
      <c r="AT275" s="150" t="s">
        <v>76</v>
      </c>
      <c r="AU275" s="150" t="s">
        <v>85</v>
      </c>
      <c r="AY275" s="142" t="s">
        <v>126</v>
      </c>
      <c r="BK275" s="151">
        <f>SUM(BK276:BK278)</f>
        <v>0</v>
      </c>
    </row>
    <row r="276" spans="1:65" s="2" customFormat="1" ht="14.45" customHeight="1">
      <c r="A276" s="34"/>
      <c r="B276" s="154"/>
      <c r="C276" s="155" t="s">
        <v>526</v>
      </c>
      <c r="D276" s="155" t="s">
        <v>128</v>
      </c>
      <c r="E276" s="156" t="s">
        <v>527</v>
      </c>
      <c r="F276" s="157" t="s">
        <v>528</v>
      </c>
      <c r="G276" s="158" t="s">
        <v>185</v>
      </c>
      <c r="H276" s="159">
        <v>80.753</v>
      </c>
      <c r="I276" s="160"/>
      <c r="J276" s="161">
        <f>ROUND(I276*H276,2)</f>
        <v>0</v>
      </c>
      <c r="K276" s="157" t="s">
        <v>132</v>
      </c>
      <c r="L276" s="35"/>
      <c r="M276" s="162" t="s">
        <v>3</v>
      </c>
      <c r="N276" s="163" t="s">
        <v>48</v>
      </c>
      <c r="O276" s="55"/>
      <c r="P276" s="164">
        <f>O276*H276</f>
        <v>0</v>
      </c>
      <c r="Q276" s="164">
        <v>0.00014</v>
      </c>
      <c r="R276" s="164">
        <f>Q276*H276</f>
        <v>0.011305419999999998</v>
      </c>
      <c r="S276" s="164">
        <v>0</v>
      </c>
      <c r="T276" s="165">
        <f>S276*H276</f>
        <v>0</v>
      </c>
      <c r="U276" s="34"/>
      <c r="V276" s="34"/>
      <c r="W276" s="34"/>
      <c r="X276" s="34"/>
      <c r="Y276" s="34"/>
      <c r="Z276" s="34"/>
      <c r="AA276" s="34"/>
      <c r="AB276" s="34"/>
      <c r="AC276" s="34"/>
      <c r="AD276" s="34"/>
      <c r="AE276" s="34"/>
      <c r="AR276" s="166" t="s">
        <v>133</v>
      </c>
      <c r="AT276" s="166" t="s">
        <v>128</v>
      </c>
      <c r="AU276" s="166" t="s">
        <v>87</v>
      </c>
      <c r="AY276" s="18" t="s">
        <v>126</v>
      </c>
      <c r="BE276" s="167">
        <f>IF(N276="základní",J276,0)</f>
        <v>0</v>
      </c>
      <c r="BF276" s="167">
        <f>IF(N276="snížená",J276,0)</f>
        <v>0</v>
      </c>
      <c r="BG276" s="167">
        <f>IF(N276="zákl. přenesená",J276,0)</f>
        <v>0</v>
      </c>
      <c r="BH276" s="167">
        <f>IF(N276="sníž. přenesená",J276,0)</f>
        <v>0</v>
      </c>
      <c r="BI276" s="167">
        <f>IF(N276="nulová",J276,0)</f>
        <v>0</v>
      </c>
      <c r="BJ276" s="18" t="s">
        <v>85</v>
      </c>
      <c r="BK276" s="167">
        <f>ROUND(I276*H276,2)</f>
        <v>0</v>
      </c>
      <c r="BL276" s="18" t="s">
        <v>133</v>
      </c>
      <c r="BM276" s="166" t="s">
        <v>529</v>
      </c>
    </row>
    <row r="277" spans="1:47" s="2" customFormat="1" ht="29.25">
      <c r="A277" s="34"/>
      <c r="B277" s="35"/>
      <c r="C277" s="34"/>
      <c r="D277" s="168" t="s">
        <v>135</v>
      </c>
      <c r="E277" s="34"/>
      <c r="F277" s="169" t="s">
        <v>530</v>
      </c>
      <c r="G277" s="34"/>
      <c r="H277" s="34"/>
      <c r="I277" s="93"/>
      <c r="J277" s="34"/>
      <c r="K277" s="34"/>
      <c r="L277" s="35"/>
      <c r="M277" s="170"/>
      <c r="N277" s="171"/>
      <c r="O277" s="55"/>
      <c r="P277" s="55"/>
      <c r="Q277" s="55"/>
      <c r="R277" s="55"/>
      <c r="S277" s="55"/>
      <c r="T277" s="56"/>
      <c r="U277" s="34"/>
      <c r="V277" s="34"/>
      <c r="W277" s="34"/>
      <c r="X277" s="34"/>
      <c r="Y277" s="34"/>
      <c r="Z277" s="34"/>
      <c r="AA277" s="34"/>
      <c r="AB277" s="34"/>
      <c r="AC277" s="34"/>
      <c r="AD277" s="34"/>
      <c r="AE277" s="34"/>
      <c r="AT277" s="18" t="s">
        <v>135</v>
      </c>
      <c r="AU277" s="18" t="s">
        <v>87</v>
      </c>
    </row>
    <row r="278" spans="2:51" s="13" customFormat="1" ht="12">
      <c r="B278" s="172"/>
      <c r="D278" s="168" t="s">
        <v>137</v>
      </c>
      <c r="E278" s="173" t="s">
        <v>3</v>
      </c>
      <c r="F278" s="174" t="s">
        <v>531</v>
      </c>
      <c r="H278" s="175">
        <v>80.753</v>
      </c>
      <c r="I278" s="176"/>
      <c r="L278" s="172"/>
      <c r="M278" s="177"/>
      <c r="N278" s="178"/>
      <c r="O278" s="178"/>
      <c r="P278" s="178"/>
      <c r="Q278" s="178"/>
      <c r="R278" s="178"/>
      <c r="S278" s="178"/>
      <c r="T278" s="179"/>
      <c r="AT278" s="173" t="s">
        <v>137</v>
      </c>
      <c r="AU278" s="173" t="s">
        <v>87</v>
      </c>
      <c r="AV278" s="13" t="s">
        <v>87</v>
      </c>
      <c r="AW278" s="13" t="s">
        <v>39</v>
      </c>
      <c r="AX278" s="13" t="s">
        <v>85</v>
      </c>
      <c r="AY278" s="173" t="s">
        <v>126</v>
      </c>
    </row>
    <row r="279" spans="2:63" s="12" customFormat="1" ht="22.9" customHeight="1">
      <c r="B279" s="141"/>
      <c r="D279" s="142" t="s">
        <v>76</v>
      </c>
      <c r="E279" s="152" t="s">
        <v>175</v>
      </c>
      <c r="F279" s="152" t="s">
        <v>532</v>
      </c>
      <c r="I279" s="144"/>
      <c r="J279" s="153">
        <f>BK279</f>
        <v>0</v>
      </c>
      <c r="L279" s="141"/>
      <c r="M279" s="146"/>
      <c r="N279" s="147"/>
      <c r="O279" s="147"/>
      <c r="P279" s="148">
        <f>SUM(P280:P283)</f>
        <v>0</v>
      </c>
      <c r="Q279" s="147"/>
      <c r="R279" s="148">
        <f>SUM(R280:R283)</f>
        <v>0.3339975</v>
      </c>
      <c r="S279" s="147"/>
      <c r="T279" s="149">
        <f>SUM(T280:T283)</f>
        <v>0</v>
      </c>
      <c r="AR279" s="142" t="s">
        <v>85</v>
      </c>
      <c r="AT279" s="150" t="s">
        <v>76</v>
      </c>
      <c r="AU279" s="150" t="s">
        <v>85</v>
      </c>
      <c r="AY279" s="142" t="s">
        <v>126</v>
      </c>
      <c r="BK279" s="151">
        <f>SUM(BK280:BK283)</f>
        <v>0</v>
      </c>
    </row>
    <row r="280" spans="1:65" s="2" customFormat="1" ht="14.45" customHeight="1">
      <c r="A280" s="34"/>
      <c r="B280" s="154"/>
      <c r="C280" s="155" t="s">
        <v>533</v>
      </c>
      <c r="D280" s="155" t="s">
        <v>128</v>
      </c>
      <c r="E280" s="156" t="s">
        <v>534</v>
      </c>
      <c r="F280" s="157" t="s">
        <v>535</v>
      </c>
      <c r="G280" s="158" t="s">
        <v>192</v>
      </c>
      <c r="H280" s="159">
        <v>13.25</v>
      </c>
      <c r="I280" s="160"/>
      <c r="J280" s="161">
        <f>ROUND(I280*H280,2)</f>
        <v>0</v>
      </c>
      <c r="K280" s="157" t="s">
        <v>132</v>
      </c>
      <c r="L280" s="35"/>
      <c r="M280" s="162" t="s">
        <v>3</v>
      </c>
      <c r="N280" s="163" t="s">
        <v>48</v>
      </c>
      <c r="O280" s="55"/>
      <c r="P280" s="164">
        <f>O280*H280</f>
        <v>0</v>
      </c>
      <c r="Q280" s="164">
        <v>3E-05</v>
      </c>
      <c r="R280" s="164">
        <f>Q280*H280</f>
        <v>0.0003975</v>
      </c>
      <c r="S280" s="164">
        <v>0</v>
      </c>
      <c r="T280" s="165">
        <f>S280*H280</f>
        <v>0</v>
      </c>
      <c r="U280" s="34"/>
      <c r="V280" s="34"/>
      <c r="W280" s="34"/>
      <c r="X280" s="34"/>
      <c r="Y280" s="34"/>
      <c r="Z280" s="34"/>
      <c r="AA280" s="34"/>
      <c r="AB280" s="34"/>
      <c r="AC280" s="34"/>
      <c r="AD280" s="34"/>
      <c r="AE280" s="34"/>
      <c r="AR280" s="166" t="s">
        <v>133</v>
      </c>
      <c r="AT280" s="166" t="s">
        <v>128</v>
      </c>
      <c r="AU280" s="166" t="s">
        <v>87</v>
      </c>
      <c r="AY280" s="18" t="s">
        <v>126</v>
      </c>
      <c r="BE280" s="167">
        <f>IF(N280="základní",J280,0)</f>
        <v>0</v>
      </c>
      <c r="BF280" s="167">
        <f>IF(N280="snížená",J280,0)</f>
        <v>0</v>
      </c>
      <c r="BG280" s="167">
        <f>IF(N280="zákl. přenesená",J280,0)</f>
        <v>0</v>
      </c>
      <c r="BH280" s="167">
        <f>IF(N280="sníž. přenesená",J280,0)</f>
        <v>0</v>
      </c>
      <c r="BI280" s="167">
        <f>IF(N280="nulová",J280,0)</f>
        <v>0</v>
      </c>
      <c r="BJ280" s="18" t="s">
        <v>85</v>
      </c>
      <c r="BK280" s="167">
        <f>ROUND(I280*H280,2)</f>
        <v>0</v>
      </c>
      <c r="BL280" s="18" t="s">
        <v>133</v>
      </c>
      <c r="BM280" s="166" t="s">
        <v>536</v>
      </c>
    </row>
    <row r="281" spans="1:47" s="2" customFormat="1" ht="87.75">
      <c r="A281" s="34"/>
      <c r="B281" s="35"/>
      <c r="C281" s="34"/>
      <c r="D281" s="168" t="s">
        <v>135</v>
      </c>
      <c r="E281" s="34"/>
      <c r="F281" s="169" t="s">
        <v>537</v>
      </c>
      <c r="G281" s="34"/>
      <c r="H281" s="34"/>
      <c r="I281" s="93"/>
      <c r="J281" s="34"/>
      <c r="K281" s="34"/>
      <c r="L281" s="35"/>
      <c r="M281" s="170"/>
      <c r="N281" s="171"/>
      <c r="O281" s="55"/>
      <c r="P281" s="55"/>
      <c r="Q281" s="55"/>
      <c r="R281" s="55"/>
      <c r="S281" s="55"/>
      <c r="T281" s="56"/>
      <c r="U281" s="34"/>
      <c r="V281" s="34"/>
      <c r="W281" s="34"/>
      <c r="X281" s="34"/>
      <c r="Y281" s="34"/>
      <c r="Z281" s="34"/>
      <c r="AA281" s="34"/>
      <c r="AB281" s="34"/>
      <c r="AC281" s="34"/>
      <c r="AD281" s="34"/>
      <c r="AE281" s="34"/>
      <c r="AT281" s="18" t="s">
        <v>135</v>
      </c>
      <c r="AU281" s="18" t="s">
        <v>87</v>
      </c>
    </row>
    <row r="282" spans="1:65" s="2" customFormat="1" ht="14.45" customHeight="1">
      <c r="A282" s="34"/>
      <c r="B282" s="154"/>
      <c r="C282" s="188" t="s">
        <v>538</v>
      </c>
      <c r="D282" s="188" t="s">
        <v>182</v>
      </c>
      <c r="E282" s="189" t="s">
        <v>539</v>
      </c>
      <c r="F282" s="190" t="s">
        <v>540</v>
      </c>
      <c r="G282" s="191" t="s">
        <v>298</v>
      </c>
      <c r="H282" s="192">
        <v>1</v>
      </c>
      <c r="I282" s="193"/>
      <c r="J282" s="194">
        <f>ROUND(I282*H282,2)</f>
        <v>0</v>
      </c>
      <c r="K282" s="190" t="s">
        <v>3</v>
      </c>
      <c r="L282" s="195"/>
      <c r="M282" s="196" t="s">
        <v>3</v>
      </c>
      <c r="N282" s="197" t="s">
        <v>48</v>
      </c>
      <c r="O282" s="55"/>
      <c r="P282" s="164">
        <f>O282*H282</f>
        <v>0</v>
      </c>
      <c r="Q282" s="164">
        <v>0.0498</v>
      </c>
      <c r="R282" s="164">
        <f>Q282*H282</f>
        <v>0.0498</v>
      </c>
      <c r="S282" s="164">
        <v>0</v>
      </c>
      <c r="T282" s="165">
        <f>S282*H282</f>
        <v>0</v>
      </c>
      <c r="U282" s="34"/>
      <c r="V282" s="34"/>
      <c r="W282" s="34"/>
      <c r="X282" s="34"/>
      <c r="Y282" s="34"/>
      <c r="Z282" s="34"/>
      <c r="AA282" s="34"/>
      <c r="AB282" s="34"/>
      <c r="AC282" s="34"/>
      <c r="AD282" s="34"/>
      <c r="AE282" s="34"/>
      <c r="AR282" s="166" t="s">
        <v>175</v>
      </c>
      <c r="AT282" s="166" t="s">
        <v>182</v>
      </c>
      <c r="AU282" s="166" t="s">
        <v>87</v>
      </c>
      <c r="AY282" s="18" t="s">
        <v>126</v>
      </c>
      <c r="BE282" s="167">
        <f>IF(N282="základní",J282,0)</f>
        <v>0</v>
      </c>
      <c r="BF282" s="167">
        <f>IF(N282="snížená",J282,0)</f>
        <v>0</v>
      </c>
      <c r="BG282" s="167">
        <f>IF(N282="zákl. přenesená",J282,0)</f>
        <v>0</v>
      </c>
      <c r="BH282" s="167">
        <f>IF(N282="sníž. přenesená",J282,0)</f>
        <v>0</v>
      </c>
      <c r="BI282" s="167">
        <f>IF(N282="nulová",J282,0)</f>
        <v>0</v>
      </c>
      <c r="BJ282" s="18" t="s">
        <v>85</v>
      </c>
      <c r="BK282" s="167">
        <f>ROUND(I282*H282,2)</f>
        <v>0</v>
      </c>
      <c r="BL282" s="18" t="s">
        <v>133</v>
      </c>
      <c r="BM282" s="166" t="s">
        <v>541</v>
      </c>
    </row>
    <row r="283" spans="1:65" s="2" customFormat="1" ht="14.45" customHeight="1">
      <c r="A283" s="34"/>
      <c r="B283" s="154"/>
      <c r="C283" s="188" t="s">
        <v>542</v>
      </c>
      <c r="D283" s="188" t="s">
        <v>182</v>
      </c>
      <c r="E283" s="189" t="s">
        <v>543</v>
      </c>
      <c r="F283" s="190" t="s">
        <v>544</v>
      </c>
      <c r="G283" s="191" t="s">
        <v>298</v>
      </c>
      <c r="H283" s="192">
        <v>2</v>
      </c>
      <c r="I283" s="193"/>
      <c r="J283" s="194">
        <f>ROUND(I283*H283,2)</f>
        <v>0</v>
      </c>
      <c r="K283" s="190" t="s">
        <v>3</v>
      </c>
      <c r="L283" s="195"/>
      <c r="M283" s="196" t="s">
        <v>3</v>
      </c>
      <c r="N283" s="197" t="s">
        <v>48</v>
      </c>
      <c r="O283" s="55"/>
      <c r="P283" s="164">
        <f>O283*H283</f>
        <v>0</v>
      </c>
      <c r="Q283" s="164">
        <v>0.1419</v>
      </c>
      <c r="R283" s="164">
        <f>Q283*H283</f>
        <v>0.2838</v>
      </c>
      <c r="S283" s="164">
        <v>0</v>
      </c>
      <c r="T283" s="165">
        <f>S283*H283</f>
        <v>0</v>
      </c>
      <c r="U283" s="34"/>
      <c r="V283" s="34"/>
      <c r="W283" s="34"/>
      <c r="X283" s="34"/>
      <c r="Y283" s="34"/>
      <c r="Z283" s="34"/>
      <c r="AA283" s="34"/>
      <c r="AB283" s="34"/>
      <c r="AC283" s="34"/>
      <c r="AD283" s="34"/>
      <c r="AE283" s="34"/>
      <c r="AR283" s="166" t="s">
        <v>175</v>
      </c>
      <c r="AT283" s="166" t="s">
        <v>182</v>
      </c>
      <c r="AU283" s="166" t="s">
        <v>87</v>
      </c>
      <c r="AY283" s="18" t="s">
        <v>126</v>
      </c>
      <c r="BE283" s="167">
        <f>IF(N283="základní",J283,0)</f>
        <v>0</v>
      </c>
      <c r="BF283" s="167">
        <f>IF(N283="snížená",J283,0)</f>
        <v>0</v>
      </c>
      <c r="BG283" s="167">
        <f>IF(N283="zákl. přenesená",J283,0)</f>
        <v>0</v>
      </c>
      <c r="BH283" s="167">
        <f>IF(N283="sníž. přenesená",J283,0)</f>
        <v>0</v>
      </c>
      <c r="BI283" s="167">
        <f>IF(N283="nulová",J283,0)</f>
        <v>0</v>
      </c>
      <c r="BJ283" s="18" t="s">
        <v>85</v>
      </c>
      <c r="BK283" s="167">
        <f>ROUND(I283*H283,2)</f>
        <v>0</v>
      </c>
      <c r="BL283" s="18" t="s">
        <v>133</v>
      </c>
      <c r="BM283" s="166" t="s">
        <v>545</v>
      </c>
    </row>
    <row r="284" spans="2:63" s="12" customFormat="1" ht="22.9" customHeight="1">
      <c r="B284" s="141"/>
      <c r="D284" s="142" t="s">
        <v>76</v>
      </c>
      <c r="E284" s="152" t="s">
        <v>181</v>
      </c>
      <c r="F284" s="152" t="s">
        <v>188</v>
      </c>
      <c r="I284" s="144"/>
      <c r="J284" s="153">
        <f>BK284</f>
        <v>0</v>
      </c>
      <c r="L284" s="141"/>
      <c r="M284" s="146"/>
      <c r="N284" s="147"/>
      <c r="O284" s="147"/>
      <c r="P284" s="148">
        <f>SUM(P285:P289)</f>
        <v>0</v>
      </c>
      <c r="Q284" s="147"/>
      <c r="R284" s="148">
        <f>SUM(R285:R289)</f>
        <v>0.0935088</v>
      </c>
      <c r="S284" s="147"/>
      <c r="T284" s="149">
        <f>SUM(T285:T289)</f>
        <v>6.937799999999999</v>
      </c>
      <c r="AR284" s="142" t="s">
        <v>85</v>
      </c>
      <c r="AT284" s="150" t="s">
        <v>76</v>
      </c>
      <c r="AU284" s="150" t="s">
        <v>85</v>
      </c>
      <c r="AY284" s="142" t="s">
        <v>126</v>
      </c>
      <c r="BK284" s="151">
        <f>SUM(BK285:BK289)</f>
        <v>0</v>
      </c>
    </row>
    <row r="285" spans="1:65" s="2" customFormat="1" ht="19.15" customHeight="1">
      <c r="A285" s="34"/>
      <c r="B285" s="154"/>
      <c r="C285" s="155" t="s">
        <v>546</v>
      </c>
      <c r="D285" s="155" t="s">
        <v>128</v>
      </c>
      <c r="E285" s="156" t="s">
        <v>547</v>
      </c>
      <c r="F285" s="157" t="s">
        <v>548</v>
      </c>
      <c r="G285" s="158" t="s">
        <v>170</v>
      </c>
      <c r="H285" s="159">
        <v>2.64</v>
      </c>
      <c r="I285" s="160"/>
      <c r="J285" s="161">
        <f>ROUND(I285*H285,2)</f>
        <v>0</v>
      </c>
      <c r="K285" s="157" t="s">
        <v>132</v>
      </c>
      <c r="L285" s="35"/>
      <c r="M285" s="162" t="s">
        <v>3</v>
      </c>
      <c r="N285" s="163" t="s">
        <v>48</v>
      </c>
      <c r="O285" s="55"/>
      <c r="P285" s="164">
        <f>O285*H285</f>
        <v>0</v>
      </c>
      <c r="Q285" s="164">
        <v>0.03542</v>
      </c>
      <c r="R285" s="164">
        <f>Q285*H285</f>
        <v>0.0935088</v>
      </c>
      <c r="S285" s="164">
        <v>0</v>
      </c>
      <c r="T285" s="165">
        <f>S285*H285</f>
        <v>0</v>
      </c>
      <c r="U285" s="34"/>
      <c r="V285" s="34"/>
      <c r="W285" s="34"/>
      <c r="X285" s="34"/>
      <c r="Y285" s="34"/>
      <c r="Z285" s="34"/>
      <c r="AA285" s="34"/>
      <c r="AB285" s="34"/>
      <c r="AC285" s="34"/>
      <c r="AD285" s="34"/>
      <c r="AE285" s="34"/>
      <c r="AR285" s="166" t="s">
        <v>133</v>
      </c>
      <c r="AT285" s="166" t="s">
        <v>128</v>
      </c>
      <c r="AU285" s="166" t="s">
        <v>87</v>
      </c>
      <c r="AY285" s="18" t="s">
        <v>126</v>
      </c>
      <c r="BE285" s="167">
        <f>IF(N285="základní",J285,0)</f>
        <v>0</v>
      </c>
      <c r="BF285" s="167">
        <f>IF(N285="snížená",J285,0)</f>
        <v>0</v>
      </c>
      <c r="BG285" s="167">
        <f>IF(N285="zákl. přenesená",J285,0)</f>
        <v>0</v>
      </c>
      <c r="BH285" s="167">
        <f>IF(N285="sníž. přenesená",J285,0)</f>
        <v>0</v>
      </c>
      <c r="BI285" s="167">
        <f>IF(N285="nulová",J285,0)</f>
        <v>0</v>
      </c>
      <c r="BJ285" s="18" t="s">
        <v>85</v>
      </c>
      <c r="BK285" s="167">
        <f>ROUND(I285*H285,2)</f>
        <v>0</v>
      </c>
      <c r="BL285" s="18" t="s">
        <v>133</v>
      </c>
      <c r="BM285" s="166" t="s">
        <v>549</v>
      </c>
    </row>
    <row r="286" spans="1:47" s="2" customFormat="1" ht="68.25">
      <c r="A286" s="34"/>
      <c r="B286" s="35"/>
      <c r="C286" s="34"/>
      <c r="D286" s="168" t="s">
        <v>135</v>
      </c>
      <c r="E286" s="34"/>
      <c r="F286" s="169" t="s">
        <v>550</v>
      </c>
      <c r="G286" s="34"/>
      <c r="H286" s="34"/>
      <c r="I286" s="93"/>
      <c r="J286" s="34"/>
      <c r="K286" s="34"/>
      <c r="L286" s="35"/>
      <c r="M286" s="170"/>
      <c r="N286" s="171"/>
      <c r="O286" s="55"/>
      <c r="P286" s="55"/>
      <c r="Q286" s="55"/>
      <c r="R286" s="55"/>
      <c r="S286" s="55"/>
      <c r="T286" s="56"/>
      <c r="U286" s="34"/>
      <c r="V286" s="34"/>
      <c r="W286" s="34"/>
      <c r="X286" s="34"/>
      <c r="Y286" s="34"/>
      <c r="Z286" s="34"/>
      <c r="AA286" s="34"/>
      <c r="AB286" s="34"/>
      <c r="AC286" s="34"/>
      <c r="AD286" s="34"/>
      <c r="AE286" s="34"/>
      <c r="AT286" s="18" t="s">
        <v>135</v>
      </c>
      <c r="AU286" s="18" t="s">
        <v>87</v>
      </c>
    </row>
    <row r="287" spans="2:51" s="13" customFormat="1" ht="12">
      <c r="B287" s="172"/>
      <c r="D287" s="168" t="s">
        <v>137</v>
      </c>
      <c r="E287" s="173" t="s">
        <v>3</v>
      </c>
      <c r="F287" s="174" t="s">
        <v>551</v>
      </c>
      <c r="H287" s="175">
        <v>2.64</v>
      </c>
      <c r="I287" s="176"/>
      <c r="L287" s="172"/>
      <c r="M287" s="177"/>
      <c r="N287" s="178"/>
      <c r="O287" s="178"/>
      <c r="P287" s="178"/>
      <c r="Q287" s="178"/>
      <c r="R287" s="178"/>
      <c r="S287" s="178"/>
      <c r="T287" s="179"/>
      <c r="AT287" s="173" t="s">
        <v>137</v>
      </c>
      <c r="AU287" s="173" t="s">
        <v>87</v>
      </c>
      <c r="AV287" s="13" t="s">
        <v>87</v>
      </c>
      <c r="AW287" s="13" t="s">
        <v>39</v>
      </c>
      <c r="AX287" s="13" t="s">
        <v>85</v>
      </c>
      <c r="AY287" s="173" t="s">
        <v>126</v>
      </c>
    </row>
    <row r="288" spans="1:65" s="2" customFormat="1" ht="14.45" customHeight="1">
      <c r="A288" s="34"/>
      <c r="B288" s="154"/>
      <c r="C288" s="155" t="s">
        <v>552</v>
      </c>
      <c r="D288" s="155" t="s">
        <v>128</v>
      </c>
      <c r="E288" s="156" t="s">
        <v>553</v>
      </c>
      <c r="F288" s="157" t="s">
        <v>554</v>
      </c>
      <c r="G288" s="158" t="s">
        <v>192</v>
      </c>
      <c r="H288" s="159">
        <v>74.6</v>
      </c>
      <c r="I288" s="160"/>
      <c r="J288" s="161">
        <f>ROUND(I288*H288,2)</f>
        <v>0</v>
      </c>
      <c r="K288" s="157" t="s">
        <v>3</v>
      </c>
      <c r="L288" s="35"/>
      <c r="M288" s="162" t="s">
        <v>3</v>
      </c>
      <c r="N288" s="163" t="s">
        <v>48</v>
      </c>
      <c r="O288" s="55"/>
      <c r="P288" s="164">
        <f>O288*H288</f>
        <v>0</v>
      </c>
      <c r="Q288" s="164">
        <v>0</v>
      </c>
      <c r="R288" s="164">
        <f>Q288*H288</f>
        <v>0</v>
      </c>
      <c r="S288" s="164">
        <v>0.093</v>
      </c>
      <c r="T288" s="165">
        <f>S288*H288</f>
        <v>6.937799999999999</v>
      </c>
      <c r="U288" s="34"/>
      <c r="V288" s="34"/>
      <c r="W288" s="34"/>
      <c r="X288" s="34"/>
      <c r="Y288" s="34"/>
      <c r="Z288" s="34"/>
      <c r="AA288" s="34"/>
      <c r="AB288" s="34"/>
      <c r="AC288" s="34"/>
      <c r="AD288" s="34"/>
      <c r="AE288" s="34"/>
      <c r="AR288" s="166" t="s">
        <v>133</v>
      </c>
      <c r="AT288" s="166" t="s">
        <v>128</v>
      </c>
      <c r="AU288" s="166" t="s">
        <v>87</v>
      </c>
      <c r="AY288" s="18" t="s">
        <v>126</v>
      </c>
      <c r="BE288" s="167">
        <f>IF(N288="základní",J288,0)</f>
        <v>0</v>
      </c>
      <c r="BF288" s="167">
        <f>IF(N288="snížená",J288,0)</f>
        <v>0</v>
      </c>
      <c r="BG288" s="167">
        <f>IF(N288="zákl. přenesená",J288,0)</f>
        <v>0</v>
      </c>
      <c r="BH288" s="167">
        <f>IF(N288="sníž. přenesená",J288,0)</f>
        <v>0</v>
      </c>
      <c r="BI288" s="167">
        <f>IF(N288="nulová",J288,0)</f>
        <v>0</v>
      </c>
      <c r="BJ288" s="18" t="s">
        <v>85</v>
      </c>
      <c r="BK288" s="167">
        <f>ROUND(I288*H288,2)</f>
        <v>0</v>
      </c>
      <c r="BL288" s="18" t="s">
        <v>133</v>
      </c>
      <c r="BM288" s="166" t="s">
        <v>555</v>
      </c>
    </row>
    <row r="289" spans="2:51" s="13" customFormat="1" ht="12">
      <c r="B289" s="172"/>
      <c r="D289" s="168" t="s">
        <v>137</v>
      </c>
      <c r="E289" s="173" t="s">
        <v>3</v>
      </c>
      <c r="F289" s="174" t="s">
        <v>556</v>
      </c>
      <c r="H289" s="175">
        <v>74.6</v>
      </c>
      <c r="I289" s="176"/>
      <c r="L289" s="172"/>
      <c r="M289" s="177"/>
      <c r="N289" s="178"/>
      <c r="O289" s="178"/>
      <c r="P289" s="178"/>
      <c r="Q289" s="178"/>
      <c r="R289" s="178"/>
      <c r="S289" s="178"/>
      <c r="T289" s="179"/>
      <c r="AT289" s="173" t="s">
        <v>137</v>
      </c>
      <c r="AU289" s="173" t="s">
        <v>87</v>
      </c>
      <c r="AV289" s="13" t="s">
        <v>87</v>
      </c>
      <c r="AW289" s="13" t="s">
        <v>39</v>
      </c>
      <c r="AX289" s="13" t="s">
        <v>85</v>
      </c>
      <c r="AY289" s="173" t="s">
        <v>126</v>
      </c>
    </row>
    <row r="290" spans="2:63" s="12" customFormat="1" ht="22.9" customHeight="1">
      <c r="B290" s="141"/>
      <c r="D290" s="142" t="s">
        <v>76</v>
      </c>
      <c r="E290" s="152" t="s">
        <v>197</v>
      </c>
      <c r="F290" s="152" t="s">
        <v>198</v>
      </c>
      <c r="I290" s="144"/>
      <c r="J290" s="153">
        <f>BK290</f>
        <v>0</v>
      </c>
      <c r="L290" s="141"/>
      <c r="M290" s="146"/>
      <c r="N290" s="147"/>
      <c r="O290" s="147"/>
      <c r="P290" s="148">
        <f>SUM(P291:P297)</f>
        <v>0</v>
      </c>
      <c r="Q290" s="147"/>
      <c r="R290" s="148">
        <f>SUM(R291:R297)</f>
        <v>0</v>
      </c>
      <c r="S290" s="147"/>
      <c r="T290" s="149">
        <f>SUM(T291:T297)</f>
        <v>0</v>
      </c>
      <c r="AR290" s="142" t="s">
        <v>85</v>
      </c>
      <c r="AT290" s="150" t="s">
        <v>76</v>
      </c>
      <c r="AU290" s="150" t="s">
        <v>85</v>
      </c>
      <c r="AY290" s="142" t="s">
        <v>126</v>
      </c>
      <c r="BK290" s="151">
        <f>SUM(BK291:BK297)</f>
        <v>0</v>
      </c>
    </row>
    <row r="291" spans="1:65" s="2" customFormat="1" ht="14.45" customHeight="1">
      <c r="A291" s="34"/>
      <c r="B291" s="154"/>
      <c r="C291" s="155" t="s">
        <v>557</v>
      </c>
      <c r="D291" s="155" t="s">
        <v>128</v>
      </c>
      <c r="E291" s="156" t="s">
        <v>200</v>
      </c>
      <c r="F291" s="157" t="s">
        <v>201</v>
      </c>
      <c r="G291" s="158" t="s">
        <v>157</v>
      </c>
      <c r="H291" s="159">
        <v>6.938</v>
      </c>
      <c r="I291" s="160"/>
      <c r="J291" s="161">
        <f>ROUND(I291*H291,2)</f>
        <v>0</v>
      </c>
      <c r="K291" s="157" t="s">
        <v>132</v>
      </c>
      <c r="L291" s="35"/>
      <c r="M291" s="162" t="s">
        <v>3</v>
      </c>
      <c r="N291" s="163" t="s">
        <v>48</v>
      </c>
      <c r="O291" s="55"/>
      <c r="P291" s="164">
        <f>O291*H291</f>
        <v>0</v>
      </c>
      <c r="Q291" s="164">
        <v>0</v>
      </c>
      <c r="R291" s="164">
        <f>Q291*H291</f>
        <v>0</v>
      </c>
      <c r="S291" s="164">
        <v>0</v>
      </c>
      <c r="T291" s="165">
        <f>S291*H291</f>
        <v>0</v>
      </c>
      <c r="U291" s="34"/>
      <c r="V291" s="34"/>
      <c r="W291" s="34"/>
      <c r="X291" s="34"/>
      <c r="Y291" s="34"/>
      <c r="Z291" s="34"/>
      <c r="AA291" s="34"/>
      <c r="AB291" s="34"/>
      <c r="AC291" s="34"/>
      <c r="AD291" s="34"/>
      <c r="AE291" s="34"/>
      <c r="AR291" s="166" t="s">
        <v>133</v>
      </c>
      <c r="AT291" s="166" t="s">
        <v>128</v>
      </c>
      <c r="AU291" s="166" t="s">
        <v>87</v>
      </c>
      <c r="AY291" s="18" t="s">
        <v>126</v>
      </c>
      <c r="BE291" s="167">
        <f>IF(N291="základní",J291,0)</f>
        <v>0</v>
      </c>
      <c r="BF291" s="167">
        <f>IF(N291="snížená",J291,0)</f>
        <v>0</v>
      </c>
      <c r="BG291" s="167">
        <f>IF(N291="zákl. přenesená",J291,0)</f>
        <v>0</v>
      </c>
      <c r="BH291" s="167">
        <f>IF(N291="sníž. přenesená",J291,0)</f>
        <v>0</v>
      </c>
      <c r="BI291" s="167">
        <f>IF(N291="nulová",J291,0)</f>
        <v>0</v>
      </c>
      <c r="BJ291" s="18" t="s">
        <v>85</v>
      </c>
      <c r="BK291" s="167">
        <f>ROUND(I291*H291,2)</f>
        <v>0</v>
      </c>
      <c r="BL291" s="18" t="s">
        <v>133</v>
      </c>
      <c r="BM291" s="166" t="s">
        <v>558</v>
      </c>
    </row>
    <row r="292" spans="1:47" s="2" customFormat="1" ht="58.5">
      <c r="A292" s="34"/>
      <c r="B292" s="35"/>
      <c r="C292" s="34"/>
      <c r="D292" s="168" t="s">
        <v>135</v>
      </c>
      <c r="E292" s="34"/>
      <c r="F292" s="169" t="s">
        <v>203</v>
      </c>
      <c r="G292" s="34"/>
      <c r="H292" s="34"/>
      <c r="I292" s="93"/>
      <c r="J292" s="34"/>
      <c r="K292" s="34"/>
      <c r="L292" s="35"/>
      <c r="M292" s="170"/>
      <c r="N292" s="171"/>
      <c r="O292" s="55"/>
      <c r="P292" s="55"/>
      <c r="Q292" s="55"/>
      <c r="R292" s="55"/>
      <c r="S292" s="55"/>
      <c r="T292" s="56"/>
      <c r="U292" s="34"/>
      <c r="V292" s="34"/>
      <c r="W292" s="34"/>
      <c r="X292" s="34"/>
      <c r="Y292" s="34"/>
      <c r="Z292" s="34"/>
      <c r="AA292" s="34"/>
      <c r="AB292" s="34"/>
      <c r="AC292" s="34"/>
      <c r="AD292" s="34"/>
      <c r="AE292" s="34"/>
      <c r="AT292" s="18" t="s">
        <v>135</v>
      </c>
      <c r="AU292" s="18" t="s">
        <v>87</v>
      </c>
    </row>
    <row r="293" spans="1:65" s="2" customFormat="1" ht="19.15" customHeight="1">
      <c r="A293" s="34"/>
      <c r="B293" s="154"/>
      <c r="C293" s="155" t="s">
        <v>559</v>
      </c>
      <c r="D293" s="155" t="s">
        <v>128</v>
      </c>
      <c r="E293" s="156" t="s">
        <v>205</v>
      </c>
      <c r="F293" s="157" t="s">
        <v>206</v>
      </c>
      <c r="G293" s="158" t="s">
        <v>157</v>
      </c>
      <c r="H293" s="159">
        <v>62.442</v>
      </c>
      <c r="I293" s="160"/>
      <c r="J293" s="161">
        <f>ROUND(I293*H293,2)</f>
        <v>0</v>
      </c>
      <c r="K293" s="157" t="s">
        <v>132</v>
      </c>
      <c r="L293" s="35"/>
      <c r="M293" s="162" t="s">
        <v>3</v>
      </c>
      <c r="N293" s="163" t="s">
        <v>48</v>
      </c>
      <c r="O293" s="55"/>
      <c r="P293" s="164">
        <f>O293*H293</f>
        <v>0</v>
      </c>
      <c r="Q293" s="164">
        <v>0</v>
      </c>
      <c r="R293" s="164">
        <f>Q293*H293</f>
        <v>0</v>
      </c>
      <c r="S293" s="164">
        <v>0</v>
      </c>
      <c r="T293" s="165">
        <f>S293*H293</f>
        <v>0</v>
      </c>
      <c r="U293" s="34"/>
      <c r="V293" s="34"/>
      <c r="W293" s="34"/>
      <c r="X293" s="34"/>
      <c r="Y293" s="34"/>
      <c r="Z293" s="34"/>
      <c r="AA293" s="34"/>
      <c r="AB293" s="34"/>
      <c r="AC293" s="34"/>
      <c r="AD293" s="34"/>
      <c r="AE293" s="34"/>
      <c r="AR293" s="166" t="s">
        <v>133</v>
      </c>
      <c r="AT293" s="166" t="s">
        <v>128</v>
      </c>
      <c r="AU293" s="166" t="s">
        <v>87</v>
      </c>
      <c r="AY293" s="18" t="s">
        <v>126</v>
      </c>
      <c r="BE293" s="167">
        <f>IF(N293="základní",J293,0)</f>
        <v>0</v>
      </c>
      <c r="BF293" s="167">
        <f>IF(N293="snížená",J293,0)</f>
        <v>0</v>
      </c>
      <c r="BG293" s="167">
        <f>IF(N293="zákl. přenesená",J293,0)</f>
        <v>0</v>
      </c>
      <c r="BH293" s="167">
        <f>IF(N293="sníž. přenesená",J293,0)</f>
        <v>0</v>
      </c>
      <c r="BI293" s="167">
        <f>IF(N293="nulová",J293,0)</f>
        <v>0</v>
      </c>
      <c r="BJ293" s="18" t="s">
        <v>85</v>
      </c>
      <c r="BK293" s="167">
        <f>ROUND(I293*H293,2)</f>
        <v>0</v>
      </c>
      <c r="BL293" s="18" t="s">
        <v>133</v>
      </c>
      <c r="BM293" s="166" t="s">
        <v>560</v>
      </c>
    </row>
    <row r="294" spans="1:47" s="2" customFormat="1" ht="58.5">
      <c r="A294" s="34"/>
      <c r="B294" s="35"/>
      <c r="C294" s="34"/>
      <c r="D294" s="168" t="s">
        <v>135</v>
      </c>
      <c r="E294" s="34"/>
      <c r="F294" s="169" t="s">
        <v>203</v>
      </c>
      <c r="G294" s="34"/>
      <c r="H294" s="34"/>
      <c r="I294" s="93"/>
      <c r="J294" s="34"/>
      <c r="K294" s="34"/>
      <c r="L294" s="35"/>
      <c r="M294" s="170"/>
      <c r="N294" s="171"/>
      <c r="O294" s="55"/>
      <c r="P294" s="55"/>
      <c r="Q294" s="55"/>
      <c r="R294" s="55"/>
      <c r="S294" s="55"/>
      <c r="T294" s="56"/>
      <c r="U294" s="34"/>
      <c r="V294" s="34"/>
      <c r="W294" s="34"/>
      <c r="X294" s="34"/>
      <c r="Y294" s="34"/>
      <c r="Z294" s="34"/>
      <c r="AA294" s="34"/>
      <c r="AB294" s="34"/>
      <c r="AC294" s="34"/>
      <c r="AD294" s="34"/>
      <c r="AE294" s="34"/>
      <c r="AT294" s="18" t="s">
        <v>135</v>
      </c>
      <c r="AU294" s="18" t="s">
        <v>87</v>
      </c>
    </row>
    <row r="295" spans="2:51" s="13" customFormat="1" ht="12">
      <c r="B295" s="172"/>
      <c r="D295" s="168" t="s">
        <v>137</v>
      </c>
      <c r="E295" s="173" t="s">
        <v>3</v>
      </c>
      <c r="F295" s="174" t="s">
        <v>561</v>
      </c>
      <c r="H295" s="175">
        <v>62.442</v>
      </c>
      <c r="I295" s="176"/>
      <c r="L295" s="172"/>
      <c r="M295" s="177"/>
      <c r="N295" s="178"/>
      <c r="O295" s="178"/>
      <c r="P295" s="178"/>
      <c r="Q295" s="178"/>
      <c r="R295" s="178"/>
      <c r="S295" s="178"/>
      <c r="T295" s="179"/>
      <c r="AT295" s="173" t="s">
        <v>137</v>
      </c>
      <c r="AU295" s="173" t="s">
        <v>87</v>
      </c>
      <c r="AV295" s="13" t="s">
        <v>87</v>
      </c>
      <c r="AW295" s="13" t="s">
        <v>39</v>
      </c>
      <c r="AX295" s="13" t="s">
        <v>85</v>
      </c>
      <c r="AY295" s="173" t="s">
        <v>126</v>
      </c>
    </row>
    <row r="296" spans="1:65" s="2" customFormat="1" ht="19.15" customHeight="1">
      <c r="A296" s="34"/>
      <c r="B296" s="154"/>
      <c r="C296" s="155" t="s">
        <v>562</v>
      </c>
      <c r="D296" s="155" t="s">
        <v>128</v>
      </c>
      <c r="E296" s="156" t="s">
        <v>563</v>
      </c>
      <c r="F296" s="157" t="s">
        <v>564</v>
      </c>
      <c r="G296" s="158" t="s">
        <v>157</v>
      </c>
      <c r="H296" s="159">
        <v>6.938</v>
      </c>
      <c r="I296" s="160"/>
      <c r="J296" s="161">
        <f>ROUND(I296*H296,2)</f>
        <v>0</v>
      </c>
      <c r="K296" s="157" t="s">
        <v>132</v>
      </c>
      <c r="L296" s="35"/>
      <c r="M296" s="162" t="s">
        <v>3</v>
      </c>
      <c r="N296" s="163" t="s">
        <v>48</v>
      </c>
      <c r="O296" s="55"/>
      <c r="P296" s="164">
        <f>O296*H296</f>
        <v>0</v>
      </c>
      <c r="Q296" s="164">
        <v>0</v>
      </c>
      <c r="R296" s="164">
        <f>Q296*H296</f>
        <v>0</v>
      </c>
      <c r="S296" s="164">
        <v>0</v>
      </c>
      <c r="T296" s="165">
        <f>S296*H296</f>
        <v>0</v>
      </c>
      <c r="U296" s="34"/>
      <c r="V296" s="34"/>
      <c r="W296" s="34"/>
      <c r="X296" s="34"/>
      <c r="Y296" s="34"/>
      <c r="Z296" s="34"/>
      <c r="AA296" s="34"/>
      <c r="AB296" s="34"/>
      <c r="AC296" s="34"/>
      <c r="AD296" s="34"/>
      <c r="AE296" s="34"/>
      <c r="AR296" s="166" t="s">
        <v>133</v>
      </c>
      <c r="AT296" s="166" t="s">
        <v>128</v>
      </c>
      <c r="AU296" s="166" t="s">
        <v>87</v>
      </c>
      <c r="AY296" s="18" t="s">
        <v>126</v>
      </c>
      <c r="BE296" s="167">
        <f>IF(N296="základní",J296,0)</f>
        <v>0</v>
      </c>
      <c r="BF296" s="167">
        <f>IF(N296="snížená",J296,0)</f>
        <v>0</v>
      </c>
      <c r="BG296" s="167">
        <f>IF(N296="zákl. přenesená",J296,0)</f>
        <v>0</v>
      </c>
      <c r="BH296" s="167">
        <f>IF(N296="sníž. přenesená",J296,0)</f>
        <v>0</v>
      </c>
      <c r="BI296" s="167">
        <f>IF(N296="nulová",J296,0)</f>
        <v>0</v>
      </c>
      <c r="BJ296" s="18" t="s">
        <v>85</v>
      </c>
      <c r="BK296" s="167">
        <f>ROUND(I296*H296,2)</f>
        <v>0</v>
      </c>
      <c r="BL296" s="18" t="s">
        <v>133</v>
      </c>
      <c r="BM296" s="166" t="s">
        <v>565</v>
      </c>
    </row>
    <row r="297" spans="1:47" s="2" customFormat="1" ht="58.5">
      <c r="A297" s="34"/>
      <c r="B297" s="35"/>
      <c r="C297" s="34"/>
      <c r="D297" s="168" t="s">
        <v>135</v>
      </c>
      <c r="E297" s="34"/>
      <c r="F297" s="169" t="s">
        <v>213</v>
      </c>
      <c r="G297" s="34"/>
      <c r="H297" s="34"/>
      <c r="I297" s="93"/>
      <c r="J297" s="34"/>
      <c r="K297" s="34"/>
      <c r="L297" s="35"/>
      <c r="M297" s="170"/>
      <c r="N297" s="171"/>
      <c r="O297" s="55"/>
      <c r="P297" s="55"/>
      <c r="Q297" s="55"/>
      <c r="R297" s="55"/>
      <c r="S297" s="55"/>
      <c r="T297" s="56"/>
      <c r="U297" s="34"/>
      <c r="V297" s="34"/>
      <c r="W297" s="34"/>
      <c r="X297" s="34"/>
      <c r="Y297" s="34"/>
      <c r="Z297" s="34"/>
      <c r="AA297" s="34"/>
      <c r="AB297" s="34"/>
      <c r="AC297" s="34"/>
      <c r="AD297" s="34"/>
      <c r="AE297" s="34"/>
      <c r="AT297" s="18" t="s">
        <v>135</v>
      </c>
      <c r="AU297" s="18" t="s">
        <v>87</v>
      </c>
    </row>
    <row r="298" spans="2:63" s="12" customFormat="1" ht="22.9" customHeight="1">
      <c r="B298" s="141"/>
      <c r="D298" s="142" t="s">
        <v>76</v>
      </c>
      <c r="E298" s="152" t="s">
        <v>214</v>
      </c>
      <c r="F298" s="152" t="s">
        <v>215</v>
      </c>
      <c r="I298" s="144"/>
      <c r="J298" s="153">
        <f>BK298</f>
        <v>0</v>
      </c>
      <c r="L298" s="141"/>
      <c r="M298" s="146"/>
      <c r="N298" s="147"/>
      <c r="O298" s="147"/>
      <c r="P298" s="148">
        <f>SUM(P299:P305)</f>
        <v>0</v>
      </c>
      <c r="Q298" s="147"/>
      <c r="R298" s="148">
        <f>SUM(R299:R305)</f>
        <v>0</v>
      </c>
      <c r="S298" s="147"/>
      <c r="T298" s="149">
        <f>SUM(T299:T305)</f>
        <v>0</v>
      </c>
      <c r="AR298" s="142" t="s">
        <v>85</v>
      </c>
      <c r="AT298" s="150" t="s">
        <v>76</v>
      </c>
      <c r="AU298" s="150" t="s">
        <v>85</v>
      </c>
      <c r="AY298" s="142" t="s">
        <v>126</v>
      </c>
      <c r="BK298" s="151">
        <f>SUM(BK299:BK305)</f>
        <v>0</v>
      </c>
    </row>
    <row r="299" spans="1:65" s="2" customFormat="1" ht="14.45" customHeight="1">
      <c r="A299" s="34"/>
      <c r="B299" s="154"/>
      <c r="C299" s="155" t="s">
        <v>566</v>
      </c>
      <c r="D299" s="155" t="s">
        <v>128</v>
      </c>
      <c r="E299" s="156" t="s">
        <v>217</v>
      </c>
      <c r="F299" s="157" t="s">
        <v>218</v>
      </c>
      <c r="G299" s="158" t="s">
        <v>157</v>
      </c>
      <c r="H299" s="159">
        <v>74.113</v>
      </c>
      <c r="I299" s="160"/>
      <c r="J299" s="161">
        <f>ROUND(I299*H299,2)</f>
        <v>0</v>
      </c>
      <c r="K299" s="157" t="s">
        <v>132</v>
      </c>
      <c r="L299" s="35"/>
      <c r="M299" s="162" t="s">
        <v>3</v>
      </c>
      <c r="N299" s="163" t="s">
        <v>48</v>
      </c>
      <c r="O299" s="55"/>
      <c r="P299" s="164">
        <f>O299*H299</f>
        <v>0</v>
      </c>
      <c r="Q299" s="164">
        <v>0</v>
      </c>
      <c r="R299" s="164">
        <f>Q299*H299</f>
        <v>0</v>
      </c>
      <c r="S299" s="164">
        <v>0</v>
      </c>
      <c r="T299" s="165">
        <f>S299*H299</f>
        <v>0</v>
      </c>
      <c r="U299" s="34"/>
      <c r="V299" s="34"/>
      <c r="W299" s="34"/>
      <c r="X299" s="34"/>
      <c r="Y299" s="34"/>
      <c r="Z299" s="34"/>
      <c r="AA299" s="34"/>
      <c r="AB299" s="34"/>
      <c r="AC299" s="34"/>
      <c r="AD299" s="34"/>
      <c r="AE299" s="34"/>
      <c r="AR299" s="166" t="s">
        <v>133</v>
      </c>
      <c r="AT299" s="166" t="s">
        <v>128</v>
      </c>
      <c r="AU299" s="166" t="s">
        <v>87</v>
      </c>
      <c r="AY299" s="18" t="s">
        <v>126</v>
      </c>
      <c r="BE299" s="167">
        <f>IF(N299="základní",J299,0)</f>
        <v>0</v>
      </c>
      <c r="BF299" s="167">
        <f>IF(N299="snížená",J299,0)</f>
        <v>0</v>
      </c>
      <c r="BG299" s="167">
        <f>IF(N299="zákl. přenesená",J299,0)</f>
        <v>0</v>
      </c>
      <c r="BH299" s="167">
        <f>IF(N299="sníž. přenesená",J299,0)</f>
        <v>0</v>
      </c>
      <c r="BI299" s="167">
        <f>IF(N299="nulová",J299,0)</f>
        <v>0</v>
      </c>
      <c r="BJ299" s="18" t="s">
        <v>85</v>
      </c>
      <c r="BK299" s="167">
        <f>ROUND(I299*H299,2)</f>
        <v>0</v>
      </c>
      <c r="BL299" s="18" t="s">
        <v>133</v>
      </c>
      <c r="BM299" s="166" t="s">
        <v>567</v>
      </c>
    </row>
    <row r="300" spans="1:47" s="2" customFormat="1" ht="29.25">
      <c r="A300" s="34"/>
      <c r="B300" s="35"/>
      <c r="C300" s="34"/>
      <c r="D300" s="168" t="s">
        <v>135</v>
      </c>
      <c r="E300" s="34"/>
      <c r="F300" s="169" t="s">
        <v>220</v>
      </c>
      <c r="G300" s="34"/>
      <c r="H300" s="34"/>
      <c r="I300" s="93"/>
      <c r="J300" s="34"/>
      <c r="K300" s="34"/>
      <c r="L300" s="35"/>
      <c r="M300" s="170"/>
      <c r="N300" s="171"/>
      <c r="O300" s="55"/>
      <c r="P300" s="55"/>
      <c r="Q300" s="55"/>
      <c r="R300" s="55"/>
      <c r="S300" s="55"/>
      <c r="T300" s="56"/>
      <c r="U300" s="34"/>
      <c r="V300" s="34"/>
      <c r="W300" s="34"/>
      <c r="X300" s="34"/>
      <c r="Y300" s="34"/>
      <c r="Z300" s="34"/>
      <c r="AA300" s="34"/>
      <c r="AB300" s="34"/>
      <c r="AC300" s="34"/>
      <c r="AD300" s="34"/>
      <c r="AE300" s="34"/>
      <c r="AT300" s="18" t="s">
        <v>135</v>
      </c>
      <c r="AU300" s="18" t="s">
        <v>87</v>
      </c>
    </row>
    <row r="301" spans="1:65" s="2" customFormat="1" ht="19.15" customHeight="1">
      <c r="A301" s="34"/>
      <c r="B301" s="154"/>
      <c r="C301" s="155" t="s">
        <v>568</v>
      </c>
      <c r="D301" s="155" t="s">
        <v>128</v>
      </c>
      <c r="E301" s="156" t="s">
        <v>221</v>
      </c>
      <c r="F301" s="157" t="s">
        <v>222</v>
      </c>
      <c r="G301" s="158" t="s">
        <v>157</v>
      </c>
      <c r="H301" s="159">
        <v>74.113</v>
      </c>
      <c r="I301" s="160"/>
      <c r="J301" s="161">
        <f>ROUND(I301*H301,2)</f>
        <v>0</v>
      </c>
      <c r="K301" s="157" t="s">
        <v>132</v>
      </c>
      <c r="L301" s="35"/>
      <c r="M301" s="162" t="s">
        <v>3</v>
      </c>
      <c r="N301" s="163" t="s">
        <v>48</v>
      </c>
      <c r="O301" s="55"/>
      <c r="P301" s="164">
        <f>O301*H301</f>
        <v>0</v>
      </c>
      <c r="Q301" s="164">
        <v>0</v>
      </c>
      <c r="R301" s="164">
        <f>Q301*H301</f>
        <v>0</v>
      </c>
      <c r="S301" s="164">
        <v>0</v>
      </c>
      <c r="T301" s="165">
        <f>S301*H301</f>
        <v>0</v>
      </c>
      <c r="U301" s="34"/>
      <c r="V301" s="34"/>
      <c r="W301" s="34"/>
      <c r="X301" s="34"/>
      <c r="Y301" s="34"/>
      <c r="Z301" s="34"/>
      <c r="AA301" s="34"/>
      <c r="AB301" s="34"/>
      <c r="AC301" s="34"/>
      <c r="AD301" s="34"/>
      <c r="AE301" s="34"/>
      <c r="AR301" s="166" t="s">
        <v>133</v>
      </c>
      <c r="AT301" s="166" t="s">
        <v>128</v>
      </c>
      <c r="AU301" s="166" t="s">
        <v>87</v>
      </c>
      <c r="AY301" s="18" t="s">
        <v>126</v>
      </c>
      <c r="BE301" s="167">
        <f>IF(N301="základní",J301,0)</f>
        <v>0</v>
      </c>
      <c r="BF301" s="167">
        <f>IF(N301="snížená",J301,0)</f>
        <v>0</v>
      </c>
      <c r="BG301" s="167">
        <f>IF(N301="zákl. přenesená",J301,0)</f>
        <v>0</v>
      </c>
      <c r="BH301" s="167">
        <f>IF(N301="sníž. přenesená",J301,0)</f>
        <v>0</v>
      </c>
      <c r="BI301" s="167">
        <f>IF(N301="nulová",J301,0)</f>
        <v>0</v>
      </c>
      <c r="BJ301" s="18" t="s">
        <v>85</v>
      </c>
      <c r="BK301" s="167">
        <f>ROUND(I301*H301,2)</f>
        <v>0</v>
      </c>
      <c r="BL301" s="18" t="s">
        <v>133</v>
      </c>
      <c r="BM301" s="166" t="s">
        <v>569</v>
      </c>
    </row>
    <row r="302" spans="1:47" s="2" customFormat="1" ht="29.25">
      <c r="A302" s="34"/>
      <c r="B302" s="35"/>
      <c r="C302" s="34"/>
      <c r="D302" s="168" t="s">
        <v>135</v>
      </c>
      <c r="E302" s="34"/>
      <c r="F302" s="169" t="s">
        <v>220</v>
      </c>
      <c r="G302" s="34"/>
      <c r="H302" s="34"/>
      <c r="I302" s="93"/>
      <c r="J302" s="34"/>
      <c r="K302" s="34"/>
      <c r="L302" s="35"/>
      <c r="M302" s="170"/>
      <c r="N302" s="171"/>
      <c r="O302" s="55"/>
      <c r="P302" s="55"/>
      <c r="Q302" s="55"/>
      <c r="R302" s="55"/>
      <c r="S302" s="55"/>
      <c r="T302" s="56"/>
      <c r="U302" s="34"/>
      <c r="V302" s="34"/>
      <c r="W302" s="34"/>
      <c r="X302" s="34"/>
      <c r="Y302" s="34"/>
      <c r="Z302" s="34"/>
      <c r="AA302" s="34"/>
      <c r="AB302" s="34"/>
      <c r="AC302" s="34"/>
      <c r="AD302" s="34"/>
      <c r="AE302" s="34"/>
      <c r="AT302" s="18" t="s">
        <v>135</v>
      </c>
      <c r="AU302" s="18" t="s">
        <v>87</v>
      </c>
    </row>
    <row r="303" spans="1:65" s="2" customFormat="1" ht="19.15" customHeight="1">
      <c r="A303" s="34"/>
      <c r="B303" s="154"/>
      <c r="C303" s="155" t="s">
        <v>570</v>
      </c>
      <c r="D303" s="155" t="s">
        <v>128</v>
      </c>
      <c r="E303" s="156" t="s">
        <v>225</v>
      </c>
      <c r="F303" s="157" t="s">
        <v>226</v>
      </c>
      <c r="G303" s="158" t="s">
        <v>157</v>
      </c>
      <c r="H303" s="159">
        <v>222.057</v>
      </c>
      <c r="I303" s="160"/>
      <c r="J303" s="161">
        <f>ROUND(I303*H303,2)</f>
        <v>0</v>
      </c>
      <c r="K303" s="157" t="s">
        <v>132</v>
      </c>
      <c r="L303" s="35"/>
      <c r="M303" s="162" t="s">
        <v>3</v>
      </c>
      <c r="N303" s="163" t="s">
        <v>48</v>
      </c>
      <c r="O303" s="55"/>
      <c r="P303" s="164">
        <f>O303*H303</f>
        <v>0</v>
      </c>
      <c r="Q303" s="164">
        <v>0</v>
      </c>
      <c r="R303" s="164">
        <f>Q303*H303</f>
        <v>0</v>
      </c>
      <c r="S303" s="164">
        <v>0</v>
      </c>
      <c r="T303" s="165">
        <f>S303*H303</f>
        <v>0</v>
      </c>
      <c r="U303" s="34"/>
      <c r="V303" s="34"/>
      <c r="W303" s="34"/>
      <c r="X303" s="34"/>
      <c r="Y303" s="34"/>
      <c r="Z303" s="34"/>
      <c r="AA303" s="34"/>
      <c r="AB303" s="34"/>
      <c r="AC303" s="34"/>
      <c r="AD303" s="34"/>
      <c r="AE303" s="34"/>
      <c r="AR303" s="166" t="s">
        <v>133</v>
      </c>
      <c r="AT303" s="166" t="s">
        <v>128</v>
      </c>
      <c r="AU303" s="166" t="s">
        <v>87</v>
      </c>
      <c r="AY303" s="18" t="s">
        <v>126</v>
      </c>
      <c r="BE303" s="167">
        <f>IF(N303="základní",J303,0)</f>
        <v>0</v>
      </c>
      <c r="BF303" s="167">
        <f>IF(N303="snížená",J303,0)</f>
        <v>0</v>
      </c>
      <c r="BG303" s="167">
        <f>IF(N303="zákl. přenesená",J303,0)</f>
        <v>0</v>
      </c>
      <c r="BH303" s="167">
        <f>IF(N303="sníž. přenesená",J303,0)</f>
        <v>0</v>
      </c>
      <c r="BI303" s="167">
        <f>IF(N303="nulová",J303,0)</f>
        <v>0</v>
      </c>
      <c r="BJ303" s="18" t="s">
        <v>85</v>
      </c>
      <c r="BK303" s="167">
        <f>ROUND(I303*H303,2)</f>
        <v>0</v>
      </c>
      <c r="BL303" s="18" t="s">
        <v>133</v>
      </c>
      <c r="BM303" s="166" t="s">
        <v>571</v>
      </c>
    </row>
    <row r="304" spans="1:47" s="2" customFormat="1" ht="29.25">
      <c r="A304" s="34"/>
      <c r="B304" s="35"/>
      <c r="C304" s="34"/>
      <c r="D304" s="168" t="s">
        <v>135</v>
      </c>
      <c r="E304" s="34"/>
      <c r="F304" s="169" t="s">
        <v>220</v>
      </c>
      <c r="G304" s="34"/>
      <c r="H304" s="34"/>
      <c r="I304" s="93"/>
      <c r="J304" s="34"/>
      <c r="K304" s="34"/>
      <c r="L304" s="35"/>
      <c r="M304" s="170"/>
      <c r="N304" s="171"/>
      <c r="O304" s="55"/>
      <c r="P304" s="55"/>
      <c r="Q304" s="55"/>
      <c r="R304" s="55"/>
      <c r="S304" s="55"/>
      <c r="T304" s="56"/>
      <c r="U304" s="34"/>
      <c r="V304" s="34"/>
      <c r="W304" s="34"/>
      <c r="X304" s="34"/>
      <c r="Y304" s="34"/>
      <c r="Z304" s="34"/>
      <c r="AA304" s="34"/>
      <c r="AB304" s="34"/>
      <c r="AC304" s="34"/>
      <c r="AD304" s="34"/>
      <c r="AE304" s="34"/>
      <c r="AT304" s="18" t="s">
        <v>135</v>
      </c>
      <c r="AU304" s="18" t="s">
        <v>87</v>
      </c>
    </row>
    <row r="305" spans="2:51" s="13" customFormat="1" ht="12">
      <c r="B305" s="172"/>
      <c r="D305" s="168" t="s">
        <v>137</v>
      </c>
      <c r="E305" s="173" t="s">
        <v>3</v>
      </c>
      <c r="F305" s="174" t="s">
        <v>572</v>
      </c>
      <c r="H305" s="175">
        <v>222.057</v>
      </c>
      <c r="I305" s="176"/>
      <c r="L305" s="172"/>
      <c r="M305" s="177"/>
      <c r="N305" s="178"/>
      <c r="O305" s="178"/>
      <c r="P305" s="178"/>
      <c r="Q305" s="178"/>
      <c r="R305" s="178"/>
      <c r="S305" s="178"/>
      <c r="T305" s="179"/>
      <c r="AT305" s="173" t="s">
        <v>137</v>
      </c>
      <c r="AU305" s="173" t="s">
        <v>87</v>
      </c>
      <c r="AV305" s="13" t="s">
        <v>87</v>
      </c>
      <c r="AW305" s="13" t="s">
        <v>39</v>
      </c>
      <c r="AX305" s="13" t="s">
        <v>85</v>
      </c>
      <c r="AY305" s="173" t="s">
        <v>126</v>
      </c>
    </row>
    <row r="306" spans="2:63" s="12" customFormat="1" ht="25.9" customHeight="1">
      <c r="B306" s="141"/>
      <c r="D306" s="142" t="s">
        <v>76</v>
      </c>
      <c r="E306" s="143" t="s">
        <v>573</v>
      </c>
      <c r="F306" s="143" t="s">
        <v>574</v>
      </c>
      <c r="I306" s="144"/>
      <c r="J306" s="145">
        <f>BK306</f>
        <v>0</v>
      </c>
      <c r="L306" s="141"/>
      <c r="M306" s="146"/>
      <c r="N306" s="147"/>
      <c r="O306" s="147"/>
      <c r="P306" s="148">
        <f>P307+P322</f>
        <v>0</v>
      </c>
      <c r="Q306" s="147"/>
      <c r="R306" s="148">
        <f>R307+R322</f>
        <v>0.0714816</v>
      </c>
      <c r="S306" s="147"/>
      <c r="T306" s="149">
        <f>T307+T322</f>
        <v>0</v>
      </c>
      <c r="AR306" s="142" t="s">
        <v>87</v>
      </c>
      <c r="AT306" s="150" t="s">
        <v>76</v>
      </c>
      <c r="AU306" s="150" t="s">
        <v>77</v>
      </c>
      <c r="AY306" s="142" t="s">
        <v>126</v>
      </c>
      <c r="BK306" s="151">
        <f>BK307+BK322</f>
        <v>0</v>
      </c>
    </row>
    <row r="307" spans="2:63" s="12" customFormat="1" ht="22.9" customHeight="1">
      <c r="B307" s="141"/>
      <c r="D307" s="142" t="s">
        <v>76</v>
      </c>
      <c r="E307" s="152" t="s">
        <v>575</v>
      </c>
      <c r="F307" s="152" t="s">
        <v>576</v>
      </c>
      <c r="I307" s="144"/>
      <c r="J307" s="153">
        <f>BK307</f>
        <v>0</v>
      </c>
      <c r="L307" s="141"/>
      <c r="M307" s="146"/>
      <c r="N307" s="147"/>
      <c r="O307" s="147"/>
      <c r="P307" s="148">
        <f>SUM(P308:P321)</f>
        <v>0</v>
      </c>
      <c r="Q307" s="147"/>
      <c r="R307" s="148">
        <f>SUM(R308:R321)</f>
        <v>0.06719760000000001</v>
      </c>
      <c r="S307" s="147"/>
      <c r="T307" s="149">
        <f>SUM(T308:T321)</f>
        <v>0</v>
      </c>
      <c r="AR307" s="142" t="s">
        <v>87</v>
      </c>
      <c r="AT307" s="150" t="s">
        <v>76</v>
      </c>
      <c r="AU307" s="150" t="s">
        <v>85</v>
      </c>
      <c r="AY307" s="142" t="s">
        <v>126</v>
      </c>
      <c r="BK307" s="151">
        <f>SUM(BK308:BK321)</f>
        <v>0</v>
      </c>
    </row>
    <row r="308" spans="1:65" s="2" customFormat="1" ht="19.15" customHeight="1">
      <c r="A308" s="34"/>
      <c r="B308" s="154"/>
      <c r="C308" s="155" t="s">
        <v>577</v>
      </c>
      <c r="D308" s="155" t="s">
        <v>128</v>
      </c>
      <c r="E308" s="156" t="s">
        <v>578</v>
      </c>
      <c r="F308" s="157" t="s">
        <v>579</v>
      </c>
      <c r="G308" s="158" t="s">
        <v>192</v>
      </c>
      <c r="H308" s="159">
        <v>20.4</v>
      </c>
      <c r="I308" s="160"/>
      <c r="J308" s="161">
        <f>ROUND(I308*H308,2)</f>
        <v>0</v>
      </c>
      <c r="K308" s="157" t="s">
        <v>132</v>
      </c>
      <c r="L308" s="35"/>
      <c r="M308" s="162" t="s">
        <v>3</v>
      </c>
      <c r="N308" s="163" t="s">
        <v>48</v>
      </c>
      <c r="O308" s="55"/>
      <c r="P308" s="164">
        <f>O308*H308</f>
        <v>0</v>
      </c>
      <c r="Q308" s="164">
        <v>6E-05</v>
      </c>
      <c r="R308" s="164">
        <f>Q308*H308</f>
        <v>0.001224</v>
      </c>
      <c r="S308" s="164">
        <v>0</v>
      </c>
      <c r="T308" s="165">
        <f>S308*H308</f>
        <v>0</v>
      </c>
      <c r="U308" s="34"/>
      <c r="V308" s="34"/>
      <c r="W308" s="34"/>
      <c r="X308" s="34"/>
      <c r="Y308" s="34"/>
      <c r="Z308" s="34"/>
      <c r="AA308" s="34"/>
      <c r="AB308" s="34"/>
      <c r="AC308" s="34"/>
      <c r="AD308" s="34"/>
      <c r="AE308" s="34"/>
      <c r="AR308" s="166" t="s">
        <v>224</v>
      </c>
      <c r="AT308" s="166" t="s">
        <v>128</v>
      </c>
      <c r="AU308" s="166" t="s">
        <v>87</v>
      </c>
      <c r="AY308" s="18" t="s">
        <v>126</v>
      </c>
      <c r="BE308" s="167">
        <f>IF(N308="základní",J308,0)</f>
        <v>0</v>
      </c>
      <c r="BF308" s="167">
        <f>IF(N308="snížená",J308,0)</f>
        <v>0</v>
      </c>
      <c r="BG308" s="167">
        <f>IF(N308="zákl. přenesená",J308,0)</f>
        <v>0</v>
      </c>
      <c r="BH308" s="167">
        <f>IF(N308="sníž. přenesená",J308,0)</f>
        <v>0</v>
      </c>
      <c r="BI308" s="167">
        <f>IF(N308="nulová",J308,0)</f>
        <v>0</v>
      </c>
      <c r="BJ308" s="18" t="s">
        <v>85</v>
      </c>
      <c r="BK308" s="167">
        <f>ROUND(I308*H308,2)</f>
        <v>0</v>
      </c>
      <c r="BL308" s="18" t="s">
        <v>224</v>
      </c>
      <c r="BM308" s="166" t="s">
        <v>580</v>
      </c>
    </row>
    <row r="309" spans="1:47" s="2" customFormat="1" ht="97.5">
      <c r="A309" s="34"/>
      <c r="B309" s="35"/>
      <c r="C309" s="34"/>
      <c r="D309" s="168" t="s">
        <v>135</v>
      </c>
      <c r="E309" s="34"/>
      <c r="F309" s="169" t="s">
        <v>581</v>
      </c>
      <c r="G309" s="34"/>
      <c r="H309" s="34"/>
      <c r="I309" s="93"/>
      <c r="J309" s="34"/>
      <c r="K309" s="34"/>
      <c r="L309" s="35"/>
      <c r="M309" s="170"/>
      <c r="N309" s="171"/>
      <c r="O309" s="55"/>
      <c r="P309" s="55"/>
      <c r="Q309" s="55"/>
      <c r="R309" s="55"/>
      <c r="S309" s="55"/>
      <c r="T309" s="56"/>
      <c r="U309" s="34"/>
      <c r="V309" s="34"/>
      <c r="W309" s="34"/>
      <c r="X309" s="34"/>
      <c r="Y309" s="34"/>
      <c r="Z309" s="34"/>
      <c r="AA309" s="34"/>
      <c r="AB309" s="34"/>
      <c r="AC309" s="34"/>
      <c r="AD309" s="34"/>
      <c r="AE309" s="34"/>
      <c r="AT309" s="18" t="s">
        <v>135</v>
      </c>
      <c r="AU309" s="18" t="s">
        <v>87</v>
      </c>
    </row>
    <row r="310" spans="2:51" s="13" customFormat="1" ht="12">
      <c r="B310" s="172"/>
      <c r="D310" s="168" t="s">
        <v>137</v>
      </c>
      <c r="E310" s="173" t="s">
        <v>3</v>
      </c>
      <c r="F310" s="174" t="s">
        <v>582</v>
      </c>
      <c r="H310" s="175">
        <v>7.6</v>
      </c>
      <c r="I310" s="176"/>
      <c r="L310" s="172"/>
      <c r="M310" s="177"/>
      <c r="N310" s="178"/>
      <c r="O310" s="178"/>
      <c r="P310" s="178"/>
      <c r="Q310" s="178"/>
      <c r="R310" s="178"/>
      <c r="S310" s="178"/>
      <c r="T310" s="179"/>
      <c r="AT310" s="173" t="s">
        <v>137</v>
      </c>
      <c r="AU310" s="173" t="s">
        <v>87</v>
      </c>
      <c r="AV310" s="13" t="s">
        <v>87</v>
      </c>
      <c r="AW310" s="13" t="s">
        <v>39</v>
      </c>
      <c r="AX310" s="13" t="s">
        <v>77</v>
      </c>
      <c r="AY310" s="173" t="s">
        <v>126</v>
      </c>
    </row>
    <row r="311" spans="2:51" s="13" customFormat="1" ht="12">
      <c r="B311" s="172"/>
      <c r="D311" s="168" t="s">
        <v>137</v>
      </c>
      <c r="E311" s="173" t="s">
        <v>3</v>
      </c>
      <c r="F311" s="174" t="s">
        <v>583</v>
      </c>
      <c r="H311" s="175">
        <v>7.6</v>
      </c>
      <c r="I311" s="176"/>
      <c r="L311" s="172"/>
      <c r="M311" s="177"/>
      <c r="N311" s="178"/>
      <c r="O311" s="178"/>
      <c r="P311" s="178"/>
      <c r="Q311" s="178"/>
      <c r="R311" s="178"/>
      <c r="S311" s="178"/>
      <c r="T311" s="179"/>
      <c r="AT311" s="173" t="s">
        <v>137</v>
      </c>
      <c r="AU311" s="173" t="s">
        <v>87</v>
      </c>
      <c r="AV311" s="13" t="s">
        <v>87</v>
      </c>
      <c r="AW311" s="13" t="s">
        <v>39</v>
      </c>
      <c r="AX311" s="13" t="s">
        <v>77</v>
      </c>
      <c r="AY311" s="173" t="s">
        <v>126</v>
      </c>
    </row>
    <row r="312" spans="2:51" s="13" customFormat="1" ht="12">
      <c r="B312" s="172"/>
      <c r="D312" s="168" t="s">
        <v>137</v>
      </c>
      <c r="E312" s="173" t="s">
        <v>3</v>
      </c>
      <c r="F312" s="174" t="s">
        <v>584</v>
      </c>
      <c r="H312" s="175">
        <v>5.2</v>
      </c>
      <c r="I312" s="176"/>
      <c r="L312" s="172"/>
      <c r="M312" s="177"/>
      <c r="N312" s="178"/>
      <c r="O312" s="178"/>
      <c r="P312" s="178"/>
      <c r="Q312" s="178"/>
      <c r="R312" s="178"/>
      <c r="S312" s="178"/>
      <c r="T312" s="179"/>
      <c r="AT312" s="173" t="s">
        <v>137</v>
      </c>
      <c r="AU312" s="173" t="s">
        <v>87</v>
      </c>
      <c r="AV312" s="13" t="s">
        <v>87</v>
      </c>
      <c r="AW312" s="13" t="s">
        <v>39</v>
      </c>
      <c r="AX312" s="13" t="s">
        <v>77</v>
      </c>
      <c r="AY312" s="173" t="s">
        <v>126</v>
      </c>
    </row>
    <row r="313" spans="2:51" s="14" customFormat="1" ht="12">
      <c r="B313" s="180"/>
      <c r="D313" s="168" t="s">
        <v>137</v>
      </c>
      <c r="E313" s="181" t="s">
        <v>3</v>
      </c>
      <c r="F313" s="182" t="s">
        <v>140</v>
      </c>
      <c r="H313" s="183">
        <v>20.4</v>
      </c>
      <c r="I313" s="184"/>
      <c r="L313" s="180"/>
      <c r="M313" s="185"/>
      <c r="N313" s="186"/>
      <c r="O313" s="186"/>
      <c r="P313" s="186"/>
      <c r="Q313" s="186"/>
      <c r="R313" s="186"/>
      <c r="S313" s="186"/>
      <c r="T313" s="187"/>
      <c r="AT313" s="181" t="s">
        <v>137</v>
      </c>
      <c r="AU313" s="181" t="s">
        <v>87</v>
      </c>
      <c r="AV313" s="14" t="s">
        <v>133</v>
      </c>
      <c r="AW313" s="14" t="s">
        <v>39</v>
      </c>
      <c r="AX313" s="14" t="s">
        <v>85</v>
      </c>
      <c r="AY313" s="181" t="s">
        <v>126</v>
      </c>
    </row>
    <row r="314" spans="1:65" s="2" customFormat="1" ht="14.45" customHeight="1">
      <c r="A314" s="34"/>
      <c r="B314" s="154"/>
      <c r="C314" s="188" t="s">
        <v>585</v>
      </c>
      <c r="D314" s="188" t="s">
        <v>182</v>
      </c>
      <c r="E314" s="189" t="s">
        <v>586</v>
      </c>
      <c r="F314" s="190" t="s">
        <v>587</v>
      </c>
      <c r="G314" s="191" t="s">
        <v>192</v>
      </c>
      <c r="H314" s="192">
        <v>21.42</v>
      </c>
      <c r="I314" s="193"/>
      <c r="J314" s="194">
        <f>ROUND(I314*H314,2)</f>
        <v>0</v>
      </c>
      <c r="K314" s="190" t="s">
        <v>132</v>
      </c>
      <c r="L314" s="195"/>
      <c r="M314" s="196" t="s">
        <v>3</v>
      </c>
      <c r="N314" s="197" t="s">
        <v>48</v>
      </c>
      <c r="O314" s="55"/>
      <c r="P314" s="164">
        <f>O314*H314</f>
        <v>0</v>
      </c>
      <c r="Q314" s="164">
        <v>0.00308</v>
      </c>
      <c r="R314" s="164">
        <f>Q314*H314</f>
        <v>0.06597360000000001</v>
      </c>
      <c r="S314" s="164">
        <v>0</v>
      </c>
      <c r="T314" s="165">
        <f>S314*H314</f>
        <v>0</v>
      </c>
      <c r="U314" s="34"/>
      <c r="V314" s="34"/>
      <c r="W314" s="34"/>
      <c r="X314" s="34"/>
      <c r="Y314" s="34"/>
      <c r="Z314" s="34"/>
      <c r="AA314" s="34"/>
      <c r="AB314" s="34"/>
      <c r="AC314" s="34"/>
      <c r="AD314" s="34"/>
      <c r="AE314" s="34"/>
      <c r="AR314" s="166" t="s">
        <v>433</v>
      </c>
      <c r="AT314" s="166" t="s">
        <v>182</v>
      </c>
      <c r="AU314" s="166" t="s">
        <v>87</v>
      </c>
      <c r="AY314" s="18" t="s">
        <v>126</v>
      </c>
      <c r="BE314" s="167">
        <f>IF(N314="základní",J314,0)</f>
        <v>0</v>
      </c>
      <c r="BF314" s="167">
        <f>IF(N314="snížená",J314,0)</f>
        <v>0</v>
      </c>
      <c r="BG314" s="167">
        <f>IF(N314="zákl. přenesená",J314,0)</f>
        <v>0</v>
      </c>
      <c r="BH314" s="167">
        <f>IF(N314="sníž. přenesená",J314,0)</f>
        <v>0</v>
      </c>
      <c r="BI314" s="167">
        <f>IF(N314="nulová",J314,0)</f>
        <v>0</v>
      </c>
      <c r="BJ314" s="18" t="s">
        <v>85</v>
      </c>
      <c r="BK314" s="167">
        <f>ROUND(I314*H314,2)</f>
        <v>0</v>
      </c>
      <c r="BL314" s="18" t="s">
        <v>224</v>
      </c>
      <c r="BM314" s="166" t="s">
        <v>588</v>
      </c>
    </row>
    <row r="315" spans="2:51" s="13" customFormat="1" ht="12">
      <c r="B315" s="172"/>
      <c r="D315" s="168" t="s">
        <v>137</v>
      </c>
      <c r="E315" s="173" t="s">
        <v>3</v>
      </c>
      <c r="F315" s="174" t="s">
        <v>582</v>
      </c>
      <c r="H315" s="175">
        <v>7.6</v>
      </c>
      <c r="I315" s="176"/>
      <c r="L315" s="172"/>
      <c r="M315" s="177"/>
      <c r="N315" s="178"/>
      <c r="O315" s="178"/>
      <c r="P315" s="178"/>
      <c r="Q315" s="178"/>
      <c r="R315" s="178"/>
      <c r="S315" s="178"/>
      <c r="T315" s="179"/>
      <c r="AT315" s="173" t="s">
        <v>137</v>
      </c>
      <c r="AU315" s="173" t="s">
        <v>87</v>
      </c>
      <c r="AV315" s="13" t="s">
        <v>87</v>
      </c>
      <c r="AW315" s="13" t="s">
        <v>39</v>
      </c>
      <c r="AX315" s="13" t="s">
        <v>77</v>
      </c>
      <c r="AY315" s="173" t="s">
        <v>126</v>
      </c>
    </row>
    <row r="316" spans="2:51" s="13" customFormat="1" ht="12">
      <c r="B316" s="172"/>
      <c r="D316" s="168" t="s">
        <v>137</v>
      </c>
      <c r="E316" s="173" t="s">
        <v>3</v>
      </c>
      <c r="F316" s="174" t="s">
        <v>583</v>
      </c>
      <c r="H316" s="175">
        <v>7.6</v>
      </c>
      <c r="I316" s="176"/>
      <c r="L316" s="172"/>
      <c r="M316" s="177"/>
      <c r="N316" s="178"/>
      <c r="O316" s="178"/>
      <c r="P316" s="178"/>
      <c r="Q316" s="178"/>
      <c r="R316" s="178"/>
      <c r="S316" s="178"/>
      <c r="T316" s="179"/>
      <c r="AT316" s="173" t="s">
        <v>137</v>
      </c>
      <c r="AU316" s="173" t="s">
        <v>87</v>
      </c>
      <c r="AV316" s="13" t="s">
        <v>87</v>
      </c>
      <c r="AW316" s="13" t="s">
        <v>39</v>
      </c>
      <c r="AX316" s="13" t="s">
        <v>77</v>
      </c>
      <c r="AY316" s="173" t="s">
        <v>126</v>
      </c>
    </row>
    <row r="317" spans="2:51" s="13" customFormat="1" ht="12">
      <c r="B317" s="172"/>
      <c r="D317" s="168" t="s">
        <v>137</v>
      </c>
      <c r="E317" s="173" t="s">
        <v>3</v>
      </c>
      <c r="F317" s="174" t="s">
        <v>584</v>
      </c>
      <c r="H317" s="175">
        <v>5.2</v>
      </c>
      <c r="I317" s="176"/>
      <c r="L317" s="172"/>
      <c r="M317" s="177"/>
      <c r="N317" s="178"/>
      <c r="O317" s="178"/>
      <c r="P317" s="178"/>
      <c r="Q317" s="178"/>
      <c r="R317" s="178"/>
      <c r="S317" s="178"/>
      <c r="T317" s="179"/>
      <c r="AT317" s="173" t="s">
        <v>137</v>
      </c>
      <c r="AU317" s="173" t="s">
        <v>87</v>
      </c>
      <c r="AV317" s="13" t="s">
        <v>87</v>
      </c>
      <c r="AW317" s="13" t="s">
        <v>39</v>
      </c>
      <c r="AX317" s="13" t="s">
        <v>77</v>
      </c>
      <c r="AY317" s="173" t="s">
        <v>126</v>
      </c>
    </row>
    <row r="318" spans="2:51" s="15" customFormat="1" ht="12">
      <c r="B318" s="201"/>
      <c r="D318" s="168" t="s">
        <v>137</v>
      </c>
      <c r="E318" s="202" t="s">
        <v>3</v>
      </c>
      <c r="F318" s="203" t="s">
        <v>393</v>
      </c>
      <c r="H318" s="204">
        <v>20.4</v>
      </c>
      <c r="I318" s="205"/>
      <c r="L318" s="201"/>
      <c r="M318" s="206"/>
      <c r="N318" s="207"/>
      <c r="O318" s="207"/>
      <c r="P318" s="207"/>
      <c r="Q318" s="207"/>
      <c r="R318" s="207"/>
      <c r="S318" s="207"/>
      <c r="T318" s="208"/>
      <c r="AT318" s="202" t="s">
        <v>137</v>
      </c>
      <c r="AU318" s="202" t="s">
        <v>87</v>
      </c>
      <c r="AV318" s="15" t="s">
        <v>144</v>
      </c>
      <c r="AW318" s="15" t="s">
        <v>39</v>
      </c>
      <c r="AX318" s="15" t="s">
        <v>77</v>
      </c>
      <c r="AY318" s="202" t="s">
        <v>126</v>
      </c>
    </row>
    <row r="319" spans="2:51" s="13" customFormat="1" ht="12">
      <c r="B319" s="172"/>
      <c r="D319" s="168" t="s">
        <v>137</v>
      </c>
      <c r="E319" s="173" t="s">
        <v>3</v>
      </c>
      <c r="F319" s="174" t="s">
        <v>589</v>
      </c>
      <c r="H319" s="175">
        <v>21.42</v>
      </c>
      <c r="I319" s="176"/>
      <c r="L319" s="172"/>
      <c r="M319" s="177"/>
      <c r="N319" s="178"/>
      <c r="O319" s="178"/>
      <c r="P319" s="178"/>
      <c r="Q319" s="178"/>
      <c r="R319" s="178"/>
      <c r="S319" s="178"/>
      <c r="T319" s="179"/>
      <c r="AT319" s="173" t="s">
        <v>137</v>
      </c>
      <c r="AU319" s="173" t="s">
        <v>87</v>
      </c>
      <c r="AV319" s="13" t="s">
        <v>87</v>
      </c>
      <c r="AW319" s="13" t="s">
        <v>39</v>
      </c>
      <c r="AX319" s="13" t="s">
        <v>85</v>
      </c>
      <c r="AY319" s="173" t="s">
        <v>126</v>
      </c>
    </row>
    <row r="320" spans="1:65" s="2" customFormat="1" ht="19.15" customHeight="1">
      <c r="A320" s="34"/>
      <c r="B320" s="154"/>
      <c r="C320" s="155" t="s">
        <v>590</v>
      </c>
      <c r="D320" s="155" t="s">
        <v>128</v>
      </c>
      <c r="E320" s="156" t="s">
        <v>591</v>
      </c>
      <c r="F320" s="157" t="s">
        <v>592</v>
      </c>
      <c r="G320" s="158" t="s">
        <v>157</v>
      </c>
      <c r="H320" s="159">
        <v>0.067</v>
      </c>
      <c r="I320" s="160"/>
      <c r="J320" s="161">
        <f>ROUND(I320*H320,2)</f>
        <v>0</v>
      </c>
      <c r="K320" s="157" t="s">
        <v>132</v>
      </c>
      <c r="L320" s="35"/>
      <c r="M320" s="162" t="s">
        <v>3</v>
      </c>
      <c r="N320" s="163" t="s">
        <v>48</v>
      </c>
      <c r="O320" s="55"/>
      <c r="P320" s="164">
        <f>O320*H320</f>
        <v>0</v>
      </c>
      <c r="Q320" s="164">
        <v>0</v>
      </c>
      <c r="R320" s="164">
        <f>Q320*H320</f>
        <v>0</v>
      </c>
      <c r="S320" s="164">
        <v>0</v>
      </c>
      <c r="T320" s="165">
        <f>S320*H320</f>
        <v>0</v>
      </c>
      <c r="U320" s="34"/>
      <c r="V320" s="34"/>
      <c r="W320" s="34"/>
      <c r="X320" s="34"/>
      <c r="Y320" s="34"/>
      <c r="Z320" s="34"/>
      <c r="AA320" s="34"/>
      <c r="AB320" s="34"/>
      <c r="AC320" s="34"/>
      <c r="AD320" s="34"/>
      <c r="AE320" s="34"/>
      <c r="AR320" s="166" t="s">
        <v>224</v>
      </c>
      <c r="AT320" s="166" t="s">
        <v>128</v>
      </c>
      <c r="AU320" s="166" t="s">
        <v>87</v>
      </c>
      <c r="AY320" s="18" t="s">
        <v>126</v>
      </c>
      <c r="BE320" s="167">
        <f>IF(N320="základní",J320,0)</f>
        <v>0</v>
      </c>
      <c r="BF320" s="167">
        <f>IF(N320="snížená",J320,0)</f>
        <v>0</v>
      </c>
      <c r="BG320" s="167">
        <f>IF(N320="zákl. přenesená",J320,0)</f>
        <v>0</v>
      </c>
      <c r="BH320" s="167">
        <f>IF(N320="sníž. přenesená",J320,0)</f>
        <v>0</v>
      </c>
      <c r="BI320" s="167">
        <f>IF(N320="nulová",J320,0)</f>
        <v>0</v>
      </c>
      <c r="BJ320" s="18" t="s">
        <v>85</v>
      </c>
      <c r="BK320" s="167">
        <f>ROUND(I320*H320,2)</f>
        <v>0</v>
      </c>
      <c r="BL320" s="18" t="s">
        <v>224</v>
      </c>
      <c r="BM320" s="166" t="s">
        <v>593</v>
      </c>
    </row>
    <row r="321" spans="1:47" s="2" customFormat="1" ht="78">
      <c r="A321" s="34"/>
      <c r="B321" s="35"/>
      <c r="C321" s="34"/>
      <c r="D321" s="168" t="s">
        <v>135</v>
      </c>
      <c r="E321" s="34"/>
      <c r="F321" s="169" t="s">
        <v>594</v>
      </c>
      <c r="G321" s="34"/>
      <c r="H321" s="34"/>
      <c r="I321" s="93"/>
      <c r="J321" s="34"/>
      <c r="K321" s="34"/>
      <c r="L321" s="35"/>
      <c r="M321" s="170"/>
      <c r="N321" s="171"/>
      <c r="O321" s="55"/>
      <c r="P321" s="55"/>
      <c r="Q321" s="55"/>
      <c r="R321" s="55"/>
      <c r="S321" s="55"/>
      <c r="T321" s="56"/>
      <c r="U321" s="34"/>
      <c r="V321" s="34"/>
      <c r="W321" s="34"/>
      <c r="X321" s="34"/>
      <c r="Y321" s="34"/>
      <c r="Z321" s="34"/>
      <c r="AA321" s="34"/>
      <c r="AB321" s="34"/>
      <c r="AC321" s="34"/>
      <c r="AD321" s="34"/>
      <c r="AE321" s="34"/>
      <c r="AT321" s="18" t="s">
        <v>135</v>
      </c>
      <c r="AU321" s="18" t="s">
        <v>87</v>
      </c>
    </row>
    <row r="322" spans="2:63" s="12" customFormat="1" ht="22.9" customHeight="1">
      <c r="B322" s="141"/>
      <c r="D322" s="142" t="s">
        <v>76</v>
      </c>
      <c r="E322" s="152" t="s">
        <v>595</v>
      </c>
      <c r="F322" s="152" t="s">
        <v>596</v>
      </c>
      <c r="I322" s="144"/>
      <c r="J322" s="153">
        <f>BK322</f>
        <v>0</v>
      </c>
      <c r="L322" s="141"/>
      <c r="M322" s="146"/>
      <c r="N322" s="147"/>
      <c r="O322" s="147"/>
      <c r="P322" s="148">
        <f>SUM(P323:P328)</f>
        <v>0</v>
      </c>
      <c r="Q322" s="147"/>
      <c r="R322" s="148">
        <f>SUM(R323:R328)</f>
        <v>0.004284</v>
      </c>
      <c r="S322" s="147"/>
      <c r="T322" s="149">
        <f>SUM(T323:T328)</f>
        <v>0</v>
      </c>
      <c r="AR322" s="142" t="s">
        <v>87</v>
      </c>
      <c r="AT322" s="150" t="s">
        <v>76</v>
      </c>
      <c r="AU322" s="150" t="s">
        <v>85</v>
      </c>
      <c r="AY322" s="142" t="s">
        <v>126</v>
      </c>
      <c r="BK322" s="151">
        <f>SUM(BK323:BK328)</f>
        <v>0</v>
      </c>
    </row>
    <row r="323" spans="1:65" s="2" customFormat="1" ht="19.15" customHeight="1">
      <c r="A323" s="34"/>
      <c r="B323" s="154"/>
      <c r="C323" s="155" t="s">
        <v>597</v>
      </c>
      <c r="D323" s="155" t="s">
        <v>128</v>
      </c>
      <c r="E323" s="156" t="s">
        <v>598</v>
      </c>
      <c r="F323" s="157" t="s">
        <v>599</v>
      </c>
      <c r="G323" s="158" t="s">
        <v>192</v>
      </c>
      <c r="H323" s="159">
        <v>20.4</v>
      </c>
      <c r="I323" s="160"/>
      <c r="J323" s="161">
        <f>ROUND(I323*H323,2)</f>
        <v>0</v>
      </c>
      <c r="K323" s="157" t="s">
        <v>132</v>
      </c>
      <c r="L323" s="35"/>
      <c r="M323" s="162" t="s">
        <v>3</v>
      </c>
      <c r="N323" s="163" t="s">
        <v>48</v>
      </c>
      <c r="O323" s="55"/>
      <c r="P323" s="164">
        <f>O323*H323</f>
        <v>0</v>
      </c>
      <c r="Q323" s="164">
        <v>5E-05</v>
      </c>
      <c r="R323" s="164">
        <f>Q323*H323</f>
        <v>0.00102</v>
      </c>
      <c r="S323" s="164">
        <v>0</v>
      </c>
      <c r="T323" s="165">
        <f>S323*H323</f>
        <v>0</v>
      </c>
      <c r="U323" s="34"/>
      <c r="V323" s="34"/>
      <c r="W323" s="34"/>
      <c r="X323" s="34"/>
      <c r="Y323" s="34"/>
      <c r="Z323" s="34"/>
      <c r="AA323" s="34"/>
      <c r="AB323" s="34"/>
      <c r="AC323" s="34"/>
      <c r="AD323" s="34"/>
      <c r="AE323" s="34"/>
      <c r="AR323" s="166" t="s">
        <v>224</v>
      </c>
      <c r="AT323" s="166" t="s">
        <v>128</v>
      </c>
      <c r="AU323" s="166" t="s">
        <v>87</v>
      </c>
      <c r="AY323" s="18" t="s">
        <v>126</v>
      </c>
      <c r="BE323" s="167">
        <f>IF(N323="základní",J323,0)</f>
        <v>0</v>
      </c>
      <c r="BF323" s="167">
        <f>IF(N323="snížená",J323,0)</f>
        <v>0</v>
      </c>
      <c r="BG323" s="167">
        <f>IF(N323="zákl. přenesená",J323,0)</f>
        <v>0</v>
      </c>
      <c r="BH323" s="167">
        <f>IF(N323="sníž. přenesená",J323,0)</f>
        <v>0</v>
      </c>
      <c r="BI323" s="167">
        <f>IF(N323="nulová",J323,0)</f>
        <v>0</v>
      </c>
      <c r="BJ323" s="18" t="s">
        <v>85</v>
      </c>
      <c r="BK323" s="167">
        <f>ROUND(I323*H323,2)</f>
        <v>0</v>
      </c>
      <c r="BL323" s="18" t="s">
        <v>224</v>
      </c>
      <c r="BM323" s="166" t="s">
        <v>600</v>
      </c>
    </row>
    <row r="324" spans="2:51" s="13" customFormat="1" ht="12">
      <c r="B324" s="172"/>
      <c r="D324" s="168" t="s">
        <v>137</v>
      </c>
      <c r="E324" s="173" t="s">
        <v>3</v>
      </c>
      <c r="F324" s="174" t="s">
        <v>582</v>
      </c>
      <c r="H324" s="175">
        <v>7.6</v>
      </c>
      <c r="I324" s="176"/>
      <c r="L324" s="172"/>
      <c r="M324" s="177"/>
      <c r="N324" s="178"/>
      <c r="O324" s="178"/>
      <c r="P324" s="178"/>
      <c r="Q324" s="178"/>
      <c r="R324" s="178"/>
      <c r="S324" s="178"/>
      <c r="T324" s="179"/>
      <c r="AT324" s="173" t="s">
        <v>137</v>
      </c>
      <c r="AU324" s="173" t="s">
        <v>87</v>
      </c>
      <c r="AV324" s="13" t="s">
        <v>87</v>
      </c>
      <c r="AW324" s="13" t="s">
        <v>39</v>
      </c>
      <c r="AX324" s="13" t="s">
        <v>77</v>
      </c>
      <c r="AY324" s="173" t="s">
        <v>126</v>
      </c>
    </row>
    <row r="325" spans="2:51" s="13" customFormat="1" ht="12">
      <c r="B325" s="172"/>
      <c r="D325" s="168" t="s">
        <v>137</v>
      </c>
      <c r="E325" s="173" t="s">
        <v>3</v>
      </c>
      <c r="F325" s="174" t="s">
        <v>583</v>
      </c>
      <c r="H325" s="175">
        <v>7.6</v>
      </c>
      <c r="I325" s="176"/>
      <c r="L325" s="172"/>
      <c r="M325" s="177"/>
      <c r="N325" s="178"/>
      <c r="O325" s="178"/>
      <c r="P325" s="178"/>
      <c r="Q325" s="178"/>
      <c r="R325" s="178"/>
      <c r="S325" s="178"/>
      <c r="T325" s="179"/>
      <c r="AT325" s="173" t="s">
        <v>137</v>
      </c>
      <c r="AU325" s="173" t="s">
        <v>87</v>
      </c>
      <c r="AV325" s="13" t="s">
        <v>87</v>
      </c>
      <c r="AW325" s="13" t="s">
        <v>39</v>
      </c>
      <c r="AX325" s="13" t="s">
        <v>77</v>
      </c>
      <c r="AY325" s="173" t="s">
        <v>126</v>
      </c>
    </row>
    <row r="326" spans="2:51" s="13" customFormat="1" ht="12">
      <c r="B326" s="172"/>
      <c r="D326" s="168" t="s">
        <v>137</v>
      </c>
      <c r="E326" s="173" t="s">
        <v>3</v>
      </c>
      <c r="F326" s="174" t="s">
        <v>584</v>
      </c>
      <c r="H326" s="175">
        <v>5.2</v>
      </c>
      <c r="I326" s="176"/>
      <c r="L326" s="172"/>
      <c r="M326" s="177"/>
      <c r="N326" s="178"/>
      <c r="O326" s="178"/>
      <c r="P326" s="178"/>
      <c r="Q326" s="178"/>
      <c r="R326" s="178"/>
      <c r="S326" s="178"/>
      <c r="T326" s="179"/>
      <c r="AT326" s="173" t="s">
        <v>137</v>
      </c>
      <c r="AU326" s="173" t="s">
        <v>87</v>
      </c>
      <c r="AV326" s="13" t="s">
        <v>87</v>
      </c>
      <c r="AW326" s="13" t="s">
        <v>39</v>
      </c>
      <c r="AX326" s="13" t="s">
        <v>77</v>
      </c>
      <c r="AY326" s="173" t="s">
        <v>126</v>
      </c>
    </row>
    <row r="327" spans="2:51" s="14" customFormat="1" ht="12">
      <c r="B327" s="180"/>
      <c r="D327" s="168" t="s">
        <v>137</v>
      </c>
      <c r="E327" s="181" t="s">
        <v>3</v>
      </c>
      <c r="F327" s="182" t="s">
        <v>140</v>
      </c>
      <c r="H327" s="183">
        <v>20.4</v>
      </c>
      <c r="I327" s="184"/>
      <c r="L327" s="180"/>
      <c r="M327" s="185"/>
      <c r="N327" s="186"/>
      <c r="O327" s="186"/>
      <c r="P327" s="186"/>
      <c r="Q327" s="186"/>
      <c r="R327" s="186"/>
      <c r="S327" s="186"/>
      <c r="T327" s="187"/>
      <c r="AT327" s="181" t="s">
        <v>137</v>
      </c>
      <c r="AU327" s="181" t="s">
        <v>87</v>
      </c>
      <c r="AV327" s="14" t="s">
        <v>133</v>
      </c>
      <c r="AW327" s="14" t="s">
        <v>39</v>
      </c>
      <c r="AX327" s="14" t="s">
        <v>85</v>
      </c>
      <c r="AY327" s="181" t="s">
        <v>126</v>
      </c>
    </row>
    <row r="328" spans="1:65" s="2" customFormat="1" ht="14.45" customHeight="1">
      <c r="A328" s="34"/>
      <c r="B328" s="154"/>
      <c r="C328" s="155" t="s">
        <v>601</v>
      </c>
      <c r="D328" s="155" t="s">
        <v>128</v>
      </c>
      <c r="E328" s="156" t="s">
        <v>602</v>
      </c>
      <c r="F328" s="157" t="s">
        <v>603</v>
      </c>
      <c r="G328" s="158" t="s">
        <v>192</v>
      </c>
      <c r="H328" s="159">
        <v>20.4</v>
      </c>
      <c r="I328" s="160"/>
      <c r="J328" s="161">
        <f>ROUND(I328*H328,2)</f>
        <v>0</v>
      </c>
      <c r="K328" s="157" t="s">
        <v>132</v>
      </c>
      <c r="L328" s="35"/>
      <c r="M328" s="209" t="s">
        <v>3</v>
      </c>
      <c r="N328" s="210" t="s">
        <v>48</v>
      </c>
      <c r="O328" s="211"/>
      <c r="P328" s="212">
        <f>O328*H328</f>
        <v>0</v>
      </c>
      <c r="Q328" s="212">
        <v>0.00016</v>
      </c>
      <c r="R328" s="212">
        <f>Q328*H328</f>
        <v>0.003264</v>
      </c>
      <c r="S328" s="212">
        <v>0</v>
      </c>
      <c r="T328" s="213">
        <f>S328*H328</f>
        <v>0</v>
      </c>
      <c r="U328" s="34"/>
      <c r="V328" s="34"/>
      <c r="W328" s="34"/>
      <c r="X328" s="34"/>
      <c r="Y328" s="34"/>
      <c r="Z328" s="34"/>
      <c r="AA328" s="34"/>
      <c r="AB328" s="34"/>
      <c r="AC328" s="34"/>
      <c r="AD328" s="34"/>
      <c r="AE328" s="34"/>
      <c r="AR328" s="166" t="s">
        <v>224</v>
      </c>
      <c r="AT328" s="166" t="s">
        <v>128</v>
      </c>
      <c r="AU328" s="166" t="s">
        <v>87</v>
      </c>
      <c r="AY328" s="18" t="s">
        <v>126</v>
      </c>
      <c r="BE328" s="167">
        <f>IF(N328="základní",J328,0)</f>
        <v>0</v>
      </c>
      <c r="BF328" s="167">
        <f>IF(N328="snížená",J328,0)</f>
        <v>0</v>
      </c>
      <c r="BG328" s="167">
        <f>IF(N328="zákl. přenesená",J328,0)</f>
        <v>0</v>
      </c>
      <c r="BH328" s="167">
        <f>IF(N328="sníž. přenesená",J328,0)</f>
        <v>0</v>
      </c>
      <c r="BI328" s="167">
        <f>IF(N328="nulová",J328,0)</f>
        <v>0</v>
      </c>
      <c r="BJ328" s="18" t="s">
        <v>85</v>
      </c>
      <c r="BK328" s="167">
        <f>ROUND(I328*H328,2)</f>
        <v>0</v>
      </c>
      <c r="BL328" s="18" t="s">
        <v>224</v>
      </c>
      <c r="BM328" s="166" t="s">
        <v>604</v>
      </c>
    </row>
    <row r="329" spans="1:31" s="2" customFormat="1" ht="6.95" customHeight="1">
      <c r="A329" s="34"/>
      <c r="B329" s="44"/>
      <c r="C329" s="45"/>
      <c r="D329" s="45"/>
      <c r="E329" s="45"/>
      <c r="F329" s="45"/>
      <c r="G329" s="45"/>
      <c r="H329" s="45"/>
      <c r="I329" s="114"/>
      <c r="J329" s="45"/>
      <c r="K329" s="45"/>
      <c r="L329" s="35"/>
      <c r="M329" s="34"/>
      <c r="O329" s="34"/>
      <c r="P329" s="34"/>
      <c r="Q329" s="34"/>
      <c r="R329" s="34"/>
      <c r="S329" s="34"/>
      <c r="T329" s="34"/>
      <c r="U329" s="34"/>
      <c r="V329" s="34"/>
      <c r="W329" s="34"/>
      <c r="X329" s="34"/>
      <c r="Y329" s="34"/>
      <c r="Z329" s="34"/>
      <c r="AA329" s="34"/>
      <c r="AB329" s="34"/>
      <c r="AC329" s="34"/>
      <c r="AD329" s="34"/>
      <c r="AE329" s="34"/>
    </row>
  </sheetData>
  <autoFilter ref="C91:K328"/>
  <mergeCells count="9">
    <mergeCell ref="E50:H50"/>
    <mergeCell ref="E82:H82"/>
    <mergeCell ref="E84:H8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03"/>
  <sheetViews>
    <sheetView showGridLines="0" workbookViewId="0" topLeftCell="A1">
      <selection activeCell="G61" sqref="G61"/>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9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0"/>
      <c r="L2" s="317" t="s">
        <v>6</v>
      </c>
      <c r="M2" s="318"/>
      <c r="N2" s="318"/>
      <c r="O2" s="318"/>
      <c r="P2" s="318"/>
      <c r="Q2" s="318"/>
      <c r="R2" s="318"/>
      <c r="S2" s="318"/>
      <c r="T2" s="318"/>
      <c r="U2" s="318"/>
      <c r="V2" s="318"/>
      <c r="AT2" s="18" t="s">
        <v>98</v>
      </c>
    </row>
    <row r="3" spans="2:46" s="1" customFormat="1" ht="6.95" customHeight="1">
      <c r="B3" s="19"/>
      <c r="C3" s="20"/>
      <c r="D3" s="20"/>
      <c r="E3" s="20"/>
      <c r="F3" s="20"/>
      <c r="G3" s="20"/>
      <c r="H3" s="20"/>
      <c r="I3" s="91"/>
      <c r="J3" s="20"/>
      <c r="K3" s="20"/>
      <c r="L3" s="21"/>
      <c r="AT3" s="18" t="s">
        <v>87</v>
      </c>
    </row>
    <row r="4" spans="2:46" s="1" customFormat="1" ht="24.95" customHeight="1">
      <c r="B4" s="21"/>
      <c r="D4" s="22" t="s">
        <v>99</v>
      </c>
      <c r="I4" s="90"/>
      <c r="L4" s="21"/>
      <c r="M4" s="92" t="s">
        <v>11</v>
      </c>
      <c r="AT4" s="18" t="s">
        <v>4</v>
      </c>
    </row>
    <row r="5" spans="2:12" s="1" customFormat="1" ht="6.95" customHeight="1">
      <c r="B5" s="21"/>
      <c r="I5" s="90"/>
      <c r="L5" s="21"/>
    </row>
    <row r="6" spans="2:12" s="1" customFormat="1" ht="12" customHeight="1">
      <c r="B6" s="21"/>
      <c r="D6" s="28" t="s">
        <v>17</v>
      </c>
      <c r="I6" s="90"/>
      <c r="L6" s="21"/>
    </row>
    <row r="7" spans="2:12" s="1" customFormat="1" ht="14.45" customHeight="1">
      <c r="B7" s="21"/>
      <c r="E7" s="331" t="str">
        <f>'Rekapitulace stavby'!K6</f>
        <v>Obnova rybníka Kamenná a revitalizace Lazského potoka</v>
      </c>
      <c r="F7" s="332"/>
      <c r="G7" s="332"/>
      <c r="H7" s="332"/>
      <c r="I7" s="90"/>
      <c r="L7" s="21"/>
    </row>
    <row r="8" spans="1:31" s="2" customFormat="1" ht="12" customHeight="1">
      <c r="A8" s="34"/>
      <c r="B8" s="35"/>
      <c r="C8" s="34"/>
      <c r="D8" s="28" t="s">
        <v>100</v>
      </c>
      <c r="E8" s="34"/>
      <c r="F8" s="34"/>
      <c r="G8" s="34"/>
      <c r="H8" s="34"/>
      <c r="I8" s="93"/>
      <c r="J8" s="34"/>
      <c r="K8" s="34"/>
      <c r="L8" s="94"/>
      <c r="S8" s="34"/>
      <c r="T8" s="34"/>
      <c r="U8" s="34"/>
      <c r="V8" s="34"/>
      <c r="W8" s="34"/>
      <c r="X8" s="34"/>
      <c r="Y8" s="34"/>
      <c r="Z8" s="34"/>
      <c r="AA8" s="34"/>
      <c r="AB8" s="34"/>
      <c r="AC8" s="34"/>
      <c r="AD8" s="34"/>
      <c r="AE8" s="34"/>
    </row>
    <row r="9" spans="1:31" s="2" customFormat="1" ht="14.45" customHeight="1">
      <c r="A9" s="34"/>
      <c r="B9" s="35"/>
      <c r="C9" s="34"/>
      <c r="D9" s="34"/>
      <c r="E9" s="309" t="s">
        <v>97</v>
      </c>
      <c r="F9" s="330"/>
      <c r="G9" s="330"/>
      <c r="H9" s="330"/>
      <c r="I9" s="93"/>
      <c r="J9" s="34"/>
      <c r="K9" s="34"/>
      <c r="L9" s="94"/>
      <c r="S9" s="34"/>
      <c r="T9" s="34"/>
      <c r="U9" s="34"/>
      <c r="V9" s="34"/>
      <c r="W9" s="34"/>
      <c r="X9" s="34"/>
      <c r="Y9" s="34"/>
      <c r="Z9" s="34"/>
      <c r="AA9" s="34"/>
      <c r="AB9" s="34"/>
      <c r="AC9" s="34"/>
      <c r="AD9" s="34"/>
      <c r="AE9" s="34"/>
    </row>
    <row r="10" spans="1:31" s="2" customFormat="1" ht="12">
      <c r="A10" s="34"/>
      <c r="B10" s="35"/>
      <c r="C10" s="34"/>
      <c r="D10" s="34"/>
      <c r="E10" s="34"/>
      <c r="F10" s="34"/>
      <c r="G10" s="34"/>
      <c r="H10" s="34"/>
      <c r="I10" s="93"/>
      <c r="J10" s="34"/>
      <c r="K10" s="34"/>
      <c r="L10" s="94"/>
      <c r="S10" s="34"/>
      <c r="T10" s="34"/>
      <c r="U10" s="34"/>
      <c r="V10" s="34"/>
      <c r="W10" s="34"/>
      <c r="X10" s="34"/>
      <c r="Y10" s="34"/>
      <c r="Z10" s="34"/>
      <c r="AA10" s="34"/>
      <c r="AB10" s="34"/>
      <c r="AC10" s="34"/>
      <c r="AD10" s="34"/>
      <c r="AE10" s="34"/>
    </row>
    <row r="11" spans="1:31" s="2" customFormat="1" ht="12" customHeight="1">
      <c r="A11" s="34"/>
      <c r="B11" s="35"/>
      <c r="C11" s="34"/>
      <c r="D11" s="28" t="s">
        <v>19</v>
      </c>
      <c r="E11" s="34"/>
      <c r="F11" s="26" t="s">
        <v>20</v>
      </c>
      <c r="G11" s="34"/>
      <c r="H11" s="34"/>
      <c r="I11" s="95" t="s">
        <v>21</v>
      </c>
      <c r="J11" s="26" t="s">
        <v>22</v>
      </c>
      <c r="K11" s="34"/>
      <c r="L11" s="94"/>
      <c r="S11" s="34"/>
      <c r="T11" s="34"/>
      <c r="U11" s="34"/>
      <c r="V11" s="34"/>
      <c r="W11" s="34"/>
      <c r="X11" s="34"/>
      <c r="Y11" s="34"/>
      <c r="Z11" s="34"/>
      <c r="AA11" s="34"/>
      <c r="AB11" s="34"/>
      <c r="AC11" s="34"/>
      <c r="AD11" s="34"/>
      <c r="AE11" s="34"/>
    </row>
    <row r="12" spans="1:31" s="2" customFormat="1" ht="12" customHeight="1">
      <c r="A12" s="34"/>
      <c r="B12" s="35"/>
      <c r="C12" s="34"/>
      <c r="D12" s="28" t="s">
        <v>23</v>
      </c>
      <c r="E12" s="34"/>
      <c r="F12" s="26" t="s">
        <v>24</v>
      </c>
      <c r="G12" s="34"/>
      <c r="H12" s="34"/>
      <c r="I12" s="95" t="s">
        <v>25</v>
      </c>
      <c r="J12" s="52" t="str">
        <f>'Rekapitulace stavby'!AN8</f>
        <v>11. 1. 2020</v>
      </c>
      <c r="K12" s="34"/>
      <c r="L12" s="94"/>
      <c r="S12" s="34"/>
      <c r="T12" s="34"/>
      <c r="U12" s="34"/>
      <c r="V12" s="34"/>
      <c r="W12" s="34"/>
      <c r="X12" s="34"/>
      <c r="Y12" s="34"/>
      <c r="Z12" s="34"/>
      <c r="AA12" s="34"/>
      <c r="AB12" s="34"/>
      <c r="AC12" s="34"/>
      <c r="AD12" s="34"/>
      <c r="AE12" s="34"/>
    </row>
    <row r="13" spans="1:31" s="2" customFormat="1" ht="21.75" customHeight="1">
      <c r="A13" s="34"/>
      <c r="B13" s="35"/>
      <c r="C13" s="34"/>
      <c r="D13" s="25" t="s">
        <v>27</v>
      </c>
      <c r="E13" s="34"/>
      <c r="F13" s="30" t="s">
        <v>28</v>
      </c>
      <c r="G13" s="34"/>
      <c r="H13" s="34"/>
      <c r="I13" s="96" t="s">
        <v>29</v>
      </c>
      <c r="J13" s="30" t="s">
        <v>30</v>
      </c>
      <c r="K13" s="34"/>
      <c r="L13" s="94"/>
      <c r="S13" s="34"/>
      <c r="T13" s="34"/>
      <c r="U13" s="34"/>
      <c r="V13" s="34"/>
      <c r="W13" s="34"/>
      <c r="X13" s="34"/>
      <c r="Y13" s="34"/>
      <c r="Z13" s="34"/>
      <c r="AA13" s="34"/>
      <c r="AB13" s="34"/>
      <c r="AC13" s="34"/>
      <c r="AD13" s="34"/>
      <c r="AE13" s="34"/>
    </row>
    <row r="14" spans="1:31" s="2" customFormat="1" ht="12" customHeight="1">
      <c r="A14" s="34"/>
      <c r="B14" s="35"/>
      <c r="C14" s="34"/>
      <c r="D14" s="28" t="s">
        <v>31</v>
      </c>
      <c r="E14" s="34"/>
      <c r="F14" s="34"/>
      <c r="G14" s="34"/>
      <c r="H14" s="34"/>
      <c r="I14" s="95" t="s">
        <v>32</v>
      </c>
      <c r="J14" s="26" t="s">
        <v>3</v>
      </c>
      <c r="K14" s="34"/>
      <c r="L14" s="94"/>
      <c r="S14" s="34"/>
      <c r="T14" s="34"/>
      <c r="U14" s="34"/>
      <c r="V14" s="34"/>
      <c r="W14" s="34"/>
      <c r="X14" s="34"/>
      <c r="Y14" s="34"/>
      <c r="Z14" s="34"/>
      <c r="AA14" s="34"/>
      <c r="AB14" s="34"/>
      <c r="AC14" s="34"/>
      <c r="AD14" s="34"/>
      <c r="AE14" s="34"/>
    </row>
    <row r="15" spans="1:31" s="2" customFormat="1" ht="18" customHeight="1">
      <c r="A15" s="34"/>
      <c r="B15" s="35"/>
      <c r="C15" s="34"/>
      <c r="D15" s="34"/>
      <c r="E15" s="26" t="s">
        <v>33</v>
      </c>
      <c r="F15" s="34"/>
      <c r="G15" s="34"/>
      <c r="H15" s="34"/>
      <c r="I15" s="95" t="s">
        <v>34</v>
      </c>
      <c r="J15" s="26" t="s">
        <v>3</v>
      </c>
      <c r="K15" s="34"/>
      <c r="L15" s="94"/>
      <c r="S15" s="34"/>
      <c r="T15" s="34"/>
      <c r="U15" s="34"/>
      <c r="V15" s="34"/>
      <c r="W15" s="34"/>
      <c r="X15" s="34"/>
      <c r="Y15" s="34"/>
      <c r="Z15" s="34"/>
      <c r="AA15" s="34"/>
      <c r="AB15" s="34"/>
      <c r="AC15" s="34"/>
      <c r="AD15" s="34"/>
      <c r="AE15" s="34"/>
    </row>
    <row r="16" spans="1:31" s="2" customFormat="1" ht="6.95" customHeight="1">
      <c r="A16" s="34"/>
      <c r="B16" s="35"/>
      <c r="C16" s="34"/>
      <c r="D16" s="34"/>
      <c r="E16" s="34"/>
      <c r="F16" s="34"/>
      <c r="G16" s="34"/>
      <c r="H16" s="34"/>
      <c r="I16" s="93"/>
      <c r="J16" s="34"/>
      <c r="K16" s="34"/>
      <c r="L16" s="94"/>
      <c r="S16" s="34"/>
      <c r="T16" s="34"/>
      <c r="U16" s="34"/>
      <c r="V16" s="34"/>
      <c r="W16" s="34"/>
      <c r="X16" s="34"/>
      <c r="Y16" s="34"/>
      <c r="Z16" s="34"/>
      <c r="AA16" s="34"/>
      <c r="AB16" s="34"/>
      <c r="AC16" s="34"/>
      <c r="AD16" s="34"/>
      <c r="AE16" s="34"/>
    </row>
    <row r="17" spans="1:31" s="2" customFormat="1" ht="12" customHeight="1">
      <c r="A17" s="34"/>
      <c r="B17" s="35"/>
      <c r="C17" s="34"/>
      <c r="D17" s="28" t="s">
        <v>35</v>
      </c>
      <c r="E17" s="34"/>
      <c r="F17" s="34"/>
      <c r="G17" s="34"/>
      <c r="H17" s="34"/>
      <c r="I17" s="95" t="s">
        <v>32</v>
      </c>
      <c r="J17" s="29" t="str">
        <f>'Rekapitulace stavby'!AN13</f>
        <v>Vyplň údaj</v>
      </c>
      <c r="K17" s="34"/>
      <c r="L17" s="94"/>
      <c r="S17" s="34"/>
      <c r="T17" s="34"/>
      <c r="U17" s="34"/>
      <c r="V17" s="34"/>
      <c r="W17" s="34"/>
      <c r="X17" s="34"/>
      <c r="Y17" s="34"/>
      <c r="Z17" s="34"/>
      <c r="AA17" s="34"/>
      <c r="AB17" s="34"/>
      <c r="AC17" s="34"/>
      <c r="AD17" s="34"/>
      <c r="AE17" s="34"/>
    </row>
    <row r="18" spans="1:31" s="2" customFormat="1" ht="18" customHeight="1">
      <c r="A18" s="34"/>
      <c r="B18" s="35"/>
      <c r="C18" s="34"/>
      <c r="D18" s="34"/>
      <c r="E18" s="333" t="str">
        <f>'Rekapitulace stavby'!E14</f>
        <v>Vyplň údaj</v>
      </c>
      <c r="F18" s="319"/>
      <c r="G18" s="319"/>
      <c r="H18" s="319"/>
      <c r="I18" s="95" t="s">
        <v>34</v>
      </c>
      <c r="J18" s="29" t="str">
        <f>'Rekapitulace stavby'!AN14</f>
        <v>Vyplň údaj</v>
      </c>
      <c r="K18" s="34"/>
      <c r="L18" s="94"/>
      <c r="S18" s="34"/>
      <c r="T18" s="34"/>
      <c r="U18" s="34"/>
      <c r="V18" s="34"/>
      <c r="W18" s="34"/>
      <c r="X18" s="34"/>
      <c r="Y18" s="34"/>
      <c r="Z18" s="34"/>
      <c r="AA18" s="34"/>
      <c r="AB18" s="34"/>
      <c r="AC18" s="34"/>
      <c r="AD18" s="34"/>
      <c r="AE18" s="34"/>
    </row>
    <row r="19" spans="1:31" s="2" customFormat="1" ht="6.95" customHeight="1">
      <c r="A19" s="34"/>
      <c r="B19" s="35"/>
      <c r="C19" s="34"/>
      <c r="D19" s="34"/>
      <c r="E19" s="34"/>
      <c r="F19" s="34"/>
      <c r="G19" s="34"/>
      <c r="H19" s="34"/>
      <c r="I19" s="93"/>
      <c r="J19" s="34"/>
      <c r="K19" s="34"/>
      <c r="L19" s="94"/>
      <c r="S19" s="34"/>
      <c r="T19" s="34"/>
      <c r="U19" s="34"/>
      <c r="V19" s="34"/>
      <c r="W19" s="34"/>
      <c r="X19" s="34"/>
      <c r="Y19" s="34"/>
      <c r="Z19" s="34"/>
      <c r="AA19" s="34"/>
      <c r="AB19" s="34"/>
      <c r="AC19" s="34"/>
      <c r="AD19" s="34"/>
      <c r="AE19" s="34"/>
    </row>
    <row r="20" spans="1:31" s="2" customFormat="1" ht="12" customHeight="1">
      <c r="A20" s="34"/>
      <c r="B20" s="35"/>
      <c r="C20" s="34"/>
      <c r="D20" s="28" t="s">
        <v>37</v>
      </c>
      <c r="E20" s="34"/>
      <c r="F20" s="34"/>
      <c r="G20" s="34"/>
      <c r="H20" s="34"/>
      <c r="I20" s="95" t="s">
        <v>32</v>
      </c>
      <c r="J20" s="26" t="s">
        <v>3</v>
      </c>
      <c r="K20" s="34"/>
      <c r="L20" s="94"/>
      <c r="S20" s="34"/>
      <c r="T20" s="34"/>
      <c r="U20" s="34"/>
      <c r="V20" s="34"/>
      <c r="W20" s="34"/>
      <c r="X20" s="34"/>
      <c r="Y20" s="34"/>
      <c r="Z20" s="34"/>
      <c r="AA20" s="34"/>
      <c r="AB20" s="34"/>
      <c r="AC20" s="34"/>
      <c r="AD20" s="34"/>
      <c r="AE20" s="34"/>
    </row>
    <row r="21" spans="1:31" s="2" customFormat="1" ht="18" customHeight="1">
      <c r="A21" s="34"/>
      <c r="B21" s="35"/>
      <c r="C21" s="34"/>
      <c r="D21" s="34"/>
      <c r="E21" s="26" t="s">
        <v>38</v>
      </c>
      <c r="F21" s="34"/>
      <c r="G21" s="34"/>
      <c r="H21" s="34"/>
      <c r="I21" s="95" t="s">
        <v>34</v>
      </c>
      <c r="J21" s="26" t="s">
        <v>3</v>
      </c>
      <c r="K21" s="34"/>
      <c r="L21" s="94"/>
      <c r="S21" s="34"/>
      <c r="T21" s="34"/>
      <c r="U21" s="34"/>
      <c r="V21" s="34"/>
      <c r="W21" s="34"/>
      <c r="X21" s="34"/>
      <c r="Y21" s="34"/>
      <c r="Z21" s="34"/>
      <c r="AA21" s="34"/>
      <c r="AB21" s="34"/>
      <c r="AC21" s="34"/>
      <c r="AD21" s="34"/>
      <c r="AE21" s="34"/>
    </row>
    <row r="22" spans="1:31" s="2" customFormat="1" ht="6.95" customHeight="1">
      <c r="A22" s="34"/>
      <c r="B22" s="35"/>
      <c r="C22" s="34"/>
      <c r="D22" s="34"/>
      <c r="E22" s="34"/>
      <c r="F22" s="34"/>
      <c r="G22" s="34"/>
      <c r="H22" s="34"/>
      <c r="I22" s="93"/>
      <c r="J22" s="34"/>
      <c r="K22" s="34"/>
      <c r="L22" s="94"/>
      <c r="S22" s="34"/>
      <c r="T22" s="34"/>
      <c r="U22" s="34"/>
      <c r="V22" s="34"/>
      <c r="W22" s="34"/>
      <c r="X22" s="34"/>
      <c r="Y22" s="34"/>
      <c r="Z22" s="34"/>
      <c r="AA22" s="34"/>
      <c r="AB22" s="34"/>
      <c r="AC22" s="34"/>
      <c r="AD22" s="34"/>
      <c r="AE22" s="34"/>
    </row>
    <row r="23" spans="1:31" s="2" customFormat="1" ht="12" customHeight="1">
      <c r="A23" s="34"/>
      <c r="B23" s="35"/>
      <c r="C23" s="34"/>
      <c r="D23" s="28" t="s">
        <v>40</v>
      </c>
      <c r="E23" s="34"/>
      <c r="F23" s="34"/>
      <c r="G23" s="34"/>
      <c r="H23" s="34"/>
      <c r="I23" s="95" t="s">
        <v>32</v>
      </c>
      <c r="J23" s="26" t="s">
        <v>3</v>
      </c>
      <c r="K23" s="34"/>
      <c r="L23" s="94"/>
      <c r="S23" s="34"/>
      <c r="T23" s="34"/>
      <c r="U23" s="34"/>
      <c r="V23" s="34"/>
      <c r="W23" s="34"/>
      <c r="X23" s="34"/>
      <c r="Y23" s="34"/>
      <c r="Z23" s="34"/>
      <c r="AA23" s="34"/>
      <c r="AB23" s="34"/>
      <c r="AC23" s="34"/>
      <c r="AD23" s="34"/>
      <c r="AE23" s="34"/>
    </row>
    <row r="24" spans="1:31" s="2" customFormat="1" ht="18" customHeight="1">
      <c r="A24" s="34"/>
      <c r="B24" s="35"/>
      <c r="C24" s="34"/>
      <c r="D24" s="34"/>
      <c r="E24" s="26" t="s">
        <v>38</v>
      </c>
      <c r="F24" s="34"/>
      <c r="G24" s="34"/>
      <c r="H24" s="34"/>
      <c r="I24" s="95" t="s">
        <v>34</v>
      </c>
      <c r="J24" s="26" t="s">
        <v>3</v>
      </c>
      <c r="K24" s="34"/>
      <c r="L24" s="94"/>
      <c r="S24" s="34"/>
      <c r="T24" s="34"/>
      <c r="U24" s="34"/>
      <c r="V24" s="34"/>
      <c r="W24" s="34"/>
      <c r="X24" s="34"/>
      <c r="Y24" s="34"/>
      <c r="Z24" s="34"/>
      <c r="AA24" s="34"/>
      <c r="AB24" s="34"/>
      <c r="AC24" s="34"/>
      <c r="AD24" s="34"/>
      <c r="AE24" s="34"/>
    </row>
    <row r="25" spans="1:31" s="2" customFormat="1" ht="6.95" customHeight="1">
      <c r="A25" s="34"/>
      <c r="B25" s="35"/>
      <c r="C25" s="34"/>
      <c r="D25" s="34"/>
      <c r="E25" s="34"/>
      <c r="F25" s="34"/>
      <c r="G25" s="34"/>
      <c r="H25" s="34"/>
      <c r="I25" s="93"/>
      <c r="J25" s="34"/>
      <c r="K25" s="34"/>
      <c r="L25" s="94"/>
      <c r="S25" s="34"/>
      <c r="T25" s="34"/>
      <c r="U25" s="34"/>
      <c r="V25" s="34"/>
      <c r="W25" s="34"/>
      <c r="X25" s="34"/>
      <c r="Y25" s="34"/>
      <c r="Z25" s="34"/>
      <c r="AA25" s="34"/>
      <c r="AB25" s="34"/>
      <c r="AC25" s="34"/>
      <c r="AD25" s="34"/>
      <c r="AE25" s="34"/>
    </row>
    <row r="26" spans="1:31" s="2" customFormat="1" ht="12" customHeight="1">
      <c r="A26" s="34"/>
      <c r="B26" s="35"/>
      <c r="C26" s="34"/>
      <c r="D26" s="28" t="s">
        <v>41</v>
      </c>
      <c r="E26" s="34"/>
      <c r="F26" s="34"/>
      <c r="G26" s="34"/>
      <c r="H26" s="34"/>
      <c r="I26" s="93"/>
      <c r="J26" s="34"/>
      <c r="K26" s="34"/>
      <c r="L26" s="94"/>
      <c r="S26" s="34"/>
      <c r="T26" s="34"/>
      <c r="U26" s="34"/>
      <c r="V26" s="34"/>
      <c r="W26" s="34"/>
      <c r="X26" s="34"/>
      <c r="Y26" s="34"/>
      <c r="Z26" s="34"/>
      <c r="AA26" s="34"/>
      <c r="AB26" s="34"/>
      <c r="AC26" s="34"/>
      <c r="AD26" s="34"/>
      <c r="AE26" s="34"/>
    </row>
    <row r="27" spans="1:31" s="8" customFormat="1" ht="14.45" customHeight="1">
      <c r="A27" s="97"/>
      <c r="B27" s="98"/>
      <c r="C27" s="97"/>
      <c r="D27" s="97"/>
      <c r="E27" s="323" t="s">
        <v>3</v>
      </c>
      <c r="F27" s="323"/>
      <c r="G27" s="323"/>
      <c r="H27" s="323"/>
      <c r="I27" s="99"/>
      <c r="J27" s="97"/>
      <c r="K27" s="97"/>
      <c r="L27" s="100"/>
      <c r="S27" s="97"/>
      <c r="T27" s="97"/>
      <c r="U27" s="97"/>
      <c r="V27" s="97"/>
      <c r="W27" s="97"/>
      <c r="X27" s="97"/>
      <c r="Y27" s="97"/>
      <c r="Z27" s="97"/>
      <c r="AA27" s="97"/>
      <c r="AB27" s="97"/>
      <c r="AC27" s="97"/>
      <c r="AD27" s="97"/>
      <c r="AE27" s="97"/>
    </row>
    <row r="28" spans="1:31" s="2" customFormat="1" ht="6.95" customHeight="1">
      <c r="A28" s="34"/>
      <c r="B28" s="35"/>
      <c r="C28" s="34"/>
      <c r="D28" s="34"/>
      <c r="E28" s="34"/>
      <c r="F28" s="34"/>
      <c r="G28" s="34"/>
      <c r="H28" s="34"/>
      <c r="I28" s="93"/>
      <c r="J28" s="34"/>
      <c r="K28" s="34"/>
      <c r="L28" s="94"/>
      <c r="S28" s="34"/>
      <c r="T28" s="34"/>
      <c r="U28" s="34"/>
      <c r="V28" s="34"/>
      <c r="W28" s="34"/>
      <c r="X28" s="34"/>
      <c r="Y28" s="34"/>
      <c r="Z28" s="34"/>
      <c r="AA28" s="34"/>
      <c r="AB28" s="34"/>
      <c r="AC28" s="34"/>
      <c r="AD28" s="34"/>
      <c r="AE28" s="34"/>
    </row>
    <row r="29" spans="1:31" s="2" customFormat="1" ht="6.95" customHeight="1">
      <c r="A29" s="34"/>
      <c r="B29" s="35"/>
      <c r="C29" s="34"/>
      <c r="D29" s="63"/>
      <c r="E29" s="63"/>
      <c r="F29" s="63"/>
      <c r="G29" s="63"/>
      <c r="H29" s="63"/>
      <c r="I29" s="101"/>
      <c r="J29" s="63"/>
      <c r="K29" s="63"/>
      <c r="L29" s="94"/>
      <c r="S29" s="34"/>
      <c r="T29" s="34"/>
      <c r="U29" s="34"/>
      <c r="V29" s="34"/>
      <c r="W29" s="34"/>
      <c r="X29" s="34"/>
      <c r="Y29" s="34"/>
      <c r="Z29" s="34"/>
      <c r="AA29" s="34"/>
      <c r="AB29" s="34"/>
      <c r="AC29" s="34"/>
      <c r="AD29" s="34"/>
      <c r="AE29" s="34"/>
    </row>
    <row r="30" spans="1:31" s="2" customFormat="1" ht="25.35" customHeight="1">
      <c r="A30" s="34"/>
      <c r="B30" s="35"/>
      <c r="C30" s="34"/>
      <c r="D30" s="102" t="s">
        <v>43</v>
      </c>
      <c r="E30" s="34"/>
      <c r="F30" s="34"/>
      <c r="G30" s="34"/>
      <c r="H30" s="34"/>
      <c r="I30" s="93"/>
      <c r="J30" s="68">
        <f>ROUND(J84,2)</f>
        <v>0</v>
      </c>
      <c r="K30" s="34"/>
      <c r="L30" s="94"/>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101"/>
      <c r="J31" s="63"/>
      <c r="K31" s="63"/>
      <c r="L31" s="94"/>
      <c r="S31" s="34"/>
      <c r="T31" s="34"/>
      <c r="U31" s="34"/>
      <c r="V31" s="34"/>
      <c r="W31" s="34"/>
      <c r="X31" s="34"/>
      <c r="Y31" s="34"/>
      <c r="Z31" s="34"/>
      <c r="AA31" s="34"/>
      <c r="AB31" s="34"/>
      <c r="AC31" s="34"/>
      <c r="AD31" s="34"/>
      <c r="AE31" s="34"/>
    </row>
    <row r="32" spans="1:31" s="2" customFormat="1" ht="14.45" customHeight="1">
      <c r="A32" s="34"/>
      <c r="B32" s="35"/>
      <c r="C32" s="34"/>
      <c r="D32" s="34"/>
      <c r="E32" s="34"/>
      <c r="F32" s="38" t="s">
        <v>45</v>
      </c>
      <c r="G32" s="34"/>
      <c r="H32" s="34"/>
      <c r="I32" s="103" t="s">
        <v>44</v>
      </c>
      <c r="J32" s="38" t="s">
        <v>46</v>
      </c>
      <c r="K32" s="34"/>
      <c r="L32" s="94"/>
      <c r="S32" s="34"/>
      <c r="T32" s="34"/>
      <c r="U32" s="34"/>
      <c r="V32" s="34"/>
      <c r="W32" s="34"/>
      <c r="X32" s="34"/>
      <c r="Y32" s="34"/>
      <c r="Z32" s="34"/>
      <c r="AA32" s="34"/>
      <c r="AB32" s="34"/>
      <c r="AC32" s="34"/>
      <c r="AD32" s="34"/>
      <c r="AE32" s="34"/>
    </row>
    <row r="33" spans="1:31" s="2" customFormat="1" ht="14.45" customHeight="1">
      <c r="A33" s="34"/>
      <c r="B33" s="35"/>
      <c r="C33" s="34"/>
      <c r="D33" s="104" t="s">
        <v>47</v>
      </c>
      <c r="E33" s="28" t="s">
        <v>48</v>
      </c>
      <c r="F33" s="105">
        <f>ROUND((SUM(BE84:BE102)),2)</f>
        <v>0</v>
      </c>
      <c r="G33" s="34"/>
      <c r="H33" s="34"/>
      <c r="I33" s="106">
        <v>0.21</v>
      </c>
      <c r="J33" s="105">
        <f>ROUND(((SUM(BE84:BE102))*I33),2)</f>
        <v>0</v>
      </c>
      <c r="K33" s="34"/>
      <c r="L33" s="94"/>
      <c r="S33" s="34"/>
      <c r="T33" s="34"/>
      <c r="U33" s="34"/>
      <c r="V33" s="34"/>
      <c r="W33" s="34"/>
      <c r="X33" s="34"/>
      <c r="Y33" s="34"/>
      <c r="Z33" s="34"/>
      <c r="AA33" s="34"/>
      <c r="AB33" s="34"/>
      <c r="AC33" s="34"/>
      <c r="AD33" s="34"/>
      <c r="AE33" s="34"/>
    </row>
    <row r="34" spans="1:31" s="2" customFormat="1" ht="14.45" customHeight="1">
      <c r="A34" s="34"/>
      <c r="B34" s="35"/>
      <c r="C34" s="34"/>
      <c r="D34" s="34"/>
      <c r="E34" s="28" t="s">
        <v>49</v>
      </c>
      <c r="F34" s="105">
        <f>ROUND((SUM(BF84:BF102)),2)</f>
        <v>0</v>
      </c>
      <c r="G34" s="34"/>
      <c r="H34" s="34"/>
      <c r="I34" s="106">
        <v>0.15</v>
      </c>
      <c r="J34" s="105">
        <f>ROUND(((SUM(BF84:BF102))*I34),2)</f>
        <v>0</v>
      </c>
      <c r="K34" s="34"/>
      <c r="L34" s="94"/>
      <c r="S34" s="34"/>
      <c r="T34" s="34"/>
      <c r="U34" s="34"/>
      <c r="V34" s="34"/>
      <c r="W34" s="34"/>
      <c r="X34" s="34"/>
      <c r="Y34" s="34"/>
      <c r="Z34" s="34"/>
      <c r="AA34" s="34"/>
      <c r="AB34" s="34"/>
      <c r="AC34" s="34"/>
      <c r="AD34" s="34"/>
      <c r="AE34" s="34"/>
    </row>
    <row r="35" spans="1:31" s="2" customFormat="1" ht="14.45" customHeight="1" hidden="1">
      <c r="A35" s="34"/>
      <c r="B35" s="35"/>
      <c r="C35" s="34"/>
      <c r="D35" s="34"/>
      <c r="E35" s="28" t="s">
        <v>50</v>
      </c>
      <c r="F35" s="105">
        <f>ROUND((SUM(BG84:BG102)),2)</f>
        <v>0</v>
      </c>
      <c r="G35" s="34"/>
      <c r="H35" s="34"/>
      <c r="I35" s="106">
        <v>0.21</v>
      </c>
      <c r="J35" s="105">
        <f>0</f>
        <v>0</v>
      </c>
      <c r="K35" s="34"/>
      <c r="L35" s="94"/>
      <c r="S35" s="34"/>
      <c r="T35" s="34"/>
      <c r="U35" s="34"/>
      <c r="V35" s="34"/>
      <c r="W35" s="34"/>
      <c r="X35" s="34"/>
      <c r="Y35" s="34"/>
      <c r="Z35" s="34"/>
      <c r="AA35" s="34"/>
      <c r="AB35" s="34"/>
      <c r="AC35" s="34"/>
      <c r="AD35" s="34"/>
      <c r="AE35" s="34"/>
    </row>
    <row r="36" spans="1:31" s="2" customFormat="1" ht="14.45" customHeight="1" hidden="1">
      <c r="A36" s="34"/>
      <c r="B36" s="35"/>
      <c r="C36" s="34"/>
      <c r="D36" s="34"/>
      <c r="E36" s="28" t="s">
        <v>51</v>
      </c>
      <c r="F36" s="105">
        <f>ROUND((SUM(BH84:BH102)),2)</f>
        <v>0</v>
      </c>
      <c r="G36" s="34"/>
      <c r="H36" s="34"/>
      <c r="I36" s="106">
        <v>0.15</v>
      </c>
      <c r="J36" s="105">
        <f>0</f>
        <v>0</v>
      </c>
      <c r="K36" s="34"/>
      <c r="L36" s="94"/>
      <c r="S36" s="34"/>
      <c r="T36" s="34"/>
      <c r="U36" s="34"/>
      <c r="V36" s="34"/>
      <c r="W36" s="34"/>
      <c r="X36" s="34"/>
      <c r="Y36" s="34"/>
      <c r="Z36" s="34"/>
      <c r="AA36" s="34"/>
      <c r="AB36" s="34"/>
      <c r="AC36" s="34"/>
      <c r="AD36" s="34"/>
      <c r="AE36" s="34"/>
    </row>
    <row r="37" spans="1:31" s="2" customFormat="1" ht="14.45" customHeight="1" hidden="1">
      <c r="A37" s="34"/>
      <c r="B37" s="35"/>
      <c r="C37" s="34"/>
      <c r="D37" s="34"/>
      <c r="E37" s="28" t="s">
        <v>52</v>
      </c>
      <c r="F37" s="105">
        <f>ROUND((SUM(BI84:BI102)),2)</f>
        <v>0</v>
      </c>
      <c r="G37" s="34"/>
      <c r="H37" s="34"/>
      <c r="I37" s="106">
        <v>0</v>
      </c>
      <c r="J37" s="105">
        <f>0</f>
        <v>0</v>
      </c>
      <c r="K37" s="34"/>
      <c r="L37" s="94"/>
      <c r="S37" s="34"/>
      <c r="T37" s="34"/>
      <c r="U37" s="34"/>
      <c r="V37" s="34"/>
      <c r="W37" s="34"/>
      <c r="X37" s="34"/>
      <c r="Y37" s="34"/>
      <c r="Z37" s="34"/>
      <c r="AA37" s="34"/>
      <c r="AB37" s="34"/>
      <c r="AC37" s="34"/>
      <c r="AD37" s="34"/>
      <c r="AE37" s="34"/>
    </row>
    <row r="38" spans="1:31" s="2" customFormat="1" ht="6.95" customHeight="1">
      <c r="A38" s="34"/>
      <c r="B38" s="35"/>
      <c r="C38" s="34"/>
      <c r="D38" s="34"/>
      <c r="E38" s="34"/>
      <c r="F38" s="34"/>
      <c r="G38" s="34"/>
      <c r="H38" s="34"/>
      <c r="I38" s="93"/>
      <c r="J38" s="34"/>
      <c r="K38" s="34"/>
      <c r="L38" s="94"/>
      <c r="S38" s="34"/>
      <c r="T38" s="34"/>
      <c r="U38" s="34"/>
      <c r="V38" s="34"/>
      <c r="W38" s="34"/>
      <c r="X38" s="34"/>
      <c r="Y38" s="34"/>
      <c r="Z38" s="34"/>
      <c r="AA38" s="34"/>
      <c r="AB38" s="34"/>
      <c r="AC38" s="34"/>
      <c r="AD38" s="34"/>
      <c r="AE38" s="34"/>
    </row>
    <row r="39" spans="1:31" s="2" customFormat="1" ht="25.35" customHeight="1">
      <c r="A39" s="34"/>
      <c r="B39" s="35"/>
      <c r="C39" s="107"/>
      <c r="D39" s="108" t="s">
        <v>53</v>
      </c>
      <c r="E39" s="57"/>
      <c r="F39" s="57"/>
      <c r="G39" s="109" t="s">
        <v>54</v>
      </c>
      <c r="H39" s="110" t="s">
        <v>55</v>
      </c>
      <c r="I39" s="111"/>
      <c r="J39" s="112">
        <f>SUM(J30:J37)</f>
        <v>0</v>
      </c>
      <c r="K39" s="113"/>
      <c r="L39" s="94"/>
      <c r="S39" s="34"/>
      <c r="T39" s="34"/>
      <c r="U39" s="34"/>
      <c r="V39" s="34"/>
      <c r="W39" s="34"/>
      <c r="X39" s="34"/>
      <c r="Y39" s="34"/>
      <c r="Z39" s="34"/>
      <c r="AA39" s="34"/>
      <c r="AB39" s="34"/>
      <c r="AC39" s="34"/>
      <c r="AD39" s="34"/>
      <c r="AE39" s="34"/>
    </row>
    <row r="40" spans="1:31" s="2" customFormat="1" ht="14.45" customHeight="1">
      <c r="A40" s="34"/>
      <c r="B40" s="44"/>
      <c r="C40" s="45"/>
      <c r="D40" s="45"/>
      <c r="E40" s="45"/>
      <c r="F40" s="45"/>
      <c r="G40" s="45"/>
      <c r="H40" s="45"/>
      <c r="I40" s="114"/>
      <c r="J40" s="45"/>
      <c r="K40" s="45"/>
      <c r="L40" s="94"/>
      <c r="S40" s="34"/>
      <c r="T40" s="34"/>
      <c r="U40" s="34"/>
      <c r="V40" s="34"/>
      <c r="W40" s="34"/>
      <c r="X40" s="34"/>
      <c r="Y40" s="34"/>
      <c r="Z40" s="34"/>
      <c r="AA40" s="34"/>
      <c r="AB40" s="34"/>
      <c r="AC40" s="34"/>
      <c r="AD40" s="34"/>
      <c r="AE40" s="34"/>
    </row>
    <row r="44" spans="1:31" s="2" customFormat="1" ht="6.95" customHeight="1">
      <c r="A44" s="34"/>
      <c r="B44" s="46"/>
      <c r="C44" s="47"/>
      <c r="D44" s="47"/>
      <c r="E44" s="47"/>
      <c r="F44" s="47"/>
      <c r="G44" s="47"/>
      <c r="H44" s="47"/>
      <c r="I44" s="115"/>
      <c r="J44" s="47"/>
      <c r="K44" s="47"/>
      <c r="L44" s="94"/>
      <c r="S44" s="34"/>
      <c r="T44" s="34"/>
      <c r="U44" s="34"/>
      <c r="V44" s="34"/>
      <c r="W44" s="34"/>
      <c r="X44" s="34"/>
      <c r="Y44" s="34"/>
      <c r="Z44" s="34"/>
      <c r="AA44" s="34"/>
      <c r="AB44" s="34"/>
      <c r="AC44" s="34"/>
      <c r="AD44" s="34"/>
      <c r="AE44" s="34"/>
    </row>
    <row r="45" spans="1:31" s="2" customFormat="1" ht="24.95" customHeight="1">
      <c r="A45" s="34"/>
      <c r="B45" s="35"/>
      <c r="C45" s="22" t="s">
        <v>102</v>
      </c>
      <c r="D45" s="34"/>
      <c r="E45" s="34"/>
      <c r="F45" s="34"/>
      <c r="G45" s="34"/>
      <c r="H45" s="34"/>
      <c r="I45" s="93"/>
      <c r="J45" s="34"/>
      <c r="K45" s="34"/>
      <c r="L45" s="94"/>
      <c r="S45" s="34"/>
      <c r="T45" s="34"/>
      <c r="U45" s="34"/>
      <c r="V45" s="34"/>
      <c r="W45" s="34"/>
      <c r="X45" s="34"/>
      <c r="Y45" s="34"/>
      <c r="Z45" s="34"/>
      <c r="AA45" s="34"/>
      <c r="AB45" s="34"/>
      <c r="AC45" s="34"/>
      <c r="AD45" s="34"/>
      <c r="AE45" s="34"/>
    </row>
    <row r="46" spans="1:31" s="2" customFormat="1" ht="6.95" customHeight="1">
      <c r="A46" s="34"/>
      <c r="B46" s="35"/>
      <c r="C46" s="34"/>
      <c r="D46" s="34"/>
      <c r="E46" s="34"/>
      <c r="F46" s="34"/>
      <c r="G46" s="34"/>
      <c r="H46" s="34"/>
      <c r="I46" s="93"/>
      <c r="J46" s="34"/>
      <c r="K46" s="34"/>
      <c r="L46" s="94"/>
      <c r="S46" s="34"/>
      <c r="T46" s="34"/>
      <c r="U46" s="34"/>
      <c r="V46" s="34"/>
      <c r="W46" s="34"/>
      <c r="X46" s="34"/>
      <c r="Y46" s="34"/>
      <c r="Z46" s="34"/>
      <c r="AA46" s="34"/>
      <c r="AB46" s="34"/>
      <c r="AC46" s="34"/>
      <c r="AD46" s="34"/>
      <c r="AE46" s="34"/>
    </row>
    <row r="47" spans="1:31" s="2" customFormat="1" ht="12" customHeight="1">
      <c r="A47" s="34"/>
      <c r="B47" s="35"/>
      <c r="C47" s="28" t="s">
        <v>17</v>
      </c>
      <c r="D47" s="34"/>
      <c r="E47" s="34"/>
      <c r="F47" s="34"/>
      <c r="G47" s="34"/>
      <c r="H47" s="34"/>
      <c r="I47" s="93"/>
      <c r="J47" s="34"/>
      <c r="K47" s="34"/>
      <c r="L47" s="94"/>
      <c r="S47" s="34"/>
      <c r="T47" s="34"/>
      <c r="U47" s="34"/>
      <c r="V47" s="34"/>
      <c r="W47" s="34"/>
      <c r="X47" s="34"/>
      <c r="Y47" s="34"/>
      <c r="Z47" s="34"/>
      <c r="AA47" s="34"/>
      <c r="AB47" s="34"/>
      <c r="AC47" s="34"/>
      <c r="AD47" s="34"/>
      <c r="AE47" s="34"/>
    </row>
    <row r="48" spans="1:31" s="2" customFormat="1" ht="14.45" customHeight="1">
      <c r="A48" s="34"/>
      <c r="B48" s="35"/>
      <c r="C48" s="34"/>
      <c r="D48" s="34"/>
      <c r="E48" s="331" t="str">
        <f>E7</f>
        <v>Obnova rybníka Kamenná a revitalizace Lazského potoka</v>
      </c>
      <c r="F48" s="332"/>
      <c r="G48" s="332"/>
      <c r="H48" s="332"/>
      <c r="I48" s="93"/>
      <c r="J48" s="34"/>
      <c r="K48" s="34"/>
      <c r="L48" s="94"/>
      <c r="S48" s="34"/>
      <c r="T48" s="34"/>
      <c r="U48" s="34"/>
      <c r="V48" s="34"/>
      <c r="W48" s="34"/>
      <c r="X48" s="34"/>
      <c r="Y48" s="34"/>
      <c r="Z48" s="34"/>
      <c r="AA48" s="34"/>
      <c r="AB48" s="34"/>
      <c r="AC48" s="34"/>
      <c r="AD48" s="34"/>
      <c r="AE48" s="34"/>
    </row>
    <row r="49" spans="1:31" s="2" customFormat="1" ht="12" customHeight="1">
      <c r="A49" s="34"/>
      <c r="B49" s="35"/>
      <c r="C49" s="28" t="s">
        <v>100</v>
      </c>
      <c r="D49" s="34"/>
      <c r="E49" s="34"/>
      <c r="F49" s="34"/>
      <c r="G49" s="34"/>
      <c r="H49" s="34"/>
      <c r="I49" s="93"/>
      <c r="J49" s="34"/>
      <c r="K49" s="34"/>
      <c r="L49" s="94"/>
      <c r="S49" s="34"/>
      <c r="T49" s="34"/>
      <c r="U49" s="34"/>
      <c r="V49" s="34"/>
      <c r="W49" s="34"/>
      <c r="X49" s="34"/>
      <c r="Y49" s="34"/>
      <c r="Z49" s="34"/>
      <c r="AA49" s="34"/>
      <c r="AB49" s="34"/>
      <c r="AC49" s="34"/>
      <c r="AD49" s="34"/>
      <c r="AE49" s="34"/>
    </row>
    <row r="50" spans="1:31" s="2" customFormat="1" ht="14.45" customHeight="1">
      <c r="A50" s="34"/>
      <c r="B50" s="35"/>
      <c r="C50" s="34"/>
      <c r="D50" s="34"/>
      <c r="E50" s="309" t="str">
        <f>E9</f>
        <v>Vedlejší a ostatní náklady</v>
      </c>
      <c r="F50" s="330"/>
      <c r="G50" s="330"/>
      <c r="H50" s="330"/>
      <c r="I50" s="93"/>
      <c r="J50" s="34"/>
      <c r="K50" s="34"/>
      <c r="L50" s="94"/>
      <c r="S50" s="34"/>
      <c r="T50" s="34"/>
      <c r="U50" s="34"/>
      <c r="V50" s="34"/>
      <c r="W50" s="34"/>
      <c r="X50" s="34"/>
      <c r="Y50" s="34"/>
      <c r="Z50" s="34"/>
      <c r="AA50" s="34"/>
      <c r="AB50" s="34"/>
      <c r="AC50" s="34"/>
      <c r="AD50" s="34"/>
      <c r="AE50" s="34"/>
    </row>
    <row r="51" spans="1:31" s="2" customFormat="1" ht="6.95" customHeight="1">
      <c r="A51" s="34"/>
      <c r="B51" s="35"/>
      <c r="C51" s="34"/>
      <c r="D51" s="34"/>
      <c r="E51" s="34"/>
      <c r="F51" s="34"/>
      <c r="G51" s="34"/>
      <c r="H51" s="34"/>
      <c r="I51" s="93"/>
      <c r="J51" s="34"/>
      <c r="K51" s="34"/>
      <c r="L51" s="94"/>
      <c r="S51" s="34"/>
      <c r="T51" s="34"/>
      <c r="U51" s="34"/>
      <c r="V51" s="34"/>
      <c r="W51" s="34"/>
      <c r="X51" s="34"/>
      <c r="Y51" s="34"/>
      <c r="Z51" s="34"/>
      <c r="AA51" s="34"/>
      <c r="AB51" s="34"/>
      <c r="AC51" s="34"/>
      <c r="AD51" s="34"/>
      <c r="AE51" s="34"/>
    </row>
    <row r="52" spans="1:31" s="2" customFormat="1" ht="12" customHeight="1">
      <c r="A52" s="34"/>
      <c r="B52" s="35"/>
      <c r="C52" s="28" t="s">
        <v>23</v>
      </c>
      <c r="D52" s="34"/>
      <c r="E52" s="34"/>
      <c r="F52" s="26" t="str">
        <f>F12</f>
        <v>Kamenná</v>
      </c>
      <c r="G52" s="34"/>
      <c r="H52" s="34"/>
      <c r="I52" s="95" t="s">
        <v>25</v>
      </c>
      <c r="J52" s="52" t="str">
        <f>IF(J12="","",J12)</f>
        <v>11. 1. 2020</v>
      </c>
      <c r="K52" s="34"/>
      <c r="L52" s="94"/>
      <c r="S52" s="34"/>
      <c r="T52" s="34"/>
      <c r="U52" s="34"/>
      <c r="V52" s="34"/>
      <c r="W52" s="34"/>
      <c r="X52" s="34"/>
      <c r="Y52" s="34"/>
      <c r="Z52" s="34"/>
      <c r="AA52" s="34"/>
      <c r="AB52" s="34"/>
      <c r="AC52" s="34"/>
      <c r="AD52" s="34"/>
      <c r="AE52" s="34"/>
    </row>
    <row r="53" spans="1:31" s="2" customFormat="1" ht="6.95" customHeight="1">
      <c r="A53" s="34"/>
      <c r="B53" s="35"/>
      <c r="C53" s="34"/>
      <c r="D53" s="34"/>
      <c r="E53" s="34"/>
      <c r="F53" s="34"/>
      <c r="G53" s="34"/>
      <c r="H53" s="34"/>
      <c r="I53" s="93"/>
      <c r="J53" s="34"/>
      <c r="K53" s="34"/>
      <c r="L53" s="94"/>
      <c r="S53" s="34"/>
      <c r="T53" s="34"/>
      <c r="U53" s="34"/>
      <c r="V53" s="34"/>
      <c r="W53" s="34"/>
      <c r="X53" s="34"/>
      <c r="Y53" s="34"/>
      <c r="Z53" s="34"/>
      <c r="AA53" s="34"/>
      <c r="AB53" s="34"/>
      <c r="AC53" s="34"/>
      <c r="AD53" s="34"/>
      <c r="AE53" s="34"/>
    </row>
    <row r="54" spans="1:31" s="2" customFormat="1" ht="22.9" customHeight="1">
      <c r="A54" s="34"/>
      <c r="B54" s="35"/>
      <c r="C54" s="28" t="s">
        <v>31</v>
      </c>
      <c r="D54" s="34"/>
      <c r="E54" s="34"/>
      <c r="F54" s="26" t="str">
        <f>E15</f>
        <v>Obec Milín</v>
      </c>
      <c r="G54" s="34"/>
      <c r="H54" s="34"/>
      <c r="I54" s="95" t="s">
        <v>37</v>
      </c>
      <c r="J54" s="32" t="str">
        <f>E21</f>
        <v>Ing.František Sedláček</v>
      </c>
      <c r="K54" s="34"/>
      <c r="L54" s="94"/>
      <c r="S54" s="34"/>
      <c r="T54" s="34"/>
      <c r="U54" s="34"/>
      <c r="V54" s="34"/>
      <c r="W54" s="34"/>
      <c r="X54" s="34"/>
      <c r="Y54" s="34"/>
      <c r="Z54" s="34"/>
      <c r="AA54" s="34"/>
      <c r="AB54" s="34"/>
      <c r="AC54" s="34"/>
      <c r="AD54" s="34"/>
      <c r="AE54" s="34"/>
    </row>
    <row r="55" spans="1:31" s="2" customFormat="1" ht="22.9" customHeight="1">
      <c r="A55" s="34"/>
      <c r="B55" s="35"/>
      <c r="C55" s="28" t="s">
        <v>35</v>
      </c>
      <c r="D55" s="34"/>
      <c r="E55" s="34"/>
      <c r="F55" s="26" t="str">
        <f>IF(E18="","",E18)</f>
        <v>Vyplň údaj</v>
      </c>
      <c r="G55" s="34"/>
      <c r="H55" s="34"/>
      <c r="I55" s="95" t="s">
        <v>40</v>
      </c>
      <c r="J55" s="32" t="str">
        <f>E24</f>
        <v>Ing.František Sedláček</v>
      </c>
      <c r="K55" s="34"/>
      <c r="L55" s="94"/>
      <c r="S55" s="34"/>
      <c r="T55" s="34"/>
      <c r="U55" s="34"/>
      <c r="V55" s="34"/>
      <c r="W55" s="34"/>
      <c r="X55" s="34"/>
      <c r="Y55" s="34"/>
      <c r="Z55" s="34"/>
      <c r="AA55" s="34"/>
      <c r="AB55" s="34"/>
      <c r="AC55" s="34"/>
      <c r="AD55" s="34"/>
      <c r="AE55" s="34"/>
    </row>
    <row r="56" spans="1:31" s="2" customFormat="1" ht="10.35" customHeight="1">
      <c r="A56" s="34"/>
      <c r="B56" s="35"/>
      <c r="C56" s="34"/>
      <c r="D56" s="34"/>
      <c r="E56" s="34"/>
      <c r="F56" s="34"/>
      <c r="G56" s="34"/>
      <c r="H56" s="34"/>
      <c r="I56" s="93"/>
      <c r="J56" s="34"/>
      <c r="K56" s="34"/>
      <c r="L56" s="94"/>
      <c r="S56" s="34"/>
      <c r="T56" s="34"/>
      <c r="U56" s="34"/>
      <c r="V56" s="34"/>
      <c r="W56" s="34"/>
      <c r="X56" s="34"/>
      <c r="Y56" s="34"/>
      <c r="Z56" s="34"/>
      <c r="AA56" s="34"/>
      <c r="AB56" s="34"/>
      <c r="AC56" s="34"/>
      <c r="AD56" s="34"/>
      <c r="AE56" s="34"/>
    </row>
    <row r="57" spans="1:31" s="2" customFormat="1" ht="29.25" customHeight="1">
      <c r="A57" s="34"/>
      <c r="B57" s="35"/>
      <c r="C57" s="116" t="s">
        <v>103</v>
      </c>
      <c r="D57" s="107"/>
      <c r="E57" s="107"/>
      <c r="F57" s="107"/>
      <c r="G57" s="107"/>
      <c r="H57" s="107"/>
      <c r="I57" s="117"/>
      <c r="J57" s="118" t="s">
        <v>104</v>
      </c>
      <c r="K57" s="107"/>
      <c r="L57" s="94"/>
      <c r="S57" s="34"/>
      <c r="T57" s="34"/>
      <c r="U57" s="34"/>
      <c r="V57" s="34"/>
      <c r="W57" s="34"/>
      <c r="X57" s="34"/>
      <c r="Y57" s="34"/>
      <c r="Z57" s="34"/>
      <c r="AA57" s="34"/>
      <c r="AB57" s="34"/>
      <c r="AC57" s="34"/>
      <c r="AD57" s="34"/>
      <c r="AE57" s="34"/>
    </row>
    <row r="58" spans="1:31" s="2" customFormat="1" ht="10.35" customHeight="1">
      <c r="A58" s="34"/>
      <c r="B58" s="35"/>
      <c r="C58" s="34"/>
      <c r="D58" s="34"/>
      <c r="E58" s="34"/>
      <c r="F58" s="34"/>
      <c r="G58" s="34"/>
      <c r="H58" s="34"/>
      <c r="I58" s="93"/>
      <c r="J58" s="34"/>
      <c r="K58" s="34"/>
      <c r="L58" s="94"/>
      <c r="S58" s="34"/>
      <c r="T58" s="34"/>
      <c r="U58" s="34"/>
      <c r="V58" s="34"/>
      <c r="W58" s="34"/>
      <c r="X58" s="34"/>
      <c r="Y58" s="34"/>
      <c r="Z58" s="34"/>
      <c r="AA58" s="34"/>
      <c r="AB58" s="34"/>
      <c r="AC58" s="34"/>
      <c r="AD58" s="34"/>
      <c r="AE58" s="34"/>
    </row>
    <row r="59" spans="1:47" s="2" customFormat="1" ht="22.9" customHeight="1">
      <c r="A59" s="34"/>
      <c r="B59" s="35"/>
      <c r="C59" s="119" t="s">
        <v>75</v>
      </c>
      <c r="D59" s="34"/>
      <c r="E59" s="34"/>
      <c r="F59" s="34"/>
      <c r="G59" s="34"/>
      <c r="H59" s="34"/>
      <c r="I59" s="93"/>
      <c r="J59" s="68">
        <f>J84</f>
        <v>0</v>
      </c>
      <c r="K59" s="34"/>
      <c r="L59" s="94"/>
      <c r="S59" s="34"/>
      <c r="T59" s="34"/>
      <c r="U59" s="34"/>
      <c r="V59" s="34"/>
      <c r="W59" s="34"/>
      <c r="X59" s="34"/>
      <c r="Y59" s="34"/>
      <c r="Z59" s="34"/>
      <c r="AA59" s="34"/>
      <c r="AB59" s="34"/>
      <c r="AC59" s="34"/>
      <c r="AD59" s="34"/>
      <c r="AE59" s="34"/>
      <c r="AU59" s="18" t="s">
        <v>105</v>
      </c>
    </row>
    <row r="60" spans="2:12" s="9" customFormat="1" ht="24.95" customHeight="1">
      <c r="B60" s="120"/>
      <c r="D60" s="121" t="s">
        <v>605</v>
      </c>
      <c r="E60" s="122"/>
      <c r="F60" s="122"/>
      <c r="G60" s="122"/>
      <c r="H60" s="122"/>
      <c r="I60" s="123"/>
      <c r="J60" s="124">
        <f>J85</f>
        <v>0</v>
      </c>
      <c r="L60" s="120"/>
    </row>
    <row r="61" spans="2:12" s="10" customFormat="1" ht="19.9" customHeight="1">
      <c r="B61" s="125"/>
      <c r="D61" s="126" t="s">
        <v>606</v>
      </c>
      <c r="E61" s="127"/>
      <c r="F61" s="127"/>
      <c r="G61" s="127"/>
      <c r="H61" s="127"/>
      <c r="I61" s="128"/>
      <c r="J61" s="129">
        <f>J86</f>
        <v>0</v>
      </c>
      <c r="L61" s="125"/>
    </row>
    <row r="62" spans="2:12" s="10" customFormat="1" ht="19.9" customHeight="1">
      <c r="B62" s="125"/>
      <c r="D62" s="126" t="s">
        <v>607</v>
      </c>
      <c r="E62" s="127"/>
      <c r="F62" s="127"/>
      <c r="G62" s="127"/>
      <c r="H62" s="127"/>
      <c r="I62" s="128"/>
      <c r="J62" s="129">
        <f>J94</f>
        <v>0</v>
      </c>
      <c r="L62" s="125"/>
    </row>
    <row r="63" spans="2:12" s="10" customFormat="1" ht="19.9" customHeight="1">
      <c r="B63" s="125"/>
      <c r="D63" s="126" t="s">
        <v>608</v>
      </c>
      <c r="E63" s="127"/>
      <c r="F63" s="127"/>
      <c r="G63" s="127"/>
      <c r="H63" s="127"/>
      <c r="I63" s="128"/>
      <c r="J63" s="129">
        <f>J96</f>
        <v>0</v>
      </c>
      <c r="L63" s="125"/>
    </row>
    <row r="64" spans="2:12" s="9" customFormat="1" ht="24.95" customHeight="1">
      <c r="B64" s="120"/>
      <c r="D64" s="121" t="s">
        <v>609</v>
      </c>
      <c r="E64" s="122"/>
      <c r="F64" s="122"/>
      <c r="G64" s="122"/>
      <c r="H64" s="122"/>
      <c r="I64" s="123"/>
      <c r="J64" s="124">
        <f>J101</f>
        <v>0</v>
      </c>
      <c r="L64" s="120"/>
    </row>
    <row r="65" spans="1:31" s="2" customFormat="1" ht="21.75" customHeight="1">
      <c r="A65" s="34"/>
      <c r="B65" s="35"/>
      <c r="C65" s="34"/>
      <c r="D65" s="34"/>
      <c r="E65" s="34"/>
      <c r="F65" s="34"/>
      <c r="G65" s="34"/>
      <c r="H65" s="34"/>
      <c r="I65" s="93"/>
      <c r="J65" s="34"/>
      <c r="K65" s="34"/>
      <c r="L65" s="94"/>
      <c r="S65" s="34"/>
      <c r="T65" s="34"/>
      <c r="U65" s="34"/>
      <c r="V65" s="34"/>
      <c r="W65" s="34"/>
      <c r="X65" s="34"/>
      <c r="Y65" s="34"/>
      <c r="Z65" s="34"/>
      <c r="AA65" s="34"/>
      <c r="AB65" s="34"/>
      <c r="AC65" s="34"/>
      <c r="AD65" s="34"/>
      <c r="AE65" s="34"/>
    </row>
    <row r="66" spans="1:31" s="2" customFormat="1" ht="6.95" customHeight="1">
      <c r="A66" s="34"/>
      <c r="B66" s="44"/>
      <c r="C66" s="45"/>
      <c r="D66" s="45"/>
      <c r="E66" s="45"/>
      <c r="F66" s="45"/>
      <c r="G66" s="45"/>
      <c r="H66" s="45"/>
      <c r="I66" s="114"/>
      <c r="J66" s="45"/>
      <c r="K66" s="45"/>
      <c r="L66" s="94"/>
      <c r="S66" s="34"/>
      <c r="T66" s="34"/>
      <c r="U66" s="34"/>
      <c r="V66" s="34"/>
      <c r="W66" s="34"/>
      <c r="X66" s="34"/>
      <c r="Y66" s="34"/>
      <c r="Z66" s="34"/>
      <c r="AA66" s="34"/>
      <c r="AB66" s="34"/>
      <c r="AC66" s="34"/>
      <c r="AD66" s="34"/>
      <c r="AE66" s="34"/>
    </row>
    <row r="70" spans="1:31" s="2" customFormat="1" ht="6.95" customHeight="1">
      <c r="A70" s="34"/>
      <c r="B70" s="46"/>
      <c r="C70" s="47"/>
      <c r="D70" s="47"/>
      <c r="E70" s="47"/>
      <c r="F70" s="47"/>
      <c r="G70" s="47"/>
      <c r="H70" s="47"/>
      <c r="I70" s="115"/>
      <c r="J70" s="47"/>
      <c r="K70" s="47"/>
      <c r="L70" s="94"/>
      <c r="S70" s="34"/>
      <c r="T70" s="34"/>
      <c r="U70" s="34"/>
      <c r="V70" s="34"/>
      <c r="W70" s="34"/>
      <c r="X70" s="34"/>
      <c r="Y70" s="34"/>
      <c r="Z70" s="34"/>
      <c r="AA70" s="34"/>
      <c r="AB70" s="34"/>
      <c r="AC70" s="34"/>
      <c r="AD70" s="34"/>
      <c r="AE70" s="34"/>
    </row>
    <row r="71" spans="1:31" s="2" customFormat="1" ht="24.95" customHeight="1">
      <c r="A71" s="34"/>
      <c r="B71" s="35"/>
      <c r="C71" s="22" t="s">
        <v>111</v>
      </c>
      <c r="D71" s="34"/>
      <c r="E71" s="34"/>
      <c r="F71" s="34"/>
      <c r="G71" s="34"/>
      <c r="H71" s="34"/>
      <c r="I71" s="93"/>
      <c r="J71" s="34"/>
      <c r="K71" s="34"/>
      <c r="L71" s="94"/>
      <c r="S71" s="34"/>
      <c r="T71" s="34"/>
      <c r="U71" s="34"/>
      <c r="V71" s="34"/>
      <c r="W71" s="34"/>
      <c r="X71" s="34"/>
      <c r="Y71" s="34"/>
      <c r="Z71" s="34"/>
      <c r="AA71" s="34"/>
      <c r="AB71" s="34"/>
      <c r="AC71" s="34"/>
      <c r="AD71" s="34"/>
      <c r="AE71" s="34"/>
    </row>
    <row r="72" spans="1:31" s="2" customFormat="1" ht="6.95" customHeight="1">
      <c r="A72" s="34"/>
      <c r="B72" s="35"/>
      <c r="C72" s="34"/>
      <c r="D72" s="34"/>
      <c r="E72" s="34"/>
      <c r="F72" s="34"/>
      <c r="G72" s="34"/>
      <c r="H72" s="34"/>
      <c r="I72" s="93"/>
      <c r="J72" s="34"/>
      <c r="K72" s="34"/>
      <c r="L72" s="94"/>
      <c r="S72" s="34"/>
      <c r="T72" s="34"/>
      <c r="U72" s="34"/>
      <c r="V72" s="34"/>
      <c r="W72" s="34"/>
      <c r="X72" s="34"/>
      <c r="Y72" s="34"/>
      <c r="Z72" s="34"/>
      <c r="AA72" s="34"/>
      <c r="AB72" s="34"/>
      <c r="AC72" s="34"/>
      <c r="AD72" s="34"/>
      <c r="AE72" s="34"/>
    </row>
    <row r="73" spans="1:31" s="2" customFormat="1" ht="12" customHeight="1">
      <c r="A73" s="34"/>
      <c r="B73" s="35"/>
      <c r="C73" s="28" t="s">
        <v>17</v>
      </c>
      <c r="D73" s="34"/>
      <c r="E73" s="34"/>
      <c r="F73" s="34"/>
      <c r="G73" s="34"/>
      <c r="H73" s="34"/>
      <c r="I73" s="93"/>
      <c r="J73" s="34"/>
      <c r="K73" s="34"/>
      <c r="L73" s="94"/>
      <c r="S73" s="34"/>
      <c r="T73" s="34"/>
      <c r="U73" s="34"/>
      <c r="V73" s="34"/>
      <c r="W73" s="34"/>
      <c r="X73" s="34"/>
      <c r="Y73" s="34"/>
      <c r="Z73" s="34"/>
      <c r="AA73" s="34"/>
      <c r="AB73" s="34"/>
      <c r="AC73" s="34"/>
      <c r="AD73" s="34"/>
      <c r="AE73" s="34"/>
    </row>
    <row r="74" spans="1:31" s="2" customFormat="1" ht="14.45" customHeight="1">
      <c r="A74" s="34"/>
      <c r="B74" s="35"/>
      <c r="C74" s="34"/>
      <c r="D74" s="34"/>
      <c r="E74" s="331" t="str">
        <f>E7</f>
        <v>Obnova rybníka Kamenná a revitalizace Lazského potoka</v>
      </c>
      <c r="F74" s="332"/>
      <c r="G74" s="332"/>
      <c r="H74" s="332"/>
      <c r="I74" s="93"/>
      <c r="J74" s="34"/>
      <c r="K74" s="34"/>
      <c r="L74" s="94"/>
      <c r="S74" s="34"/>
      <c r="T74" s="34"/>
      <c r="U74" s="34"/>
      <c r="V74" s="34"/>
      <c r="W74" s="34"/>
      <c r="X74" s="34"/>
      <c r="Y74" s="34"/>
      <c r="Z74" s="34"/>
      <c r="AA74" s="34"/>
      <c r="AB74" s="34"/>
      <c r="AC74" s="34"/>
      <c r="AD74" s="34"/>
      <c r="AE74" s="34"/>
    </row>
    <row r="75" spans="1:31" s="2" customFormat="1" ht="12" customHeight="1">
      <c r="A75" s="34"/>
      <c r="B75" s="35"/>
      <c r="C75" s="28" t="s">
        <v>100</v>
      </c>
      <c r="D75" s="34"/>
      <c r="E75" s="34"/>
      <c r="F75" s="34"/>
      <c r="G75" s="34"/>
      <c r="H75" s="34"/>
      <c r="I75" s="93"/>
      <c r="J75" s="34"/>
      <c r="K75" s="34"/>
      <c r="L75" s="94"/>
      <c r="S75" s="34"/>
      <c r="T75" s="34"/>
      <c r="U75" s="34"/>
      <c r="V75" s="34"/>
      <c r="W75" s="34"/>
      <c r="X75" s="34"/>
      <c r="Y75" s="34"/>
      <c r="Z75" s="34"/>
      <c r="AA75" s="34"/>
      <c r="AB75" s="34"/>
      <c r="AC75" s="34"/>
      <c r="AD75" s="34"/>
      <c r="AE75" s="34"/>
    </row>
    <row r="76" spans="1:31" s="2" customFormat="1" ht="14.45" customHeight="1">
      <c r="A76" s="34"/>
      <c r="B76" s="35"/>
      <c r="C76" s="34"/>
      <c r="D76" s="34"/>
      <c r="E76" s="309" t="str">
        <f>E9</f>
        <v>Vedlejší a ostatní náklady</v>
      </c>
      <c r="F76" s="330"/>
      <c r="G76" s="330"/>
      <c r="H76" s="330"/>
      <c r="I76" s="93"/>
      <c r="J76" s="34"/>
      <c r="K76" s="34"/>
      <c r="L76" s="94"/>
      <c r="S76" s="34"/>
      <c r="T76" s="34"/>
      <c r="U76" s="34"/>
      <c r="V76" s="34"/>
      <c r="W76" s="34"/>
      <c r="X76" s="34"/>
      <c r="Y76" s="34"/>
      <c r="Z76" s="34"/>
      <c r="AA76" s="34"/>
      <c r="AB76" s="34"/>
      <c r="AC76" s="34"/>
      <c r="AD76" s="34"/>
      <c r="AE76" s="34"/>
    </row>
    <row r="77" spans="1:31" s="2" customFormat="1" ht="6.95" customHeight="1">
      <c r="A77" s="34"/>
      <c r="B77" s="35"/>
      <c r="C77" s="34"/>
      <c r="D77" s="34"/>
      <c r="E77" s="34"/>
      <c r="F77" s="34"/>
      <c r="G77" s="34"/>
      <c r="H77" s="34"/>
      <c r="I77" s="93"/>
      <c r="J77" s="34"/>
      <c r="K77" s="34"/>
      <c r="L77" s="94"/>
      <c r="S77" s="34"/>
      <c r="T77" s="34"/>
      <c r="U77" s="34"/>
      <c r="V77" s="34"/>
      <c r="W77" s="34"/>
      <c r="X77" s="34"/>
      <c r="Y77" s="34"/>
      <c r="Z77" s="34"/>
      <c r="AA77" s="34"/>
      <c r="AB77" s="34"/>
      <c r="AC77" s="34"/>
      <c r="AD77" s="34"/>
      <c r="AE77" s="34"/>
    </row>
    <row r="78" spans="1:31" s="2" customFormat="1" ht="12" customHeight="1">
      <c r="A78" s="34"/>
      <c r="B78" s="35"/>
      <c r="C78" s="28" t="s">
        <v>23</v>
      </c>
      <c r="D78" s="34"/>
      <c r="E78" s="34"/>
      <c r="F78" s="26" t="str">
        <f>F12</f>
        <v>Kamenná</v>
      </c>
      <c r="G78" s="34"/>
      <c r="H78" s="34"/>
      <c r="I78" s="95" t="s">
        <v>25</v>
      </c>
      <c r="J78" s="52" t="str">
        <f>IF(J12="","",J12)</f>
        <v>11. 1. 2020</v>
      </c>
      <c r="K78" s="34"/>
      <c r="L78" s="94"/>
      <c r="S78" s="34"/>
      <c r="T78" s="34"/>
      <c r="U78" s="34"/>
      <c r="V78" s="34"/>
      <c r="W78" s="34"/>
      <c r="X78" s="34"/>
      <c r="Y78" s="34"/>
      <c r="Z78" s="34"/>
      <c r="AA78" s="34"/>
      <c r="AB78" s="34"/>
      <c r="AC78" s="34"/>
      <c r="AD78" s="34"/>
      <c r="AE78" s="34"/>
    </row>
    <row r="79" spans="1:31" s="2" customFormat="1" ht="6.95" customHeight="1">
      <c r="A79" s="34"/>
      <c r="B79" s="35"/>
      <c r="C79" s="34"/>
      <c r="D79" s="34"/>
      <c r="E79" s="34"/>
      <c r="F79" s="34"/>
      <c r="G79" s="34"/>
      <c r="H79" s="34"/>
      <c r="I79" s="93"/>
      <c r="J79" s="34"/>
      <c r="K79" s="34"/>
      <c r="L79" s="94"/>
      <c r="S79" s="34"/>
      <c r="T79" s="34"/>
      <c r="U79" s="34"/>
      <c r="V79" s="34"/>
      <c r="W79" s="34"/>
      <c r="X79" s="34"/>
      <c r="Y79" s="34"/>
      <c r="Z79" s="34"/>
      <c r="AA79" s="34"/>
      <c r="AB79" s="34"/>
      <c r="AC79" s="34"/>
      <c r="AD79" s="34"/>
      <c r="AE79" s="34"/>
    </row>
    <row r="80" spans="1:31" s="2" customFormat="1" ht="22.9" customHeight="1">
      <c r="A80" s="34"/>
      <c r="B80" s="35"/>
      <c r="C80" s="28" t="s">
        <v>31</v>
      </c>
      <c r="D80" s="34"/>
      <c r="E80" s="34"/>
      <c r="F80" s="26" t="str">
        <f>E15</f>
        <v>Obec Milín</v>
      </c>
      <c r="G80" s="34"/>
      <c r="H80" s="34"/>
      <c r="I80" s="95" t="s">
        <v>37</v>
      </c>
      <c r="J80" s="32" t="str">
        <f>E21</f>
        <v>Ing.František Sedláček</v>
      </c>
      <c r="K80" s="34"/>
      <c r="L80" s="94"/>
      <c r="S80" s="34"/>
      <c r="T80" s="34"/>
      <c r="U80" s="34"/>
      <c r="V80" s="34"/>
      <c r="W80" s="34"/>
      <c r="X80" s="34"/>
      <c r="Y80" s="34"/>
      <c r="Z80" s="34"/>
      <c r="AA80" s="34"/>
      <c r="AB80" s="34"/>
      <c r="AC80" s="34"/>
      <c r="AD80" s="34"/>
      <c r="AE80" s="34"/>
    </row>
    <row r="81" spans="1:31" s="2" customFormat="1" ht="22.9" customHeight="1">
      <c r="A81" s="34"/>
      <c r="B81" s="35"/>
      <c r="C81" s="28" t="s">
        <v>35</v>
      </c>
      <c r="D81" s="34"/>
      <c r="E81" s="34"/>
      <c r="F81" s="26" t="str">
        <f>IF(E18="","",E18)</f>
        <v>Vyplň údaj</v>
      </c>
      <c r="G81" s="34"/>
      <c r="H81" s="34"/>
      <c r="I81" s="95" t="s">
        <v>40</v>
      </c>
      <c r="J81" s="32" t="str">
        <f>E24</f>
        <v>Ing.František Sedláček</v>
      </c>
      <c r="K81" s="34"/>
      <c r="L81" s="94"/>
      <c r="S81" s="34"/>
      <c r="T81" s="34"/>
      <c r="U81" s="34"/>
      <c r="V81" s="34"/>
      <c r="W81" s="34"/>
      <c r="X81" s="34"/>
      <c r="Y81" s="34"/>
      <c r="Z81" s="34"/>
      <c r="AA81" s="34"/>
      <c r="AB81" s="34"/>
      <c r="AC81" s="34"/>
      <c r="AD81" s="34"/>
      <c r="AE81" s="34"/>
    </row>
    <row r="82" spans="1:31" s="2" customFormat="1" ht="10.35" customHeight="1">
      <c r="A82" s="34"/>
      <c r="B82" s="35"/>
      <c r="C82" s="34"/>
      <c r="D82" s="34"/>
      <c r="E82" s="34"/>
      <c r="F82" s="34"/>
      <c r="G82" s="34"/>
      <c r="H82" s="34"/>
      <c r="I82" s="93"/>
      <c r="J82" s="34"/>
      <c r="K82" s="34"/>
      <c r="L82" s="94"/>
      <c r="S82" s="34"/>
      <c r="T82" s="34"/>
      <c r="U82" s="34"/>
      <c r="V82" s="34"/>
      <c r="W82" s="34"/>
      <c r="X82" s="34"/>
      <c r="Y82" s="34"/>
      <c r="Z82" s="34"/>
      <c r="AA82" s="34"/>
      <c r="AB82" s="34"/>
      <c r="AC82" s="34"/>
      <c r="AD82" s="34"/>
      <c r="AE82" s="34"/>
    </row>
    <row r="83" spans="1:31" s="11" customFormat="1" ht="29.25" customHeight="1">
      <c r="A83" s="130"/>
      <c r="B83" s="131"/>
      <c r="C83" s="132" t="s">
        <v>112</v>
      </c>
      <c r="D83" s="133" t="s">
        <v>62</v>
      </c>
      <c r="E83" s="133" t="s">
        <v>58</v>
      </c>
      <c r="F83" s="133" t="s">
        <v>59</v>
      </c>
      <c r="G83" s="133" t="s">
        <v>113</v>
      </c>
      <c r="H83" s="133" t="s">
        <v>114</v>
      </c>
      <c r="I83" s="134" t="s">
        <v>115</v>
      </c>
      <c r="J83" s="133" t="s">
        <v>104</v>
      </c>
      <c r="K83" s="135" t="s">
        <v>116</v>
      </c>
      <c r="L83" s="136"/>
      <c r="M83" s="59" t="s">
        <v>3</v>
      </c>
      <c r="N83" s="60" t="s">
        <v>47</v>
      </c>
      <c r="O83" s="60" t="s">
        <v>117</v>
      </c>
      <c r="P83" s="60" t="s">
        <v>118</v>
      </c>
      <c r="Q83" s="60" t="s">
        <v>119</v>
      </c>
      <c r="R83" s="60" t="s">
        <v>120</v>
      </c>
      <c r="S83" s="60" t="s">
        <v>121</v>
      </c>
      <c r="T83" s="61" t="s">
        <v>122</v>
      </c>
      <c r="U83" s="130"/>
      <c r="V83" s="130"/>
      <c r="W83" s="130"/>
      <c r="X83" s="130"/>
      <c r="Y83" s="130"/>
      <c r="Z83" s="130"/>
      <c r="AA83" s="130"/>
      <c r="AB83" s="130"/>
      <c r="AC83" s="130"/>
      <c r="AD83" s="130"/>
      <c r="AE83" s="130"/>
    </row>
    <row r="84" spans="1:63" s="2" customFormat="1" ht="22.9" customHeight="1">
      <c r="A84" s="34"/>
      <c r="B84" s="35"/>
      <c r="C84" s="66" t="s">
        <v>123</v>
      </c>
      <c r="D84" s="34"/>
      <c r="E84" s="34"/>
      <c r="F84" s="34"/>
      <c r="G84" s="34"/>
      <c r="H84" s="34"/>
      <c r="I84" s="93"/>
      <c r="J84" s="137">
        <f>BK84</f>
        <v>0</v>
      </c>
      <c r="K84" s="34"/>
      <c r="L84" s="35"/>
      <c r="M84" s="62"/>
      <c r="N84" s="53"/>
      <c r="O84" s="63"/>
      <c r="P84" s="138">
        <f>P85+P101</f>
        <v>0</v>
      </c>
      <c r="Q84" s="63"/>
      <c r="R84" s="138">
        <f>R85+R101</f>
        <v>0</v>
      </c>
      <c r="S84" s="63"/>
      <c r="T84" s="139">
        <f>T85+T101</f>
        <v>0</v>
      </c>
      <c r="U84" s="34"/>
      <c r="V84" s="34"/>
      <c r="W84" s="34"/>
      <c r="X84" s="34"/>
      <c r="Y84" s="34"/>
      <c r="Z84" s="34"/>
      <c r="AA84" s="34"/>
      <c r="AB84" s="34"/>
      <c r="AC84" s="34"/>
      <c r="AD84" s="34"/>
      <c r="AE84" s="34"/>
      <c r="AT84" s="18" t="s">
        <v>76</v>
      </c>
      <c r="AU84" s="18" t="s">
        <v>105</v>
      </c>
      <c r="BK84" s="140">
        <f>BK85+BK101</f>
        <v>0</v>
      </c>
    </row>
    <row r="85" spans="2:63" s="12" customFormat="1" ht="25.9" customHeight="1">
      <c r="B85" s="141"/>
      <c r="D85" s="142" t="s">
        <v>76</v>
      </c>
      <c r="E85" s="143" t="s">
        <v>610</v>
      </c>
      <c r="F85" s="143" t="s">
        <v>611</v>
      </c>
      <c r="I85" s="144"/>
      <c r="J85" s="145">
        <f>BK85</f>
        <v>0</v>
      </c>
      <c r="L85" s="141"/>
      <c r="M85" s="146"/>
      <c r="N85" s="147"/>
      <c r="O85" s="147"/>
      <c r="P85" s="148">
        <f>P86+P94+P96</f>
        <v>0</v>
      </c>
      <c r="Q85" s="147"/>
      <c r="R85" s="148">
        <f>R86+R94+R96</f>
        <v>0</v>
      </c>
      <c r="S85" s="147"/>
      <c r="T85" s="149">
        <f>T86+T94+T96</f>
        <v>0</v>
      </c>
      <c r="AR85" s="142" t="s">
        <v>154</v>
      </c>
      <c r="AT85" s="150" t="s">
        <v>76</v>
      </c>
      <c r="AU85" s="150" t="s">
        <v>77</v>
      </c>
      <c r="AY85" s="142" t="s">
        <v>126</v>
      </c>
      <c r="BK85" s="151">
        <f>BK86+BK94+BK96</f>
        <v>0</v>
      </c>
    </row>
    <row r="86" spans="2:63" s="12" customFormat="1" ht="22.9" customHeight="1">
      <c r="B86" s="141"/>
      <c r="D86" s="142" t="s">
        <v>76</v>
      </c>
      <c r="E86" s="152" t="s">
        <v>612</v>
      </c>
      <c r="F86" s="152" t="s">
        <v>613</v>
      </c>
      <c r="I86" s="144"/>
      <c r="J86" s="153">
        <f>BK86</f>
        <v>0</v>
      </c>
      <c r="L86" s="141"/>
      <c r="M86" s="146"/>
      <c r="N86" s="147"/>
      <c r="O86" s="147"/>
      <c r="P86" s="148">
        <f>SUM(P87:P93)</f>
        <v>0</v>
      </c>
      <c r="Q86" s="147"/>
      <c r="R86" s="148">
        <f>SUM(R87:R93)</f>
        <v>0</v>
      </c>
      <c r="S86" s="147"/>
      <c r="T86" s="149">
        <f>SUM(T87:T93)</f>
        <v>0</v>
      </c>
      <c r="AR86" s="142" t="s">
        <v>154</v>
      </c>
      <c r="AT86" s="150" t="s">
        <v>76</v>
      </c>
      <c r="AU86" s="150" t="s">
        <v>85</v>
      </c>
      <c r="AY86" s="142" t="s">
        <v>126</v>
      </c>
      <c r="BK86" s="151">
        <f>SUM(BK87:BK93)</f>
        <v>0</v>
      </c>
    </row>
    <row r="87" spans="1:65" s="2" customFormat="1" ht="38.45" customHeight="1">
      <c r="A87" s="34"/>
      <c r="B87" s="154"/>
      <c r="C87" s="155" t="s">
        <v>85</v>
      </c>
      <c r="D87" s="155" t="s">
        <v>128</v>
      </c>
      <c r="E87" s="156" t="s">
        <v>614</v>
      </c>
      <c r="F87" s="157" t="s">
        <v>615</v>
      </c>
      <c r="G87" s="158" t="s">
        <v>616</v>
      </c>
      <c r="H87" s="159">
        <v>1</v>
      </c>
      <c r="I87" s="160"/>
      <c r="J87" s="161">
        <f>ROUND(I87*H87,2)</f>
        <v>0</v>
      </c>
      <c r="K87" s="157" t="s">
        <v>132</v>
      </c>
      <c r="L87" s="35"/>
      <c r="M87" s="162" t="s">
        <v>3</v>
      </c>
      <c r="N87" s="163" t="s">
        <v>48</v>
      </c>
      <c r="O87" s="55"/>
      <c r="P87" s="164">
        <f>O87*H87</f>
        <v>0</v>
      </c>
      <c r="Q87" s="164">
        <v>0</v>
      </c>
      <c r="R87" s="164">
        <f>Q87*H87</f>
        <v>0</v>
      </c>
      <c r="S87" s="164">
        <v>0</v>
      </c>
      <c r="T87" s="165">
        <f>S87*H87</f>
        <v>0</v>
      </c>
      <c r="U87" s="34"/>
      <c r="V87" s="34"/>
      <c r="W87" s="34"/>
      <c r="X87" s="34"/>
      <c r="Y87" s="34"/>
      <c r="Z87" s="34"/>
      <c r="AA87" s="34"/>
      <c r="AB87" s="34"/>
      <c r="AC87" s="34"/>
      <c r="AD87" s="34"/>
      <c r="AE87" s="34"/>
      <c r="AR87" s="166" t="s">
        <v>617</v>
      </c>
      <c r="AT87" s="166" t="s">
        <v>128</v>
      </c>
      <c r="AU87" s="166" t="s">
        <v>87</v>
      </c>
      <c r="AY87" s="18" t="s">
        <v>126</v>
      </c>
      <c r="BE87" s="167">
        <f>IF(N87="základní",J87,0)</f>
        <v>0</v>
      </c>
      <c r="BF87" s="167">
        <f>IF(N87="snížená",J87,0)</f>
        <v>0</v>
      </c>
      <c r="BG87" s="167">
        <f>IF(N87="zákl. přenesená",J87,0)</f>
        <v>0</v>
      </c>
      <c r="BH87" s="167">
        <f>IF(N87="sníž. přenesená",J87,0)</f>
        <v>0</v>
      </c>
      <c r="BI87" s="167">
        <f>IF(N87="nulová",J87,0)</f>
        <v>0</v>
      </c>
      <c r="BJ87" s="18" t="s">
        <v>85</v>
      </c>
      <c r="BK87" s="167">
        <f>ROUND(I87*H87,2)</f>
        <v>0</v>
      </c>
      <c r="BL87" s="18" t="s">
        <v>617</v>
      </c>
      <c r="BM87" s="166" t="s">
        <v>618</v>
      </c>
    </row>
    <row r="88" spans="2:51" s="13" customFormat="1" ht="12">
      <c r="B88" s="172"/>
      <c r="D88" s="168" t="s">
        <v>137</v>
      </c>
      <c r="E88" s="173" t="s">
        <v>3</v>
      </c>
      <c r="F88" s="174" t="s">
        <v>619</v>
      </c>
      <c r="H88" s="175">
        <v>1</v>
      </c>
      <c r="I88" s="176"/>
      <c r="L88" s="172"/>
      <c r="M88" s="177"/>
      <c r="N88" s="178"/>
      <c r="O88" s="178"/>
      <c r="P88" s="178"/>
      <c r="Q88" s="178"/>
      <c r="R88" s="178"/>
      <c r="S88" s="178"/>
      <c r="T88" s="179"/>
      <c r="AT88" s="173" t="s">
        <v>137</v>
      </c>
      <c r="AU88" s="173" t="s">
        <v>87</v>
      </c>
      <c r="AV88" s="13" t="s">
        <v>87</v>
      </c>
      <c r="AW88" s="13" t="s">
        <v>39</v>
      </c>
      <c r="AX88" s="13" t="s">
        <v>85</v>
      </c>
      <c r="AY88" s="173" t="s">
        <v>126</v>
      </c>
    </row>
    <row r="89" spans="1:65" s="2" customFormat="1" ht="19.15" customHeight="1">
      <c r="A89" s="34"/>
      <c r="B89" s="154"/>
      <c r="C89" s="155" t="s">
        <v>87</v>
      </c>
      <c r="D89" s="155" t="s">
        <v>128</v>
      </c>
      <c r="E89" s="156" t="s">
        <v>620</v>
      </c>
      <c r="F89" s="157" t="s">
        <v>621</v>
      </c>
      <c r="G89" s="158" t="s">
        <v>616</v>
      </c>
      <c r="H89" s="159">
        <v>1</v>
      </c>
      <c r="I89" s="160"/>
      <c r="J89" s="161">
        <f>ROUND(I89*H89,2)</f>
        <v>0</v>
      </c>
      <c r="K89" s="157" t="s">
        <v>132</v>
      </c>
      <c r="L89" s="35"/>
      <c r="M89" s="162" t="s">
        <v>3</v>
      </c>
      <c r="N89" s="163" t="s">
        <v>48</v>
      </c>
      <c r="O89" s="55"/>
      <c r="P89" s="164">
        <f>O89*H89</f>
        <v>0</v>
      </c>
      <c r="Q89" s="164">
        <v>0</v>
      </c>
      <c r="R89" s="164">
        <f>Q89*H89</f>
        <v>0</v>
      </c>
      <c r="S89" s="164">
        <v>0</v>
      </c>
      <c r="T89" s="165">
        <f>S89*H89</f>
        <v>0</v>
      </c>
      <c r="U89" s="34"/>
      <c r="V89" s="34"/>
      <c r="W89" s="34"/>
      <c r="X89" s="34"/>
      <c r="Y89" s="34"/>
      <c r="Z89" s="34"/>
      <c r="AA89" s="34"/>
      <c r="AB89" s="34"/>
      <c r="AC89" s="34"/>
      <c r="AD89" s="34"/>
      <c r="AE89" s="34"/>
      <c r="AR89" s="166" t="s">
        <v>617</v>
      </c>
      <c r="AT89" s="166" t="s">
        <v>128</v>
      </c>
      <c r="AU89" s="166" t="s">
        <v>87</v>
      </c>
      <c r="AY89" s="18" t="s">
        <v>126</v>
      </c>
      <c r="BE89" s="167">
        <f>IF(N89="základní",J89,0)</f>
        <v>0</v>
      </c>
      <c r="BF89" s="167">
        <f>IF(N89="snížená",J89,0)</f>
        <v>0</v>
      </c>
      <c r="BG89" s="167">
        <f>IF(N89="zákl. přenesená",J89,0)</f>
        <v>0</v>
      </c>
      <c r="BH89" s="167">
        <f>IF(N89="sníž. přenesená",J89,0)</f>
        <v>0</v>
      </c>
      <c r="BI89" s="167">
        <f>IF(N89="nulová",J89,0)</f>
        <v>0</v>
      </c>
      <c r="BJ89" s="18" t="s">
        <v>85</v>
      </c>
      <c r="BK89" s="167">
        <f>ROUND(I89*H89,2)</f>
        <v>0</v>
      </c>
      <c r="BL89" s="18" t="s">
        <v>617</v>
      </c>
      <c r="BM89" s="166" t="s">
        <v>622</v>
      </c>
    </row>
    <row r="90" spans="2:51" s="13" customFormat="1" ht="12">
      <c r="B90" s="172"/>
      <c r="D90" s="168" t="s">
        <v>137</v>
      </c>
      <c r="E90" s="173" t="s">
        <v>3</v>
      </c>
      <c r="F90" s="174" t="s">
        <v>619</v>
      </c>
      <c r="H90" s="175">
        <v>1</v>
      </c>
      <c r="I90" s="176"/>
      <c r="L90" s="172"/>
      <c r="M90" s="177"/>
      <c r="N90" s="178"/>
      <c r="O90" s="178"/>
      <c r="P90" s="178"/>
      <c r="Q90" s="178"/>
      <c r="R90" s="178"/>
      <c r="S90" s="178"/>
      <c r="T90" s="179"/>
      <c r="AT90" s="173" t="s">
        <v>137</v>
      </c>
      <c r="AU90" s="173" t="s">
        <v>87</v>
      </c>
      <c r="AV90" s="13" t="s">
        <v>87</v>
      </c>
      <c r="AW90" s="13" t="s">
        <v>39</v>
      </c>
      <c r="AX90" s="13" t="s">
        <v>85</v>
      </c>
      <c r="AY90" s="173" t="s">
        <v>126</v>
      </c>
    </row>
    <row r="91" spans="1:65" s="2" customFormat="1" ht="28.9" customHeight="1">
      <c r="A91" s="34"/>
      <c r="B91" s="154"/>
      <c r="C91" s="155" t="s">
        <v>144</v>
      </c>
      <c r="D91" s="155" t="s">
        <v>128</v>
      </c>
      <c r="E91" s="156" t="s">
        <v>623</v>
      </c>
      <c r="F91" s="157" t="s">
        <v>624</v>
      </c>
      <c r="G91" s="158" t="s">
        <v>616</v>
      </c>
      <c r="H91" s="159">
        <v>1</v>
      </c>
      <c r="I91" s="160"/>
      <c r="J91" s="161">
        <f>ROUND(I91*H91,2)</f>
        <v>0</v>
      </c>
      <c r="K91" s="157" t="s">
        <v>132</v>
      </c>
      <c r="L91" s="35"/>
      <c r="M91" s="162" t="s">
        <v>3</v>
      </c>
      <c r="N91" s="163" t="s">
        <v>48</v>
      </c>
      <c r="O91" s="55"/>
      <c r="P91" s="164">
        <f>O91*H91</f>
        <v>0</v>
      </c>
      <c r="Q91" s="164">
        <v>0</v>
      </c>
      <c r="R91" s="164">
        <f>Q91*H91</f>
        <v>0</v>
      </c>
      <c r="S91" s="164">
        <v>0</v>
      </c>
      <c r="T91" s="165">
        <f>S91*H91</f>
        <v>0</v>
      </c>
      <c r="U91" s="34"/>
      <c r="V91" s="34"/>
      <c r="W91" s="34"/>
      <c r="X91" s="34"/>
      <c r="Y91" s="34"/>
      <c r="Z91" s="34"/>
      <c r="AA91" s="34"/>
      <c r="AB91" s="34"/>
      <c r="AC91" s="34"/>
      <c r="AD91" s="34"/>
      <c r="AE91" s="34"/>
      <c r="AR91" s="166" t="s">
        <v>617</v>
      </c>
      <c r="AT91" s="166" t="s">
        <v>128</v>
      </c>
      <c r="AU91" s="166" t="s">
        <v>87</v>
      </c>
      <c r="AY91" s="18" t="s">
        <v>126</v>
      </c>
      <c r="BE91" s="167">
        <f>IF(N91="základní",J91,0)</f>
        <v>0</v>
      </c>
      <c r="BF91" s="167">
        <f>IF(N91="snížená",J91,0)</f>
        <v>0</v>
      </c>
      <c r="BG91" s="167">
        <f>IF(N91="zákl. přenesená",J91,0)</f>
        <v>0</v>
      </c>
      <c r="BH91" s="167">
        <f>IF(N91="sníž. přenesená",J91,0)</f>
        <v>0</v>
      </c>
      <c r="BI91" s="167">
        <f>IF(N91="nulová",J91,0)</f>
        <v>0</v>
      </c>
      <c r="BJ91" s="18" t="s">
        <v>85</v>
      </c>
      <c r="BK91" s="167">
        <f>ROUND(I91*H91,2)</f>
        <v>0</v>
      </c>
      <c r="BL91" s="18" t="s">
        <v>617</v>
      </c>
      <c r="BM91" s="166" t="s">
        <v>625</v>
      </c>
    </row>
    <row r="92" spans="1:65" s="2" customFormat="1" ht="28.9" customHeight="1">
      <c r="A92" s="34"/>
      <c r="B92" s="154"/>
      <c r="C92" s="155" t="s">
        <v>133</v>
      </c>
      <c r="D92" s="155" t="s">
        <v>128</v>
      </c>
      <c r="E92" s="156" t="s">
        <v>626</v>
      </c>
      <c r="F92" s="157" t="s">
        <v>627</v>
      </c>
      <c r="G92" s="158" t="s">
        <v>616</v>
      </c>
      <c r="H92" s="159">
        <v>1</v>
      </c>
      <c r="I92" s="160"/>
      <c r="J92" s="161">
        <f>ROUND(I92*H92,2)</f>
        <v>0</v>
      </c>
      <c r="K92" s="157" t="s">
        <v>132</v>
      </c>
      <c r="L92" s="35"/>
      <c r="M92" s="162" t="s">
        <v>3</v>
      </c>
      <c r="N92" s="163" t="s">
        <v>48</v>
      </c>
      <c r="O92" s="55"/>
      <c r="P92" s="164">
        <f>O92*H92</f>
        <v>0</v>
      </c>
      <c r="Q92" s="164">
        <v>0</v>
      </c>
      <c r="R92" s="164">
        <f>Q92*H92</f>
        <v>0</v>
      </c>
      <c r="S92" s="164">
        <v>0</v>
      </c>
      <c r="T92" s="165">
        <f>S92*H92</f>
        <v>0</v>
      </c>
      <c r="U92" s="34"/>
      <c r="V92" s="34"/>
      <c r="W92" s="34"/>
      <c r="X92" s="34"/>
      <c r="Y92" s="34"/>
      <c r="Z92" s="34"/>
      <c r="AA92" s="34"/>
      <c r="AB92" s="34"/>
      <c r="AC92" s="34"/>
      <c r="AD92" s="34"/>
      <c r="AE92" s="34"/>
      <c r="AR92" s="166" t="s">
        <v>617</v>
      </c>
      <c r="AT92" s="166" t="s">
        <v>128</v>
      </c>
      <c r="AU92" s="166" t="s">
        <v>87</v>
      </c>
      <c r="AY92" s="18" t="s">
        <v>126</v>
      </c>
      <c r="BE92" s="167">
        <f>IF(N92="základní",J92,0)</f>
        <v>0</v>
      </c>
      <c r="BF92" s="167">
        <f>IF(N92="snížená",J92,0)</f>
        <v>0</v>
      </c>
      <c r="BG92" s="167">
        <f>IF(N92="zákl. přenesená",J92,0)</f>
        <v>0</v>
      </c>
      <c r="BH92" s="167">
        <f>IF(N92="sníž. přenesená",J92,0)</f>
        <v>0</v>
      </c>
      <c r="BI92" s="167">
        <f>IF(N92="nulová",J92,0)</f>
        <v>0</v>
      </c>
      <c r="BJ92" s="18" t="s">
        <v>85</v>
      </c>
      <c r="BK92" s="167">
        <f>ROUND(I92*H92,2)</f>
        <v>0</v>
      </c>
      <c r="BL92" s="18" t="s">
        <v>617</v>
      </c>
      <c r="BM92" s="166" t="s">
        <v>628</v>
      </c>
    </row>
    <row r="93" spans="2:51" s="13" customFormat="1" ht="12">
      <c r="B93" s="172"/>
      <c r="D93" s="168" t="s">
        <v>137</v>
      </c>
      <c r="E93" s="173" t="s">
        <v>3</v>
      </c>
      <c r="F93" s="174" t="s">
        <v>629</v>
      </c>
      <c r="H93" s="175">
        <v>1</v>
      </c>
      <c r="I93" s="176"/>
      <c r="L93" s="172"/>
      <c r="M93" s="177"/>
      <c r="N93" s="178"/>
      <c r="O93" s="178"/>
      <c r="P93" s="178"/>
      <c r="Q93" s="178"/>
      <c r="R93" s="178"/>
      <c r="S93" s="178"/>
      <c r="T93" s="179"/>
      <c r="AT93" s="173" t="s">
        <v>137</v>
      </c>
      <c r="AU93" s="173" t="s">
        <v>87</v>
      </c>
      <c r="AV93" s="13" t="s">
        <v>87</v>
      </c>
      <c r="AW93" s="13" t="s">
        <v>39</v>
      </c>
      <c r="AX93" s="13" t="s">
        <v>85</v>
      </c>
      <c r="AY93" s="173" t="s">
        <v>126</v>
      </c>
    </row>
    <row r="94" spans="2:63" s="12" customFormat="1" ht="22.9" customHeight="1">
      <c r="B94" s="141"/>
      <c r="D94" s="142" t="s">
        <v>76</v>
      </c>
      <c r="E94" s="152" t="s">
        <v>630</v>
      </c>
      <c r="F94" s="152" t="s">
        <v>631</v>
      </c>
      <c r="I94" s="144"/>
      <c r="J94" s="153">
        <f>BK94</f>
        <v>0</v>
      </c>
      <c r="L94" s="141"/>
      <c r="M94" s="146"/>
      <c r="N94" s="147"/>
      <c r="O94" s="147"/>
      <c r="P94" s="148">
        <f>P95</f>
        <v>0</v>
      </c>
      <c r="Q94" s="147"/>
      <c r="R94" s="148">
        <f>R95</f>
        <v>0</v>
      </c>
      <c r="S94" s="147"/>
      <c r="T94" s="149">
        <f>T95</f>
        <v>0</v>
      </c>
      <c r="AR94" s="142" t="s">
        <v>154</v>
      </c>
      <c r="AT94" s="150" t="s">
        <v>76</v>
      </c>
      <c r="AU94" s="150" t="s">
        <v>85</v>
      </c>
      <c r="AY94" s="142" t="s">
        <v>126</v>
      </c>
      <c r="BK94" s="151">
        <f>BK95</f>
        <v>0</v>
      </c>
    </row>
    <row r="95" spans="1:65" s="2" customFormat="1" ht="19.15" customHeight="1">
      <c r="A95" s="34"/>
      <c r="B95" s="154"/>
      <c r="C95" s="155" t="s">
        <v>154</v>
      </c>
      <c r="D95" s="155" t="s">
        <v>128</v>
      </c>
      <c r="E95" s="156" t="s">
        <v>632</v>
      </c>
      <c r="F95" s="157" t="s">
        <v>633</v>
      </c>
      <c r="G95" s="158" t="s">
        <v>616</v>
      </c>
      <c r="H95" s="159">
        <v>1</v>
      </c>
      <c r="I95" s="160"/>
      <c r="J95" s="161">
        <f>ROUND(I95*H95,2)</f>
        <v>0</v>
      </c>
      <c r="K95" s="157" t="s">
        <v>132</v>
      </c>
      <c r="L95" s="35"/>
      <c r="M95" s="162" t="s">
        <v>3</v>
      </c>
      <c r="N95" s="163" t="s">
        <v>48</v>
      </c>
      <c r="O95" s="55"/>
      <c r="P95" s="164">
        <f>O95*H95</f>
        <v>0</v>
      </c>
      <c r="Q95" s="164">
        <v>0</v>
      </c>
      <c r="R95" s="164">
        <f>Q95*H95</f>
        <v>0</v>
      </c>
      <c r="S95" s="164">
        <v>0</v>
      </c>
      <c r="T95" s="165">
        <f>S95*H95</f>
        <v>0</v>
      </c>
      <c r="U95" s="34"/>
      <c r="V95" s="34"/>
      <c r="W95" s="34"/>
      <c r="X95" s="34"/>
      <c r="Y95" s="34"/>
      <c r="Z95" s="34"/>
      <c r="AA95" s="34"/>
      <c r="AB95" s="34"/>
      <c r="AC95" s="34"/>
      <c r="AD95" s="34"/>
      <c r="AE95" s="34"/>
      <c r="AR95" s="166" t="s">
        <v>617</v>
      </c>
      <c r="AT95" s="166" t="s">
        <v>128</v>
      </c>
      <c r="AU95" s="166" t="s">
        <v>87</v>
      </c>
      <c r="AY95" s="18" t="s">
        <v>126</v>
      </c>
      <c r="BE95" s="167">
        <f>IF(N95="základní",J95,0)</f>
        <v>0</v>
      </c>
      <c r="BF95" s="167">
        <f>IF(N95="snížená",J95,0)</f>
        <v>0</v>
      </c>
      <c r="BG95" s="167">
        <f>IF(N95="zákl. přenesená",J95,0)</f>
        <v>0</v>
      </c>
      <c r="BH95" s="167">
        <f>IF(N95="sníž. přenesená",J95,0)</f>
        <v>0</v>
      </c>
      <c r="BI95" s="167">
        <f>IF(N95="nulová",J95,0)</f>
        <v>0</v>
      </c>
      <c r="BJ95" s="18" t="s">
        <v>85</v>
      </c>
      <c r="BK95" s="167">
        <f>ROUND(I95*H95,2)</f>
        <v>0</v>
      </c>
      <c r="BL95" s="18" t="s">
        <v>617</v>
      </c>
      <c r="BM95" s="166" t="s">
        <v>634</v>
      </c>
    </row>
    <row r="96" spans="2:63" s="12" customFormat="1" ht="22.9" customHeight="1">
      <c r="B96" s="141"/>
      <c r="D96" s="142" t="s">
        <v>76</v>
      </c>
      <c r="E96" s="152" t="s">
        <v>635</v>
      </c>
      <c r="F96" s="152" t="s">
        <v>636</v>
      </c>
      <c r="I96" s="144"/>
      <c r="J96" s="153">
        <f>BK96</f>
        <v>0</v>
      </c>
      <c r="L96" s="141"/>
      <c r="M96" s="146"/>
      <c r="N96" s="147"/>
      <c r="O96" s="147"/>
      <c r="P96" s="148">
        <f>SUM(P97:P100)</f>
        <v>0</v>
      </c>
      <c r="Q96" s="147"/>
      <c r="R96" s="148">
        <f>SUM(R97:R100)</f>
        <v>0</v>
      </c>
      <c r="S96" s="147"/>
      <c r="T96" s="149">
        <f>SUM(T97:T100)</f>
        <v>0</v>
      </c>
      <c r="AR96" s="142" t="s">
        <v>154</v>
      </c>
      <c r="AT96" s="150" t="s">
        <v>76</v>
      </c>
      <c r="AU96" s="150" t="s">
        <v>85</v>
      </c>
      <c r="AY96" s="142" t="s">
        <v>126</v>
      </c>
      <c r="BK96" s="151">
        <f>SUM(BK97:BK100)</f>
        <v>0</v>
      </c>
    </row>
    <row r="97" spans="1:65" s="2" customFormat="1" ht="28.9" customHeight="1">
      <c r="A97" s="34"/>
      <c r="B97" s="154"/>
      <c r="C97" s="155" t="s">
        <v>161</v>
      </c>
      <c r="D97" s="155" t="s">
        <v>128</v>
      </c>
      <c r="E97" s="156" t="s">
        <v>637</v>
      </c>
      <c r="F97" s="157" t="s">
        <v>638</v>
      </c>
      <c r="G97" s="158" t="s">
        <v>616</v>
      </c>
      <c r="H97" s="159">
        <v>1</v>
      </c>
      <c r="I97" s="160"/>
      <c r="J97" s="161">
        <f>ROUND(I97*H97,2)</f>
        <v>0</v>
      </c>
      <c r="K97" s="157" t="s">
        <v>132</v>
      </c>
      <c r="L97" s="35"/>
      <c r="M97" s="162" t="s">
        <v>3</v>
      </c>
      <c r="N97" s="163" t="s">
        <v>48</v>
      </c>
      <c r="O97" s="55"/>
      <c r="P97" s="164">
        <f>O97*H97</f>
        <v>0</v>
      </c>
      <c r="Q97" s="164">
        <v>0</v>
      </c>
      <c r="R97" s="164">
        <f>Q97*H97</f>
        <v>0</v>
      </c>
      <c r="S97" s="164">
        <v>0</v>
      </c>
      <c r="T97" s="165">
        <f>S97*H97</f>
        <v>0</v>
      </c>
      <c r="U97" s="34"/>
      <c r="V97" s="34"/>
      <c r="W97" s="34"/>
      <c r="X97" s="34"/>
      <c r="Y97" s="34"/>
      <c r="Z97" s="34"/>
      <c r="AA97" s="34"/>
      <c r="AB97" s="34"/>
      <c r="AC97" s="34"/>
      <c r="AD97" s="34"/>
      <c r="AE97" s="34"/>
      <c r="AR97" s="166" t="s">
        <v>617</v>
      </c>
      <c r="AT97" s="166" t="s">
        <v>128</v>
      </c>
      <c r="AU97" s="166" t="s">
        <v>87</v>
      </c>
      <c r="AY97" s="18" t="s">
        <v>126</v>
      </c>
      <c r="BE97" s="167">
        <f>IF(N97="základní",J97,0)</f>
        <v>0</v>
      </c>
      <c r="BF97" s="167">
        <f>IF(N97="snížená",J97,0)</f>
        <v>0</v>
      </c>
      <c r="BG97" s="167">
        <f>IF(N97="zákl. přenesená",J97,0)</f>
        <v>0</v>
      </c>
      <c r="BH97" s="167">
        <f>IF(N97="sníž. přenesená",J97,0)</f>
        <v>0</v>
      </c>
      <c r="BI97" s="167">
        <f>IF(N97="nulová",J97,0)</f>
        <v>0</v>
      </c>
      <c r="BJ97" s="18" t="s">
        <v>85</v>
      </c>
      <c r="BK97" s="167">
        <f>ROUND(I97*H97,2)</f>
        <v>0</v>
      </c>
      <c r="BL97" s="18" t="s">
        <v>617</v>
      </c>
      <c r="BM97" s="166" t="s">
        <v>639</v>
      </c>
    </row>
    <row r="98" spans="2:51" s="13" customFormat="1" ht="12">
      <c r="B98" s="172"/>
      <c r="D98" s="168" t="s">
        <v>137</v>
      </c>
      <c r="E98" s="173" t="s">
        <v>3</v>
      </c>
      <c r="F98" s="174" t="s">
        <v>640</v>
      </c>
      <c r="H98" s="175">
        <v>1</v>
      </c>
      <c r="I98" s="176"/>
      <c r="L98" s="172"/>
      <c r="M98" s="177"/>
      <c r="N98" s="178"/>
      <c r="O98" s="178"/>
      <c r="P98" s="178"/>
      <c r="Q98" s="178"/>
      <c r="R98" s="178"/>
      <c r="S98" s="178"/>
      <c r="T98" s="179"/>
      <c r="AT98" s="173" t="s">
        <v>137</v>
      </c>
      <c r="AU98" s="173" t="s">
        <v>87</v>
      </c>
      <c r="AV98" s="13" t="s">
        <v>87</v>
      </c>
      <c r="AW98" s="13" t="s">
        <v>39</v>
      </c>
      <c r="AX98" s="13" t="s">
        <v>85</v>
      </c>
      <c r="AY98" s="173" t="s">
        <v>126</v>
      </c>
    </row>
    <row r="99" spans="1:65" s="2" customFormat="1" ht="14.45" customHeight="1">
      <c r="A99" s="34"/>
      <c r="B99" s="154"/>
      <c r="C99" s="155" t="s">
        <v>167</v>
      </c>
      <c r="D99" s="155" t="s">
        <v>128</v>
      </c>
      <c r="E99" s="156" t="s">
        <v>641</v>
      </c>
      <c r="F99" s="157" t="s">
        <v>642</v>
      </c>
      <c r="G99" s="158" t="s">
        <v>298</v>
      </c>
      <c r="H99" s="159">
        <v>2</v>
      </c>
      <c r="I99" s="160"/>
      <c r="J99" s="161">
        <f>ROUND(I99*H99,2)</f>
        <v>0</v>
      </c>
      <c r="K99" s="157" t="s">
        <v>132</v>
      </c>
      <c r="L99" s="35"/>
      <c r="M99" s="162" t="s">
        <v>3</v>
      </c>
      <c r="N99" s="163" t="s">
        <v>48</v>
      </c>
      <c r="O99" s="55"/>
      <c r="P99" s="164">
        <f>O99*H99</f>
        <v>0</v>
      </c>
      <c r="Q99" s="164">
        <v>0</v>
      </c>
      <c r="R99" s="164">
        <f>Q99*H99</f>
        <v>0</v>
      </c>
      <c r="S99" s="164">
        <v>0</v>
      </c>
      <c r="T99" s="165">
        <f>S99*H99</f>
        <v>0</v>
      </c>
      <c r="U99" s="34"/>
      <c r="V99" s="34"/>
      <c r="W99" s="34"/>
      <c r="X99" s="34"/>
      <c r="Y99" s="34"/>
      <c r="Z99" s="34"/>
      <c r="AA99" s="34"/>
      <c r="AB99" s="34"/>
      <c r="AC99" s="34"/>
      <c r="AD99" s="34"/>
      <c r="AE99" s="34"/>
      <c r="AR99" s="166" t="s">
        <v>617</v>
      </c>
      <c r="AT99" s="166" t="s">
        <v>128</v>
      </c>
      <c r="AU99" s="166" t="s">
        <v>87</v>
      </c>
      <c r="AY99" s="18" t="s">
        <v>126</v>
      </c>
      <c r="BE99" s="167">
        <f>IF(N99="základní",J99,0)</f>
        <v>0</v>
      </c>
      <c r="BF99" s="167">
        <f>IF(N99="snížená",J99,0)</f>
        <v>0</v>
      </c>
      <c r="BG99" s="167">
        <f>IF(N99="zákl. přenesená",J99,0)</f>
        <v>0</v>
      </c>
      <c r="BH99" s="167">
        <f>IF(N99="sníž. přenesená",J99,0)</f>
        <v>0</v>
      </c>
      <c r="BI99" s="167">
        <f>IF(N99="nulová",J99,0)</f>
        <v>0</v>
      </c>
      <c r="BJ99" s="18" t="s">
        <v>85</v>
      </c>
      <c r="BK99" s="167">
        <f>ROUND(I99*H99,2)</f>
        <v>0</v>
      </c>
      <c r="BL99" s="18" t="s">
        <v>617</v>
      </c>
      <c r="BM99" s="166" t="s">
        <v>643</v>
      </c>
    </row>
    <row r="100" spans="2:51" s="13" customFormat="1" ht="12">
      <c r="B100" s="172"/>
      <c r="D100" s="168" t="s">
        <v>137</v>
      </c>
      <c r="E100" s="173" t="s">
        <v>3</v>
      </c>
      <c r="F100" s="174" t="s">
        <v>644</v>
      </c>
      <c r="H100" s="175">
        <v>2</v>
      </c>
      <c r="I100" s="176"/>
      <c r="L100" s="172"/>
      <c r="M100" s="177"/>
      <c r="N100" s="178"/>
      <c r="O100" s="178"/>
      <c r="P100" s="178"/>
      <c r="Q100" s="178"/>
      <c r="R100" s="178"/>
      <c r="S100" s="178"/>
      <c r="T100" s="179"/>
      <c r="AT100" s="173" t="s">
        <v>137</v>
      </c>
      <c r="AU100" s="173" t="s">
        <v>87</v>
      </c>
      <c r="AV100" s="13" t="s">
        <v>87</v>
      </c>
      <c r="AW100" s="13" t="s">
        <v>39</v>
      </c>
      <c r="AX100" s="13" t="s">
        <v>85</v>
      </c>
      <c r="AY100" s="173" t="s">
        <v>126</v>
      </c>
    </row>
    <row r="101" spans="2:63" s="12" customFormat="1" ht="25.9" customHeight="1">
      <c r="B101" s="141"/>
      <c r="D101" s="142" t="s">
        <v>76</v>
      </c>
      <c r="E101" s="143" t="s">
        <v>645</v>
      </c>
      <c r="F101" s="143" t="s">
        <v>646</v>
      </c>
      <c r="I101" s="144"/>
      <c r="J101" s="145">
        <f>BK101</f>
        <v>0</v>
      </c>
      <c r="L101" s="141"/>
      <c r="M101" s="146"/>
      <c r="N101" s="147"/>
      <c r="O101" s="147"/>
      <c r="P101" s="148">
        <f>P102</f>
        <v>0</v>
      </c>
      <c r="Q101" s="147"/>
      <c r="R101" s="148">
        <f>R102</f>
        <v>0</v>
      </c>
      <c r="S101" s="147"/>
      <c r="T101" s="149">
        <f>T102</f>
        <v>0</v>
      </c>
      <c r="AR101" s="142" t="s">
        <v>154</v>
      </c>
      <c r="AT101" s="150" t="s">
        <v>76</v>
      </c>
      <c r="AU101" s="150" t="s">
        <v>77</v>
      </c>
      <c r="AY101" s="142" t="s">
        <v>126</v>
      </c>
      <c r="BK101" s="151">
        <f>BK102</f>
        <v>0</v>
      </c>
    </row>
    <row r="102" spans="1:65" s="2" customFormat="1" ht="14.45" customHeight="1">
      <c r="A102" s="34"/>
      <c r="B102" s="154"/>
      <c r="C102" s="155" t="s">
        <v>175</v>
      </c>
      <c r="D102" s="155" t="s">
        <v>128</v>
      </c>
      <c r="E102" s="156" t="s">
        <v>647</v>
      </c>
      <c r="F102" s="157" t="s">
        <v>648</v>
      </c>
      <c r="G102" s="158" t="s">
        <v>616</v>
      </c>
      <c r="H102" s="159">
        <v>1</v>
      </c>
      <c r="I102" s="160"/>
      <c r="J102" s="161">
        <f>ROUND(I102*H102,2)</f>
        <v>0</v>
      </c>
      <c r="K102" s="157" t="s">
        <v>132</v>
      </c>
      <c r="L102" s="35"/>
      <c r="M102" s="209" t="s">
        <v>3</v>
      </c>
      <c r="N102" s="210" t="s">
        <v>48</v>
      </c>
      <c r="O102" s="211"/>
      <c r="P102" s="212">
        <f>O102*H102</f>
        <v>0</v>
      </c>
      <c r="Q102" s="212">
        <v>0</v>
      </c>
      <c r="R102" s="212">
        <f>Q102*H102</f>
        <v>0</v>
      </c>
      <c r="S102" s="212">
        <v>0</v>
      </c>
      <c r="T102" s="213">
        <f>S102*H102</f>
        <v>0</v>
      </c>
      <c r="U102" s="34"/>
      <c r="V102" s="34"/>
      <c r="W102" s="34"/>
      <c r="X102" s="34"/>
      <c r="Y102" s="34"/>
      <c r="Z102" s="34"/>
      <c r="AA102" s="34"/>
      <c r="AB102" s="34"/>
      <c r="AC102" s="34"/>
      <c r="AD102" s="34"/>
      <c r="AE102" s="34"/>
      <c r="AR102" s="166" t="s">
        <v>617</v>
      </c>
      <c r="AT102" s="166" t="s">
        <v>128</v>
      </c>
      <c r="AU102" s="166" t="s">
        <v>85</v>
      </c>
      <c r="AY102" s="18" t="s">
        <v>126</v>
      </c>
      <c r="BE102" s="167">
        <f>IF(N102="základní",J102,0)</f>
        <v>0</v>
      </c>
      <c r="BF102" s="167">
        <f>IF(N102="snížená",J102,0)</f>
        <v>0</v>
      </c>
      <c r="BG102" s="167">
        <f>IF(N102="zákl. přenesená",J102,0)</f>
        <v>0</v>
      </c>
      <c r="BH102" s="167">
        <f>IF(N102="sníž. přenesená",J102,0)</f>
        <v>0</v>
      </c>
      <c r="BI102" s="167">
        <f>IF(N102="nulová",J102,0)</f>
        <v>0</v>
      </c>
      <c r="BJ102" s="18" t="s">
        <v>85</v>
      </c>
      <c r="BK102" s="167">
        <f>ROUND(I102*H102,2)</f>
        <v>0</v>
      </c>
      <c r="BL102" s="18" t="s">
        <v>617</v>
      </c>
      <c r="BM102" s="166" t="s">
        <v>649</v>
      </c>
    </row>
    <row r="103" spans="1:31" s="2" customFormat="1" ht="6.95" customHeight="1">
      <c r="A103" s="34"/>
      <c r="B103" s="44"/>
      <c r="C103" s="45"/>
      <c r="D103" s="45"/>
      <c r="E103" s="45"/>
      <c r="F103" s="45"/>
      <c r="G103" s="45"/>
      <c r="H103" s="45"/>
      <c r="I103" s="114"/>
      <c r="J103" s="45"/>
      <c r="K103" s="45"/>
      <c r="L103" s="35"/>
      <c r="M103" s="34"/>
      <c r="O103" s="34"/>
      <c r="P103" s="34"/>
      <c r="Q103" s="34"/>
      <c r="R103" s="34"/>
      <c r="S103" s="34"/>
      <c r="T103" s="34"/>
      <c r="U103" s="34"/>
      <c r="V103" s="34"/>
      <c r="W103" s="34"/>
      <c r="X103" s="34"/>
      <c r="Y103" s="34"/>
      <c r="Z103" s="34"/>
      <c r="AA103" s="34"/>
      <c r="AB103" s="34"/>
      <c r="AC103" s="34"/>
      <c r="AD103" s="34"/>
      <c r="AE103" s="34"/>
    </row>
  </sheetData>
  <autoFilter ref="C83:K102"/>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14" customWidth="1"/>
    <col min="2" max="2" width="1.7109375" style="214" customWidth="1"/>
    <col min="3" max="4" width="5.00390625" style="214" customWidth="1"/>
    <col min="5" max="5" width="11.7109375" style="214" customWidth="1"/>
    <col min="6" max="6" width="9.140625" style="214" customWidth="1"/>
    <col min="7" max="7" width="5.00390625" style="214" customWidth="1"/>
    <col min="8" max="8" width="77.8515625" style="214" customWidth="1"/>
    <col min="9" max="10" width="20.00390625" style="214" customWidth="1"/>
    <col min="11" max="11" width="1.7109375" style="214" customWidth="1"/>
  </cols>
  <sheetData>
    <row r="1" s="1" customFormat="1" ht="37.5" customHeight="1"/>
    <row r="2" spans="2:11" s="1" customFormat="1" ht="7.5" customHeight="1">
      <c r="B2" s="215"/>
      <c r="C2" s="216"/>
      <c r="D2" s="216"/>
      <c r="E2" s="216"/>
      <c r="F2" s="216"/>
      <c r="G2" s="216"/>
      <c r="H2" s="216"/>
      <c r="I2" s="216"/>
      <c r="J2" s="216"/>
      <c r="K2" s="217"/>
    </row>
    <row r="3" spans="2:11" s="16" customFormat="1" ht="45" customHeight="1">
      <c r="B3" s="218"/>
      <c r="C3" s="334" t="s">
        <v>650</v>
      </c>
      <c r="D3" s="334"/>
      <c r="E3" s="334"/>
      <c r="F3" s="334"/>
      <c r="G3" s="334"/>
      <c r="H3" s="334"/>
      <c r="I3" s="334"/>
      <c r="J3" s="334"/>
      <c r="K3" s="219"/>
    </row>
    <row r="4" spans="2:11" s="1" customFormat="1" ht="25.5" customHeight="1">
      <c r="B4" s="220"/>
      <c r="C4" s="336" t="s">
        <v>651</v>
      </c>
      <c r="D4" s="336"/>
      <c r="E4" s="336"/>
      <c r="F4" s="336"/>
      <c r="G4" s="336"/>
      <c r="H4" s="336"/>
      <c r="I4" s="336"/>
      <c r="J4" s="336"/>
      <c r="K4" s="221"/>
    </row>
    <row r="5" spans="2:11" s="1" customFormat="1" ht="5.25" customHeight="1">
      <c r="B5" s="220"/>
      <c r="C5" s="222"/>
      <c r="D5" s="222"/>
      <c r="E5" s="222"/>
      <c r="F5" s="222"/>
      <c r="G5" s="222"/>
      <c r="H5" s="222"/>
      <c r="I5" s="222"/>
      <c r="J5" s="222"/>
      <c r="K5" s="221"/>
    </row>
    <row r="6" spans="2:11" s="1" customFormat="1" ht="15" customHeight="1">
      <c r="B6" s="220"/>
      <c r="C6" s="335" t="s">
        <v>652</v>
      </c>
      <c r="D6" s="335"/>
      <c r="E6" s="335"/>
      <c r="F6" s="335"/>
      <c r="G6" s="335"/>
      <c r="H6" s="335"/>
      <c r="I6" s="335"/>
      <c r="J6" s="335"/>
      <c r="K6" s="221"/>
    </row>
    <row r="7" spans="2:11" s="1" customFormat="1" ht="15" customHeight="1">
      <c r="B7" s="224"/>
      <c r="C7" s="335" t="s">
        <v>653</v>
      </c>
      <c r="D7" s="335"/>
      <c r="E7" s="335"/>
      <c r="F7" s="335"/>
      <c r="G7" s="335"/>
      <c r="H7" s="335"/>
      <c r="I7" s="335"/>
      <c r="J7" s="335"/>
      <c r="K7" s="221"/>
    </row>
    <row r="8" spans="2:11" s="1" customFormat="1" ht="12.75" customHeight="1">
      <c r="B8" s="224"/>
      <c r="C8" s="223"/>
      <c r="D8" s="223"/>
      <c r="E8" s="223"/>
      <c r="F8" s="223"/>
      <c r="G8" s="223"/>
      <c r="H8" s="223"/>
      <c r="I8" s="223"/>
      <c r="J8" s="223"/>
      <c r="K8" s="221"/>
    </row>
    <row r="9" spans="2:11" s="1" customFormat="1" ht="15" customHeight="1">
      <c r="B9" s="224"/>
      <c r="C9" s="335" t="s">
        <v>654</v>
      </c>
      <c r="D9" s="335"/>
      <c r="E9" s="335"/>
      <c r="F9" s="335"/>
      <c r="G9" s="335"/>
      <c r="H9" s="335"/>
      <c r="I9" s="335"/>
      <c r="J9" s="335"/>
      <c r="K9" s="221"/>
    </row>
    <row r="10" spans="2:11" s="1" customFormat="1" ht="15" customHeight="1">
      <c r="B10" s="224"/>
      <c r="C10" s="223"/>
      <c r="D10" s="335" t="s">
        <v>655</v>
      </c>
      <c r="E10" s="335"/>
      <c r="F10" s="335"/>
      <c r="G10" s="335"/>
      <c r="H10" s="335"/>
      <c r="I10" s="335"/>
      <c r="J10" s="335"/>
      <c r="K10" s="221"/>
    </row>
    <row r="11" spans="2:11" s="1" customFormat="1" ht="15" customHeight="1">
      <c r="B11" s="224"/>
      <c r="C11" s="225"/>
      <c r="D11" s="335" t="s">
        <v>656</v>
      </c>
      <c r="E11" s="335"/>
      <c r="F11" s="335"/>
      <c r="G11" s="335"/>
      <c r="H11" s="335"/>
      <c r="I11" s="335"/>
      <c r="J11" s="335"/>
      <c r="K11" s="221"/>
    </row>
    <row r="12" spans="2:11" s="1" customFormat="1" ht="15" customHeight="1">
      <c r="B12" s="224"/>
      <c r="C12" s="225"/>
      <c r="D12" s="223"/>
      <c r="E12" s="223"/>
      <c r="F12" s="223"/>
      <c r="G12" s="223"/>
      <c r="H12" s="223"/>
      <c r="I12" s="223"/>
      <c r="J12" s="223"/>
      <c r="K12" s="221"/>
    </row>
    <row r="13" spans="2:11" s="1" customFormat="1" ht="15" customHeight="1">
      <c r="B13" s="224"/>
      <c r="C13" s="225"/>
      <c r="D13" s="226" t="s">
        <v>657</v>
      </c>
      <c r="E13" s="223"/>
      <c r="F13" s="223"/>
      <c r="G13" s="223"/>
      <c r="H13" s="223"/>
      <c r="I13" s="223"/>
      <c r="J13" s="223"/>
      <c r="K13" s="221"/>
    </row>
    <row r="14" spans="2:11" s="1" customFormat="1" ht="12.75" customHeight="1">
      <c r="B14" s="224"/>
      <c r="C14" s="225"/>
      <c r="D14" s="225"/>
      <c r="E14" s="225"/>
      <c r="F14" s="225"/>
      <c r="G14" s="225"/>
      <c r="H14" s="225"/>
      <c r="I14" s="225"/>
      <c r="J14" s="225"/>
      <c r="K14" s="221"/>
    </row>
    <row r="15" spans="2:11" s="1" customFormat="1" ht="15" customHeight="1">
      <c r="B15" s="224"/>
      <c r="C15" s="225"/>
      <c r="D15" s="335" t="s">
        <v>658</v>
      </c>
      <c r="E15" s="335"/>
      <c r="F15" s="335"/>
      <c r="G15" s="335"/>
      <c r="H15" s="335"/>
      <c r="I15" s="335"/>
      <c r="J15" s="335"/>
      <c r="K15" s="221"/>
    </row>
    <row r="16" spans="2:11" s="1" customFormat="1" ht="15" customHeight="1">
      <c r="B16" s="224"/>
      <c r="C16" s="225"/>
      <c r="D16" s="335" t="s">
        <v>659</v>
      </c>
      <c r="E16" s="335"/>
      <c r="F16" s="335"/>
      <c r="G16" s="335"/>
      <c r="H16" s="335"/>
      <c r="I16" s="335"/>
      <c r="J16" s="335"/>
      <c r="K16" s="221"/>
    </row>
    <row r="17" spans="2:11" s="1" customFormat="1" ht="15" customHeight="1">
      <c r="B17" s="224"/>
      <c r="C17" s="225"/>
      <c r="D17" s="335" t="s">
        <v>660</v>
      </c>
      <c r="E17" s="335"/>
      <c r="F17" s="335"/>
      <c r="G17" s="335"/>
      <c r="H17" s="335"/>
      <c r="I17" s="335"/>
      <c r="J17" s="335"/>
      <c r="K17" s="221"/>
    </row>
    <row r="18" spans="2:11" s="1" customFormat="1" ht="15" customHeight="1">
      <c r="B18" s="224"/>
      <c r="C18" s="225"/>
      <c r="D18" s="225"/>
      <c r="E18" s="227" t="s">
        <v>84</v>
      </c>
      <c r="F18" s="335" t="s">
        <v>661</v>
      </c>
      <c r="G18" s="335"/>
      <c r="H18" s="335"/>
      <c r="I18" s="335"/>
      <c r="J18" s="335"/>
      <c r="K18" s="221"/>
    </row>
    <row r="19" spans="2:11" s="1" customFormat="1" ht="15" customHeight="1">
      <c r="B19" s="224"/>
      <c r="C19" s="225"/>
      <c r="D19" s="225"/>
      <c r="E19" s="227" t="s">
        <v>662</v>
      </c>
      <c r="F19" s="335" t="s">
        <v>663</v>
      </c>
      <c r="G19" s="335"/>
      <c r="H19" s="335"/>
      <c r="I19" s="335"/>
      <c r="J19" s="335"/>
      <c r="K19" s="221"/>
    </row>
    <row r="20" spans="2:11" s="1" customFormat="1" ht="15" customHeight="1">
      <c r="B20" s="224"/>
      <c r="C20" s="225"/>
      <c r="D20" s="225"/>
      <c r="E20" s="227" t="s">
        <v>664</v>
      </c>
      <c r="F20" s="335" t="s">
        <v>665</v>
      </c>
      <c r="G20" s="335"/>
      <c r="H20" s="335"/>
      <c r="I20" s="335"/>
      <c r="J20" s="335"/>
      <c r="K20" s="221"/>
    </row>
    <row r="21" spans="2:11" s="1" customFormat="1" ht="15" customHeight="1">
      <c r="B21" s="224"/>
      <c r="C21" s="225"/>
      <c r="D21" s="225"/>
      <c r="E21" s="227" t="s">
        <v>666</v>
      </c>
      <c r="F21" s="335" t="s">
        <v>97</v>
      </c>
      <c r="G21" s="335"/>
      <c r="H21" s="335"/>
      <c r="I21" s="335"/>
      <c r="J21" s="335"/>
      <c r="K21" s="221"/>
    </row>
    <row r="22" spans="2:11" s="1" customFormat="1" ht="15" customHeight="1">
      <c r="B22" s="224"/>
      <c r="C22" s="225"/>
      <c r="D22" s="225"/>
      <c r="E22" s="227" t="s">
        <v>667</v>
      </c>
      <c r="F22" s="335" t="s">
        <v>668</v>
      </c>
      <c r="G22" s="335"/>
      <c r="H22" s="335"/>
      <c r="I22" s="335"/>
      <c r="J22" s="335"/>
      <c r="K22" s="221"/>
    </row>
    <row r="23" spans="2:11" s="1" customFormat="1" ht="15" customHeight="1">
      <c r="B23" s="224"/>
      <c r="C23" s="225"/>
      <c r="D23" s="225"/>
      <c r="E23" s="227" t="s">
        <v>669</v>
      </c>
      <c r="F23" s="335" t="s">
        <v>670</v>
      </c>
      <c r="G23" s="335"/>
      <c r="H23" s="335"/>
      <c r="I23" s="335"/>
      <c r="J23" s="335"/>
      <c r="K23" s="221"/>
    </row>
    <row r="24" spans="2:11" s="1" customFormat="1" ht="12.75" customHeight="1">
      <c r="B24" s="224"/>
      <c r="C24" s="225"/>
      <c r="D24" s="225"/>
      <c r="E24" s="225"/>
      <c r="F24" s="225"/>
      <c r="G24" s="225"/>
      <c r="H24" s="225"/>
      <c r="I24" s="225"/>
      <c r="J24" s="225"/>
      <c r="K24" s="221"/>
    </row>
    <row r="25" spans="2:11" s="1" customFormat="1" ht="15" customHeight="1">
      <c r="B25" s="224"/>
      <c r="C25" s="335" t="s">
        <v>671</v>
      </c>
      <c r="D25" s="335"/>
      <c r="E25" s="335"/>
      <c r="F25" s="335"/>
      <c r="G25" s="335"/>
      <c r="H25" s="335"/>
      <c r="I25" s="335"/>
      <c r="J25" s="335"/>
      <c r="K25" s="221"/>
    </row>
    <row r="26" spans="2:11" s="1" customFormat="1" ht="15" customHeight="1">
      <c r="B26" s="224"/>
      <c r="C26" s="335" t="s">
        <v>672</v>
      </c>
      <c r="D26" s="335"/>
      <c r="E26" s="335"/>
      <c r="F26" s="335"/>
      <c r="G26" s="335"/>
      <c r="H26" s="335"/>
      <c r="I26" s="335"/>
      <c r="J26" s="335"/>
      <c r="K26" s="221"/>
    </row>
    <row r="27" spans="2:11" s="1" customFormat="1" ht="15" customHeight="1">
      <c r="B27" s="224"/>
      <c r="C27" s="223"/>
      <c r="D27" s="335" t="s">
        <v>673</v>
      </c>
      <c r="E27" s="335"/>
      <c r="F27" s="335"/>
      <c r="G27" s="335"/>
      <c r="H27" s="335"/>
      <c r="I27" s="335"/>
      <c r="J27" s="335"/>
      <c r="K27" s="221"/>
    </row>
    <row r="28" spans="2:11" s="1" customFormat="1" ht="15" customHeight="1">
      <c r="B28" s="224"/>
      <c r="C28" s="225"/>
      <c r="D28" s="335" t="s">
        <v>674</v>
      </c>
      <c r="E28" s="335"/>
      <c r="F28" s="335"/>
      <c r="G28" s="335"/>
      <c r="H28" s="335"/>
      <c r="I28" s="335"/>
      <c r="J28" s="335"/>
      <c r="K28" s="221"/>
    </row>
    <row r="29" spans="2:11" s="1" customFormat="1" ht="12.75" customHeight="1">
      <c r="B29" s="224"/>
      <c r="C29" s="225"/>
      <c r="D29" s="225"/>
      <c r="E29" s="225"/>
      <c r="F29" s="225"/>
      <c r="G29" s="225"/>
      <c r="H29" s="225"/>
      <c r="I29" s="225"/>
      <c r="J29" s="225"/>
      <c r="K29" s="221"/>
    </row>
    <row r="30" spans="2:11" s="1" customFormat="1" ht="15" customHeight="1">
      <c r="B30" s="224"/>
      <c r="C30" s="225"/>
      <c r="D30" s="335" t="s">
        <v>675</v>
      </c>
      <c r="E30" s="335"/>
      <c r="F30" s="335"/>
      <c r="G30" s="335"/>
      <c r="H30" s="335"/>
      <c r="I30" s="335"/>
      <c r="J30" s="335"/>
      <c r="K30" s="221"/>
    </row>
    <row r="31" spans="2:11" s="1" customFormat="1" ht="15" customHeight="1">
      <c r="B31" s="224"/>
      <c r="C31" s="225"/>
      <c r="D31" s="335" t="s">
        <v>676</v>
      </c>
      <c r="E31" s="335"/>
      <c r="F31" s="335"/>
      <c r="G31" s="335"/>
      <c r="H31" s="335"/>
      <c r="I31" s="335"/>
      <c r="J31" s="335"/>
      <c r="K31" s="221"/>
    </row>
    <row r="32" spans="2:11" s="1" customFormat="1" ht="12.75" customHeight="1">
      <c r="B32" s="224"/>
      <c r="C32" s="225"/>
      <c r="D32" s="225"/>
      <c r="E32" s="225"/>
      <c r="F32" s="225"/>
      <c r="G32" s="225"/>
      <c r="H32" s="225"/>
      <c r="I32" s="225"/>
      <c r="J32" s="225"/>
      <c r="K32" s="221"/>
    </row>
    <row r="33" spans="2:11" s="1" customFormat="1" ht="15" customHeight="1">
      <c r="B33" s="224"/>
      <c r="C33" s="225"/>
      <c r="D33" s="335" t="s">
        <v>677</v>
      </c>
      <c r="E33" s="335"/>
      <c r="F33" s="335"/>
      <c r="G33" s="335"/>
      <c r="H33" s="335"/>
      <c r="I33" s="335"/>
      <c r="J33" s="335"/>
      <c r="K33" s="221"/>
    </row>
    <row r="34" spans="2:11" s="1" customFormat="1" ht="15" customHeight="1">
      <c r="B34" s="224"/>
      <c r="C34" s="225"/>
      <c r="D34" s="335" t="s">
        <v>678</v>
      </c>
      <c r="E34" s="335"/>
      <c r="F34" s="335"/>
      <c r="G34" s="335"/>
      <c r="H34" s="335"/>
      <c r="I34" s="335"/>
      <c r="J34" s="335"/>
      <c r="K34" s="221"/>
    </row>
    <row r="35" spans="2:11" s="1" customFormat="1" ht="15" customHeight="1">
      <c r="B35" s="224"/>
      <c r="C35" s="225"/>
      <c r="D35" s="335" t="s">
        <v>679</v>
      </c>
      <c r="E35" s="335"/>
      <c r="F35" s="335"/>
      <c r="G35" s="335"/>
      <c r="H35" s="335"/>
      <c r="I35" s="335"/>
      <c r="J35" s="335"/>
      <c r="K35" s="221"/>
    </row>
    <row r="36" spans="2:11" s="1" customFormat="1" ht="15" customHeight="1">
      <c r="B36" s="224"/>
      <c r="C36" s="225"/>
      <c r="D36" s="223"/>
      <c r="E36" s="226" t="s">
        <v>112</v>
      </c>
      <c r="F36" s="223"/>
      <c r="G36" s="335" t="s">
        <v>680</v>
      </c>
      <c r="H36" s="335"/>
      <c r="I36" s="335"/>
      <c r="J36" s="335"/>
      <c r="K36" s="221"/>
    </row>
    <row r="37" spans="2:11" s="1" customFormat="1" ht="30.75" customHeight="1">
      <c r="B37" s="224"/>
      <c r="C37" s="225"/>
      <c r="D37" s="223"/>
      <c r="E37" s="226" t="s">
        <v>681</v>
      </c>
      <c r="F37" s="223"/>
      <c r="G37" s="335" t="s">
        <v>682</v>
      </c>
      <c r="H37" s="335"/>
      <c r="I37" s="335"/>
      <c r="J37" s="335"/>
      <c r="K37" s="221"/>
    </row>
    <row r="38" spans="2:11" s="1" customFormat="1" ht="15" customHeight="1">
      <c r="B38" s="224"/>
      <c r="C38" s="225"/>
      <c r="D38" s="223"/>
      <c r="E38" s="226" t="s">
        <v>58</v>
      </c>
      <c r="F38" s="223"/>
      <c r="G38" s="335" t="s">
        <v>683</v>
      </c>
      <c r="H38" s="335"/>
      <c r="I38" s="335"/>
      <c r="J38" s="335"/>
      <c r="K38" s="221"/>
    </row>
    <row r="39" spans="2:11" s="1" customFormat="1" ht="15" customHeight="1">
      <c r="B39" s="224"/>
      <c r="C39" s="225"/>
      <c r="D39" s="223"/>
      <c r="E39" s="226" t="s">
        <v>59</v>
      </c>
      <c r="F39" s="223"/>
      <c r="G39" s="335" t="s">
        <v>684</v>
      </c>
      <c r="H39" s="335"/>
      <c r="I39" s="335"/>
      <c r="J39" s="335"/>
      <c r="K39" s="221"/>
    </row>
    <row r="40" spans="2:11" s="1" customFormat="1" ht="15" customHeight="1">
      <c r="B40" s="224"/>
      <c r="C40" s="225"/>
      <c r="D40" s="223"/>
      <c r="E40" s="226" t="s">
        <v>113</v>
      </c>
      <c r="F40" s="223"/>
      <c r="G40" s="335" t="s">
        <v>685</v>
      </c>
      <c r="H40" s="335"/>
      <c r="I40" s="335"/>
      <c r="J40" s="335"/>
      <c r="K40" s="221"/>
    </row>
    <row r="41" spans="2:11" s="1" customFormat="1" ht="15" customHeight="1">
      <c r="B41" s="224"/>
      <c r="C41" s="225"/>
      <c r="D41" s="223"/>
      <c r="E41" s="226" t="s">
        <v>114</v>
      </c>
      <c r="F41" s="223"/>
      <c r="G41" s="335" t="s">
        <v>686</v>
      </c>
      <c r="H41" s="335"/>
      <c r="I41" s="335"/>
      <c r="J41" s="335"/>
      <c r="K41" s="221"/>
    </row>
    <row r="42" spans="2:11" s="1" customFormat="1" ht="15" customHeight="1">
      <c r="B42" s="224"/>
      <c r="C42" s="225"/>
      <c r="D42" s="223"/>
      <c r="E42" s="226" t="s">
        <v>687</v>
      </c>
      <c r="F42" s="223"/>
      <c r="G42" s="335" t="s">
        <v>688</v>
      </c>
      <c r="H42" s="335"/>
      <c r="I42" s="335"/>
      <c r="J42" s="335"/>
      <c r="K42" s="221"/>
    </row>
    <row r="43" spans="2:11" s="1" customFormat="1" ht="15" customHeight="1">
      <c r="B43" s="224"/>
      <c r="C43" s="225"/>
      <c r="D43" s="223"/>
      <c r="E43" s="226"/>
      <c r="F43" s="223"/>
      <c r="G43" s="335" t="s">
        <v>689</v>
      </c>
      <c r="H43" s="335"/>
      <c r="I43" s="335"/>
      <c r="J43" s="335"/>
      <c r="K43" s="221"/>
    </row>
    <row r="44" spans="2:11" s="1" customFormat="1" ht="15" customHeight="1">
      <c r="B44" s="224"/>
      <c r="C44" s="225"/>
      <c r="D44" s="223"/>
      <c r="E44" s="226" t="s">
        <v>690</v>
      </c>
      <c r="F44" s="223"/>
      <c r="G44" s="335" t="s">
        <v>691</v>
      </c>
      <c r="H44" s="335"/>
      <c r="I44" s="335"/>
      <c r="J44" s="335"/>
      <c r="K44" s="221"/>
    </row>
    <row r="45" spans="2:11" s="1" customFormat="1" ht="15" customHeight="1">
      <c r="B45" s="224"/>
      <c r="C45" s="225"/>
      <c r="D45" s="223"/>
      <c r="E45" s="226" t="s">
        <v>116</v>
      </c>
      <c r="F45" s="223"/>
      <c r="G45" s="335" t="s">
        <v>692</v>
      </c>
      <c r="H45" s="335"/>
      <c r="I45" s="335"/>
      <c r="J45" s="335"/>
      <c r="K45" s="221"/>
    </row>
    <row r="46" spans="2:11" s="1" customFormat="1" ht="12.75" customHeight="1">
      <c r="B46" s="224"/>
      <c r="C46" s="225"/>
      <c r="D46" s="223"/>
      <c r="E46" s="223"/>
      <c r="F46" s="223"/>
      <c r="G46" s="223"/>
      <c r="H46" s="223"/>
      <c r="I46" s="223"/>
      <c r="J46" s="223"/>
      <c r="K46" s="221"/>
    </row>
    <row r="47" spans="2:11" s="1" customFormat="1" ht="15" customHeight="1">
      <c r="B47" s="224"/>
      <c r="C47" s="225"/>
      <c r="D47" s="335" t="s">
        <v>693</v>
      </c>
      <c r="E47" s="335"/>
      <c r="F47" s="335"/>
      <c r="G47" s="335"/>
      <c r="H47" s="335"/>
      <c r="I47" s="335"/>
      <c r="J47" s="335"/>
      <c r="K47" s="221"/>
    </row>
    <row r="48" spans="2:11" s="1" customFormat="1" ht="15" customHeight="1">
      <c r="B48" s="224"/>
      <c r="C48" s="225"/>
      <c r="D48" s="225"/>
      <c r="E48" s="335" t="s">
        <v>694</v>
      </c>
      <c r="F48" s="335"/>
      <c r="G48" s="335"/>
      <c r="H48" s="335"/>
      <c r="I48" s="335"/>
      <c r="J48" s="335"/>
      <c r="K48" s="221"/>
    </row>
    <row r="49" spans="2:11" s="1" customFormat="1" ht="15" customHeight="1">
      <c r="B49" s="224"/>
      <c r="C49" s="225"/>
      <c r="D49" s="225"/>
      <c r="E49" s="335" t="s">
        <v>695</v>
      </c>
      <c r="F49" s="335"/>
      <c r="G49" s="335"/>
      <c r="H49" s="335"/>
      <c r="I49" s="335"/>
      <c r="J49" s="335"/>
      <c r="K49" s="221"/>
    </row>
    <row r="50" spans="2:11" s="1" customFormat="1" ht="15" customHeight="1">
      <c r="B50" s="224"/>
      <c r="C50" s="225"/>
      <c r="D50" s="225"/>
      <c r="E50" s="335" t="s">
        <v>696</v>
      </c>
      <c r="F50" s="335"/>
      <c r="G50" s="335"/>
      <c r="H50" s="335"/>
      <c r="I50" s="335"/>
      <c r="J50" s="335"/>
      <c r="K50" s="221"/>
    </row>
    <row r="51" spans="2:11" s="1" customFormat="1" ht="15" customHeight="1">
      <c r="B51" s="224"/>
      <c r="C51" s="225"/>
      <c r="D51" s="335" t="s">
        <v>697</v>
      </c>
      <c r="E51" s="335"/>
      <c r="F51" s="335"/>
      <c r="G51" s="335"/>
      <c r="H51" s="335"/>
      <c r="I51" s="335"/>
      <c r="J51" s="335"/>
      <c r="K51" s="221"/>
    </row>
    <row r="52" spans="2:11" s="1" customFormat="1" ht="25.5" customHeight="1">
      <c r="B52" s="220"/>
      <c r="C52" s="336" t="s">
        <v>698</v>
      </c>
      <c r="D52" s="336"/>
      <c r="E52" s="336"/>
      <c r="F52" s="336"/>
      <c r="G52" s="336"/>
      <c r="H52" s="336"/>
      <c r="I52" s="336"/>
      <c r="J52" s="336"/>
      <c r="K52" s="221"/>
    </row>
    <row r="53" spans="2:11" s="1" customFormat="1" ht="5.25" customHeight="1">
      <c r="B53" s="220"/>
      <c r="C53" s="222"/>
      <c r="D53" s="222"/>
      <c r="E53" s="222"/>
      <c r="F53" s="222"/>
      <c r="G53" s="222"/>
      <c r="H53" s="222"/>
      <c r="I53" s="222"/>
      <c r="J53" s="222"/>
      <c r="K53" s="221"/>
    </row>
    <row r="54" spans="2:11" s="1" customFormat="1" ht="15" customHeight="1">
      <c r="B54" s="220"/>
      <c r="C54" s="335" t="s">
        <v>699</v>
      </c>
      <c r="D54" s="335"/>
      <c r="E54" s="335"/>
      <c r="F54" s="335"/>
      <c r="G54" s="335"/>
      <c r="H54" s="335"/>
      <c r="I54" s="335"/>
      <c r="J54" s="335"/>
      <c r="K54" s="221"/>
    </row>
    <row r="55" spans="2:11" s="1" customFormat="1" ht="15" customHeight="1">
      <c r="B55" s="220"/>
      <c r="C55" s="335" t="s">
        <v>700</v>
      </c>
      <c r="D55" s="335"/>
      <c r="E55" s="335"/>
      <c r="F55" s="335"/>
      <c r="G55" s="335"/>
      <c r="H55" s="335"/>
      <c r="I55" s="335"/>
      <c r="J55" s="335"/>
      <c r="K55" s="221"/>
    </row>
    <row r="56" spans="2:11" s="1" customFormat="1" ht="12.75" customHeight="1">
      <c r="B56" s="220"/>
      <c r="C56" s="223"/>
      <c r="D56" s="223"/>
      <c r="E56" s="223"/>
      <c r="F56" s="223"/>
      <c r="G56" s="223"/>
      <c r="H56" s="223"/>
      <c r="I56" s="223"/>
      <c r="J56" s="223"/>
      <c r="K56" s="221"/>
    </row>
    <row r="57" spans="2:11" s="1" customFormat="1" ht="15" customHeight="1">
      <c r="B57" s="220"/>
      <c r="C57" s="335" t="s">
        <v>701</v>
      </c>
      <c r="D57" s="335"/>
      <c r="E57" s="335"/>
      <c r="F57" s="335"/>
      <c r="G57" s="335"/>
      <c r="H57" s="335"/>
      <c r="I57" s="335"/>
      <c r="J57" s="335"/>
      <c r="K57" s="221"/>
    </row>
    <row r="58" spans="2:11" s="1" customFormat="1" ht="15" customHeight="1">
      <c r="B58" s="220"/>
      <c r="C58" s="225"/>
      <c r="D58" s="335" t="s">
        <v>702</v>
      </c>
      <c r="E58" s="335"/>
      <c r="F58" s="335"/>
      <c r="G58" s="335"/>
      <c r="H58" s="335"/>
      <c r="I58" s="335"/>
      <c r="J58" s="335"/>
      <c r="K58" s="221"/>
    </row>
    <row r="59" spans="2:11" s="1" customFormat="1" ht="15" customHeight="1">
      <c r="B59" s="220"/>
      <c r="C59" s="225"/>
      <c r="D59" s="335" t="s">
        <v>703</v>
      </c>
      <c r="E59" s="335"/>
      <c r="F59" s="335"/>
      <c r="G59" s="335"/>
      <c r="H59" s="335"/>
      <c r="I59" s="335"/>
      <c r="J59" s="335"/>
      <c r="K59" s="221"/>
    </row>
    <row r="60" spans="2:11" s="1" customFormat="1" ht="15" customHeight="1">
      <c r="B60" s="220"/>
      <c r="C60" s="225"/>
      <c r="D60" s="335" t="s">
        <v>704</v>
      </c>
      <c r="E60" s="335"/>
      <c r="F60" s="335"/>
      <c r="G60" s="335"/>
      <c r="H60" s="335"/>
      <c r="I60" s="335"/>
      <c r="J60" s="335"/>
      <c r="K60" s="221"/>
    </row>
    <row r="61" spans="2:11" s="1" customFormat="1" ht="15" customHeight="1">
      <c r="B61" s="220"/>
      <c r="C61" s="225"/>
      <c r="D61" s="335" t="s">
        <v>705</v>
      </c>
      <c r="E61" s="335"/>
      <c r="F61" s="335"/>
      <c r="G61" s="335"/>
      <c r="H61" s="335"/>
      <c r="I61" s="335"/>
      <c r="J61" s="335"/>
      <c r="K61" s="221"/>
    </row>
    <row r="62" spans="2:11" s="1" customFormat="1" ht="15" customHeight="1">
      <c r="B62" s="220"/>
      <c r="C62" s="225"/>
      <c r="D62" s="337" t="s">
        <v>706</v>
      </c>
      <c r="E62" s="337"/>
      <c r="F62" s="337"/>
      <c r="G62" s="337"/>
      <c r="H62" s="337"/>
      <c r="I62" s="337"/>
      <c r="J62" s="337"/>
      <c r="K62" s="221"/>
    </row>
    <row r="63" spans="2:11" s="1" customFormat="1" ht="15" customHeight="1">
      <c r="B63" s="220"/>
      <c r="C63" s="225"/>
      <c r="D63" s="335" t="s">
        <v>707</v>
      </c>
      <c r="E63" s="335"/>
      <c r="F63" s="335"/>
      <c r="G63" s="335"/>
      <c r="H63" s="335"/>
      <c r="I63" s="335"/>
      <c r="J63" s="335"/>
      <c r="K63" s="221"/>
    </row>
    <row r="64" spans="2:11" s="1" customFormat="1" ht="12.75" customHeight="1">
      <c r="B64" s="220"/>
      <c r="C64" s="225"/>
      <c r="D64" s="225"/>
      <c r="E64" s="228"/>
      <c r="F64" s="225"/>
      <c r="G64" s="225"/>
      <c r="H64" s="225"/>
      <c r="I64" s="225"/>
      <c r="J64" s="225"/>
      <c r="K64" s="221"/>
    </row>
    <row r="65" spans="2:11" s="1" customFormat="1" ht="15" customHeight="1">
      <c r="B65" s="220"/>
      <c r="C65" s="225"/>
      <c r="D65" s="335" t="s">
        <v>708</v>
      </c>
      <c r="E65" s="335"/>
      <c r="F65" s="335"/>
      <c r="G65" s="335"/>
      <c r="H65" s="335"/>
      <c r="I65" s="335"/>
      <c r="J65" s="335"/>
      <c r="K65" s="221"/>
    </row>
    <row r="66" spans="2:11" s="1" customFormat="1" ht="15" customHeight="1">
      <c r="B66" s="220"/>
      <c r="C66" s="225"/>
      <c r="D66" s="337" t="s">
        <v>709</v>
      </c>
      <c r="E66" s="337"/>
      <c r="F66" s="337"/>
      <c r="G66" s="337"/>
      <c r="H66" s="337"/>
      <c r="I66" s="337"/>
      <c r="J66" s="337"/>
      <c r="K66" s="221"/>
    </row>
    <row r="67" spans="2:11" s="1" customFormat="1" ht="15" customHeight="1">
      <c r="B67" s="220"/>
      <c r="C67" s="225"/>
      <c r="D67" s="335" t="s">
        <v>710</v>
      </c>
      <c r="E67" s="335"/>
      <c r="F67" s="335"/>
      <c r="G67" s="335"/>
      <c r="H67" s="335"/>
      <c r="I67" s="335"/>
      <c r="J67" s="335"/>
      <c r="K67" s="221"/>
    </row>
    <row r="68" spans="2:11" s="1" customFormat="1" ht="15" customHeight="1">
      <c r="B68" s="220"/>
      <c r="C68" s="225"/>
      <c r="D68" s="335" t="s">
        <v>711</v>
      </c>
      <c r="E68" s="335"/>
      <c r="F68" s="335"/>
      <c r="G68" s="335"/>
      <c r="H68" s="335"/>
      <c r="I68" s="335"/>
      <c r="J68" s="335"/>
      <c r="K68" s="221"/>
    </row>
    <row r="69" spans="2:11" s="1" customFormat="1" ht="15" customHeight="1">
      <c r="B69" s="220"/>
      <c r="C69" s="225"/>
      <c r="D69" s="335" t="s">
        <v>712</v>
      </c>
      <c r="E69" s="335"/>
      <c r="F69" s="335"/>
      <c r="G69" s="335"/>
      <c r="H69" s="335"/>
      <c r="I69" s="335"/>
      <c r="J69" s="335"/>
      <c r="K69" s="221"/>
    </row>
    <row r="70" spans="2:11" s="1" customFormat="1" ht="15" customHeight="1">
      <c r="B70" s="220"/>
      <c r="C70" s="225"/>
      <c r="D70" s="335" t="s">
        <v>713</v>
      </c>
      <c r="E70" s="335"/>
      <c r="F70" s="335"/>
      <c r="G70" s="335"/>
      <c r="H70" s="335"/>
      <c r="I70" s="335"/>
      <c r="J70" s="335"/>
      <c r="K70" s="221"/>
    </row>
    <row r="71" spans="2:11" s="1" customFormat="1" ht="12.75" customHeight="1">
      <c r="B71" s="229"/>
      <c r="C71" s="230"/>
      <c r="D71" s="230"/>
      <c r="E71" s="230"/>
      <c r="F71" s="230"/>
      <c r="G71" s="230"/>
      <c r="H71" s="230"/>
      <c r="I71" s="230"/>
      <c r="J71" s="230"/>
      <c r="K71" s="231"/>
    </row>
    <row r="72" spans="2:11" s="1" customFormat="1" ht="18.75" customHeight="1">
      <c r="B72" s="232"/>
      <c r="C72" s="232"/>
      <c r="D72" s="232"/>
      <c r="E72" s="232"/>
      <c r="F72" s="232"/>
      <c r="G72" s="232"/>
      <c r="H72" s="232"/>
      <c r="I72" s="232"/>
      <c r="J72" s="232"/>
      <c r="K72" s="233"/>
    </row>
    <row r="73" spans="2:11" s="1" customFormat="1" ht="18.75" customHeight="1">
      <c r="B73" s="233"/>
      <c r="C73" s="233"/>
      <c r="D73" s="233"/>
      <c r="E73" s="233"/>
      <c r="F73" s="233"/>
      <c r="G73" s="233"/>
      <c r="H73" s="233"/>
      <c r="I73" s="233"/>
      <c r="J73" s="233"/>
      <c r="K73" s="233"/>
    </row>
    <row r="74" spans="2:11" s="1" customFormat="1" ht="7.5" customHeight="1">
      <c r="B74" s="234"/>
      <c r="C74" s="235"/>
      <c r="D74" s="235"/>
      <c r="E74" s="235"/>
      <c r="F74" s="235"/>
      <c r="G74" s="235"/>
      <c r="H74" s="235"/>
      <c r="I74" s="235"/>
      <c r="J74" s="235"/>
      <c r="K74" s="236"/>
    </row>
    <row r="75" spans="2:11" s="1" customFormat="1" ht="45" customHeight="1">
      <c r="B75" s="237"/>
      <c r="C75" s="338" t="s">
        <v>714</v>
      </c>
      <c r="D75" s="338"/>
      <c r="E75" s="338"/>
      <c r="F75" s="338"/>
      <c r="G75" s="338"/>
      <c r="H75" s="338"/>
      <c r="I75" s="338"/>
      <c r="J75" s="338"/>
      <c r="K75" s="238"/>
    </row>
    <row r="76" spans="2:11" s="1" customFormat="1" ht="17.25" customHeight="1">
      <c r="B76" s="237"/>
      <c r="C76" s="239" t="s">
        <v>715</v>
      </c>
      <c r="D76" s="239"/>
      <c r="E76" s="239"/>
      <c r="F76" s="239" t="s">
        <v>716</v>
      </c>
      <c r="G76" s="240"/>
      <c r="H76" s="239" t="s">
        <v>59</v>
      </c>
      <c r="I76" s="239" t="s">
        <v>62</v>
      </c>
      <c r="J76" s="239" t="s">
        <v>717</v>
      </c>
      <c r="K76" s="238"/>
    </row>
    <row r="77" spans="2:11" s="1" customFormat="1" ht="17.25" customHeight="1">
      <c r="B77" s="237"/>
      <c r="C77" s="241" t="s">
        <v>718</v>
      </c>
      <c r="D77" s="241"/>
      <c r="E77" s="241"/>
      <c r="F77" s="242" t="s">
        <v>719</v>
      </c>
      <c r="G77" s="243"/>
      <c r="H77" s="241"/>
      <c r="I77" s="241"/>
      <c r="J77" s="241" t="s">
        <v>720</v>
      </c>
      <c r="K77" s="238"/>
    </row>
    <row r="78" spans="2:11" s="1" customFormat="1" ht="5.25" customHeight="1">
      <c r="B78" s="237"/>
      <c r="C78" s="244"/>
      <c r="D78" s="244"/>
      <c r="E78" s="244"/>
      <c r="F78" s="244"/>
      <c r="G78" s="245"/>
      <c r="H78" s="244"/>
      <c r="I78" s="244"/>
      <c r="J78" s="244"/>
      <c r="K78" s="238"/>
    </row>
    <row r="79" spans="2:11" s="1" customFormat="1" ht="15" customHeight="1">
      <c r="B79" s="237"/>
      <c r="C79" s="226" t="s">
        <v>58</v>
      </c>
      <c r="D79" s="244"/>
      <c r="E79" s="244"/>
      <c r="F79" s="246" t="s">
        <v>721</v>
      </c>
      <c r="G79" s="245"/>
      <c r="H79" s="226" t="s">
        <v>722</v>
      </c>
      <c r="I79" s="226" t="s">
        <v>723</v>
      </c>
      <c r="J79" s="226">
        <v>20</v>
      </c>
      <c r="K79" s="238"/>
    </row>
    <row r="80" spans="2:11" s="1" customFormat="1" ht="15" customHeight="1">
      <c r="B80" s="237"/>
      <c r="C80" s="226" t="s">
        <v>724</v>
      </c>
      <c r="D80" s="226"/>
      <c r="E80" s="226"/>
      <c r="F80" s="246" t="s">
        <v>721</v>
      </c>
      <c r="G80" s="245"/>
      <c r="H80" s="226" t="s">
        <v>725</v>
      </c>
      <c r="I80" s="226" t="s">
        <v>723</v>
      </c>
      <c r="J80" s="226">
        <v>120</v>
      </c>
      <c r="K80" s="238"/>
    </row>
    <row r="81" spans="2:11" s="1" customFormat="1" ht="15" customHeight="1">
      <c r="B81" s="247"/>
      <c r="C81" s="226" t="s">
        <v>726</v>
      </c>
      <c r="D81" s="226"/>
      <c r="E81" s="226"/>
      <c r="F81" s="246" t="s">
        <v>727</v>
      </c>
      <c r="G81" s="245"/>
      <c r="H81" s="226" t="s">
        <v>728</v>
      </c>
      <c r="I81" s="226" t="s">
        <v>723</v>
      </c>
      <c r="J81" s="226">
        <v>50</v>
      </c>
      <c r="K81" s="238"/>
    </row>
    <row r="82" spans="2:11" s="1" customFormat="1" ht="15" customHeight="1">
      <c r="B82" s="247"/>
      <c r="C82" s="226" t="s">
        <v>729</v>
      </c>
      <c r="D82" s="226"/>
      <c r="E82" s="226"/>
      <c r="F82" s="246" t="s">
        <v>721</v>
      </c>
      <c r="G82" s="245"/>
      <c r="H82" s="226" t="s">
        <v>730</v>
      </c>
      <c r="I82" s="226" t="s">
        <v>731</v>
      </c>
      <c r="J82" s="226"/>
      <c r="K82" s="238"/>
    </row>
    <row r="83" spans="2:11" s="1" customFormat="1" ht="15" customHeight="1">
      <c r="B83" s="247"/>
      <c r="C83" s="248" t="s">
        <v>732</v>
      </c>
      <c r="D83" s="248"/>
      <c r="E83" s="248"/>
      <c r="F83" s="249" t="s">
        <v>727</v>
      </c>
      <c r="G83" s="248"/>
      <c r="H83" s="248" t="s">
        <v>733</v>
      </c>
      <c r="I83" s="248" t="s">
        <v>723</v>
      </c>
      <c r="J83" s="248">
        <v>15</v>
      </c>
      <c r="K83" s="238"/>
    </row>
    <row r="84" spans="2:11" s="1" customFormat="1" ht="15" customHeight="1">
      <c r="B84" s="247"/>
      <c r="C84" s="248" t="s">
        <v>734</v>
      </c>
      <c r="D84" s="248"/>
      <c r="E84" s="248"/>
      <c r="F84" s="249" t="s">
        <v>727</v>
      </c>
      <c r="G84" s="248"/>
      <c r="H84" s="248" t="s">
        <v>735</v>
      </c>
      <c r="I84" s="248" t="s">
        <v>723</v>
      </c>
      <c r="J84" s="248">
        <v>15</v>
      </c>
      <c r="K84" s="238"/>
    </row>
    <row r="85" spans="2:11" s="1" customFormat="1" ht="15" customHeight="1">
      <c r="B85" s="247"/>
      <c r="C85" s="248" t="s">
        <v>736</v>
      </c>
      <c r="D85" s="248"/>
      <c r="E85" s="248"/>
      <c r="F85" s="249" t="s">
        <v>727</v>
      </c>
      <c r="G85" s="248"/>
      <c r="H85" s="248" t="s">
        <v>737</v>
      </c>
      <c r="I85" s="248" t="s">
        <v>723</v>
      </c>
      <c r="J85" s="248">
        <v>20</v>
      </c>
      <c r="K85" s="238"/>
    </row>
    <row r="86" spans="2:11" s="1" customFormat="1" ht="15" customHeight="1">
      <c r="B86" s="247"/>
      <c r="C86" s="248" t="s">
        <v>738</v>
      </c>
      <c r="D86" s="248"/>
      <c r="E86" s="248"/>
      <c r="F86" s="249" t="s">
        <v>727</v>
      </c>
      <c r="G86" s="248"/>
      <c r="H86" s="248" t="s">
        <v>739</v>
      </c>
      <c r="I86" s="248" t="s">
        <v>723</v>
      </c>
      <c r="J86" s="248">
        <v>20</v>
      </c>
      <c r="K86" s="238"/>
    </row>
    <row r="87" spans="2:11" s="1" customFormat="1" ht="15" customHeight="1">
      <c r="B87" s="247"/>
      <c r="C87" s="226" t="s">
        <v>740</v>
      </c>
      <c r="D87" s="226"/>
      <c r="E87" s="226"/>
      <c r="F87" s="246" t="s">
        <v>727</v>
      </c>
      <c r="G87" s="245"/>
      <c r="H87" s="226" t="s">
        <v>741</v>
      </c>
      <c r="I87" s="226" t="s">
        <v>723</v>
      </c>
      <c r="J87" s="226">
        <v>50</v>
      </c>
      <c r="K87" s="238"/>
    </row>
    <row r="88" spans="2:11" s="1" customFormat="1" ht="15" customHeight="1">
      <c r="B88" s="247"/>
      <c r="C88" s="226" t="s">
        <v>742</v>
      </c>
      <c r="D88" s="226"/>
      <c r="E88" s="226"/>
      <c r="F88" s="246" t="s">
        <v>727</v>
      </c>
      <c r="G88" s="245"/>
      <c r="H88" s="226" t="s">
        <v>743</v>
      </c>
      <c r="I88" s="226" t="s">
        <v>723</v>
      </c>
      <c r="J88" s="226">
        <v>20</v>
      </c>
      <c r="K88" s="238"/>
    </row>
    <row r="89" spans="2:11" s="1" customFormat="1" ht="15" customHeight="1">
      <c r="B89" s="247"/>
      <c r="C89" s="226" t="s">
        <v>744</v>
      </c>
      <c r="D89" s="226"/>
      <c r="E89" s="226"/>
      <c r="F89" s="246" t="s">
        <v>727</v>
      </c>
      <c r="G89" s="245"/>
      <c r="H89" s="226" t="s">
        <v>745</v>
      </c>
      <c r="I89" s="226" t="s">
        <v>723</v>
      </c>
      <c r="J89" s="226">
        <v>20</v>
      </c>
      <c r="K89" s="238"/>
    </row>
    <row r="90" spans="2:11" s="1" customFormat="1" ht="15" customHeight="1">
      <c r="B90" s="247"/>
      <c r="C90" s="226" t="s">
        <v>746</v>
      </c>
      <c r="D90" s="226"/>
      <c r="E90" s="226"/>
      <c r="F90" s="246" t="s">
        <v>727</v>
      </c>
      <c r="G90" s="245"/>
      <c r="H90" s="226" t="s">
        <v>747</v>
      </c>
      <c r="I90" s="226" t="s">
        <v>723</v>
      </c>
      <c r="J90" s="226">
        <v>50</v>
      </c>
      <c r="K90" s="238"/>
    </row>
    <row r="91" spans="2:11" s="1" customFormat="1" ht="15" customHeight="1">
      <c r="B91" s="247"/>
      <c r="C91" s="226" t="s">
        <v>748</v>
      </c>
      <c r="D91" s="226"/>
      <c r="E91" s="226"/>
      <c r="F91" s="246" t="s">
        <v>727</v>
      </c>
      <c r="G91" s="245"/>
      <c r="H91" s="226" t="s">
        <v>748</v>
      </c>
      <c r="I91" s="226" t="s">
        <v>723</v>
      </c>
      <c r="J91" s="226">
        <v>50</v>
      </c>
      <c r="K91" s="238"/>
    </row>
    <row r="92" spans="2:11" s="1" customFormat="1" ht="15" customHeight="1">
      <c r="B92" s="247"/>
      <c r="C92" s="226" t="s">
        <v>749</v>
      </c>
      <c r="D92" s="226"/>
      <c r="E92" s="226"/>
      <c r="F92" s="246" t="s">
        <v>727</v>
      </c>
      <c r="G92" s="245"/>
      <c r="H92" s="226" t="s">
        <v>750</v>
      </c>
      <c r="I92" s="226" t="s">
        <v>723</v>
      </c>
      <c r="J92" s="226">
        <v>255</v>
      </c>
      <c r="K92" s="238"/>
    </row>
    <row r="93" spans="2:11" s="1" customFormat="1" ht="15" customHeight="1">
      <c r="B93" s="247"/>
      <c r="C93" s="226" t="s">
        <v>751</v>
      </c>
      <c r="D93" s="226"/>
      <c r="E93" s="226"/>
      <c r="F93" s="246" t="s">
        <v>721</v>
      </c>
      <c r="G93" s="245"/>
      <c r="H93" s="226" t="s">
        <v>752</v>
      </c>
      <c r="I93" s="226" t="s">
        <v>753</v>
      </c>
      <c r="J93" s="226"/>
      <c r="K93" s="238"/>
    </row>
    <row r="94" spans="2:11" s="1" customFormat="1" ht="15" customHeight="1">
      <c r="B94" s="247"/>
      <c r="C94" s="226" t="s">
        <v>754</v>
      </c>
      <c r="D94" s="226"/>
      <c r="E94" s="226"/>
      <c r="F94" s="246" t="s">
        <v>721</v>
      </c>
      <c r="G94" s="245"/>
      <c r="H94" s="226" t="s">
        <v>755</v>
      </c>
      <c r="I94" s="226" t="s">
        <v>756</v>
      </c>
      <c r="J94" s="226"/>
      <c r="K94" s="238"/>
    </row>
    <row r="95" spans="2:11" s="1" customFormat="1" ht="15" customHeight="1">
      <c r="B95" s="247"/>
      <c r="C95" s="226" t="s">
        <v>757</v>
      </c>
      <c r="D95" s="226"/>
      <c r="E95" s="226"/>
      <c r="F95" s="246" t="s">
        <v>721</v>
      </c>
      <c r="G95" s="245"/>
      <c r="H95" s="226" t="s">
        <v>757</v>
      </c>
      <c r="I95" s="226" t="s">
        <v>756</v>
      </c>
      <c r="J95" s="226"/>
      <c r="K95" s="238"/>
    </row>
    <row r="96" spans="2:11" s="1" customFormat="1" ht="15" customHeight="1">
      <c r="B96" s="247"/>
      <c r="C96" s="226" t="s">
        <v>43</v>
      </c>
      <c r="D96" s="226"/>
      <c r="E96" s="226"/>
      <c r="F96" s="246" t="s">
        <v>721</v>
      </c>
      <c r="G96" s="245"/>
      <c r="H96" s="226" t="s">
        <v>758</v>
      </c>
      <c r="I96" s="226" t="s">
        <v>756</v>
      </c>
      <c r="J96" s="226"/>
      <c r="K96" s="238"/>
    </row>
    <row r="97" spans="2:11" s="1" customFormat="1" ht="15" customHeight="1">
      <c r="B97" s="247"/>
      <c r="C97" s="226" t="s">
        <v>53</v>
      </c>
      <c r="D97" s="226"/>
      <c r="E97" s="226"/>
      <c r="F97" s="246" t="s">
        <v>721</v>
      </c>
      <c r="G97" s="245"/>
      <c r="H97" s="226" t="s">
        <v>759</v>
      </c>
      <c r="I97" s="226" t="s">
        <v>756</v>
      </c>
      <c r="J97" s="226"/>
      <c r="K97" s="238"/>
    </row>
    <row r="98" spans="2:11" s="1" customFormat="1" ht="15" customHeight="1">
      <c r="B98" s="250"/>
      <c r="C98" s="251"/>
      <c r="D98" s="251"/>
      <c r="E98" s="251"/>
      <c r="F98" s="251"/>
      <c r="G98" s="251"/>
      <c r="H98" s="251"/>
      <c r="I98" s="251"/>
      <c r="J98" s="251"/>
      <c r="K98" s="252"/>
    </row>
    <row r="99" spans="2:11" s="1" customFormat="1" ht="18.75" customHeight="1">
      <c r="B99" s="253"/>
      <c r="C99" s="254"/>
      <c r="D99" s="254"/>
      <c r="E99" s="254"/>
      <c r="F99" s="254"/>
      <c r="G99" s="254"/>
      <c r="H99" s="254"/>
      <c r="I99" s="254"/>
      <c r="J99" s="254"/>
      <c r="K99" s="253"/>
    </row>
    <row r="100" spans="2:11" s="1" customFormat="1" ht="18.75" customHeight="1">
      <c r="B100" s="233"/>
      <c r="C100" s="233"/>
      <c r="D100" s="233"/>
      <c r="E100" s="233"/>
      <c r="F100" s="233"/>
      <c r="G100" s="233"/>
      <c r="H100" s="233"/>
      <c r="I100" s="233"/>
      <c r="J100" s="233"/>
      <c r="K100" s="233"/>
    </row>
    <row r="101" spans="2:11" s="1" customFormat="1" ht="7.5" customHeight="1">
      <c r="B101" s="234"/>
      <c r="C101" s="235"/>
      <c r="D101" s="235"/>
      <c r="E101" s="235"/>
      <c r="F101" s="235"/>
      <c r="G101" s="235"/>
      <c r="H101" s="235"/>
      <c r="I101" s="235"/>
      <c r="J101" s="235"/>
      <c r="K101" s="236"/>
    </row>
    <row r="102" spans="2:11" s="1" customFormat="1" ht="45" customHeight="1">
      <c r="B102" s="237"/>
      <c r="C102" s="338" t="s">
        <v>760</v>
      </c>
      <c r="D102" s="338"/>
      <c r="E102" s="338"/>
      <c r="F102" s="338"/>
      <c r="G102" s="338"/>
      <c r="H102" s="338"/>
      <c r="I102" s="338"/>
      <c r="J102" s="338"/>
      <c r="K102" s="238"/>
    </row>
    <row r="103" spans="2:11" s="1" customFormat="1" ht="17.25" customHeight="1">
      <c r="B103" s="237"/>
      <c r="C103" s="239" t="s">
        <v>715</v>
      </c>
      <c r="D103" s="239"/>
      <c r="E103" s="239"/>
      <c r="F103" s="239" t="s">
        <v>716</v>
      </c>
      <c r="G103" s="240"/>
      <c r="H103" s="239" t="s">
        <v>59</v>
      </c>
      <c r="I103" s="239" t="s">
        <v>62</v>
      </c>
      <c r="J103" s="239" t="s">
        <v>717</v>
      </c>
      <c r="K103" s="238"/>
    </row>
    <row r="104" spans="2:11" s="1" customFormat="1" ht="17.25" customHeight="1">
      <c r="B104" s="237"/>
      <c r="C104" s="241" t="s">
        <v>718</v>
      </c>
      <c r="D104" s="241"/>
      <c r="E104" s="241"/>
      <c r="F104" s="242" t="s">
        <v>719</v>
      </c>
      <c r="G104" s="243"/>
      <c r="H104" s="241"/>
      <c r="I104" s="241"/>
      <c r="J104" s="241" t="s">
        <v>720</v>
      </c>
      <c r="K104" s="238"/>
    </row>
    <row r="105" spans="2:11" s="1" customFormat="1" ht="5.25" customHeight="1">
      <c r="B105" s="237"/>
      <c r="C105" s="239"/>
      <c r="D105" s="239"/>
      <c r="E105" s="239"/>
      <c r="F105" s="239"/>
      <c r="G105" s="255"/>
      <c r="H105" s="239"/>
      <c r="I105" s="239"/>
      <c r="J105" s="239"/>
      <c r="K105" s="238"/>
    </row>
    <row r="106" spans="2:11" s="1" customFormat="1" ht="15" customHeight="1">
      <c r="B106" s="237"/>
      <c r="C106" s="226" t="s">
        <v>58</v>
      </c>
      <c r="D106" s="244"/>
      <c r="E106" s="244"/>
      <c r="F106" s="246" t="s">
        <v>721</v>
      </c>
      <c r="G106" s="255"/>
      <c r="H106" s="226" t="s">
        <v>761</v>
      </c>
      <c r="I106" s="226" t="s">
        <v>723</v>
      </c>
      <c r="J106" s="226">
        <v>20</v>
      </c>
      <c r="K106" s="238"/>
    </row>
    <row r="107" spans="2:11" s="1" customFormat="1" ht="15" customHeight="1">
      <c r="B107" s="237"/>
      <c r="C107" s="226" t="s">
        <v>724</v>
      </c>
      <c r="D107" s="226"/>
      <c r="E107" s="226"/>
      <c r="F107" s="246" t="s">
        <v>721</v>
      </c>
      <c r="G107" s="226"/>
      <c r="H107" s="226" t="s">
        <v>761</v>
      </c>
      <c r="I107" s="226" t="s">
        <v>723</v>
      </c>
      <c r="J107" s="226">
        <v>120</v>
      </c>
      <c r="K107" s="238"/>
    </row>
    <row r="108" spans="2:11" s="1" customFormat="1" ht="15" customHeight="1">
      <c r="B108" s="247"/>
      <c r="C108" s="226" t="s">
        <v>726</v>
      </c>
      <c r="D108" s="226"/>
      <c r="E108" s="226"/>
      <c r="F108" s="246" t="s">
        <v>727</v>
      </c>
      <c r="G108" s="226"/>
      <c r="H108" s="226" t="s">
        <v>761</v>
      </c>
      <c r="I108" s="226" t="s">
        <v>723</v>
      </c>
      <c r="J108" s="226">
        <v>50</v>
      </c>
      <c r="K108" s="238"/>
    </row>
    <row r="109" spans="2:11" s="1" customFormat="1" ht="15" customHeight="1">
      <c r="B109" s="247"/>
      <c r="C109" s="226" t="s">
        <v>729</v>
      </c>
      <c r="D109" s="226"/>
      <c r="E109" s="226"/>
      <c r="F109" s="246" t="s">
        <v>721</v>
      </c>
      <c r="G109" s="226"/>
      <c r="H109" s="226" t="s">
        <v>761</v>
      </c>
      <c r="I109" s="226" t="s">
        <v>731</v>
      </c>
      <c r="J109" s="226"/>
      <c r="K109" s="238"/>
    </row>
    <row r="110" spans="2:11" s="1" customFormat="1" ht="15" customHeight="1">
      <c r="B110" s="247"/>
      <c r="C110" s="226" t="s">
        <v>740</v>
      </c>
      <c r="D110" s="226"/>
      <c r="E110" s="226"/>
      <c r="F110" s="246" t="s">
        <v>727</v>
      </c>
      <c r="G110" s="226"/>
      <c r="H110" s="226" t="s">
        <v>761</v>
      </c>
      <c r="I110" s="226" t="s">
        <v>723</v>
      </c>
      <c r="J110" s="226">
        <v>50</v>
      </c>
      <c r="K110" s="238"/>
    </row>
    <row r="111" spans="2:11" s="1" customFormat="1" ht="15" customHeight="1">
      <c r="B111" s="247"/>
      <c r="C111" s="226" t="s">
        <v>748</v>
      </c>
      <c r="D111" s="226"/>
      <c r="E111" s="226"/>
      <c r="F111" s="246" t="s">
        <v>727</v>
      </c>
      <c r="G111" s="226"/>
      <c r="H111" s="226" t="s">
        <v>761</v>
      </c>
      <c r="I111" s="226" t="s">
        <v>723</v>
      </c>
      <c r="J111" s="226">
        <v>50</v>
      </c>
      <c r="K111" s="238"/>
    </row>
    <row r="112" spans="2:11" s="1" customFormat="1" ht="15" customHeight="1">
      <c r="B112" s="247"/>
      <c r="C112" s="226" t="s">
        <v>746</v>
      </c>
      <c r="D112" s="226"/>
      <c r="E112" s="226"/>
      <c r="F112" s="246" t="s">
        <v>727</v>
      </c>
      <c r="G112" s="226"/>
      <c r="H112" s="226" t="s">
        <v>761</v>
      </c>
      <c r="I112" s="226" t="s">
        <v>723</v>
      </c>
      <c r="J112" s="226">
        <v>50</v>
      </c>
      <c r="K112" s="238"/>
    </row>
    <row r="113" spans="2:11" s="1" customFormat="1" ht="15" customHeight="1">
      <c r="B113" s="247"/>
      <c r="C113" s="226" t="s">
        <v>58</v>
      </c>
      <c r="D113" s="226"/>
      <c r="E113" s="226"/>
      <c r="F113" s="246" t="s">
        <v>721</v>
      </c>
      <c r="G113" s="226"/>
      <c r="H113" s="226" t="s">
        <v>762</v>
      </c>
      <c r="I113" s="226" t="s">
        <v>723</v>
      </c>
      <c r="J113" s="226">
        <v>20</v>
      </c>
      <c r="K113" s="238"/>
    </row>
    <row r="114" spans="2:11" s="1" customFormat="1" ht="15" customHeight="1">
      <c r="B114" s="247"/>
      <c r="C114" s="226" t="s">
        <v>763</v>
      </c>
      <c r="D114" s="226"/>
      <c r="E114" s="226"/>
      <c r="F114" s="246" t="s">
        <v>721</v>
      </c>
      <c r="G114" s="226"/>
      <c r="H114" s="226" t="s">
        <v>764</v>
      </c>
      <c r="I114" s="226" t="s">
        <v>723</v>
      </c>
      <c r="J114" s="226">
        <v>120</v>
      </c>
      <c r="K114" s="238"/>
    </row>
    <row r="115" spans="2:11" s="1" customFormat="1" ht="15" customHeight="1">
      <c r="B115" s="247"/>
      <c r="C115" s="226" t="s">
        <v>43</v>
      </c>
      <c r="D115" s="226"/>
      <c r="E115" s="226"/>
      <c r="F115" s="246" t="s">
        <v>721</v>
      </c>
      <c r="G115" s="226"/>
      <c r="H115" s="226" t="s">
        <v>765</v>
      </c>
      <c r="I115" s="226" t="s">
        <v>756</v>
      </c>
      <c r="J115" s="226"/>
      <c r="K115" s="238"/>
    </row>
    <row r="116" spans="2:11" s="1" customFormat="1" ht="15" customHeight="1">
      <c r="B116" s="247"/>
      <c r="C116" s="226" t="s">
        <v>53</v>
      </c>
      <c r="D116" s="226"/>
      <c r="E116" s="226"/>
      <c r="F116" s="246" t="s">
        <v>721</v>
      </c>
      <c r="G116" s="226"/>
      <c r="H116" s="226" t="s">
        <v>766</v>
      </c>
      <c r="I116" s="226" t="s">
        <v>756</v>
      </c>
      <c r="J116" s="226"/>
      <c r="K116" s="238"/>
    </row>
    <row r="117" spans="2:11" s="1" customFormat="1" ht="15" customHeight="1">
      <c r="B117" s="247"/>
      <c r="C117" s="226" t="s">
        <v>62</v>
      </c>
      <c r="D117" s="226"/>
      <c r="E117" s="226"/>
      <c r="F117" s="246" t="s">
        <v>721</v>
      </c>
      <c r="G117" s="226"/>
      <c r="H117" s="226" t="s">
        <v>767</v>
      </c>
      <c r="I117" s="226" t="s">
        <v>768</v>
      </c>
      <c r="J117" s="226"/>
      <c r="K117" s="238"/>
    </row>
    <row r="118" spans="2:11" s="1" customFormat="1" ht="15" customHeight="1">
      <c r="B118" s="250"/>
      <c r="C118" s="256"/>
      <c r="D118" s="256"/>
      <c r="E118" s="256"/>
      <c r="F118" s="256"/>
      <c r="G118" s="256"/>
      <c r="H118" s="256"/>
      <c r="I118" s="256"/>
      <c r="J118" s="256"/>
      <c r="K118" s="252"/>
    </row>
    <row r="119" spans="2:11" s="1" customFormat="1" ht="18.75" customHeight="1">
      <c r="B119" s="257"/>
      <c r="C119" s="223"/>
      <c r="D119" s="223"/>
      <c r="E119" s="223"/>
      <c r="F119" s="258"/>
      <c r="G119" s="223"/>
      <c r="H119" s="223"/>
      <c r="I119" s="223"/>
      <c r="J119" s="223"/>
      <c r="K119" s="257"/>
    </row>
    <row r="120" spans="2:11" s="1" customFormat="1" ht="18.75" customHeight="1">
      <c r="B120" s="233"/>
      <c r="C120" s="233"/>
      <c r="D120" s="233"/>
      <c r="E120" s="233"/>
      <c r="F120" s="233"/>
      <c r="G120" s="233"/>
      <c r="H120" s="233"/>
      <c r="I120" s="233"/>
      <c r="J120" s="233"/>
      <c r="K120" s="233"/>
    </row>
    <row r="121" spans="2:11" s="1" customFormat="1" ht="7.5" customHeight="1">
      <c r="B121" s="259"/>
      <c r="C121" s="260"/>
      <c r="D121" s="260"/>
      <c r="E121" s="260"/>
      <c r="F121" s="260"/>
      <c r="G121" s="260"/>
      <c r="H121" s="260"/>
      <c r="I121" s="260"/>
      <c r="J121" s="260"/>
      <c r="K121" s="261"/>
    </row>
    <row r="122" spans="2:11" s="1" customFormat="1" ht="45" customHeight="1">
      <c r="B122" s="262"/>
      <c r="C122" s="334" t="s">
        <v>769</v>
      </c>
      <c r="D122" s="334"/>
      <c r="E122" s="334"/>
      <c r="F122" s="334"/>
      <c r="G122" s="334"/>
      <c r="H122" s="334"/>
      <c r="I122" s="334"/>
      <c r="J122" s="334"/>
      <c r="K122" s="263"/>
    </row>
    <row r="123" spans="2:11" s="1" customFormat="1" ht="17.25" customHeight="1">
      <c r="B123" s="264"/>
      <c r="C123" s="239" t="s">
        <v>715</v>
      </c>
      <c r="D123" s="239"/>
      <c r="E123" s="239"/>
      <c r="F123" s="239" t="s">
        <v>716</v>
      </c>
      <c r="G123" s="240"/>
      <c r="H123" s="239" t="s">
        <v>59</v>
      </c>
      <c r="I123" s="239" t="s">
        <v>62</v>
      </c>
      <c r="J123" s="239" t="s">
        <v>717</v>
      </c>
      <c r="K123" s="265"/>
    </row>
    <row r="124" spans="2:11" s="1" customFormat="1" ht="17.25" customHeight="1">
      <c r="B124" s="264"/>
      <c r="C124" s="241" t="s">
        <v>718</v>
      </c>
      <c r="D124" s="241"/>
      <c r="E124" s="241"/>
      <c r="F124" s="242" t="s">
        <v>719</v>
      </c>
      <c r="G124" s="243"/>
      <c r="H124" s="241"/>
      <c r="I124" s="241"/>
      <c r="J124" s="241" t="s">
        <v>720</v>
      </c>
      <c r="K124" s="265"/>
    </row>
    <row r="125" spans="2:11" s="1" customFormat="1" ht="5.25" customHeight="1">
      <c r="B125" s="266"/>
      <c r="C125" s="244"/>
      <c r="D125" s="244"/>
      <c r="E125" s="244"/>
      <c r="F125" s="244"/>
      <c r="G125" s="226"/>
      <c r="H125" s="244"/>
      <c r="I125" s="244"/>
      <c r="J125" s="244"/>
      <c r="K125" s="267"/>
    </row>
    <row r="126" spans="2:11" s="1" customFormat="1" ht="15" customHeight="1">
      <c r="B126" s="266"/>
      <c r="C126" s="226" t="s">
        <v>724</v>
      </c>
      <c r="D126" s="244"/>
      <c r="E126" s="244"/>
      <c r="F126" s="246" t="s">
        <v>721</v>
      </c>
      <c r="G126" s="226"/>
      <c r="H126" s="226" t="s">
        <v>761</v>
      </c>
      <c r="I126" s="226" t="s">
        <v>723</v>
      </c>
      <c r="J126" s="226">
        <v>120</v>
      </c>
      <c r="K126" s="268"/>
    </row>
    <row r="127" spans="2:11" s="1" customFormat="1" ht="15" customHeight="1">
      <c r="B127" s="266"/>
      <c r="C127" s="226" t="s">
        <v>770</v>
      </c>
      <c r="D127" s="226"/>
      <c r="E127" s="226"/>
      <c r="F127" s="246" t="s">
        <v>721</v>
      </c>
      <c r="G127" s="226"/>
      <c r="H127" s="226" t="s">
        <v>771</v>
      </c>
      <c r="I127" s="226" t="s">
        <v>723</v>
      </c>
      <c r="J127" s="226" t="s">
        <v>772</v>
      </c>
      <c r="K127" s="268"/>
    </row>
    <row r="128" spans="2:11" s="1" customFormat="1" ht="15" customHeight="1">
      <c r="B128" s="266"/>
      <c r="C128" s="226" t="s">
        <v>669</v>
      </c>
      <c r="D128" s="226"/>
      <c r="E128" s="226"/>
      <c r="F128" s="246" t="s">
        <v>721</v>
      </c>
      <c r="G128" s="226"/>
      <c r="H128" s="226" t="s">
        <v>773</v>
      </c>
      <c r="I128" s="226" t="s">
        <v>723</v>
      </c>
      <c r="J128" s="226" t="s">
        <v>772</v>
      </c>
      <c r="K128" s="268"/>
    </row>
    <row r="129" spans="2:11" s="1" customFormat="1" ht="15" customHeight="1">
      <c r="B129" s="266"/>
      <c r="C129" s="226" t="s">
        <v>732</v>
      </c>
      <c r="D129" s="226"/>
      <c r="E129" s="226"/>
      <c r="F129" s="246" t="s">
        <v>727</v>
      </c>
      <c r="G129" s="226"/>
      <c r="H129" s="226" t="s">
        <v>733</v>
      </c>
      <c r="I129" s="226" t="s">
        <v>723</v>
      </c>
      <c r="J129" s="226">
        <v>15</v>
      </c>
      <c r="K129" s="268"/>
    </row>
    <row r="130" spans="2:11" s="1" customFormat="1" ht="15" customHeight="1">
      <c r="B130" s="266"/>
      <c r="C130" s="248" t="s">
        <v>734</v>
      </c>
      <c r="D130" s="248"/>
      <c r="E130" s="248"/>
      <c r="F130" s="249" t="s">
        <v>727</v>
      </c>
      <c r="G130" s="248"/>
      <c r="H130" s="248" t="s">
        <v>735</v>
      </c>
      <c r="I130" s="248" t="s">
        <v>723</v>
      </c>
      <c r="J130" s="248">
        <v>15</v>
      </c>
      <c r="K130" s="268"/>
    </row>
    <row r="131" spans="2:11" s="1" customFormat="1" ht="15" customHeight="1">
      <c r="B131" s="266"/>
      <c r="C131" s="248" t="s">
        <v>736</v>
      </c>
      <c r="D131" s="248"/>
      <c r="E131" s="248"/>
      <c r="F131" s="249" t="s">
        <v>727</v>
      </c>
      <c r="G131" s="248"/>
      <c r="H131" s="248" t="s">
        <v>737</v>
      </c>
      <c r="I131" s="248" t="s">
        <v>723</v>
      </c>
      <c r="J131" s="248">
        <v>20</v>
      </c>
      <c r="K131" s="268"/>
    </row>
    <row r="132" spans="2:11" s="1" customFormat="1" ht="15" customHeight="1">
      <c r="B132" s="266"/>
      <c r="C132" s="248" t="s">
        <v>738</v>
      </c>
      <c r="D132" s="248"/>
      <c r="E132" s="248"/>
      <c r="F132" s="249" t="s">
        <v>727</v>
      </c>
      <c r="G132" s="248"/>
      <c r="H132" s="248" t="s">
        <v>739</v>
      </c>
      <c r="I132" s="248" t="s">
        <v>723</v>
      </c>
      <c r="J132" s="248">
        <v>20</v>
      </c>
      <c r="K132" s="268"/>
    </row>
    <row r="133" spans="2:11" s="1" customFormat="1" ht="15" customHeight="1">
      <c r="B133" s="266"/>
      <c r="C133" s="226" t="s">
        <v>726</v>
      </c>
      <c r="D133" s="226"/>
      <c r="E133" s="226"/>
      <c r="F133" s="246" t="s">
        <v>727</v>
      </c>
      <c r="G133" s="226"/>
      <c r="H133" s="226" t="s">
        <v>761</v>
      </c>
      <c r="I133" s="226" t="s">
        <v>723</v>
      </c>
      <c r="J133" s="226">
        <v>50</v>
      </c>
      <c r="K133" s="268"/>
    </row>
    <row r="134" spans="2:11" s="1" customFormat="1" ht="15" customHeight="1">
      <c r="B134" s="266"/>
      <c r="C134" s="226" t="s">
        <v>740</v>
      </c>
      <c r="D134" s="226"/>
      <c r="E134" s="226"/>
      <c r="F134" s="246" t="s">
        <v>727</v>
      </c>
      <c r="G134" s="226"/>
      <c r="H134" s="226" t="s">
        <v>761</v>
      </c>
      <c r="I134" s="226" t="s">
        <v>723</v>
      </c>
      <c r="J134" s="226">
        <v>50</v>
      </c>
      <c r="K134" s="268"/>
    </row>
    <row r="135" spans="2:11" s="1" customFormat="1" ht="15" customHeight="1">
      <c r="B135" s="266"/>
      <c r="C135" s="226" t="s">
        <v>746</v>
      </c>
      <c r="D135" s="226"/>
      <c r="E135" s="226"/>
      <c r="F135" s="246" t="s">
        <v>727</v>
      </c>
      <c r="G135" s="226"/>
      <c r="H135" s="226" t="s">
        <v>761</v>
      </c>
      <c r="I135" s="226" t="s">
        <v>723</v>
      </c>
      <c r="J135" s="226">
        <v>50</v>
      </c>
      <c r="K135" s="268"/>
    </row>
    <row r="136" spans="2:11" s="1" customFormat="1" ht="15" customHeight="1">
      <c r="B136" s="266"/>
      <c r="C136" s="226" t="s">
        <v>748</v>
      </c>
      <c r="D136" s="226"/>
      <c r="E136" s="226"/>
      <c r="F136" s="246" t="s">
        <v>727</v>
      </c>
      <c r="G136" s="226"/>
      <c r="H136" s="226" t="s">
        <v>761</v>
      </c>
      <c r="I136" s="226" t="s">
        <v>723</v>
      </c>
      <c r="J136" s="226">
        <v>50</v>
      </c>
      <c r="K136" s="268"/>
    </row>
    <row r="137" spans="2:11" s="1" customFormat="1" ht="15" customHeight="1">
      <c r="B137" s="266"/>
      <c r="C137" s="226" t="s">
        <v>749</v>
      </c>
      <c r="D137" s="226"/>
      <c r="E137" s="226"/>
      <c r="F137" s="246" t="s">
        <v>727</v>
      </c>
      <c r="G137" s="226"/>
      <c r="H137" s="226" t="s">
        <v>774</v>
      </c>
      <c r="I137" s="226" t="s">
        <v>723</v>
      </c>
      <c r="J137" s="226">
        <v>255</v>
      </c>
      <c r="K137" s="268"/>
    </row>
    <row r="138" spans="2:11" s="1" customFormat="1" ht="15" customHeight="1">
      <c r="B138" s="266"/>
      <c r="C138" s="226" t="s">
        <v>751</v>
      </c>
      <c r="D138" s="226"/>
      <c r="E138" s="226"/>
      <c r="F138" s="246" t="s">
        <v>721</v>
      </c>
      <c r="G138" s="226"/>
      <c r="H138" s="226" t="s">
        <v>775</v>
      </c>
      <c r="I138" s="226" t="s">
        <v>753</v>
      </c>
      <c r="J138" s="226"/>
      <c r="K138" s="268"/>
    </row>
    <row r="139" spans="2:11" s="1" customFormat="1" ht="15" customHeight="1">
      <c r="B139" s="266"/>
      <c r="C139" s="226" t="s">
        <v>754</v>
      </c>
      <c r="D139" s="226"/>
      <c r="E139" s="226"/>
      <c r="F139" s="246" t="s">
        <v>721</v>
      </c>
      <c r="G139" s="226"/>
      <c r="H139" s="226" t="s">
        <v>776</v>
      </c>
      <c r="I139" s="226" t="s">
        <v>756</v>
      </c>
      <c r="J139" s="226"/>
      <c r="K139" s="268"/>
    </row>
    <row r="140" spans="2:11" s="1" customFormat="1" ht="15" customHeight="1">
      <c r="B140" s="266"/>
      <c r="C140" s="226" t="s">
        <v>757</v>
      </c>
      <c r="D140" s="226"/>
      <c r="E140" s="226"/>
      <c r="F140" s="246" t="s">
        <v>721</v>
      </c>
      <c r="G140" s="226"/>
      <c r="H140" s="226" t="s">
        <v>757</v>
      </c>
      <c r="I140" s="226" t="s">
        <v>756</v>
      </c>
      <c r="J140" s="226"/>
      <c r="K140" s="268"/>
    </row>
    <row r="141" spans="2:11" s="1" customFormat="1" ht="15" customHeight="1">
      <c r="B141" s="266"/>
      <c r="C141" s="226" t="s">
        <v>43</v>
      </c>
      <c r="D141" s="226"/>
      <c r="E141" s="226"/>
      <c r="F141" s="246" t="s">
        <v>721</v>
      </c>
      <c r="G141" s="226"/>
      <c r="H141" s="226" t="s">
        <v>777</v>
      </c>
      <c r="I141" s="226" t="s">
        <v>756</v>
      </c>
      <c r="J141" s="226"/>
      <c r="K141" s="268"/>
    </row>
    <row r="142" spans="2:11" s="1" customFormat="1" ht="15" customHeight="1">
      <c r="B142" s="266"/>
      <c r="C142" s="226" t="s">
        <v>778</v>
      </c>
      <c r="D142" s="226"/>
      <c r="E142" s="226"/>
      <c r="F142" s="246" t="s">
        <v>721</v>
      </c>
      <c r="G142" s="226"/>
      <c r="H142" s="226" t="s">
        <v>779</v>
      </c>
      <c r="I142" s="226" t="s">
        <v>756</v>
      </c>
      <c r="J142" s="226"/>
      <c r="K142" s="268"/>
    </row>
    <row r="143" spans="2:11" s="1" customFormat="1" ht="15" customHeight="1">
      <c r="B143" s="269"/>
      <c r="C143" s="270"/>
      <c r="D143" s="270"/>
      <c r="E143" s="270"/>
      <c r="F143" s="270"/>
      <c r="G143" s="270"/>
      <c r="H143" s="270"/>
      <c r="I143" s="270"/>
      <c r="J143" s="270"/>
      <c r="K143" s="271"/>
    </row>
    <row r="144" spans="2:11" s="1" customFormat="1" ht="18.75" customHeight="1">
      <c r="B144" s="223"/>
      <c r="C144" s="223"/>
      <c r="D144" s="223"/>
      <c r="E144" s="223"/>
      <c r="F144" s="258"/>
      <c r="G144" s="223"/>
      <c r="H144" s="223"/>
      <c r="I144" s="223"/>
      <c r="J144" s="223"/>
      <c r="K144" s="223"/>
    </row>
    <row r="145" spans="2:11" s="1" customFormat="1" ht="18.75" customHeight="1">
      <c r="B145" s="233"/>
      <c r="C145" s="233"/>
      <c r="D145" s="233"/>
      <c r="E145" s="233"/>
      <c r="F145" s="233"/>
      <c r="G145" s="233"/>
      <c r="H145" s="233"/>
      <c r="I145" s="233"/>
      <c r="J145" s="233"/>
      <c r="K145" s="233"/>
    </row>
    <row r="146" spans="2:11" s="1" customFormat="1" ht="7.5" customHeight="1">
      <c r="B146" s="234"/>
      <c r="C146" s="235"/>
      <c r="D146" s="235"/>
      <c r="E146" s="235"/>
      <c r="F146" s="235"/>
      <c r="G146" s="235"/>
      <c r="H146" s="235"/>
      <c r="I146" s="235"/>
      <c r="J146" s="235"/>
      <c r="K146" s="236"/>
    </row>
    <row r="147" spans="2:11" s="1" customFormat="1" ht="45" customHeight="1">
      <c r="B147" s="237"/>
      <c r="C147" s="338" t="s">
        <v>780</v>
      </c>
      <c r="D147" s="338"/>
      <c r="E147" s="338"/>
      <c r="F147" s="338"/>
      <c r="G147" s="338"/>
      <c r="H147" s="338"/>
      <c r="I147" s="338"/>
      <c r="J147" s="338"/>
      <c r="K147" s="238"/>
    </row>
    <row r="148" spans="2:11" s="1" customFormat="1" ht="17.25" customHeight="1">
      <c r="B148" s="237"/>
      <c r="C148" s="239" t="s">
        <v>715</v>
      </c>
      <c r="D148" s="239"/>
      <c r="E148" s="239"/>
      <c r="F148" s="239" t="s">
        <v>716</v>
      </c>
      <c r="G148" s="240"/>
      <c r="H148" s="239" t="s">
        <v>59</v>
      </c>
      <c r="I148" s="239" t="s">
        <v>62</v>
      </c>
      <c r="J148" s="239" t="s">
        <v>717</v>
      </c>
      <c r="K148" s="238"/>
    </row>
    <row r="149" spans="2:11" s="1" customFormat="1" ht="17.25" customHeight="1">
      <c r="B149" s="237"/>
      <c r="C149" s="241" t="s">
        <v>718</v>
      </c>
      <c r="D149" s="241"/>
      <c r="E149" s="241"/>
      <c r="F149" s="242" t="s">
        <v>719</v>
      </c>
      <c r="G149" s="243"/>
      <c r="H149" s="241"/>
      <c r="I149" s="241"/>
      <c r="J149" s="241" t="s">
        <v>720</v>
      </c>
      <c r="K149" s="238"/>
    </row>
    <row r="150" spans="2:11" s="1" customFormat="1" ht="5.25" customHeight="1">
      <c r="B150" s="247"/>
      <c r="C150" s="244"/>
      <c r="D150" s="244"/>
      <c r="E150" s="244"/>
      <c r="F150" s="244"/>
      <c r="G150" s="245"/>
      <c r="H150" s="244"/>
      <c r="I150" s="244"/>
      <c r="J150" s="244"/>
      <c r="K150" s="268"/>
    </row>
    <row r="151" spans="2:11" s="1" customFormat="1" ht="15" customHeight="1">
      <c r="B151" s="247"/>
      <c r="C151" s="272" t="s">
        <v>724</v>
      </c>
      <c r="D151" s="226"/>
      <c r="E151" s="226"/>
      <c r="F151" s="273" t="s">
        <v>721</v>
      </c>
      <c r="G151" s="226"/>
      <c r="H151" s="272" t="s">
        <v>761</v>
      </c>
      <c r="I151" s="272" t="s">
        <v>723</v>
      </c>
      <c r="J151" s="272">
        <v>120</v>
      </c>
      <c r="K151" s="268"/>
    </row>
    <row r="152" spans="2:11" s="1" customFormat="1" ht="15" customHeight="1">
      <c r="B152" s="247"/>
      <c r="C152" s="272" t="s">
        <v>770</v>
      </c>
      <c r="D152" s="226"/>
      <c r="E152" s="226"/>
      <c r="F152" s="273" t="s">
        <v>721</v>
      </c>
      <c r="G152" s="226"/>
      <c r="H152" s="272" t="s">
        <v>781</v>
      </c>
      <c r="I152" s="272" t="s">
        <v>723</v>
      </c>
      <c r="J152" s="272" t="s">
        <v>772</v>
      </c>
      <c r="K152" s="268"/>
    </row>
    <row r="153" spans="2:11" s="1" customFormat="1" ht="15" customHeight="1">
      <c r="B153" s="247"/>
      <c r="C153" s="272" t="s">
        <v>669</v>
      </c>
      <c r="D153" s="226"/>
      <c r="E153" s="226"/>
      <c r="F153" s="273" t="s">
        <v>721</v>
      </c>
      <c r="G153" s="226"/>
      <c r="H153" s="272" t="s">
        <v>782</v>
      </c>
      <c r="I153" s="272" t="s">
        <v>723</v>
      </c>
      <c r="J153" s="272" t="s">
        <v>772</v>
      </c>
      <c r="K153" s="268"/>
    </row>
    <row r="154" spans="2:11" s="1" customFormat="1" ht="15" customHeight="1">
      <c r="B154" s="247"/>
      <c r="C154" s="272" t="s">
        <v>726</v>
      </c>
      <c r="D154" s="226"/>
      <c r="E154" s="226"/>
      <c r="F154" s="273" t="s">
        <v>727</v>
      </c>
      <c r="G154" s="226"/>
      <c r="H154" s="272" t="s">
        <v>761</v>
      </c>
      <c r="I154" s="272" t="s">
        <v>723</v>
      </c>
      <c r="J154" s="272">
        <v>50</v>
      </c>
      <c r="K154" s="268"/>
    </row>
    <row r="155" spans="2:11" s="1" customFormat="1" ht="15" customHeight="1">
      <c r="B155" s="247"/>
      <c r="C155" s="272" t="s">
        <v>729</v>
      </c>
      <c r="D155" s="226"/>
      <c r="E155" s="226"/>
      <c r="F155" s="273" t="s">
        <v>721</v>
      </c>
      <c r="G155" s="226"/>
      <c r="H155" s="272" t="s">
        <v>761</v>
      </c>
      <c r="I155" s="272" t="s">
        <v>731</v>
      </c>
      <c r="J155" s="272"/>
      <c r="K155" s="268"/>
    </row>
    <row r="156" spans="2:11" s="1" customFormat="1" ht="15" customHeight="1">
      <c r="B156" s="247"/>
      <c r="C156" s="272" t="s">
        <v>740</v>
      </c>
      <c r="D156" s="226"/>
      <c r="E156" s="226"/>
      <c r="F156" s="273" t="s">
        <v>727</v>
      </c>
      <c r="G156" s="226"/>
      <c r="H156" s="272" t="s">
        <v>761</v>
      </c>
      <c r="I156" s="272" t="s">
        <v>723</v>
      </c>
      <c r="J156" s="272">
        <v>50</v>
      </c>
      <c r="K156" s="268"/>
    </row>
    <row r="157" spans="2:11" s="1" customFormat="1" ht="15" customHeight="1">
      <c r="B157" s="247"/>
      <c r="C157" s="272" t="s">
        <v>748</v>
      </c>
      <c r="D157" s="226"/>
      <c r="E157" s="226"/>
      <c r="F157" s="273" t="s">
        <v>727</v>
      </c>
      <c r="G157" s="226"/>
      <c r="H157" s="272" t="s">
        <v>761</v>
      </c>
      <c r="I157" s="272" t="s">
        <v>723</v>
      </c>
      <c r="J157" s="272">
        <v>50</v>
      </c>
      <c r="K157" s="268"/>
    </row>
    <row r="158" spans="2:11" s="1" customFormat="1" ht="15" customHeight="1">
      <c r="B158" s="247"/>
      <c r="C158" s="272" t="s">
        <v>746</v>
      </c>
      <c r="D158" s="226"/>
      <c r="E158" s="226"/>
      <c r="F158" s="273" t="s">
        <v>727</v>
      </c>
      <c r="G158" s="226"/>
      <c r="H158" s="272" t="s">
        <v>761</v>
      </c>
      <c r="I158" s="272" t="s">
        <v>723</v>
      </c>
      <c r="J158" s="272">
        <v>50</v>
      </c>
      <c r="K158" s="268"/>
    </row>
    <row r="159" spans="2:11" s="1" customFormat="1" ht="15" customHeight="1">
      <c r="B159" s="247"/>
      <c r="C159" s="272" t="s">
        <v>103</v>
      </c>
      <c r="D159" s="226"/>
      <c r="E159" s="226"/>
      <c r="F159" s="273" t="s">
        <v>721</v>
      </c>
      <c r="G159" s="226"/>
      <c r="H159" s="272" t="s">
        <v>783</v>
      </c>
      <c r="I159" s="272" t="s">
        <v>723</v>
      </c>
      <c r="J159" s="272" t="s">
        <v>784</v>
      </c>
      <c r="K159" s="268"/>
    </row>
    <row r="160" spans="2:11" s="1" customFormat="1" ht="15" customHeight="1">
      <c r="B160" s="247"/>
      <c r="C160" s="272" t="s">
        <v>785</v>
      </c>
      <c r="D160" s="226"/>
      <c r="E160" s="226"/>
      <c r="F160" s="273" t="s">
        <v>721</v>
      </c>
      <c r="G160" s="226"/>
      <c r="H160" s="272" t="s">
        <v>786</v>
      </c>
      <c r="I160" s="272" t="s">
        <v>756</v>
      </c>
      <c r="J160" s="272"/>
      <c r="K160" s="268"/>
    </row>
    <row r="161" spans="2:11" s="1" customFormat="1" ht="15" customHeight="1">
      <c r="B161" s="274"/>
      <c r="C161" s="256"/>
      <c r="D161" s="256"/>
      <c r="E161" s="256"/>
      <c r="F161" s="256"/>
      <c r="G161" s="256"/>
      <c r="H161" s="256"/>
      <c r="I161" s="256"/>
      <c r="J161" s="256"/>
      <c r="K161" s="275"/>
    </row>
    <row r="162" spans="2:11" s="1" customFormat="1" ht="18.75" customHeight="1">
      <c r="B162" s="223"/>
      <c r="C162" s="226"/>
      <c r="D162" s="226"/>
      <c r="E162" s="226"/>
      <c r="F162" s="246"/>
      <c r="G162" s="226"/>
      <c r="H162" s="226"/>
      <c r="I162" s="226"/>
      <c r="J162" s="226"/>
      <c r="K162" s="223"/>
    </row>
    <row r="163" spans="2:11" s="1" customFormat="1" ht="18.75" customHeight="1">
      <c r="B163" s="233"/>
      <c r="C163" s="233"/>
      <c r="D163" s="233"/>
      <c r="E163" s="233"/>
      <c r="F163" s="233"/>
      <c r="G163" s="233"/>
      <c r="H163" s="233"/>
      <c r="I163" s="233"/>
      <c r="J163" s="233"/>
      <c r="K163" s="233"/>
    </row>
    <row r="164" spans="2:11" s="1" customFormat="1" ht="7.5" customHeight="1">
      <c r="B164" s="215"/>
      <c r="C164" s="216"/>
      <c r="D164" s="216"/>
      <c r="E164" s="216"/>
      <c r="F164" s="216"/>
      <c r="G164" s="216"/>
      <c r="H164" s="216"/>
      <c r="I164" s="216"/>
      <c r="J164" s="216"/>
      <c r="K164" s="217"/>
    </row>
    <row r="165" spans="2:11" s="1" customFormat="1" ht="45" customHeight="1">
      <c r="B165" s="218"/>
      <c r="C165" s="334" t="s">
        <v>787</v>
      </c>
      <c r="D165" s="334"/>
      <c r="E165" s="334"/>
      <c r="F165" s="334"/>
      <c r="G165" s="334"/>
      <c r="H165" s="334"/>
      <c r="I165" s="334"/>
      <c r="J165" s="334"/>
      <c r="K165" s="219"/>
    </row>
    <row r="166" spans="2:11" s="1" customFormat="1" ht="17.25" customHeight="1">
      <c r="B166" s="218"/>
      <c r="C166" s="239" t="s">
        <v>715</v>
      </c>
      <c r="D166" s="239"/>
      <c r="E166" s="239"/>
      <c r="F166" s="239" t="s">
        <v>716</v>
      </c>
      <c r="G166" s="276"/>
      <c r="H166" s="277" t="s">
        <v>59</v>
      </c>
      <c r="I166" s="277" t="s">
        <v>62</v>
      </c>
      <c r="J166" s="239" t="s">
        <v>717</v>
      </c>
      <c r="K166" s="219"/>
    </row>
    <row r="167" spans="2:11" s="1" customFormat="1" ht="17.25" customHeight="1">
      <c r="B167" s="220"/>
      <c r="C167" s="241" t="s">
        <v>718</v>
      </c>
      <c r="D167" s="241"/>
      <c r="E167" s="241"/>
      <c r="F167" s="242" t="s">
        <v>719</v>
      </c>
      <c r="G167" s="278"/>
      <c r="H167" s="279"/>
      <c r="I167" s="279"/>
      <c r="J167" s="241" t="s">
        <v>720</v>
      </c>
      <c r="K167" s="221"/>
    </row>
    <row r="168" spans="2:11" s="1" customFormat="1" ht="5.25" customHeight="1">
      <c r="B168" s="247"/>
      <c r="C168" s="244"/>
      <c r="D168" s="244"/>
      <c r="E168" s="244"/>
      <c r="F168" s="244"/>
      <c r="G168" s="245"/>
      <c r="H168" s="244"/>
      <c r="I168" s="244"/>
      <c r="J168" s="244"/>
      <c r="K168" s="268"/>
    </row>
    <row r="169" spans="2:11" s="1" customFormat="1" ht="15" customHeight="1">
      <c r="B169" s="247"/>
      <c r="C169" s="226" t="s">
        <v>724</v>
      </c>
      <c r="D169" s="226"/>
      <c r="E169" s="226"/>
      <c r="F169" s="246" t="s">
        <v>721</v>
      </c>
      <c r="G169" s="226"/>
      <c r="H169" s="226" t="s">
        <v>761</v>
      </c>
      <c r="I169" s="226" t="s">
        <v>723</v>
      </c>
      <c r="J169" s="226">
        <v>120</v>
      </c>
      <c r="K169" s="268"/>
    </row>
    <row r="170" spans="2:11" s="1" customFormat="1" ht="15" customHeight="1">
      <c r="B170" s="247"/>
      <c r="C170" s="226" t="s">
        <v>770</v>
      </c>
      <c r="D170" s="226"/>
      <c r="E170" s="226"/>
      <c r="F170" s="246" t="s">
        <v>721</v>
      </c>
      <c r="G170" s="226"/>
      <c r="H170" s="226" t="s">
        <v>771</v>
      </c>
      <c r="I170" s="226" t="s">
        <v>723</v>
      </c>
      <c r="J170" s="226" t="s">
        <v>772</v>
      </c>
      <c r="K170" s="268"/>
    </row>
    <row r="171" spans="2:11" s="1" customFormat="1" ht="15" customHeight="1">
      <c r="B171" s="247"/>
      <c r="C171" s="226" t="s">
        <v>669</v>
      </c>
      <c r="D171" s="226"/>
      <c r="E171" s="226"/>
      <c r="F171" s="246" t="s">
        <v>721</v>
      </c>
      <c r="G171" s="226"/>
      <c r="H171" s="226" t="s">
        <v>788</v>
      </c>
      <c r="I171" s="226" t="s">
        <v>723</v>
      </c>
      <c r="J171" s="226" t="s">
        <v>772</v>
      </c>
      <c r="K171" s="268"/>
    </row>
    <row r="172" spans="2:11" s="1" customFormat="1" ht="15" customHeight="1">
      <c r="B172" s="247"/>
      <c r="C172" s="226" t="s">
        <v>726</v>
      </c>
      <c r="D172" s="226"/>
      <c r="E172" s="226"/>
      <c r="F172" s="246" t="s">
        <v>727</v>
      </c>
      <c r="G172" s="226"/>
      <c r="H172" s="226" t="s">
        <v>788</v>
      </c>
      <c r="I172" s="226" t="s">
        <v>723</v>
      </c>
      <c r="J172" s="226">
        <v>50</v>
      </c>
      <c r="K172" s="268"/>
    </row>
    <row r="173" spans="2:11" s="1" customFormat="1" ht="15" customHeight="1">
      <c r="B173" s="247"/>
      <c r="C173" s="226" t="s">
        <v>729</v>
      </c>
      <c r="D173" s="226"/>
      <c r="E173" s="226"/>
      <c r="F173" s="246" t="s">
        <v>721</v>
      </c>
      <c r="G173" s="226"/>
      <c r="H173" s="226" t="s">
        <v>788</v>
      </c>
      <c r="I173" s="226" t="s">
        <v>731</v>
      </c>
      <c r="J173" s="226"/>
      <c r="K173" s="268"/>
    </row>
    <row r="174" spans="2:11" s="1" customFormat="1" ht="15" customHeight="1">
      <c r="B174" s="247"/>
      <c r="C174" s="226" t="s">
        <v>740</v>
      </c>
      <c r="D174" s="226"/>
      <c r="E174" s="226"/>
      <c r="F174" s="246" t="s">
        <v>727</v>
      </c>
      <c r="G174" s="226"/>
      <c r="H174" s="226" t="s">
        <v>788</v>
      </c>
      <c r="I174" s="226" t="s">
        <v>723</v>
      </c>
      <c r="J174" s="226">
        <v>50</v>
      </c>
      <c r="K174" s="268"/>
    </row>
    <row r="175" spans="2:11" s="1" customFormat="1" ht="15" customHeight="1">
      <c r="B175" s="247"/>
      <c r="C175" s="226" t="s">
        <v>748</v>
      </c>
      <c r="D175" s="226"/>
      <c r="E175" s="226"/>
      <c r="F175" s="246" t="s">
        <v>727</v>
      </c>
      <c r="G175" s="226"/>
      <c r="H175" s="226" t="s">
        <v>788</v>
      </c>
      <c r="I175" s="226" t="s">
        <v>723</v>
      </c>
      <c r="J175" s="226">
        <v>50</v>
      </c>
      <c r="K175" s="268"/>
    </row>
    <row r="176" spans="2:11" s="1" customFormat="1" ht="15" customHeight="1">
      <c r="B176" s="247"/>
      <c r="C176" s="226" t="s">
        <v>746</v>
      </c>
      <c r="D176" s="226"/>
      <c r="E176" s="226"/>
      <c r="F176" s="246" t="s">
        <v>727</v>
      </c>
      <c r="G176" s="226"/>
      <c r="H176" s="226" t="s">
        <v>788</v>
      </c>
      <c r="I176" s="226" t="s">
        <v>723</v>
      </c>
      <c r="J176" s="226">
        <v>50</v>
      </c>
      <c r="K176" s="268"/>
    </row>
    <row r="177" spans="2:11" s="1" customFormat="1" ht="15" customHeight="1">
      <c r="B177" s="247"/>
      <c r="C177" s="226" t="s">
        <v>112</v>
      </c>
      <c r="D177" s="226"/>
      <c r="E177" s="226"/>
      <c r="F177" s="246" t="s">
        <v>721</v>
      </c>
      <c r="G177" s="226"/>
      <c r="H177" s="226" t="s">
        <v>789</v>
      </c>
      <c r="I177" s="226" t="s">
        <v>790</v>
      </c>
      <c r="J177" s="226"/>
      <c r="K177" s="268"/>
    </row>
    <row r="178" spans="2:11" s="1" customFormat="1" ht="15" customHeight="1">
      <c r="B178" s="247"/>
      <c r="C178" s="226" t="s">
        <v>62</v>
      </c>
      <c r="D178" s="226"/>
      <c r="E178" s="226"/>
      <c r="F178" s="246" t="s">
        <v>721</v>
      </c>
      <c r="G178" s="226"/>
      <c r="H178" s="226" t="s">
        <v>791</v>
      </c>
      <c r="I178" s="226" t="s">
        <v>792</v>
      </c>
      <c r="J178" s="226">
        <v>1</v>
      </c>
      <c r="K178" s="268"/>
    </row>
    <row r="179" spans="2:11" s="1" customFormat="1" ht="15" customHeight="1">
      <c r="B179" s="247"/>
      <c r="C179" s="226" t="s">
        <v>58</v>
      </c>
      <c r="D179" s="226"/>
      <c r="E179" s="226"/>
      <c r="F179" s="246" t="s">
        <v>721</v>
      </c>
      <c r="G179" s="226"/>
      <c r="H179" s="226" t="s">
        <v>793</v>
      </c>
      <c r="I179" s="226" t="s">
        <v>723</v>
      </c>
      <c r="J179" s="226">
        <v>20</v>
      </c>
      <c r="K179" s="268"/>
    </row>
    <row r="180" spans="2:11" s="1" customFormat="1" ht="15" customHeight="1">
      <c r="B180" s="247"/>
      <c r="C180" s="226" t="s">
        <v>59</v>
      </c>
      <c r="D180" s="226"/>
      <c r="E180" s="226"/>
      <c r="F180" s="246" t="s">
        <v>721</v>
      </c>
      <c r="G180" s="226"/>
      <c r="H180" s="226" t="s">
        <v>794</v>
      </c>
      <c r="I180" s="226" t="s">
        <v>723</v>
      </c>
      <c r="J180" s="226">
        <v>255</v>
      </c>
      <c r="K180" s="268"/>
    </row>
    <row r="181" spans="2:11" s="1" customFormat="1" ht="15" customHeight="1">
      <c r="B181" s="247"/>
      <c r="C181" s="226" t="s">
        <v>113</v>
      </c>
      <c r="D181" s="226"/>
      <c r="E181" s="226"/>
      <c r="F181" s="246" t="s">
        <v>721</v>
      </c>
      <c r="G181" s="226"/>
      <c r="H181" s="226" t="s">
        <v>685</v>
      </c>
      <c r="I181" s="226" t="s">
        <v>723</v>
      </c>
      <c r="J181" s="226">
        <v>10</v>
      </c>
      <c r="K181" s="268"/>
    </row>
    <row r="182" spans="2:11" s="1" customFormat="1" ht="15" customHeight="1">
      <c r="B182" s="247"/>
      <c r="C182" s="226" t="s">
        <v>114</v>
      </c>
      <c r="D182" s="226"/>
      <c r="E182" s="226"/>
      <c r="F182" s="246" t="s">
        <v>721</v>
      </c>
      <c r="G182" s="226"/>
      <c r="H182" s="226" t="s">
        <v>795</v>
      </c>
      <c r="I182" s="226" t="s">
        <v>756</v>
      </c>
      <c r="J182" s="226"/>
      <c r="K182" s="268"/>
    </row>
    <row r="183" spans="2:11" s="1" customFormat="1" ht="15" customHeight="1">
      <c r="B183" s="247"/>
      <c r="C183" s="226" t="s">
        <v>796</v>
      </c>
      <c r="D183" s="226"/>
      <c r="E183" s="226"/>
      <c r="F183" s="246" t="s">
        <v>721</v>
      </c>
      <c r="G183" s="226"/>
      <c r="H183" s="226" t="s">
        <v>797</v>
      </c>
      <c r="I183" s="226" t="s">
        <v>756</v>
      </c>
      <c r="J183" s="226"/>
      <c r="K183" s="268"/>
    </row>
    <row r="184" spans="2:11" s="1" customFormat="1" ht="15" customHeight="1">
      <c r="B184" s="247"/>
      <c r="C184" s="226" t="s">
        <v>785</v>
      </c>
      <c r="D184" s="226"/>
      <c r="E184" s="226"/>
      <c r="F184" s="246" t="s">
        <v>721</v>
      </c>
      <c r="G184" s="226"/>
      <c r="H184" s="226" t="s">
        <v>798</v>
      </c>
      <c r="I184" s="226" t="s">
        <v>756</v>
      </c>
      <c r="J184" s="226"/>
      <c r="K184" s="268"/>
    </row>
    <row r="185" spans="2:11" s="1" customFormat="1" ht="15" customHeight="1">
      <c r="B185" s="247"/>
      <c r="C185" s="226" t="s">
        <v>116</v>
      </c>
      <c r="D185" s="226"/>
      <c r="E185" s="226"/>
      <c r="F185" s="246" t="s">
        <v>727</v>
      </c>
      <c r="G185" s="226"/>
      <c r="H185" s="226" t="s">
        <v>799</v>
      </c>
      <c r="I185" s="226" t="s">
        <v>723</v>
      </c>
      <c r="J185" s="226">
        <v>50</v>
      </c>
      <c r="K185" s="268"/>
    </row>
    <row r="186" spans="2:11" s="1" customFormat="1" ht="15" customHeight="1">
      <c r="B186" s="247"/>
      <c r="C186" s="226" t="s">
        <v>800</v>
      </c>
      <c r="D186" s="226"/>
      <c r="E186" s="226"/>
      <c r="F186" s="246" t="s">
        <v>727</v>
      </c>
      <c r="G186" s="226"/>
      <c r="H186" s="226" t="s">
        <v>801</v>
      </c>
      <c r="I186" s="226" t="s">
        <v>802</v>
      </c>
      <c r="J186" s="226"/>
      <c r="K186" s="268"/>
    </row>
    <row r="187" spans="2:11" s="1" customFormat="1" ht="15" customHeight="1">
      <c r="B187" s="247"/>
      <c r="C187" s="226" t="s">
        <v>803</v>
      </c>
      <c r="D187" s="226"/>
      <c r="E187" s="226"/>
      <c r="F187" s="246" t="s">
        <v>727</v>
      </c>
      <c r="G187" s="226"/>
      <c r="H187" s="226" t="s">
        <v>804</v>
      </c>
      <c r="I187" s="226" t="s">
        <v>802</v>
      </c>
      <c r="J187" s="226"/>
      <c r="K187" s="268"/>
    </row>
    <row r="188" spans="2:11" s="1" customFormat="1" ht="15" customHeight="1">
      <c r="B188" s="247"/>
      <c r="C188" s="226" t="s">
        <v>805</v>
      </c>
      <c r="D188" s="226"/>
      <c r="E188" s="226"/>
      <c r="F188" s="246" t="s">
        <v>727</v>
      </c>
      <c r="G188" s="226"/>
      <c r="H188" s="226" t="s">
        <v>806</v>
      </c>
      <c r="I188" s="226" t="s">
        <v>802</v>
      </c>
      <c r="J188" s="226"/>
      <c r="K188" s="268"/>
    </row>
    <row r="189" spans="2:11" s="1" customFormat="1" ht="15" customHeight="1">
      <c r="B189" s="247"/>
      <c r="C189" s="280" t="s">
        <v>807</v>
      </c>
      <c r="D189" s="226"/>
      <c r="E189" s="226"/>
      <c r="F189" s="246" t="s">
        <v>727</v>
      </c>
      <c r="G189" s="226"/>
      <c r="H189" s="226" t="s">
        <v>808</v>
      </c>
      <c r="I189" s="226" t="s">
        <v>809</v>
      </c>
      <c r="J189" s="281" t="s">
        <v>810</v>
      </c>
      <c r="K189" s="268"/>
    </row>
    <row r="190" spans="2:11" s="1" customFormat="1" ht="15" customHeight="1">
      <c r="B190" s="247"/>
      <c r="C190" s="232" t="s">
        <v>47</v>
      </c>
      <c r="D190" s="226"/>
      <c r="E190" s="226"/>
      <c r="F190" s="246" t="s">
        <v>721</v>
      </c>
      <c r="G190" s="226"/>
      <c r="H190" s="223" t="s">
        <v>811</v>
      </c>
      <c r="I190" s="226" t="s">
        <v>812</v>
      </c>
      <c r="J190" s="226"/>
      <c r="K190" s="268"/>
    </row>
    <row r="191" spans="2:11" s="1" customFormat="1" ht="15" customHeight="1">
      <c r="B191" s="247"/>
      <c r="C191" s="232" t="s">
        <v>813</v>
      </c>
      <c r="D191" s="226"/>
      <c r="E191" s="226"/>
      <c r="F191" s="246" t="s">
        <v>721</v>
      </c>
      <c r="G191" s="226"/>
      <c r="H191" s="226" t="s">
        <v>814</v>
      </c>
      <c r="I191" s="226" t="s">
        <v>756</v>
      </c>
      <c r="J191" s="226"/>
      <c r="K191" s="268"/>
    </row>
    <row r="192" spans="2:11" s="1" customFormat="1" ht="15" customHeight="1">
      <c r="B192" s="247"/>
      <c r="C192" s="232" t="s">
        <v>815</v>
      </c>
      <c r="D192" s="226"/>
      <c r="E192" s="226"/>
      <c r="F192" s="246" t="s">
        <v>721</v>
      </c>
      <c r="G192" s="226"/>
      <c r="H192" s="226" t="s">
        <v>816</v>
      </c>
      <c r="I192" s="226" t="s">
        <v>756</v>
      </c>
      <c r="J192" s="226"/>
      <c r="K192" s="268"/>
    </row>
    <row r="193" spans="2:11" s="1" customFormat="1" ht="15" customHeight="1">
      <c r="B193" s="247"/>
      <c r="C193" s="232" t="s">
        <v>817</v>
      </c>
      <c r="D193" s="226"/>
      <c r="E193" s="226"/>
      <c r="F193" s="246" t="s">
        <v>727</v>
      </c>
      <c r="G193" s="226"/>
      <c r="H193" s="226" t="s">
        <v>818</v>
      </c>
      <c r="I193" s="226" t="s">
        <v>756</v>
      </c>
      <c r="J193" s="226"/>
      <c r="K193" s="268"/>
    </row>
    <row r="194" spans="2:11" s="1" customFormat="1" ht="15" customHeight="1">
      <c r="B194" s="274"/>
      <c r="C194" s="282"/>
      <c r="D194" s="256"/>
      <c r="E194" s="256"/>
      <c r="F194" s="256"/>
      <c r="G194" s="256"/>
      <c r="H194" s="256"/>
      <c r="I194" s="256"/>
      <c r="J194" s="256"/>
      <c r="K194" s="275"/>
    </row>
    <row r="195" spans="2:11" s="1" customFormat="1" ht="18.75" customHeight="1">
      <c r="B195" s="223"/>
      <c r="C195" s="226"/>
      <c r="D195" s="226"/>
      <c r="E195" s="226"/>
      <c r="F195" s="246"/>
      <c r="G195" s="226"/>
      <c r="H195" s="226"/>
      <c r="I195" s="226"/>
      <c r="J195" s="226"/>
      <c r="K195" s="223"/>
    </row>
    <row r="196" spans="2:11" s="1" customFormat="1" ht="18.75" customHeight="1">
      <c r="B196" s="223"/>
      <c r="C196" s="226"/>
      <c r="D196" s="226"/>
      <c r="E196" s="226"/>
      <c r="F196" s="246"/>
      <c r="G196" s="226"/>
      <c r="H196" s="226"/>
      <c r="I196" s="226"/>
      <c r="J196" s="226"/>
      <c r="K196" s="223"/>
    </row>
    <row r="197" spans="2:11" s="1" customFormat="1" ht="18.75" customHeight="1">
      <c r="B197" s="233"/>
      <c r="C197" s="233"/>
      <c r="D197" s="233"/>
      <c r="E197" s="233"/>
      <c r="F197" s="233"/>
      <c r="G197" s="233"/>
      <c r="H197" s="233"/>
      <c r="I197" s="233"/>
      <c r="J197" s="233"/>
      <c r="K197" s="233"/>
    </row>
    <row r="198" spans="2:11" s="1" customFormat="1" ht="13.5">
      <c r="B198" s="215"/>
      <c r="C198" s="216"/>
      <c r="D198" s="216"/>
      <c r="E198" s="216"/>
      <c r="F198" s="216"/>
      <c r="G198" s="216"/>
      <c r="H198" s="216"/>
      <c r="I198" s="216"/>
      <c r="J198" s="216"/>
      <c r="K198" s="217"/>
    </row>
    <row r="199" spans="2:11" s="1" customFormat="1" ht="21">
      <c r="B199" s="218"/>
      <c r="C199" s="334" t="s">
        <v>819</v>
      </c>
      <c r="D199" s="334"/>
      <c r="E199" s="334"/>
      <c r="F199" s="334"/>
      <c r="G199" s="334"/>
      <c r="H199" s="334"/>
      <c r="I199" s="334"/>
      <c r="J199" s="334"/>
      <c r="K199" s="219"/>
    </row>
    <row r="200" spans="2:11" s="1" customFormat="1" ht="25.5" customHeight="1">
      <c r="B200" s="218"/>
      <c r="C200" s="283" t="s">
        <v>820</v>
      </c>
      <c r="D200" s="283"/>
      <c r="E200" s="283"/>
      <c r="F200" s="283" t="s">
        <v>821</v>
      </c>
      <c r="G200" s="284"/>
      <c r="H200" s="339" t="s">
        <v>822</v>
      </c>
      <c r="I200" s="339"/>
      <c r="J200" s="339"/>
      <c r="K200" s="219"/>
    </row>
    <row r="201" spans="2:11" s="1" customFormat="1" ht="5.25" customHeight="1">
      <c r="B201" s="247"/>
      <c r="C201" s="244"/>
      <c r="D201" s="244"/>
      <c r="E201" s="244"/>
      <c r="F201" s="244"/>
      <c r="G201" s="226"/>
      <c r="H201" s="244"/>
      <c r="I201" s="244"/>
      <c r="J201" s="244"/>
      <c r="K201" s="268"/>
    </row>
    <row r="202" spans="2:11" s="1" customFormat="1" ht="15" customHeight="1">
      <c r="B202" s="247"/>
      <c r="C202" s="226" t="s">
        <v>812</v>
      </c>
      <c r="D202" s="226"/>
      <c r="E202" s="226"/>
      <c r="F202" s="246" t="s">
        <v>48</v>
      </c>
      <c r="G202" s="226"/>
      <c r="H202" s="340" t="s">
        <v>823</v>
      </c>
      <c r="I202" s="340"/>
      <c r="J202" s="340"/>
      <c r="K202" s="268"/>
    </row>
    <row r="203" spans="2:11" s="1" customFormat="1" ht="15" customHeight="1">
      <c r="B203" s="247"/>
      <c r="C203" s="253"/>
      <c r="D203" s="226"/>
      <c r="E203" s="226"/>
      <c r="F203" s="246" t="s">
        <v>49</v>
      </c>
      <c r="G203" s="226"/>
      <c r="H203" s="340" t="s">
        <v>824</v>
      </c>
      <c r="I203" s="340"/>
      <c r="J203" s="340"/>
      <c r="K203" s="268"/>
    </row>
    <row r="204" spans="2:11" s="1" customFormat="1" ht="15" customHeight="1">
      <c r="B204" s="247"/>
      <c r="C204" s="253"/>
      <c r="D204" s="226"/>
      <c r="E204" s="226"/>
      <c r="F204" s="246" t="s">
        <v>52</v>
      </c>
      <c r="G204" s="226"/>
      <c r="H204" s="340" t="s">
        <v>825</v>
      </c>
      <c r="I204" s="340"/>
      <c r="J204" s="340"/>
      <c r="K204" s="268"/>
    </row>
    <row r="205" spans="2:11" s="1" customFormat="1" ht="15" customHeight="1">
      <c r="B205" s="247"/>
      <c r="C205" s="226"/>
      <c r="D205" s="226"/>
      <c r="E205" s="226"/>
      <c r="F205" s="246" t="s">
        <v>50</v>
      </c>
      <c r="G205" s="226"/>
      <c r="H205" s="340" t="s">
        <v>826</v>
      </c>
      <c r="I205" s="340"/>
      <c r="J205" s="340"/>
      <c r="K205" s="268"/>
    </row>
    <row r="206" spans="2:11" s="1" customFormat="1" ht="15" customHeight="1">
      <c r="B206" s="247"/>
      <c r="C206" s="226"/>
      <c r="D206" s="226"/>
      <c r="E206" s="226"/>
      <c r="F206" s="246" t="s">
        <v>51</v>
      </c>
      <c r="G206" s="226"/>
      <c r="H206" s="340" t="s">
        <v>827</v>
      </c>
      <c r="I206" s="340"/>
      <c r="J206" s="340"/>
      <c r="K206" s="268"/>
    </row>
    <row r="207" spans="2:11" s="1" customFormat="1" ht="15" customHeight="1">
      <c r="B207" s="247"/>
      <c r="C207" s="226"/>
      <c r="D207" s="226"/>
      <c r="E207" s="226"/>
      <c r="F207" s="246"/>
      <c r="G207" s="226"/>
      <c r="H207" s="226"/>
      <c r="I207" s="226"/>
      <c r="J207" s="226"/>
      <c r="K207" s="268"/>
    </row>
    <row r="208" spans="2:11" s="1" customFormat="1" ht="15" customHeight="1">
      <c r="B208" s="247"/>
      <c r="C208" s="226" t="s">
        <v>768</v>
      </c>
      <c r="D208" s="226"/>
      <c r="E208" s="226"/>
      <c r="F208" s="246" t="s">
        <v>84</v>
      </c>
      <c r="G208" s="226"/>
      <c r="H208" s="340" t="s">
        <v>828</v>
      </c>
      <c r="I208" s="340"/>
      <c r="J208" s="340"/>
      <c r="K208" s="268"/>
    </row>
    <row r="209" spans="2:11" s="1" customFormat="1" ht="15" customHeight="1">
      <c r="B209" s="247"/>
      <c r="C209" s="253"/>
      <c r="D209" s="226"/>
      <c r="E209" s="226"/>
      <c r="F209" s="246" t="s">
        <v>664</v>
      </c>
      <c r="G209" s="226"/>
      <c r="H209" s="340" t="s">
        <v>665</v>
      </c>
      <c r="I209" s="340"/>
      <c r="J209" s="340"/>
      <c r="K209" s="268"/>
    </row>
    <row r="210" spans="2:11" s="1" customFormat="1" ht="15" customHeight="1">
      <c r="B210" s="247"/>
      <c r="C210" s="226"/>
      <c r="D210" s="226"/>
      <c r="E210" s="226"/>
      <c r="F210" s="246" t="s">
        <v>662</v>
      </c>
      <c r="G210" s="226"/>
      <c r="H210" s="340" t="s">
        <v>829</v>
      </c>
      <c r="I210" s="340"/>
      <c r="J210" s="340"/>
      <c r="K210" s="268"/>
    </row>
    <row r="211" spans="2:11" s="1" customFormat="1" ht="15" customHeight="1">
      <c r="B211" s="285"/>
      <c r="C211" s="253"/>
      <c r="D211" s="253"/>
      <c r="E211" s="253"/>
      <c r="F211" s="246" t="s">
        <v>666</v>
      </c>
      <c r="G211" s="232"/>
      <c r="H211" s="341" t="s">
        <v>97</v>
      </c>
      <c r="I211" s="341"/>
      <c r="J211" s="341"/>
      <c r="K211" s="286"/>
    </row>
    <row r="212" spans="2:11" s="1" customFormat="1" ht="15" customHeight="1">
      <c r="B212" s="285"/>
      <c r="C212" s="253"/>
      <c r="D212" s="253"/>
      <c r="E212" s="253"/>
      <c r="F212" s="246" t="s">
        <v>667</v>
      </c>
      <c r="G212" s="232"/>
      <c r="H212" s="341" t="s">
        <v>646</v>
      </c>
      <c r="I212" s="341"/>
      <c r="J212" s="341"/>
      <c r="K212" s="286"/>
    </row>
    <row r="213" spans="2:11" s="1" customFormat="1" ht="15" customHeight="1">
      <c r="B213" s="285"/>
      <c r="C213" s="253"/>
      <c r="D213" s="253"/>
      <c r="E213" s="253"/>
      <c r="F213" s="287"/>
      <c r="G213" s="232"/>
      <c r="H213" s="288"/>
      <c r="I213" s="288"/>
      <c r="J213" s="288"/>
      <c r="K213" s="286"/>
    </row>
    <row r="214" spans="2:11" s="1" customFormat="1" ht="15" customHeight="1">
      <c r="B214" s="285"/>
      <c r="C214" s="226" t="s">
        <v>792</v>
      </c>
      <c r="D214" s="253"/>
      <c r="E214" s="253"/>
      <c r="F214" s="246">
        <v>1</v>
      </c>
      <c r="G214" s="232"/>
      <c r="H214" s="341" t="s">
        <v>830</v>
      </c>
      <c r="I214" s="341"/>
      <c r="J214" s="341"/>
      <c r="K214" s="286"/>
    </row>
    <row r="215" spans="2:11" s="1" customFormat="1" ht="15" customHeight="1">
      <c r="B215" s="285"/>
      <c r="C215" s="253"/>
      <c r="D215" s="253"/>
      <c r="E215" s="253"/>
      <c r="F215" s="246">
        <v>2</v>
      </c>
      <c r="G215" s="232"/>
      <c r="H215" s="341" t="s">
        <v>831</v>
      </c>
      <c r="I215" s="341"/>
      <c r="J215" s="341"/>
      <c r="K215" s="286"/>
    </row>
    <row r="216" spans="2:11" s="1" customFormat="1" ht="15" customHeight="1">
      <c r="B216" s="285"/>
      <c r="C216" s="253"/>
      <c r="D216" s="253"/>
      <c r="E216" s="253"/>
      <c r="F216" s="246">
        <v>3</v>
      </c>
      <c r="G216" s="232"/>
      <c r="H216" s="341" t="s">
        <v>832</v>
      </c>
      <c r="I216" s="341"/>
      <c r="J216" s="341"/>
      <c r="K216" s="286"/>
    </row>
    <row r="217" spans="2:11" s="1" customFormat="1" ht="15" customHeight="1">
      <c r="B217" s="285"/>
      <c r="C217" s="253"/>
      <c r="D217" s="253"/>
      <c r="E217" s="253"/>
      <c r="F217" s="246">
        <v>4</v>
      </c>
      <c r="G217" s="232"/>
      <c r="H217" s="341" t="s">
        <v>833</v>
      </c>
      <c r="I217" s="341"/>
      <c r="J217" s="341"/>
      <c r="K217" s="286"/>
    </row>
    <row r="218" spans="2:11" s="1" customFormat="1" ht="12.75" customHeight="1">
      <c r="B218" s="289"/>
      <c r="C218" s="290"/>
      <c r="D218" s="290"/>
      <c r="E218" s="290"/>
      <c r="F218" s="290"/>
      <c r="G218" s="290"/>
      <c r="H218" s="290"/>
      <c r="I218" s="290"/>
      <c r="J218" s="290"/>
      <c r="K218" s="291"/>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DESKTOP-S7PS1A4\Mirka</dc:creator>
  <cp:keywords/>
  <dc:description/>
  <cp:lastModifiedBy>VRV14042016</cp:lastModifiedBy>
  <dcterms:created xsi:type="dcterms:W3CDTF">2020-01-16T12:02:00Z</dcterms:created>
  <dcterms:modified xsi:type="dcterms:W3CDTF">2020-02-03T08:36:23Z</dcterms:modified>
  <cp:category/>
  <cp:version/>
  <cp:contentType/>
  <cp:contentStatus/>
</cp:coreProperties>
</file>