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BYIBRlMl1P0pxj9Ufi7LZSmxh891aJm7Bfsi4OooZtZkseNKCGvrjhIjagwO5vRs1+RYkDg1HY1BYB7BhT2iPQ==" workbookSpinCount="100000" workbookSaltValue="Q9bpvnDwivURS4Og/lLV+A==" lockStructure="1"/>
  <bookViews>
    <workbookView xWindow="65416" yWindow="65416" windowWidth="29040" windowHeight="15840" activeTab="2"/>
  </bookViews>
  <sheets>
    <sheet name="Pokyny pro vyplnění" sheetId="2" r:id="rId1"/>
    <sheet name="Krycí list" sheetId="3" r:id="rId2"/>
    <sheet name="Stavební úpravy, zateplení fasá" sheetId="1" r:id="rId3"/>
  </sheets>
  <externalReferences>
    <externalReference r:id="rId6"/>
  </externalReferences>
  <definedNames/>
  <calcPr calcId="152511"/>
  <extLst/>
</workbook>
</file>

<file path=xl/sharedStrings.xml><?xml version="1.0" encoding="utf-8"?>
<sst xmlns="http://schemas.openxmlformats.org/spreadsheetml/2006/main" count="371" uniqueCount="280">
  <si>
    <t xml:space="preserve">ROZPOČET  </t>
  </si>
  <si>
    <t>Stavba:   Zateplení autoservisu Mňuk</t>
  </si>
  <si>
    <t>Objekt:   Stavební úpravy, zateplení fasády a střechy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</si>
  <si>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</si>
  <si>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</si>
  <si>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</si>
  <si>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</si>
  <si>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</si>
  <si>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</si>
  <si>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</si>
  <si>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</si>
  <si>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</si>
  <si>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</si>
  <si>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</si>
  <si>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</si>
  <si>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</si>
  <si>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</si>
  <si>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</si>
  <si>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</si>
  <si>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61</t>
  </si>
  <si>
    <t xml:space="preserve">HSV   </t>
  </si>
  <si>
    <t xml:space="preserve">Omítky vnitřní   </t>
  </si>
  <si>
    <t>612423531</t>
  </si>
  <si>
    <t xml:space="preserve">Omítka rýh š do 150 mm ve stěnách MV štuková   </t>
  </si>
  <si>
    <t>m2</t>
  </si>
  <si>
    <t>62</t>
  </si>
  <si>
    <t xml:space="preserve">Vnější omítky a úpravy   </t>
  </si>
  <si>
    <t>622751320</t>
  </si>
  <si>
    <t xml:space="preserve">KZS soklová lišta zakládací lišta Al tl 1,0 mm š.103mm s okapničkou   </t>
  </si>
  <si>
    <t>m</t>
  </si>
  <si>
    <t>622711122</t>
  </si>
  <si>
    <t xml:space="preserve">KZS stěn deskami EPS 111-120mm vč.perlinky do tmelu a přestěrkování   </t>
  </si>
  <si>
    <t>622732213d</t>
  </si>
  <si>
    <t xml:space="preserve">KZS vnějších parapetů hl. 21-30cm deskami XPS 21-30mm   </t>
  </si>
  <si>
    <t>622752111</t>
  </si>
  <si>
    <t xml:space="preserve">Lišty ke KZS rohové   </t>
  </si>
  <si>
    <t>622732113a</t>
  </si>
  <si>
    <t xml:space="preserve">KZS vnějšího ostění a nadpraží hl. 21-30cm deskami z min. vláken 20-30mm   </t>
  </si>
  <si>
    <t>622754111</t>
  </si>
  <si>
    <t xml:space="preserve">Lišta začišťovací APU s perlinkou k rámům oken a dveří   </t>
  </si>
  <si>
    <t>620471122</t>
  </si>
  <si>
    <t>620471811</t>
  </si>
  <si>
    <t>9-a2</t>
  </si>
  <si>
    <t xml:space="preserve">Přeložky hromosvodových svodů   </t>
  </si>
  <si>
    <t>kpl</t>
  </si>
  <si>
    <t>9-a3</t>
  </si>
  <si>
    <t xml:space="preserve">Olepení otvorů fólií   </t>
  </si>
  <si>
    <t>94</t>
  </si>
  <si>
    <t xml:space="preserve">Lešení   </t>
  </si>
  <si>
    <t>941941031</t>
  </si>
  <si>
    <t xml:space="preserve">Montáž lešení jednořadového s podlahami š do 1 m v do 10 m   </t>
  </si>
  <si>
    <t>941941191</t>
  </si>
  <si>
    <t xml:space="preserve">Příplatek k lešení jednořadovému s podlahami š do 1 m v do 10 m za první a ZKD měsíc použití   </t>
  </si>
  <si>
    <t>941941831</t>
  </si>
  <si>
    <t xml:space="preserve">Demontáž lešení jednořadového s podlahami š do 1 m v do 10 m   </t>
  </si>
  <si>
    <t>941941831a</t>
  </si>
  <si>
    <t xml:space="preserve">Ochranné sítě na lešení montáž, demontáž, pronájem   </t>
  </si>
  <si>
    <t>96</t>
  </si>
  <si>
    <t xml:space="preserve">Bourání   </t>
  </si>
  <si>
    <t>968062355</t>
  </si>
  <si>
    <t xml:space="preserve">Vybourání dřevěných rámů oken dvojitých nebo zdvojených pl do 2 m2   </t>
  </si>
  <si>
    <t>968062356</t>
  </si>
  <si>
    <t xml:space="preserve">Vybourání dřevěných rámů oken dvojitých nebo zdvojených pl do 4 m2   </t>
  </si>
  <si>
    <t>968061113</t>
  </si>
  <si>
    <t xml:space="preserve">Vyvěšení nebo zavěšení dřevěných křídel oken pl přes 1,5 m2   </t>
  </si>
  <si>
    <t>kus</t>
  </si>
  <si>
    <t>764430850</t>
  </si>
  <si>
    <t xml:space="preserve">Demontáž oplechování zdí rš 600 mm   </t>
  </si>
  <si>
    <t>764410850</t>
  </si>
  <si>
    <t xml:space="preserve">Demontáž oplechování parapetu rš do 330 mm   </t>
  </si>
  <si>
    <t>979082111</t>
  </si>
  <si>
    <t xml:space="preserve">Vnitrostaveništní doprava suti a vybouraných hmot do 10 m   </t>
  </si>
  <si>
    <t>t</t>
  </si>
  <si>
    <t>979081111</t>
  </si>
  <si>
    <t xml:space="preserve">Naložení a odvoz suti a vybouraných hmot na skládku do 1 km   </t>
  </si>
  <si>
    <t>979081121</t>
  </si>
  <si>
    <t xml:space="preserve">Odvoz suti a vybouraných hmot na skládku za každý další 1 km přes 1 km   </t>
  </si>
  <si>
    <t>979098191</t>
  </si>
  <si>
    <t xml:space="preserve">Poplatek za skládku - netříděné suti   </t>
  </si>
  <si>
    <t>99</t>
  </si>
  <si>
    <t xml:space="preserve">Přesun hmot   </t>
  </si>
  <si>
    <t>999281211</t>
  </si>
  <si>
    <t xml:space="preserve">Přesun hmot pro opravy a údržbu vnějších plášťů budov v do 25 m   </t>
  </si>
  <si>
    <t>712</t>
  </si>
  <si>
    <t xml:space="preserve">PSV   </t>
  </si>
  <si>
    <t xml:space="preserve">Povlakové krytiny (subdodávka)   </t>
  </si>
  <si>
    <t>62290311a</t>
  </si>
  <si>
    <t xml:space="preserve">Omytí hydroizolace střechy s vysušením   </t>
  </si>
  <si>
    <t>712391171</t>
  </si>
  <si>
    <t xml:space="preserve">Provedení povlakové krytiny střech do 10° podkladní textilní vrstvy   </t>
  </si>
  <si>
    <t>693660500</t>
  </si>
  <si>
    <t>712391172</t>
  </si>
  <si>
    <t xml:space="preserve">Provedení povlakové krytiny střech do 10° ochranné textilní vrstvy   </t>
  </si>
  <si>
    <t>693660560</t>
  </si>
  <si>
    <t>712363001</t>
  </si>
  <si>
    <t xml:space="preserve">Provedení povlakové krytiny střech do 10° termoplastickou fólií PVC rozvinutím a natažením v ploše   </t>
  </si>
  <si>
    <t>28322-a12</t>
  </si>
  <si>
    <t>712363002</t>
  </si>
  <si>
    <t xml:space="preserve">Provedení povlakové krytiny střech do 10° vytvoření spoje 2 pásů fólií PVC slepením lepidlem   </t>
  </si>
  <si>
    <t>712363008</t>
  </si>
  <si>
    <t xml:space="preserve">Provedení povlakové krytiny střech do 10° pojištění spoje fólie PVC navařením pruhu fólie   </t>
  </si>
  <si>
    <t>712363201a</t>
  </si>
  <si>
    <t>712363202a</t>
  </si>
  <si>
    <t xml:space="preserve">D+M montáž  OSB na atiku přes EPS šíře 500 mm   </t>
  </si>
  <si>
    <t>bm</t>
  </si>
  <si>
    <t>712-a1</t>
  </si>
  <si>
    <t xml:space="preserve">Úprava a prodloužení stř. vpustí   </t>
  </si>
  <si>
    <t>ks</t>
  </si>
  <si>
    <t>712-a2</t>
  </si>
  <si>
    <t xml:space="preserve">Bezpečnostní přepady D+M  dle výkr. D.b.8   </t>
  </si>
  <si>
    <t>712391382</t>
  </si>
  <si>
    <t xml:space="preserve">Provedení povlakové krytiny střech do 10° násypem z hrubého kameniva tl 50 mm   </t>
  </si>
  <si>
    <t>712391482</t>
  </si>
  <si>
    <t xml:space="preserve">Příplatek k povlakové krytině střech do 10° ZKD 10 mm násypu z hrubého kameniva   </t>
  </si>
  <si>
    <t>583439310</t>
  </si>
  <si>
    <t xml:space="preserve">kamenivo drcené hrubé frakce 16-32 třída C   </t>
  </si>
  <si>
    <t>998712102</t>
  </si>
  <si>
    <t xml:space="preserve">Přesun hmot pro krytiny povlakové v objektech v do 12 m (jeřáb+badie)   </t>
  </si>
  <si>
    <t>713</t>
  </si>
  <si>
    <t xml:space="preserve">Izolace tepelné   </t>
  </si>
  <si>
    <t>713121111</t>
  </si>
  <si>
    <t xml:space="preserve">Montáž izolace tepelné podlah volně kladenými rohožemi, pásy, dílci, deskami 1 vrstva   </t>
  </si>
  <si>
    <t>283763830</t>
  </si>
  <si>
    <t xml:space="preserve">polystyren extrudovaný  XPS N-V-L - 1250 x 600 x 120 mm   </t>
  </si>
  <si>
    <t>713141211</t>
  </si>
  <si>
    <t xml:space="preserve">Montáž izolace tepelné střech plochých volně položené atikový klín   </t>
  </si>
  <si>
    <t>283-a</t>
  </si>
  <si>
    <t xml:space="preserve">klín atikový PSB   </t>
  </si>
  <si>
    <t>998713102</t>
  </si>
  <si>
    <t xml:space="preserve">Přesun hmot pro izolace tepelné v objektech v do 12 m   </t>
  </si>
  <si>
    <t>764</t>
  </si>
  <si>
    <t xml:space="preserve">Konstrukce klempířské   </t>
  </si>
  <si>
    <t>764711115</t>
  </si>
  <si>
    <t>764731117</t>
  </si>
  <si>
    <t>998764101</t>
  </si>
  <si>
    <t xml:space="preserve">Přesun hmot pro konstrukce klempířské v objektech v do 6 m   </t>
  </si>
  <si>
    <t>766P</t>
  </si>
  <si>
    <t xml:space="preserve">Plastové výplně otvorů (subdodávka dle výběru)   </t>
  </si>
  <si>
    <t>P1</t>
  </si>
  <si>
    <t xml:space="preserve">Plastová okna 210/150cm se sloupkem vč.vnit.parapetů  D+M dle výběru a nabídky   </t>
  </si>
  <si>
    <t>P2</t>
  </si>
  <si>
    <t xml:space="preserve">Plastová okna 120/150cm vč.vnit.parapetů  D+M dle výběru a nabídky   </t>
  </si>
  <si>
    <t>P3</t>
  </si>
  <si>
    <t xml:space="preserve">Plastové okno 150/150cm vč.vnit.parapetů  D+M dle výběru a nabídky   </t>
  </si>
  <si>
    <t>784</t>
  </si>
  <si>
    <t xml:space="preserve">Dokončovací práce - malby   </t>
  </si>
  <si>
    <t>784455931</t>
  </si>
  <si>
    <t xml:space="preserve">Celkem   </t>
  </si>
  <si>
    <t xml:space="preserve">Nátěr základní penetrační SilikonGrund pro silikonové tenkovrstvé omítky   </t>
  </si>
  <si>
    <t xml:space="preserve">textilie GEO 63 63/15 150 g/m2 do š 8,8 m   </t>
  </si>
  <si>
    <t xml:space="preserve">textilie GEO 63 63/35 350 g/m2 do š 8,8 m   </t>
  </si>
  <si>
    <t xml:space="preserve">Fólie střešní plan 77   </t>
  </si>
  <si>
    <t xml:space="preserve">Fólie střešní plan 76   </t>
  </si>
  <si>
    <t xml:space="preserve">D+M ukončujícího profilu  přímého   </t>
  </si>
  <si>
    <t xml:space="preserve">Oplechování parapetu  rš do 330 mm   </t>
  </si>
  <si>
    <t xml:space="preserve">Oplechování zdí  rš 750 mm   </t>
  </si>
  <si>
    <t xml:space="preserve">Obnova malby směs  tekuté disperzní bílé otěruvzdorné dvojnásobně v místnostech v do 3,8 m   </t>
  </si>
  <si>
    <t xml:space="preserve">Vnější omítka silikonová tenkovrstvá probarvená  zatřená (zrnitá) tl 1,5 mm   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</si>
  <si>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</si>
  <si>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</si>
  <si>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KRYCÍ LIST ROZPOČTU</t>
  </si>
  <si>
    <t>Název stavby</t>
  </si>
  <si>
    <t>Zateplení autoservisu Mňuk</t>
  </si>
  <si>
    <t>JKSO</t>
  </si>
  <si>
    <t>Název objektu</t>
  </si>
  <si>
    <t>Stavební úpravy, zateplení fasády a střechy</t>
  </si>
  <si>
    <t>EČO</t>
  </si>
  <si>
    <t xml:space="preserve">   </t>
  </si>
  <si>
    <t>Místo</t>
  </si>
  <si>
    <t>Vysoké Mýto</t>
  </si>
  <si>
    <t>IČ</t>
  </si>
  <si>
    <t>DIČ</t>
  </si>
  <si>
    <t>Objednatel</t>
  </si>
  <si>
    <t>Autoservis spol. s r.o., Slunečná 76, 566 01 Vysoké Mýto</t>
  </si>
  <si>
    <t>006 53 667</t>
  </si>
  <si>
    <t>CZ</t>
  </si>
  <si>
    <t>00653667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</si>
  <si>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</si>
  <si>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</si>
  <si>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</si>
  <si>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</si>
  <si>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</si>
  <si>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</si>
  <si>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</si>
  <si>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</si>
  <si>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</si>
  <si>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</si>
  <si>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</si>
  <si>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</si>
  <si>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</si>
  <si>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</si>
  <si>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</si>
  <si>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</si>
  <si>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</si>
  <si>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</si>
  <si>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</si>
  <si>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</si>
  <si>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</si>
  <si>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</si>
  <si>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</si>
  <si>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</si>
  <si>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</si>
  <si>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13</t>
  </si>
  <si>
    <t xml:space="preserve">Zařízení staveniště   </t>
  </si>
  <si>
    <t>Montáž</t>
  </si>
  <si>
    <t>9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</si>
  <si>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</si>
  <si>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</si>
  <si>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</si>
  <si>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</si>
  <si>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</si>
  <si>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</si>
  <si>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</si>
  <si>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</si>
  <si>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</si>
  <si>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</si>
  <si>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</si>
  <si>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</si>
  <si>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</si>
  <si>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</si>
  <si>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</si>
  <si>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</si>
  <si>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</si>
  <si>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</si>
  <si>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</si>
  <si>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</si>
  <si>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</si>
  <si>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</si>
  <si>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</si>
  <si>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</si>
  <si>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</si>
  <si>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</si>
  <si>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</si>
  <si>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</si>
  <si>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</si>
  <si>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</si>
  <si>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</si>
  <si>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</si>
  <si>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</si>
  <si>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</si>
  <si>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</si>
  <si>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</si>
  <si>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</si>
  <si>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</si>
  <si>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</si>
  <si>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</si>
  <si>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</si>
  <si>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</si>
  <si>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Místo:</t>
  </si>
  <si>
    <t>Zhotovitel:</t>
  </si>
  <si>
    <t>Objednatel:</t>
  </si>
  <si>
    <t>Datum:</t>
  </si>
  <si>
    <t>Zpracoval:</t>
  </si>
  <si>
    <t>Rekapitulace dílů</t>
  </si>
  <si>
    <t>Číslo</t>
  </si>
  <si>
    <t>Název</t>
  </si>
  <si>
    <t>Typ dílu</t>
  </si>
  <si>
    <t>Dodávka</t>
  </si>
  <si>
    <t>Celkem</t>
  </si>
  <si>
    <t>Úpravy povrchů vnitřní</t>
  </si>
  <si>
    <t>Úpravy povrchů vnější</t>
  </si>
  <si>
    <t>Ostatní konstrukce, bourání</t>
  </si>
  <si>
    <t>Lešení a stavební výtahy</t>
  </si>
  <si>
    <t>Bourání konstrukcí</t>
  </si>
  <si>
    <t>Staveništní přesun hmot</t>
  </si>
  <si>
    <t>Povlakové krytiny</t>
  </si>
  <si>
    <t>Izolace tepelné</t>
  </si>
  <si>
    <t>762</t>
  </si>
  <si>
    <t>Konstrukce tesařské</t>
  </si>
  <si>
    <t>Konstrukce klempířské</t>
  </si>
  <si>
    <t>766</t>
  </si>
  <si>
    <t>Konstrukce truhlářské</t>
  </si>
  <si>
    <t>Malby</t>
  </si>
  <si>
    <t>MON</t>
  </si>
  <si>
    <t>Elektromontáže</t>
  </si>
  <si>
    <t xml:space="preserve"> </t>
  </si>
  <si>
    <t>v</t>
  </si>
  <si>
    <t>dne</t>
  </si>
  <si>
    <t>Za zhotovitele</t>
  </si>
  <si>
    <t>Za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</si>
</sst>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;\-#,##0.000"/>
    <numFmt numFmtId="165" formatCode="###0;\-###0"/>
    <numFmt numFmtId="166" formatCode="0.00%;\-0.00%"/>
    <numFmt numFmtId="167" formatCode="###0.0;\-###0.0"/>
  </numFmts>
  <fonts count="22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5"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vertical="top" wrapText="1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49" fontId="15" fillId="0" borderId="19" xfId="0" applyNumberFormat="1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8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37" fontId="13" fillId="0" borderId="33" xfId="0" applyNumberFormat="1" applyFont="1" applyBorder="1" applyAlignment="1" applyProtection="1">
      <alignment horizontal="right" vertical="center"/>
      <protection/>
    </xf>
    <xf numFmtId="39" fontId="13" fillId="0" borderId="34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5" fontId="13" fillId="0" borderId="32" xfId="0" applyNumberFormat="1" applyFont="1" applyBorder="1" applyAlignment="1" applyProtection="1">
      <alignment horizontal="right" vertical="center"/>
      <protection/>
    </xf>
    <xf numFmtId="37" fontId="13" fillId="0" borderId="8" xfId="0" applyNumberFormat="1" applyFont="1" applyBorder="1" applyAlignment="1" applyProtection="1">
      <alignment horizontal="right" vertical="center"/>
      <protection/>
    </xf>
    <xf numFmtId="39" fontId="13" fillId="0" borderId="32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28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17" fillId="0" borderId="30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39" fontId="13" fillId="0" borderId="40" xfId="0" applyNumberFormat="1" applyFont="1" applyBorder="1" applyAlignment="1" applyProtection="1">
      <alignment horizontal="righ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0" borderId="40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39" fontId="1" fillId="0" borderId="40" xfId="0" applyNumberFormat="1" applyFont="1" applyBorder="1" applyAlignment="1" applyProtection="1">
      <alignment horizontal="right" vertical="center"/>
      <protection/>
    </xf>
    <xf numFmtId="165" fontId="1" fillId="0" borderId="43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166" fontId="6" fillId="0" borderId="39" xfId="0" applyNumberFormat="1" applyFont="1" applyBorder="1" applyAlignment="1" applyProtection="1">
      <alignment horizontal="right" vertical="center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15" fillId="0" borderId="45" xfId="0" applyFont="1" applyBorder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37" fontId="1" fillId="0" borderId="40" xfId="0" applyNumberFormat="1" applyFont="1" applyBorder="1" applyAlignment="1" applyProtection="1">
      <alignment horizontal="right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39" fontId="13" fillId="0" borderId="23" xfId="0" applyNumberFormat="1" applyFont="1" applyBorder="1" applyAlignment="1" applyProtection="1">
      <alignment horizontal="right" vertical="center"/>
      <protection/>
    </xf>
    <xf numFmtId="37" fontId="1" fillId="0" borderId="23" xfId="0" applyNumberFormat="1" applyFont="1" applyBorder="1" applyAlignment="1" applyProtection="1">
      <alignment horizontal="right" vertical="center"/>
      <protection/>
    </xf>
    <xf numFmtId="165" fontId="1" fillId="0" borderId="25" xfId="0" applyNumberFormat="1" applyFont="1" applyBorder="1" applyAlignment="1" applyProtection="1">
      <alignment horizontal="right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39" fontId="13" fillId="0" borderId="48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39" fontId="13" fillId="0" borderId="24" xfId="0" applyNumberFormat="1" applyFont="1" applyBorder="1" applyAlignment="1" applyProtection="1">
      <alignment horizontal="right" vertical="center"/>
      <protection/>
    </xf>
    <xf numFmtId="165" fontId="13" fillId="0" borderId="8" xfId="0" applyNumberFormat="1" applyFont="1" applyBorder="1" applyAlignment="1" applyProtection="1">
      <alignment horizontal="right" vertical="center"/>
      <protection/>
    </xf>
    <xf numFmtId="0" fontId="15" fillId="0" borderId="49" xfId="0" applyFont="1" applyBorder="1" applyAlignment="1" applyProtection="1">
      <alignment horizontal="left" vertical="top"/>
      <protection/>
    </xf>
    <xf numFmtId="0" fontId="19" fillId="0" borderId="45" xfId="0" applyFont="1" applyBorder="1" applyAlignment="1" applyProtection="1">
      <alignment horizontal="left" vertical="center"/>
      <protection/>
    </xf>
    <xf numFmtId="0" fontId="17" fillId="0" borderId="50" xfId="0" applyFont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horizontal="left" vertical="top"/>
      <protection/>
    </xf>
    <xf numFmtId="0" fontId="20" fillId="0" borderId="28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39" fontId="20" fillId="0" borderId="27" xfId="0" applyNumberFormat="1" applyFont="1" applyBorder="1" applyAlignment="1" applyProtection="1">
      <alignment horizontal="right" vertical="center"/>
      <protection/>
    </xf>
    <xf numFmtId="0" fontId="15" fillId="0" borderId="30" xfId="0" applyFont="1" applyBorder="1" applyAlignment="1" applyProtection="1">
      <alignment horizontal="left" vertical="top"/>
      <protection/>
    </xf>
    <xf numFmtId="0" fontId="15" fillId="0" borderId="5" xfId="0" applyFont="1" applyBorder="1" applyAlignment="1" applyProtection="1">
      <alignment horizontal="left" vertical="top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right" vertical="center"/>
      <protection/>
    </xf>
    <xf numFmtId="0" fontId="15" fillId="0" borderId="6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9" fontId="9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right"/>
      <protection/>
    </xf>
    <xf numFmtId="39" fontId="10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wrapText="1"/>
      <protection/>
    </xf>
    <xf numFmtId="164" fontId="6" fillId="0" borderId="1" xfId="0" applyNumberFormat="1" applyFont="1" applyBorder="1" applyAlignment="1" applyProtection="1">
      <alignment horizontal="right"/>
      <protection/>
    </xf>
    <xf numFmtId="39" fontId="6" fillId="0" borderId="1" xfId="0" applyNumberFormat="1" applyFont="1" applyBorder="1" applyAlignment="1" applyProtection="1">
      <alignment horizontal="right"/>
      <protection/>
    </xf>
    <xf numFmtId="37" fontId="11" fillId="0" borderId="1" xfId="0" applyNumberFormat="1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left" wrapText="1"/>
      <protection/>
    </xf>
    <xf numFmtId="164" fontId="11" fillId="0" borderId="1" xfId="0" applyNumberFormat="1" applyFont="1" applyBorder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164" fontId="12" fillId="0" borderId="0" xfId="0" applyNumberFormat="1" applyFont="1" applyAlignment="1" applyProtection="1">
      <alignment horizontal="right"/>
      <protection/>
    </xf>
    <xf numFmtId="39" fontId="12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4" fontId="0" fillId="0" borderId="0" xfId="0" applyNumberFormat="1" applyAlignment="1" applyProtection="1">
      <alignment horizontal="right" vertical="top"/>
      <protection/>
    </xf>
    <xf numFmtId="39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39" fontId="11" fillId="0" borderId="1" xfId="0" applyNumberFormat="1" applyFont="1" applyBorder="1" applyAlignment="1" applyProtection="1">
      <alignment horizontal="right"/>
      <protection locked="0"/>
    </xf>
    <xf numFmtId="4" fontId="6" fillId="3" borderId="51" xfId="0" applyNumberFormat="1" applyFont="1" applyFill="1" applyBorder="1" applyAlignment="1" applyProtection="1">
      <alignment vertical="top" shrinkToFit="1"/>
      <protection locked="0"/>
    </xf>
    <xf numFmtId="4" fontId="6" fillId="3" borderId="51" xfId="0" applyNumberFormat="1" applyFont="1" applyFill="1" applyBorder="1" applyAlignment="1" applyProtection="1">
      <alignment horizontal="right" shrinkToFit="1"/>
      <protection locked="0"/>
    </xf>
    <xf numFmtId="0" fontId="6" fillId="3" borderId="51" xfId="0" applyNumberFormat="1" applyFont="1" applyFill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right"/>
      <protection/>
    </xf>
    <xf numFmtId="14" fontId="6" fillId="3" borderId="51" xfId="0" applyNumberFormat="1" applyFont="1" applyFill="1" applyBorder="1" applyAlignment="1" applyProtection="1">
      <alignment horizontal="left" shrinkToFit="1"/>
      <protection locked="0"/>
    </xf>
    <xf numFmtId="14" fontId="0" fillId="0" borderId="0" xfId="0" applyNumberFormat="1" applyAlignment="1" applyProtection="1">
      <alignment horizontal="left" vertical="top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horizontal="left" vertical="top"/>
      <protection/>
    </xf>
    <xf numFmtId="0" fontId="6" fillId="0" borderId="37" xfId="0" applyFont="1" applyBorder="1" applyAlignment="1" applyProtection="1">
      <alignment horizontal="left" vertical="center"/>
      <protection/>
    </xf>
    <xf numFmtId="2" fontId="6" fillId="0" borderId="52" xfId="0" applyNumberFormat="1" applyFont="1" applyBorder="1" applyAlignment="1" applyProtection="1">
      <alignment horizontal="center" vertical="center"/>
      <protection/>
    </xf>
    <xf numFmtId="167" fontId="6" fillId="0" borderId="52" xfId="0" applyNumberFormat="1" applyFont="1" applyBorder="1" applyAlignment="1" applyProtection="1">
      <alignment horizontal="right" vertical="center"/>
      <protection/>
    </xf>
    <xf numFmtId="39" fontId="6" fillId="0" borderId="52" xfId="0" applyNumberFormat="1" applyFont="1" applyBorder="1" applyAlignment="1" applyProtection="1">
      <alignment horizontal="right" vertical="center"/>
      <protection/>
    </xf>
    <xf numFmtId="0" fontId="0" fillId="0" borderId="5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center"/>
      <protection/>
    </xf>
    <xf numFmtId="2" fontId="6" fillId="0" borderId="50" xfId="0" applyNumberFormat="1" applyFont="1" applyBorder="1" applyAlignment="1" applyProtection="1">
      <alignment horizontal="center" vertical="center"/>
      <protection/>
    </xf>
    <xf numFmtId="167" fontId="6" fillId="0" borderId="50" xfId="0" applyNumberFormat="1" applyFont="1" applyBorder="1" applyAlignment="1" applyProtection="1">
      <alignment horizontal="right" vertical="center"/>
      <protection/>
    </xf>
    <xf numFmtId="39" fontId="6" fillId="0" borderId="50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left"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0" fillId="0" borderId="32" xfId="0" applyFont="1" applyBorder="1" applyAlignment="1" applyProtection="1">
      <alignment horizontal="left" vertical="center"/>
      <protection/>
    </xf>
    <xf numFmtId="2" fontId="6" fillId="0" borderId="32" xfId="0" applyNumberFormat="1" applyFont="1" applyBorder="1" applyAlignment="1" applyProtection="1">
      <alignment horizontal="right" vertical="center"/>
      <protection/>
    </xf>
    <xf numFmtId="167" fontId="6" fillId="0" borderId="32" xfId="0" applyNumberFormat="1" applyFont="1" applyBorder="1" applyAlignment="1" applyProtection="1">
      <alignment horizontal="right" vertical="center"/>
      <protection/>
    </xf>
    <xf numFmtId="2" fontId="6" fillId="0" borderId="32" xfId="0" applyNumberFormat="1" applyFont="1" applyBorder="1" applyAlignment="1" applyProtection="1">
      <alignment horizontal="left" vertical="center"/>
      <protection/>
    </xf>
    <xf numFmtId="39" fontId="20" fillId="0" borderId="32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top"/>
      <protection/>
    </xf>
    <xf numFmtId="0" fontId="15" fillId="0" borderId="27" xfId="0" applyFont="1" applyBorder="1" applyAlignment="1" applyProtection="1">
      <alignment horizontal="left" vertical="top"/>
      <protection/>
    </xf>
    <xf numFmtId="167" fontId="15" fillId="0" borderId="27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top"/>
      <protection/>
    </xf>
    <xf numFmtId="0" fontId="15" fillId="0" borderId="44" xfId="0" applyFont="1" applyBorder="1" applyAlignment="1" applyProtection="1">
      <alignment horizontal="left"/>
      <protection/>
    </xf>
    <xf numFmtId="39" fontId="1" fillId="0" borderId="44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55" xfId="0" applyFont="1" applyBorder="1" applyAlignment="1" applyProtection="1">
      <alignment horizontal="left" vertical="top"/>
      <protection/>
    </xf>
    <xf numFmtId="0" fontId="15" fillId="0" borderId="56" xfId="0" applyFont="1" applyBorder="1" applyAlignment="1" applyProtection="1">
      <alignment horizontal="left" vertical="top"/>
      <protection/>
    </xf>
    <xf numFmtId="0" fontId="15" fillId="0" borderId="48" xfId="0" applyFont="1" applyBorder="1" applyAlignment="1" applyProtection="1">
      <alignment horizontal="left"/>
      <protection/>
    </xf>
    <xf numFmtId="0" fontId="15" fillId="0" borderId="8" xfId="0" applyFont="1" applyBorder="1" applyAlignment="1" applyProtection="1">
      <alignment horizontal="left" vertical="top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left" vertical="top"/>
      <protection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4" fontId="7" fillId="5" borderId="57" xfId="0" applyNumberFormat="1" applyFont="1" applyFill="1" applyBorder="1" applyAlignment="1" applyProtection="1">
      <alignment horizontal="center" vertical="center"/>
      <protection/>
    </xf>
    <xf numFmtId="4" fontId="7" fillId="6" borderId="57" xfId="0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/>
      <protection/>
    </xf>
    <xf numFmtId="0" fontId="20" fillId="0" borderId="58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59" xfId="0" applyBorder="1" applyAlignment="1" applyProtection="1">
      <alignment/>
      <protection/>
    </xf>
    <xf numFmtId="0" fontId="0" fillId="0" borderId="58" xfId="0" applyFont="1" applyBorder="1" applyAlignment="1" applyProtection="1">
      <alignment horizontal="left" vertical="top"/>
      <protection/>
    </xf>
    <xf numFmtId="0" fontId="0" fillId="0" borderId="59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3" borderId="51" xfId="0" applyNumberFormat="1" applyFont="1" applyFill="1" applyBorder="1" applyAlignment="1" applyProtection="1">
      <alignment horizontal="left" shrinkToFit="1"/>
      <protection locked="0"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6" fillId="0" borderId="52" xfId="0" applyNumberFormat="1" applyFont="1" applyBorder="1" applyAlignment="1" applyProtection="1">
      <alignment horizontal="right" vertical="center"/>
      <protection/>
    </xf>
    <xf numFmtId="49" fontId="7" fillId="5" borderId="57" xfId="0" applyNumberFormat="1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39" fontId="6" fillId="0" borderId="50" xfId="0" applyNumberFormat="1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3" fillId="4" borderId="6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 locked="0"/>
    </xf>
    <xf numFmtId="4" fontId="7" fillId="5" borderId="57" xfId="0" applyNumberFormat="1" applyFont="1" applyFill="1" applyBorder="1" applyAlignment="1" applyProtection="1">
      <alignment vertical="center"/>
      <protection/>
    </xf>
    <xf numFmtId="4" fontId="7" fillId="0" borderId="57" xfId="0" applyNumberFormat="1" applyFont="1" applyBorder="1" applyAlignment="1" applyProtection="1">
      <alignment vertical="center"/>
      <protection/>
    </xf>
    <xf numFmtId="0" fontId="7" fillId="6" borderId="57" xfId="0" applyFont="1" applyFill="1" applyBorder="1" applyAlignment="1" applyProtection="1">
      <alignment vertical="center" wrapText="1"/>
      <protection/>
    </xf>
    <xf numFmtId="49" fontId="7" fillId="5" borderId="62" xfId="0" applyNumberFormat="1" applyFont="1" applyFill="1" applyBorder="1" applyAlignment="1" applyProtection="1">
      <alignment vertical="center" wrapText="1"/>
      <protection/>
    </xf>
    <xf numFmtId="49" fontId="7" fillId="5" borderId="63" xfId="0" applyNumberFormat="1" applyFont="1" applyFill="1" applyBorder="1" applyAlignment="1" applyProtection="1">
      <alignment vertical="center" wrapText="1"/>
      <protection/>
    </xf>
    <xf numFmtId="0" fontId="0" fillId="0" borderId="64" xfId="0" applyBorder="1" applyAlignment="1" applyProtection="1">
      <alignment vertical="top"/>
      <protection locked="0"/>
    </xf>
    <xf numFmtId="4" fontId="7" fillId="6" borderId="57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65" xfId="0" applyBorder="1" applyAlignment="1" applyProtection="1">
      <alignment/>
      <protection/>
    </xf>
    <xf numFmtId="0" fontId="0" fillId="0" borderId="6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20" fillId="7" borderId="0" xfId="0" applyFont="1" applyFill="1" applyBorder="1" applyAlignment="1" applyProtection="1">
      <alignment vertical="top" wrapText="1"/>
      <protection locked="0"/>
    </xf>
    <xf numFmtId="0" fontId="0" fillId="7" borderId="0" xfId="0" applyFill="1" applyBorder="1" applyAlignment="1" applyProtection="1">
      <alignment vertical="top"/>
      <protection locked="0"/>
    </xf>
    <xf numFmtId="0" fontId="0" fillId="0" borderId="66" xfId="0" applyBorder="1" applyAlignment="1" applyProtection="1">
      <alignment vertical="top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7" borderId="65" xfId="0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\Servis\Rozpo&#269;et\fasada_a_strecha_stavebni_upravy_s_D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Pokyny pro vyplněni"/>
      <sheetName val="Stavba"/>
      <sheetName val="VzorPolozky"/>
      <sheetName val="1 1 Po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5" sqref="A5"/>
    </sheetView>
  </sheetViews>
  <sheetFormatPr defaultColWidth="9.33203125" defaultRowHeight="10.5"/>
  <cols>
    <col min="1" max="1" width="111.5" style="16" customWidth="1"/>
    <col min="2" max="16384" width="9.33203125" style="16" customWidth="1"/>
  </cols>
  <sheetData>
    <row r="1" ht="10.5">
      <c r="A1" s="15" t="s">
        <v>158</v>
      </c>
    </row>
    <row r="2" ht="38.25">
      <c r="A2" s="17" t="s">
        <v>159</v>
      </c>
    </row>
  </sheetData>
  <sheetProtection algorithmName="SHA-512" hashValue="ySfefDI71zCg49hkT6+7Nnr2r/DTibgPWKsE+mn5dD7AKSp2GhqORt0RcjnrmQkR0nVlec+IcWAjAYK7/cDrfw==" saltValue="ZPWwQf+DIy0SqEsqzKpphw==" spinCount="100000" sheet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 topLeftCell="A1">
      <selection activeCell="N25" sqref="N25"/>
    </sheetView>
  </sheetViews>
  <sheetFormatPr defaultColWidth="10.5" defaultRowHeight="12" customHeight="1"/>
  <cols>
    <col min="1" max="1" width="3" style="122" customWidth="1"/>
    <col min="2" max="2" width="2.5" style="122" customWidth="1"/>
    <col min="3" max="3" width="3.83203125" style="122" customWidth="1"/>
    <col min="4" max="4" width="11" style="122" customWidth="1"/>
    <col min="5" max="5" width="17.66015625" style="122" customWidth="1"/>
    <col min="6" max="6" width="0.4921875" style="122" customWidth="1"/>
    <col min="7" max="7" width="3.16015625" style="122" customWidth="1"/>
    <col min="8" max="8" width="3" style="122" customWidth="1"/>
    <col min="9" max="9" width="12.33203125" style="122" customWidth="1"/>
    <col min="10" max="10" width="16.16015625" style="122" customWidth="1"/>
    <col min="11" max="11" width="0.65625" style="122" customWidth="1"/>
    <col min="12" max="13" width="3" style="122" customWidth="1"/>
    <col min="14" max="14" width="5.66015625" style="122" customWidth="1"/>
    <col min="15" max="15" width="6.5" style="122" customWidth="1"/>
    <col min="16" max="16" width="12" style="122" customWidth="1"/>
    <col min="17" max="17" width="7.5" style="122" customWidth="1"/>
    <col min="18" max="18" width="17.83203125" style="122" customWidth="1"/>
    <col min="19" max="19" width="0.4921875" style="122" customWidth="1"/>
    <col min="20" max="256" width="10.5" style="146" customWidth="1"/>
    <col min="257" max="257" width="3" style="146" customWidth="1"/>
    <col min="258" max="258" width="2.5" style="146" customWidth="1"/>
    <col min="259" max="259" width="3.83203125" style="146" customWidth="1"/>
    <col min="260" max="260" width="11" style="146" customWidth="1"/>
    <col min="261" max="261" width="17.66015625" style="146" customWidth="1"/>
    <col min="262" max="262" width="0.4921875" style="146" customWidth="1"/>
    <col min="263" max="263" width="3.16015625" style="146" customWidth="1"/>
    <col min="264" max="264" width="3" style="146" customWidth="1"/>
    <col min="265" max="265" width="12.33203125" style="146" customWidth="1"/>
    <col min="266" max="266" width="16.16015625" style="146" customWidth="1"/>
    <col min="267" max="267" width="0.65625" style="146" customWidth="1"/>
    <col min="268" max="269" width="3" style="146" customWidth="1"/>
    <col min="270" max="270" width="5.66015625" style="146" customWidth="1"/>
    <col min="271" max="271" width="6.5" style="146" customWidth="1"/>
    <col min="272" max="272" width="12" style="146" customWidth="1"/>
    <col min="273" max="273" width="7.5" style="146" customWidth="1"/>
    <col min="274" max="274" width="17.83203125" style="146" customWidth="1"/>
    <col min="275" max="275" width="0.4921875" style="146" customWidth="1"/>
    <col min="276" max="512" width="10.5" style="146" customWidth="1"/>
    <col min="513" max="513" width="3" style="146" customWidth="1"/>
    <col min="514" max="514" width="2.5" style="146" customWidth="1"/>
    <col min="515" max="515" width="3.83203125" style="146" customWidth="1"/>
    <col min="516" max="516" width="11" style="146" customWidth="1"/>
    <col min="517" max="517" width="17.66015625" style="146" customWidth="1"/>
    <col min="518" max="518" width="0.4921875" style="146" customWidth="1"/>
    <col min="519" max="519" width="3.16015625" style="146" customWidth="1"/>
    <col min="520" max="520" width="3" style="146" customWidth="1"/>
    <col min="521" max="521" width="12.33203125" style="146" customWidth="1"/>
    <col min="522" max="522" width="16.16015625" style="146" customWidth="1"/>
    <col min="523" max="523" width="0.65625" style="146" customWidth="1"/>
    <col min="524" max="525" width="3" style="146" customWidth="1"/>
    <col min="526" max="526" width="5.66015625" style="146" customWidth="1"/>
    <col min="527" max="527" width="6.5" style="146" customWidth="1"/>
    <col min="528" max="528" width="12" style="146" customWidth="1"/>
    <col min="529" max="529" width="7.5" style="146" customWidth="1"/>
    <col min="530" max="530" width="17.83203125" style="146" customWidth="1"/>
    <col min="531" max="531" width="0.4921875" style="146" customWidth="1"/>
    <col min="532" max="768" width="10.5" style="146" customWidth="1"/>
    <col min="769" max="769" width="3" style="146" customWidth="1"/>
    <col min="770" max="770" width="2.5" style="146" customWidth="1"/>
    <col min="771" max="771" width="3.83203125" style="146" customWidth="1"/>
    <col min="772" max="772" width="11" style="146" customWidth="1"/>
    <col min="773" max="773" width="17.66015625" style="146" customWidth="1"/>
    <col min="774" max="774" width="0.4921875" style="146" customWidth="1"/>
    <col min="775" max="775" width="3.16015625" style="146" customWidth="1"/>
    <col min="776" max="776" width="3" style="146" customWidth="1"/>
    <col min="777" max="777" width="12.33203125" style="146" customWidth="1"/>
    <col min="778" max="778" width="16.16015625" style="146" customWidth="1"/>
    <col min="779" max="779" width="0.65625" style="146" customWidth="1"/>
    <col min="780" max="781" width="3" style="146" customWidth="1"/>
    <col min="782" max="782" width="5.66015625" style="146" customWidth="1"/>
    <col min="783" max="783" width="6.5" style="146" customWidth="1"/>
    <col min="784" max="784" width="12" style="146" customWidth="1"/>
    <col min="785" max="785" width="7.5" style="146" customWidth="1"/>
    <col min="786" max="786" width="17.83203125" style="146" customWidth="1"/>
    <col min="787" max="787" width="0.4921875" style="146" customWidth="1"/>
    <col min="788" max="1024" width="10.5" style="146" customWidth="1"/>
    <col min="1025" max="1025" width="3" style="146" customWidth="1"/>
    <col min="1026" max="1026" width="2.5" style="146" customWidth="1"/>
    <col min="1027" max="1027" width="3.83203125" style="146" customWidth="1"/>
    <col min="1028" max="1028" width="11" style="146" customWidth="1"/>
    <col min="1029" max="1029" width="17.66015625" style="146" customWidth="1"/>
    <col min="1030" max="1030" width="0.4921875" style="146" customWidth="1"/>
    <col min="1031" max="1031" width="3.16015625" style="146" customWidth="1"/>
    <col min="1032" max="1032" width="3" style="146" customWidth="1"/>
    <col min="1033" max="1033" width="12.33203125" style="146" customWidth="1"/>
    <col min="1034" max="1034" width="16.16015625" style="146" customWidth="1"/>
    <col min="1035" max="1035" width="0.65625" style="146" customWidth="1"/>
    <col min="1036" max="1037" width="3" style="146" customWidth="1"/>
    <col min="1038" max="1038" width="5.66015625" style="146" customWidth="1"/>
    <col min="1039" max="1039" width="6.5" style="146" customWidth="1"/>
    <col min="1040" max="1040" width="12" style="146" customWidth="1"/>
    <col min="1041" max="1041" width="7.5" style="146" customWidth="1"/>
    <col min="1042" max="1042" width="17.83203125" style="146" customWidth="1"/>
    <col min="1043" max="1043" width="0.4921875" style="146" customWidth="1"/>
    <col min="1044" max="1280" width="10.5" style="146" customWidth="1"/>
    <col min="1281" max="1281" width="3" style="146" customWidth="1"/>
    <col min="1282" max="1282" width="2.5" style="146" customWidth="1"/>
    <col min="1283" max="1283" width="3.83203125" style="146" customWidth="1"/>
    <col min="1284" max="1284" width="11" style="146" customWidth="1"/>
    <col min="1285" max="1285" width="17.66015625" style="146" customWidth="1"/>
    <col min="1286" max="1286" width="0.4921875" style="146" customWidth="1"/>
    <col min="1287" max="1287" width="3.16015625" style="146" customWidth="1"/>
    <col min="1288" max="1288" width="3" style="146" customWidth="1"/>
    <col min="1289" max="1289" width="12.33203125" style="146" customWidth="1"/>
    <col min="1290" max="1290" width="16.16015625" style="146" customWidth="1"/>
    <col min="1291" max="1291" width="0.65625" style="146" customWidth="1"/>
    <col min="1292" max="1293" width="3" style="146" customWidth="1"/>
    <col min="1294" max="1294" width="5.66015625" style="146" customWidth="1"/>
    <col min="1295" max="1295" width="6.5" style="146" customWidth="1"/>
    <col min="1296" max="1296" width="12" style="146" customWidth="1"/>
    <col min="1297" max="1297" width="7.5" style="146" customWidth="1"/>
    <col min="1298" max="1298" width="17.83203125" style="146" customWidth="1"/>
    <col min="1299" max="1299" width="0.4921875" style="146" customWidth="1"/>
    <col min="1300" max="1536" width="10.5" style="146" customWidth="1"/>
    <col min="1537" max="1537" width="3" style="146" customWidth="1"/>
    <col min="1538" max="1538" width="2.5" style="146" customWidth="1"/>
    <col min="1539" max="1539" width="3.83203125" style="146" customWidth="1"/>
    <col min="1540" max="1540" width="11" style="146" customWidth="1"/>
    <col min="1541" max="1541" width="17.66015625" style="146" customWidth="1"/>
    <col min="1542" max="1542" width="0.4921875" style="146" customWidth="1"/>
    <col min="1543" max="1543" width="3.16015625" style="146" customWidth="1"/>
    <col min="1544" max="1544" width="3" style="146" customWidth="1"/>
    <col min="1545" max="1545" width="12.33203125" style="146" customWidth="1"/>
    <col min="1546" max="1546" width="16.16015625" style="146" customWidth="1"/>
    <col min="1547" max="1547" width="0.65625" style="146" customWidth="1"/>
    <col min="1548" max="1549" width="3" style="146" customWidth="1"/>
    <col min="1550" max="1550" width="5.66015625" style="146" customWidth="1"/>
    <col min="1551" max="1551" width="6.5" style="146" customWidth="1"/>
    <col min="1552" max="1552" width="12" style="146" customWidth="1"/>
    <col min="1553" max="1553" width="7.5" style="146" customWidth="1"/>
    <col min="1554" max="1554" width="17.83203125" style="146" customWidth="1"/>
    <col min="1555" max="1555" width="0.4921875" style="146" customWidth="1"/>
    <col min="1556" max="1792" width="10.5" style="146" customWidth="1"/>
    <col min="1793" max="1793" width="3" style="146" customWidth="1"/>
    <col min="1794" max="1794" width="2.5" style="146" customWidth="1"/>
    <col min="1795" max="1795" width="3.83203125" style="146" customWidth="1"/>
    <col min="1796" max="1796" width="11" style="146" customWidth="1"/>
    <col min="1797" max="1797" width="17.66015625" style="146" customWidth="1"/>
    <col min="1798" max="1798" width="0.4921875" style="146" customWidth="1"/>
    <col min="1799" max="1799" width="3.16015625" style="146" customWidth="1"/>
    <col min="1800" max="1800" width="3" style="146" customWidth="1"/>
    <col min="1801" max="1801" width="12.33203125" style="146" customWidth="1"/>
    <col min="1802" max="1802" width="16.16015625" style="146" customWidth="1"/>
    <col min="1803" max="1803" width="0.65625" style="146" customWidth="1"/>
    <col min="1804" max="1805" width="3" style="146" customWidth="1"/>
    <col min="1806" max="1806" width="5.66015625" style="146" customWidth="1"/>
    <col min="1807" max="1807" width="6.5" style="146" customWidth="1"/>
    <col min="1808" max="1808" width="12" style="146" customWidth="1"/>
    <col min="1809" max="1809" width="7.5" style="146" customWidth="1"/>
    <col min="1810" max="1810" width="17.83203125" style="146" customWidth="1"/>
    <col min="1811" max="1811" width="0.4921875" style="146" customWidth="1"/>
    <col min="1812" max="2048" width="10.5" style="146" customWidth="1"/>
    <col min="2049" max="2049" width="3" style="146" customWidth="1"/>
    <col min="2050" max="2050" width="2.5" style="146" customWidth="1"/>
    <col min="2051" max="2051" width="3.83203125" style="146" customWidth="1"/>
    <col min="2052" max="2052" width="11" style="146" customWidth="1"/>
    <col min="2053" max="2053" width="17.66015625" style="146" customWidth="1"/>
    <col min="2054" max="2054" width="0.4921875" style="146" customWidth="1"/>
    <col min="2055" max="2055" width="3.16015625" style="146" customWidth="1"/>
    <col min="2056" max="2056" width="3" style="146" customWidth="1"/>
    <col min="2057" max="2057" width="12.33203125" style="146" customWidth="1"/>
    <col min="2058" max="2058" width="16.16015625" style="146" customWidth="1"/>
    <col min="2059" max="2059" width="0.65625" style="146" customWidth="1"/>
    <col min="2060" max="2061" width="3" style="146" customWidth="1"/>
    <col min="2062" max="2062" width="5.66015625" style="146" customWidth="1"/>
    <col min="2063" max="2063" width="6.5" style="146" customWidth="1"/>
    <col min="2064" max="2064" width="12" style="146" customWidth="1"/>
    <col min="2065" max="2065" width="7.5" style="146" customWidth="1"/>
    <col min="2066" max="2066" width="17.83203125" style="146" customWidth="1"/>
    <col min="2067" max="2067" width="0.4921875" style="146" customWidth="1"/>
    <col min="2068" max="2304" width="10.5" style="146" customWidth="1"/>
    <col min="2305" max="2305" width="3" style="146" customWidth="1"/>
    <col min="2306" max="2306" width="2.5" style="146" customWidth="1"/>
    <col min="2307" max="2307" width="3.83203125" style="146" customWidth="1"/>
    <col min="2308" max="2308" width="11" style="146" customWidth="1"/>
    <col min="2309" max="2309" width="17.66015625" style="146" customWidth="1"/>
    <col min="2310" max="2310" width="0.4921875" style="146" customWidth="1"/>
    <col min="2311" max="2311" width="3.16015625" style="146" customWidth="1"/>
    <col min="2312" max="2312" width="3" style="146" customWidth="1"/>
    <col min="2313" max="2313" width="12.33203125" style="146" customWidth="1"/>
    <col min="2314" max="2314" width="16.16015625" style="146" customWidth="1"/>
    <col min="2315" max="2315" width="0.65625" style="146" customWidth="1"/>
    <col min="2316" max="2317" width="3" style="146" customWidth="1"/>
    <col min="2318" max="2318" width="5.66015625" style="146" customWidth="1"/>
    <col min="2319" max="2319" width="6.5" style="146" customWidth="1"/>
    <col min="2320" max="2320" width="12" style="146" customWidth="1"/>
    <col min="2321" max="2321" width="7.5" style="146" customWidth="1"/>
    <col min="2322" max="2322" width="17.83203125" style="146" customWidth="1"/>
    <col min="2323" max="2323" width="0.4921875" style="146" customWidth="1"/>
    <col min="2324" max="2560" width="10.5" style="146" customWidth="1"/>
    <col min="2561" max="2561" width="3" style="146" customWidth="1"/>
    <col min="2562" max="2562" width="2.5" style="146" customWidth="1"/>
    <col min="2563" max="2563" width="3.83203125" style="146" customWidth="1"/>
    <col min="2564" max="2564" width="11" style="146" customWidth="1"/>
    <col min="2565" max="2565" width="17.66015625" style="146" customWidth="1"/>
    <col min="2566" max="2566" width="0.4921875" style="146" customWidth="1"/>
    <col min="2567" max="2567" width="3.16015625" style="146" customWidth="1"/>
    <col min="2568" max="2568" width="3" style="146" customWidth="1"/>
    <col min="2569" max="2569" width="12.33203125" style="146" customWidth="1"/>
    <col min="2570" max="2570" width="16.16015625" style="146" customWidth="1"/>
    <col min="2571" max="2571" width="0.65625" style="146" customWidth="1"/>
    <col min="2572" max="2573" width="3" style="146" customWidth="1"/>
    <col min="2574" max="2574" width="5.66015625" style="146" customWidth="1"/>
    <col min="2575" max="2575" width="6.5" style="146" customWidth="1"/>
    <col min="2576" max="2576" width="12" style="146" customWidth="1"/>
    <col min="2577" max="2577" width="7.5" style="146" customWidth="1"/>
    <col min="2578" max="2578" width="17.83203125" style="146" customWidth="1"/>
    <col min="2579" max="2579" width="0.4921875" style="146" customWidth="1"/>
    <col min="2580" max="2816" width="10.5" style="146" customWidth="1"/>
    <col min="2817" max="2817" width="3" style="146" customWidth="1"/>
    <col min="2818" max="2818" width="2.5" style="146" customWidth="1"/>
    <col min="2819" max="2819" width="3.83203125" style="146" customWidth="1"/>
    <col min="2820" max="2820" width="11" style="146" customWidth="1"/>
    <col min="2821" max="2821" width="17.66015625" style="146" customWidth="1"/>
    <col min="2822" max="2822" width="0.4921875" style="146" customWidth="1"/>
    <col min="2823" max="2823" width="3.16015625" style="146" customWidth="1"/>
    <col min="2824" max="2824" width="3" style="146" customWidth="1"/>
    <col min="2825" max="2825" width="12.33203125" style="146" customWidth="1"/>
    <col min="2826" max="2826" width="16.16015625" style="146" customWidth="1"/>
    <col min="2827" max="2827" width="0.65625" style="146" customWidth="1"/>
    <col min="2828" max="2829" width="3" style="146" customWidth="1"/>
    <col min="2830" max="2830" width="5.66015625" style="146" customWidth="1"/>
    <col min="2831" max="2831" width="6.5" style="146" customWidth="1"/>
    <col min="2832" max="2832" width="12" style="146" customWidth="1"/>
    <col min="2833" max="2833" width="7.5" style="146" customWidth="1"/>
    <col min="2834" max="2834" width="17.83203125" style="146" customWidth="1"/>
    <col min="2835" max="2835" width="0.4921875" style="146" customWidth="1"/>
    <col min="2836" max="3072" width="10.5" style="146" customWidth="1"/>
    <col min="3073" max="3073" width="3" style="146" customWidth="1"/>
    <col min="3074" max="3074" width="2.5" style="146" customWidth="1"/>
    <col min="3075" max="3075" width="3.83203125" style="146" customWidth="1"/>
    <col min="3076" max="3076" width="11" style="146" customWidth="1"/>
    <col min="3077" max="3077" width="17.66015625" style="146" customWidth="1"/>
    <col min="3078" max="3078" width="0.4921875" style="146" customWidth="1"/>
    <col min="3079" max="3079" width="3.16015625" style="146" customWidth="1"/>
    <col min="3080" max="3080" width="3" style="146" customWidth="1"/>
    <col min="3081" max="3081" width="12.33203125" style="146" customWidth="1"/>
    <col min="3082" max="3082" width="16.16015625" style="146" customWidth="1"/>
    <col min="3083" max="3083" width="0.65625" style="146" customWidth="1"/>
    <col min="3084" max="3085" width="3" style="146" customWidth="1"/>
    <col min="3086" max="3086" width="5.66015625" style="146" customWidth="1"/>
    <col min="3087" max="3087" width="6.5" style="146" customWidth="1"/>
    <col min="3088" max="3088" width="12" style="146" customWidth="1"/>
    <col min="3089" max="3089" width="7.5" style="146" customWidth="1"/>
    <col min="3090" max="3090" width="17.83203125" style="146" customWidth="1"/>
    <col min="3091" max="3091" width="0.4921875" style="146" customWidth="1"/>
    <col min="3092" max="3328" width="10.5" style="146" customWidth="1"/>
    <col min="3329" max="3329" width="3" style="146" customWidth="1"/>
    <col min="3330" max="3330" width="2.5" style="146" customWidth="1"/>
    <col min="3331" max="3331" width="3.83203125" style="146" customWidth="1"/>
    <col min="3332" max="3332" width="11" style="146" customWidth="1"/>
    <col min="3333" max="3333" width="17.66015625" style="146" customWidth="1"/>
    <col min="3334" max="3334" width="0.4921875" style="146" customWidth="1"/>
    <col min="3335" max="3335" width="3.16015625" style="146" customWidth="1"/>
    <col min="3336" max="3336" width="3" style="146" customWidth="1"/>
    <col min="3337" max="3337" width="12.33203125" style="146" customWidth="1"/>
    <col min="3338" max="3338" width="16.16015625" style="146" customWidth="1"/>
    <col min="3339" max="3339" width="0.65625" style="146" customWidth="1"/>
    <col min="3340" max="3341" width="3" style="146" customWidth="1"/>
    <col min="3342" max="3342" width="5.66015625" style="146" customWidth="1"/>
    <col min="3343" max="3343" width="6.5" style="146" customWidth="1"/>
    <col min="3344" max="3344" width="12" style="146" customWidth="1"/>
    <col min="3345" max="3345" width="7.5" style="146" customWidth="1"/>
    <col min="3346" max="3346" width="17.83203125" style="146" customWidth="1"/>
    <col min="3347" max="3347" width="0.4921875" style="146" customWidth="1"/>
    <col min="3348" max="3584" width="10.5" style="146" customWidth="1"/>
    <col min="3585" max="3585" width="3" style="146" customWidth="1"/>
    <col min="3586" max="3586" width="2.5" style="146" customWidth="1"/>
    <col min="3587" max="3587" width="3.83203125" style="146" customWidth="1"/>
    <col min="3588" max="3588" width="11" style="146" customWidth="1"/>
    <col min="3589" max="3589" width="17.66015625" style="146" customWidth="1"/>
    <col min="3590" max="3590" width="0.4921875" style="146" customWidth="1"/>
    <col min="3591" max="3591" width="3.16015625" style="146" customWidth="1"/>
    <col min="3592" max="3592" width="3" style="146" customWidth="1"/>
    <col min="3593" max="3593" width="12.33203125" style="146" customWidth="1"/>
    <col min="3594" max="3594" width="16.16015625" style="146" customWidth="1"/>
    <col min="3595" max="3595" width="0.65625" style="146" customWidth="1"/>
    <col min="3596" max="3597" width="3" style="146" customWidth="1"/>
    <col min="3598" max="3598" width="5.66015625" style="146" customWidth="1"/>
    <col min="3599" max="3599" width="6.5" style="146" customWidth="1"/>
    <col min="3600" max="3600" width="12" style="146" customWidth="1"/>
    <col min="3601" max="3601" width="7.5" style="146" customWidth="1"/>
    <col min="3602" max="3602" width="17.83203125" style="146" customWidth="1"/>
    <col min="3603" max="3603" width="0.4921875" style="146" customWidth="1"/>
    <col min="3604" max="3840" width="10.5" style="146" customWidth="1"/>
    <col min="3841" max="3841" width="3" style="146" customWidth="1"/>
    <col min="3842" max="3842" width="2.5" style="146" customWidth="1"/>
    <col min="3843" max="3843" width="3.83203125" style="146" customWidth="1"/>
    <col min="3844" max="3844" width="11" style="146" customWidth="1"/>
    <col min="3845" max="3845" width="17.66015625" style="146" customWidth="1"/>
    <col min="3846" max="3846" width="0.4921875" style="146" customWidth="1"/>
    <col min="3847" max="3847" width="3.16015625" style="146" customWidth="1"/>
    <col min="3848" max="3848" width="3" style="146" customWidth="1"/>
    <col min="3849" max="3849" width="12.33203125" style="146" customWidth="1"/>
    <col min="3850" max="3850" width="16.16015625" style="146" customWidth="1"/>
    <col min="3851" max="3851" width="0.65625" style="146" customWidth="1"/>
    <col min="3852" max="3853" width="3" style="146" customWidth="1"/>
    <col min="3854" max="3854" width="5.66015625" style="146" customWidth="1"/>
    <col min="3855" max="3855" width="6.5" style="146" customWidth="1"/>
    <col min="3856" max="3856" width="12" style="146" customWidth="1"/>
    <col min="3857" max="3857" width="7.5" style="146" customWidth="1"/>
    <col min="3858" max="3858" width="17.83203125" style="146" customWidth="1"/>
    <col min="3859" max="3859" width="0.4921875" style="146" customWidth="1"/>
    <col min="3860" max="4096" width="10.5" style="146" customWidth="1"/>
    <col min="4097" max="4097" width="3" style="146" customWidth="1"/>
    <col min="4098" max="4098" width="2.5" style="146" customWidth="1"/>
    <col min="4099" max="4099" width="3.83203125" style="146" customWidth="1"/>
    <col min="4100" max="4100" width="11" style="146" customWidth="1"/>
    <col min="4101" max="4101" width="17.66015625" style="146" customWidth="1"/>
    <col min="4102" max="4102" width="0.4921875" style="146" customWidth="1"/>
    <col min="4103" max="4103" width="3.16015625" style="146" customWidth="1"/>
    <col min="4104" max="4104" width="3" style="146" customWidth="1"/>
    <col min="4105" max="4105" width="12.33203125" style="146" customWidth="1"/>
    <col min="4106" max="4106" width="16.16015625" style="146" customWidth="1"/>
    <col min="4107" max="4107" width="0.65625" style="146" customWidth="1"/>
    <col min="4108" max="4109" width="3" style="146" customWidth="1"/>
    <col min="4110" max="4110" width="5.66015625" style="146" customWidth="1"/>
    <col min="4111" max="4111" width="6.5" style="146" customWidth="1"/>
    <col min="4112" max="4112" width="12" style="146" customWidth="1"/>
    <col min="4113" max="4113" width="7.5" style="146" customWidth="1"/>
    <col min="4114" max="4114" width="17.83203125" style="146" customWidth="1"/>
    <col min="4115" max="4115" width="0.4921875" style="146" customWidth="1"/>
    <col min="4116" max="4352" width="10.5" style="146" customWidth="1"/>
    <col min="4353" max="4353" width="3" style="146" customWidth="1"/>
    <col min="4354" max="4354" width="2.5" style="146" customWidth="1"/>
    <col min="4355" max="4355" width="3.83203125" style="146" customWidth="1"/>
    <col min="4356" max="4356" width="11" style="146" customWidth="1"/>
    <col min="4357" max="4357" width="17.66015625" style="146" customWidth="1"/>
    <col min="4358" max="4358" width="0.4921875" style="146" customWidth="1"/>
    <col min="4359" max="4359" width="3.16015625" style="146" customWidth="1"/>
    <col min="4360" max="4360" width="3" style="146" customWidth="1"/>
    <col min="4361" max="4361" width="12.33203125" style="146" customWidth="1"/>
    <col min="4362" max="4362" width="16.16015625" style="146" customWidth="1"/>
    <col min="4363" max="4363" width="0.65625" style="146" customWidth="1"/>
    <col min="4364" max="4365" width="3" style="146" customWidth="1"/>
    <col min="4366" max="4366" width="5.66015625" style="146" customWidth="1"/>
    <col min="4367" max="4367" width="6.5" style="146" customWidth="1"/>
    <col min="4368" max="4368" width="12" style="146" customWidth="1"/>
    <col min="4369" max="4369" width="7.5" style="146" customWidth="1"/>
    <col min="4370" max="4370" width="17.83203125" style="146" customWidth="1"/>
    <col min="4371" max="4371" width="0.4921875" style="146" customWidth="1"/>
    <col min="4372" max="4608" width="10.5" style="146" customWidth="1"/>
    <col min="4609" max="4609" width="3" style="146" customWidth="1"/>
    <col min="4610" max="4610" width="2.5" style="146" customWidth="1"/>
    <col min="4611" max="4611" width="3.83203125" style="146" customWidth="1"/>
    <col min="4612" max="4612" width="11" style="146" customWidth="1"/>
    <col min="4613" max="4613" width="17.66015625" style="146" customWidth="1"/>
    <col min="4614" max="4614" width="0.4921875" style="146" customWidth="1"/>
    <col min="4615" max="4615" width="3.16015625" style="146" customWidth="1"/>
    <col min="4616" max="4616" width="3" style="146" customWidth="1"/>
    <col min="4617" max="4617" width="12.33203125" style="146" customWidth="1"/>
    <col min="4618" max="4618" width="16.16015625" style="146" customWidth="1"/>
    <col min="4619" max="4619" width="0.65625" style="146" customWidth="1"/>
    <col min="4620" max="4621" width="3" style="146" customWidth="1"/>
    <col min="4622" max="4622" width="5.66015625" style="146" customWidth="1"/>
    <col min="4623" max="4623" width="6.5" style="146" customWidth="1"/>
    <col min="4624" max="4624" width="12" style="146" customWidth="1"/>
    <col min="4625" max="4625" width="7.5" style="146" customWidth="1"/>
    <col min="4626" max="4626" width="17.83203125" style="146" customWidth="1"/>
    <col min="4627" max="4627" width="0.4921875" style="146" customWidth="1"/>
    <col min="4628" max="4864" width="10.5" style="146" customWidth="1"/>
    <col min="4865" max="4865" width="3" style="146" customWidth="1"/>
    <col min="4866" max="4866" width="2.5" style="146" customWidth="1"/>
    <col min="4867" max="4867" width="3.83203125" style="146" customWidth="1"/>
    <col min="4868" max="4868" width="11" style="146" customWidth="1"/>
    <col min="4869" max="4869" width="17.66015625" style="146" customWidth="1"/>
    <col min="4870" max="4870" width="0.4921875" style="146" customWidth="1"/>
    <col min="4871" max="4871" width="3.16015625" style="146" customWidth="1"/>
    <col min="4872" max="4872" width="3" style="146" customWidth="1"/>
    <col min="4873" max="4873" width="12.33203125" style="146" customWidth="1"/>
    <col min="4874" max="4874" width="16.16015625" style="146" customWidth="1"/>
    <col min="4875" max="4875" width="0.65625" style="146" customWidth="1"/>
    <col min="4876" max="4877" width="3" style="146" customWidth="1"/>
    <col min="4878" max="4878" width="5.66015625" style="146" customWidth="1"/>
    <col min="4879" max="4879" width="6.5" style="146" customWidth="1"/>
    <col min="4880" max="4880" width="12" style="146" customWidth="1"/>
    <col min="4881" max="4881" width="7.5" style="146" customWidth="1"/>
    <col min="4882" max="4882" width="17.83203125" style="146" customWidth="1"/>
    <col min="4883" max="4883" width="0.4921875" style="146" customWidth="1"/>
    <col min="4884" max="5120" width="10.5" style="146" customWidth="1"/>
    <col min="5121" max="5121" width="3" style="146" customWidth="1"/>
    <col min="5122" max="5122" width="2.5" style="146" customWidth="1"/>
    <col min="5123" max="5123" width="3.83203125" style="146" customWidth="1"/>
    <col min="5124" max="5124" width="11" style="146" customWidth="1"/>
    <col min="5125" max="5125" width="17.66015625" style="146" customWidth="1"/>
    <col min="5126" max="5126" width="0.4921875" style="146" customWidth="1"/>
    <col min="5127" max="5127" width="3.16015625" style="146" customWidth="1"/>
    <col min="5128" max="5128" width="3" style="146" customWidth="1"/>
    <col min="5129" max="5129" width="12.33203125" style="146" customWidth="1"/>
    <col min="5130" max="5130" width="16.16015625" style="146" customWidth="1"/>
    <col min="5131" max="5131" width="0.65625" style="146" customWidth="1"/>
    <col min="5132" max="5133" width="3" style="146" customWidth="1"/>
    <col min="5134" max="5134" width="5.66015625" style="146" customWidth="1"/>
    <col min="5135" max="5135" width="6.5" style="146" customWidth="1"/>
    <col min="5136" max="5136" width="12" style="146" customWidth="1"/>
    <col min="5137" max="5137" width="7.5" style="146" customWidth="1"/>
    <col min="5138" max="5138" width="17.83203125" style="146" customWidth="1"/>
    <col min="5139" max="5139" width="0.4921875" style="146" customWidth="1"/>
    <col min="5140" max="5376" width="10.5" style="146" customWidth="1"/>
    <col min="5377" max="5377" width="3" style="146" customWidth="1"/>
    <col min="5378" max="5378" width="2.5" style="146" customWidth="1"/>
    <col min="5379" max="5379" width="3.83203125" style="146" customWidth="1"/>
    <col min="5380" max="5380" width="11" style="146" customWidth="1"/>
    <col min="5381" max="5381" width="17.66015625" style="146" customWidth="1"/>
    <col min="5382" max="5382" width="0.4921875" style="146" customWidth="1"/>
    <col min="5383" max="5383" width="3.16015625" style="146" customWidth="1"/>
    <col min="5384" max="5384" width="3" style="146" customWidth="1"/>
    <col min="5385" max="5385" width="12.33203125" style="146" customWidth="1"/>
    <col min="5386" max="5386" width="16.16015625" style="146" customWidth="1"/>
    <col min="5387" max="5387" width="0.65625" style="146" customWidth="1"/>
    <col min="5388" max="5389" width="3" style="146" customWidth="1"/>
    <col min="5390" max="5390" width="5.66015625" style="146" customWidth="1"/>
    <col min="5391" max="5391" width="6.5" style="146" customWidth="1"/>
    <col min="5392" max="5392" width="12" style="146" customWidth="1"/>
    <col min="5393" max="5393" width="7.5" style="146" customWidth="1"/>
    <col min="5394" max="5394" width="17.83203125" style="146" customWidth="1"/>
    <col min="5395" max="5395" width="0.4921875" style="146" customWidth="1"/>
    <col min="5396" max="5632" width="10.5" style="146" customWidth="1"/>
    <col min="5633" max="5633" width="3" style="146" customWidth="1"/>
    <col min="5634" max="5634" width="2.5" style="146" customWidth="1"/>
    <col min="5635" max="5635" width="3.83203125" style="146" customWidth="1"/>
    <col min="5636" max="5636" width="11" style="146" customWidth="1"/>
    <col min="5637" max="5637" width="17.66015625" style="146" customWidth="1"/>
    <col min="5638" max="5638" width="0.4921875" style="146" customWidth="1"/>
    <col min="5639" max="5639" width="3.16015625" style="146" customWidth="1"/>
    <col min="5640" max="5640" width="3" style="146" customWidth="1"/>
    <col min="5641" max="5641" width="12.33203125" style="146" customWidth="1"/>
    <col min="5642" max="5642" width="16.16015625" style="146" customWidth="1"/>
    <col min="5643" max="5643" width="0.65625" style="146" customWidth="1"/>
    <col min="5644" max="5645" width="3" style="146" customWidth="1"/>
    <col min="5646" max="5646" width="5.66015625" style="146" customWidth="1"/>
    <col min="5647" max="5647" width="6.5" style="146" customWidth="1"/>
    <col min="5648" max="5648" width="12" style="146" customWidth="1"/>
    <col min="5649" max="5649" width="7.5" style="146" customWidth="1"/>
    <col min="5650" max="5650" width="17.83203125" style="146" customWidth="1"/>
    <col min="5651" max="5651" width="0.4921875" style="146" customWidth="1"/>
    <col min="5652" max="5888" width="10.5" style="146" customWidth="1"/>
    <col min="5889" max="5889" width="3" style="146" customWidth="1"/>
    <col min="5890" max="5890" width="2.5" style="146" customWidth="1"/>
    <col min="5891" max="5891" width="3.83203125" style="146" customWidth="1"/>
    <col min="5892" max="5892" width="11" style="146" customWidth="1"/>
    <col min="5893" max="5893" width="17.66015625" style="146" customWidth="1"/>
    <col min="5894" max="5894" width="0.4921875" style="146" customWidth="1"/>
    <col min="5895" max="5895" width="3.16015625" style="146" customWidth="1"/>
    <col min="5896" max="5896" width="3" style="146" customWidth="1"/>
    <col min="5897" max="5897" width="12.33203125" style="146" customWidth="1"/>
    <col min="5898" max="5898" width="16.16015625" style="146" customWidth="1"/>
    <col min="5899" max="5899" width="0.65625" style="146" customWidth="1"/>
    <col min="5900" max="5901" width="3" style="146" customWidth="1"/>
    <col min="5902" max="5902" width="5.66015625" style="146" customWidth="1"/>
    <col min="5903" max="5903" width="6.5" style="146" customWidth="1"/>
    <col min="5904" max="5904" width="12" style="146" customWidth="1"/>
    <col min="5905" max="5905" width="7.5" style="146" customWidth="1"/>
    <col min="5906" max="5906" width="17.83203125" style="146" customWidth="1"/>
    <col min="5907" max="5907" width="0.4921875" style="146" customWidth="1"/>
    <col min="5908" max="6144" width="10.5" style="146" customWidth="1"/>
    <col min="6145" max="6145" width="3" style="146" customWidth="1"/>
    <col min="6146" max="6146" width="2.5" style="146" customWidth="1"/>
    <col min="6147" max="6147" width="3.83203125" style="146" customWidth="1"/>
    <col min="6148" max="6148" width="11" style="146" customWidth="1"/>
    <col min="6149" max="6149" width="17.66015625" style="146" customWidth="1"/>
    <col min="6150" max="6150" width="0.4921875" style="146" customWidth="1"/>
    <col min="6151" max="6151" width="3.16015625" style="146" customWidth="1"/>
    <col min="6152" max="6152" width="3" style="146" customWidth="1"/>
    <col min="6153" max="6153" width="12.33203125" style="146" customWidth="1"/>
    <col min="6154" max="6154" width="16.16015625" style="146" customWidth="1"/>
    <col min="6155" max="6155" width="0.65625" style="146" customWidth="1"/>
    <col min="6156" max="6157" width="3" style="146" customWidth="1"/>
    <col min="6158" max="6158" width="5.66015625" style="146" customWidth="1"/>
    <col min="6159" max="6159" width="6.5" style="146" customWidth="1"/>
    <col min="6160" max="6160" width="12" style="146" customWidth="1"/>
    <col min="6161" max="6161" width="7.5" style="146" customWidth="1"/>
    <col min="6162" max="6162" width="17.83203125" style="146" customWidth="1"/>
    <col min="6163" max="6163" width="0.4921875" style="146" customWidth="1"/>
    <col min="6164" max="6400" width="10.5" style="146" customWidth="1"/>
    <col min="6401" max="6401" width="3" style="146" customWidth="1"/>
    <col min="6402" max="6402" width="2.5" style="146" customWidth="1"/>
    <col min="6403" max="6403" width="3.83203125" style="146" customWidth="1"/>
    <col min="6404" max="6404" width="11" style="146" customWidth="1"/>
    <col min="6405" max="6405" width="17.66015625" style="146" customWidth="1"/>
    <col min="6406" max="6406" width="0.4921875" style="146" customWidth="1"/>
    <col min="6407" max="6407" width="3.16015625" style="146" customWidth="1"/>
    <col min="6408" max="6408" width="3" style="146" customWidth="1"/>
    <col min="6409" max="6409" width="12.33203125" style="146" customWidth="1"/>
    <col min="6410" max="6410" width="16.16015625" style="146" customWidth="1"/>
    <col min="6411" max="6411" width="0.65625" style="146" customWidth="1"/>
    <col min="6412" max="6413" width="3" style="146" customWidth="1"/>
    <col min="6414" max="6414" width="5.66015625" style="146" customWidth="1"/>
    <col min="6415" max="6415" width="6.5" style="146" customWidth="1"/>
    <col min="6416" max="6416" width="12" style="146" customWidth="1"/>
    <col min="6417" max="6417" width="7.5" style="146" customWidth="1"/>
    <col min="6418" max="6418" width="17.83203125" style="146" customWidth="1"/>
    <col min="6419" max="6419" width="0.4921875" style="146" customWidth="1"/>
    <col min="6420" max="6656" width="10.5" style="146" customWidth="1"/>
    <col min="6657" max="6657" width="3" style="146" customWidth="1"/>
    <col min="6658" max="6658" width="2.5" style="146" customWidth="1"/>
    <col min="6659" max="6659" width="3.83203125" style="146" customWidth="1"/>
    <col min="6660" max="6660" width="11" style="146" customWidth="1"/>
    <col min="6661" max="6661" width="17.66015625" style="146" customWidth="1"/>
    <col min="6662" max="6662" width="0.4921875" style="146" customWidth="1"/>
    <col min="6663" max="6663" width="3.16015625" style="146" customWidth="1"/>
    <col min="6664" max="6664" width="3" style="146" customWidth="1"/>
    <col min="6665" max="6665" width="12.33203125" style="146" customWidth="1"/>
    <col min="6666" max="6666" width="16.16015625" style="146" customWidth="1"/>
    <col min="6667" max="6667" width="0.65625" style="146" customWidth="1"/>
    <col min="6668" max="6669" width="3" style="146" customWidth="1"/>
    <col min="6670" max="6670" width="5.66015625" style="146" customWidth="1"/>
    <col min="6671" max="6671" width="6.5" style="146" customWidth="1"/>
    <col min="6672" max="6672" width="12" style="146" customWidth="1"/>
    <col min="6673" max="6673" width="7.5" style="146" customWidth="1"/>
    <col min="6674" max="6674" width="17.83203125" style="146" customWidth="1"/>
    <col min="6675" max="6675" width="0.4921875" style="146" customWidth="1"/>
    <col min="6676" max="6912" width="10.5" style="146" customWidth="1"/>
    <col min="6913" max="6913" width="3" style="146" customWidth="1"/>
    <col min="6914" max="6914" width="2.5" style="146" customWidth="1"/>
    <col min="6915" max="6915" width="3.83203125" style="146" customWidth="1"/>
    <col min="6916" max="6916" width="11" style="146" customWidth="1"/>
    <col min="6917" max="6917" width="17.66015625" style="146" customWidth="1"/>
    <col min="6918" max="6918" width="0.4921875" style="146" customWidth="1"/>
    <col min="6919" max="6919" width="3.16015625" style="146" customWidth="1"/>
    <col min="6920" max="6920" width="3" style="146" customWidth="1"/>
    <col min="6921" max="6921" width="12.33203125" style="146" customWidth="1"/>
    <col min="6922" max="6922" width="16.16015625" style="146" customWidth="1"/>
    <col min="6923" max="6923" width="0.65625" style="146" customWidth="1"/>
    <col min="6924" max="6925" width="3" style="146" customWidth="1"/>
    <col min="6926" max="6926" width="5.66015625" style="146" customWidth="1"/>
    <col min="6927" max="6927" width="6.5" style="146" customWidth="1"/>
    <col min="6928" max="6928" width="12" style="146" customWidth="1"/>
    <col min="6929" max="6929" width="7.5" style="146" customWidth="1"/>
    <col min="6930" max="6930" width="17.83203125" style="146" customWidth="1"/>
    <col min="6931" max="6931" width="0.4921875" style="146" customWidth="1"/>
    <col min="6932" max="7168" width="10.5" style="146" customWidth="1"/>
    <col min="7169" max="7169" width="3" style="146" customWidth="1"/>
    <col min="7170" max="7170" width="2.5" style="146" customWidth="1"/>
    <col min="7171" max="7171" width="3.83203125" style="146" customWidth="1"/>
    <col min="7172" max="7172" width="11" style="146" customWidth="1"/>
    <col min="7173" max="7173" width="17.66015625" style="146" customWidth="1"/>
    <col min="7174" max="7174" width="0.4921875" style="146" customWidth="1"/>
    <col min="7175" max="7175" width="3.16015625" style="146" customWidth="1"/>
    <col min="7176" max="7176" width="3" style="146" customWidth="1"/>
    <col min="7177" max="7177" width="12.33203125" style="146" customWidth="1"/>
    <col min="7178" max="7178" width="16.16015625" style="146" customWidth="1"/>
    <col min="7179" max="7179" width="0.65625" style="146" customWidth="1"/>
    <col min="7180" max="7181" width="3" style="146" customWidth="1"/>
    <col min="7182" max="7182" width="5.66015625" style="146" customWidth="1"/>
    <col min="7183" max="7183" width="6.5" style="146" customWidth="1"/>
    <col min="7184" max="7184" width="12" style="146" customWidth="1"/>
    <col min="7185" max="7185" width="7.5" style="146" customWidth="1"/>
    <col min="7186" max="7186" width="17.83203125" style="146" customWidth="1"/>
    <col min="7187" max="7187" width="0.4921875" style="146" customWidth="1"/>
    <col min="7188" max="7424" width="10.5" style="146" customWidth="1"/>
    <col min="7425" max="7425" width="3" style="146" customWidth="1"/>
    <col min="7426" max="7426" width="2.5" style="146" customWidth="1"/>
    <col min="7427" max="7427" width="3.83203125" style="146" customWidth="1"/>
    <col min="7428" max="7428" width="11" style="146" customWidth="1"/>
    <col min="7429" max="7429" width="17.66015625" style="146" customWidth="1"/>
    <col min="7430" max="7430" width="0.4921875" style="146" customWidth="1"/>
    <col min="7431" max="7431" width="3.16015625" style="146" customWidth="1"/>
    <col min="7432" max="7432" width="3" style="146" customWidth="1"/>
    <col min="7433" max="7433" width="12.33203125" style="146" customWidth="1"/>
    <col min="7434" max="7434" width="16.16015625" style="146" customWidth="1"/>
    <col min="7435" max="7435" width="0.65625" style="146" customWidth="1"/>
    <col min="7436" max="7437" width="3" style="146" customWidth="1"/>
    <col min="7438" max="7438" width="5.66015625" style="146" customWidth="1"/>
    <col min="7439" max="7439" width="6.5" style="146" customWidth="1"/>
    <col min="7440" max="7440" width="12" style="146" customWidth="1"/>
    <col min="7441" max="7441" width="7.5" style="146" customWidth="1"/>
    <col min="7442" max="7442" width="17.83203125" style="146" customWidth="1"/>
    <col min="7443" max="7443" width="0.4921875" style="146" customWidth="1"/>
    <col min="7444" max="7680" width="10.5" style="146" customWidth="1"/>
    <col min="7681" max="7681" width="3" style="146" customWidth="1"/>
    <col min="7682" max="7682" width="2.5" style="146" customWidth="1"/>
    <col min="7683" max="7683" width="3.83203125" style="146" customWidth="1"/>
    <col min="7684" max="7684" width="11" style="146" customWidth="1"/>
    <col min="7685" max="7685" width="17.66015625" style="146" customWidth="1"/>
    <col min="7686" max="7686" width="0.4921875" style="146" customWidth="1"/>
    <col min="7687" max="7687" width="3.16015625" style="146" customWidth="1"/>
    <col min="7688" max="7688" width="3" style="146" customWidth="1"/>
    <col min="7689" max="7689" width="12.33203125" style="146" customWidth="1"/>
    <col min="7690" max="7690" width="16.16015625" style="146" customWidth="1"/>
    <col min="7691" max="7691" width="0.65625" style="146" customWidth="1"/>
    <col min="7692" max="7693" width="3" style="146" customWidth="1"/>
    <col min="7694" max="7694" width="5.66015625" style="146" customWidth="1"/>
    <col min="7695" max="7695" width="6.5" style="146" customWidth="1"/>
    <col min="7696" max="7696" width="12" style="146" customWidth="1"/>
    <col min="7697" max="7697" width="7.5" style="146" customWidth="1"/>
    <col min="7698" max="7698" width="17.83203125" style="146" customWidth="1"/>
    <col min="7699" max="7699" width="0.4921875" style="146" customWidth="1"/>
    <col min="7700" max="7936" width="10.5" style="146" customWidth="1"/>
    <col min="7937" max="7937" width="3" style="146" customWidth="1"/>
    <col min="7938" max="7938" width="2.5" style="146" customWidth="1"/>
    <col min="7939" max="7939" width="3.83203125" style="146" customWidth="1"/>
    <col min="7940" max="7940" width="11" style="146" customWidth="1"/>
    <col min="7941" max="7941" width="17.66015625" style="146" customWidth="1"/>
    <col min="7942" max="7942" width="0.4921875" style="146" customWidth="1"/>
    <col min="7943" max="7943" width="3.16015625" style="146" customWidth="1"/>
    <col min="7944" max="7944" width="3" style="146" customWidth="1"/>
    <col min="7945" max="7945" width="12.33203125" style="146" customWidth="1"/>
    <col min="7946" max="7946" width="16.16015625" style="146" customWidth="1"/>
    <col min="7947" max="7947" width="0.65625" style="146" customWidth="1"/>
    <col min="7948" max="7949" width="3" style="146" customWidth="1"/>
    <col min="7950" max="7950" width="5.66015625" style="146" customWidth="1"/>
    <col min="7951" max="7951" width="6.5" style="146" customWidth="1"/>
    <col min="7952" max="7952" width="12" style="146" customWidth="1"/>
    <col min="7953" max="7953" width="7.5" style="146" customWidth="1"/>
    <col min="7954" max="7954" width="17.83203125" style="146" customWidth="1"/>
    <col min="7955" max="7955" width="0.4921875" style="146" customWidth="1"/>
    <col min="7956" max="8192" width="10.5" style="146" customWidth="1"/>
    <col min="8193" max="8193" width="3" style="146" customWidth="1"/>
    <col min="8194" max="8194" width="2.5" style="146" customWidth="1"/>
    <col min="8195" max="8195" width="3.83203125" style="146" customWidth="1"/>
    <col min="8196" max="8196" width="11" style="146" customWidth="1"/>
    <col min="8197" max="8197" width="17.66015625" style="146" customWidth="1"/>
    <col min="8198" max="8198" width="0.4921875" style="146" customWidth="1"/>
    <col min="8199" max="8199" width="3.16015625" style="146" customWidth="1"/>
    <col min="8200" max="8200" width="3" style="146" customWidth="1"/>
    <col min="8201" max="8201" width="12.33203125" style="146" customWidth="1"/>
    <col min="8202" max="8202" width="16.16015625" style="146" customWidth="1"/>
    <col min="8203" max="8203" width="0.65625" style="146" customWidth="1"/>
    <col min="8204" max="8205" width="3" style="146" customWidth="1"/>
    <col min="8206" max="8206" width="5.66015625" style="146" customWidth="1"/>
    <col min="8207" max="8207" width="6.5" style="146" customWidth="1"/>
    <col min="8208" max="8208" width="12" style="146" customWidth="1"/>
    <col min="8209" max="8209" width="7.5" style="146" customWidth="1"/>
    <col min="8210" max="8210" width="17.83203125" style="146" customWidth="1"/>
    <col min="8211" max="8211" width="0.4921875" style="146" customWidth="1"/>
    <col min="8212" max="8448" width="10.5" style="146" customWidth="1"/>
    <col min="8449" max="8449" width="3" style="146" customWidth="1"/>
    <col min="8450" max="8450" width="2.5" style="146" customWidth="1"/>
    <col min="8451" max="8451" width="3.83203125" style="146" customWidth="1"/>
    <col min="8452" max="8452" width="11" style="146" customWidth="1"/>
    <col min="8453" max="8453" width="17.66015625" style="146" customWidth="1"/>
    <col min="8454" max="8454" width="0.4921875" style="146" customWidth="1"/>
    <col min="8455" max="8455" width="3.16015625" style="146" customWidth="1"/>
    <col min="8456" max="8456" width="3" style="146" customWidth="1"/>
    <col min="8457" max="8457" width="12.33203125" style="146" customWidth="1"/>
    <col min="8458" max="8458" width="16.16015625" style="146" customWidth="1"/>
    <col min="8459" max="8459" width="0.65625" style="146" customWidth="1"/>
    <col min="8460" max="8461" width="3" style="146" customWidth="1"/>
    <col min="8462" max="8462" width="5.66015625" style="146" customWidth="1"/>
    <col min="8463" max="8463" width="6.5" style="146" customWidth="1"/>
    <col min="8464" max="8464" width="12" style="146" customWidth="1"/>
    <col min="8465" max="8465" width="7.5" style="146" customWidth="1"/>
    <col min="8466" max="8466" width="17.83203125" style="146" customWidth="1"/>
    <col min="8467" max="8467" width="0.4921875" style="146" customWidth="1"/>
    <col min="8468" max="8704" width="10.5" style="146" customWidth="1"/>
    <col min="8705" max="8705" width="3" style="146" customWidth="1"/>
    <col min="8706" max="8706" width="2.5" style="146" customWidth="1"/>
    <col min="8707" max="8707" width="3.83203125" style="146" customWidth="1"/>
    <col min="8708" max="8708" width="11" style="146" customWidth="1"/>
    <col min="8709" max="8709" width="17.66015625" style="146" customWidth="1"/>
    <col min="8710" max="8710" width="0.4921875" style="146" customWidth="1"/>
    <col min="8711" max="8711" width="3.16015625" style="146" customWidth="1"/>
    <col min="8712" max="8712" width="3" style="146" customWidth="1"/>
    <col min="8713" max="8713" width="12.33203125" style="146" customWidth="1"/>
    <col min="8714" max="8714" width="16.16015625" style="146" customWidth="1"/>
    <col min="8715" max="8715" width="0.65625" style="146" customWidth="1"/>
    <col min="8716" max="8717" width="3" style="146" customWidth="1"/>
    <col min="8718" max="8718" width="5.66015625" style="146" customWidth="1"/>
    <col min="8719" max="8719" width="6.5" style="146" customWidth="1"/>
    <col min="8720" max="8720" width="12" style="146" customWidth="1"/>
    <col min="8721" max="8721" width="7.5" style="146" customWidth="1"/>
    <col min="8722" max="8722" width="17.83203125" style="146" customWidth="1"/>
    <col min="8723" max="8723" width="0.4921875" style="146" customWidth="1"/>
    <col min="8724" max="8960" width="10.5" style="146" customWidth="1"/>
    <col min="8961" max="8961" width="3" style="146" customWidth="1"/>
    <col min="8962" max="8962" width="2.5" style="146" customWidth="1"/>
    <col min="8963" max="8963" width="3.83203125" style="146" customWidth="1"/>
    <col min="8964" max="8964" width="11" style="146" customWidth="1"/>
    <col min="8965" max="8965" width="17.66015625" style="146" customWidth="1"/>
    <col min="8966" max="8966" width="0.4921875" style="146" customWidth="1"/>
    <col min="8967" max="8967" width="3.16015625" style="146" customWidth="1"/>
    <col min="8968" max="8968" width="3" style="146" customWidth="1"/>
    <col min="8969" max="8969" width="12.33203125" style="146" customWidth="1"/>
    <col min="8970" max="8970" width="16.16015625" style="146" customWidth="1"/>
    <col min="8971" max="8971" width="0.65625" style="146" customWidth="1"/>
    <col min="8972" max="8973" width="3" style="146" customWidth="1"/>
    <col min="8974" max="8974" width="5.66015625" style="146" customWidth="1"/>
    <col min="8975" max="8975" width="6.5" style="146" customWidth="1"/>
    <col min="8976" max="8976" width="12" style="146" customWidth="1"/>
    <col min="8977" max="8977" width="7.5" style="146" customWidth="1"/>
    <col min="8978" max="8978" width="17.83203125" style="146" customWidth="1"/>
    <col min="8979" max="8979" width="0.4921875" style="146" customWidth="1"/>
    <col min="8980" max="9216" width="10.5" style="146" customWidth="1"/>
    <col min="9217" max="9217" width="3" style="146" customWidth="1"/>
    <col min="9218" max="9218" width="2.5" style="146" customWidth="1"/>
    <col min="9219" max="9219" width="3.83203125" style="146" customWidth="1"/>
    <col min="9220" max="9220" width="11" style="146" customWidth="1"/>
    <col min="9221" max="9221" width="17.66015625" style="146" customWidth="1"/>
    <col min="9222" max="9222" width="0.4921875" style="146" customWidth="1"/>
    <col min="9223" max="9223" width="3.16015625" style="146" customWidth="1"/>
    <col min="9224" max="9224" width="3" style="146" customWidth="1"/>
    <col min="9225" max="9225" width="12.33203125" style="146" customWidth="1"/>
    <col min="9226" max="9226" width="16.16015625" style="146" customWidth="1"/>
    <col min="9227" max="9227" width="0.65625" style="146" customWidth="1"/>
    <col min="9228" max="9229" width="3" style="146" customWidth="1"/>
    <col min="9230" max="9230" width="5.66015625" style="146" customWidth="1"/>
    <col min="9231" max="9231" width="6.5" style="146" customWidth="1"/>
    <col min="9232" max="9232" width="12" style="146" customWidth="1"/>
    <col min="9233" max="9233" width="7.5" style="146" customWidth="1"/>
    <col min="9234" max="9234" width="17.83203125" style="146" customWidth="1"/>
    <col min="9235" max="9235" width="0.4921875" style="146" customWidth="1"/>
    <col min="9236" max="9472" width="10.5" style="146" customWidth="1"/>
    <col min="9473" max="9473" width="3" style="146" customWidth="1"/>
    <col min="9474" max="9474" width="2.5" style="146" customWidth="1"/>
    <col min="9475" max="9475" width="3.83203125" style="146" customWidth="1"/>
    <col min="9476" max="9476" width="11" style="146" customWidth="1"/>
    <col min="9477" max="9477" width="17.66015625" style="146" customWidth="1"/>
    <col min="9478" max="9478" width="0.4921875" style="146" customWidth="1"/>
    <col min="9479" max="9479" width="3.16015625" style="146" customWidth="1"/>
    <col min="9480" max="9480" width="3" style="146" customWidth="1"/>
    <col min="9481" max="9481" width="12.33203125" style="146" customWidth="1"/>
    <col min="9482" max="9482" width="16.16015625" style="146" customWidth="1"/>
    <col min="9483" max="9483" width="0.65625" style="146" customWidth="1"/>
    <col min="9484" max="9485" width="3" style="146" customWidth="1"/>
    <col min="9486" max="9486" width="5.66015625" style="146" customWidth="1"/>
    <col min="9487" max="9487" width="6.5" style="146" customWidth="1"/>
    <col min="9488" max="9488" width="12" style="146" customWidth="1"/>
    <col min="9489" max="9489" width="7.5" style="146" customWidth="1"/>
    <col min="9490" max="9490" width="17.83203125" style="146" customWidth="1"/>
    <col min="9491" max="9491" width="0.4921875" style="146" customWidth="1"/>
    <col min="9492" max="9728" width="10.5" style="146" customWidth="1"/>
    <col min="9729" max="9729" width="3" style="146" customWidth="1"/>
    <col min="9730" max="9730" width="2.5" style="146" customWidth="1"/>
    <col min="9731" max="9731" width="3.83203125" style="146" customWidth="1"/>
    <col min="9732" max="9732" width="11" style="146" customWidth="1"/>
    <col min="9733" max="9733" width="17.66015625" style="146" customWidth="1"/>
    <col min="9734" max="9734" width="0.4921875" style="146" customWidth="1"/>
    <col min="9735" max="9735" width="3.16015625" style="146" customWidth="1"/>
    <col min="9736" max="9736" width="3" style="146" customWidth="1"/>
    <col min="9737" max="9737" width="12.33203125" style="146" customWidth="1"/>
    <col min="9738" max="9738" width="16.16015625" style="146" customWidth="1"/>
    <col min="9739" max="9739" width="0.65625" style="146" customWidth="1"/>
    <col min="9740" max="9741" width="3" style="146" customWidth="1"/>
    <col min="9742" max="9742" width="5.66015625" style="146" customWidth="1"/>
    <col min="9743" max="9743" width="6.5" style="146" customWidth="1"/>
    <col min="9744" max="9744" width="12" style="146" customWidth="1"/>
    <col min="9745" max="9745" width="7.5" style="146" customWidth="1"/>
    <col min="9746" max="9746" width="17.83203125" style="146" customWidth="1"/>
    <col min="9747" max="9747" width="0.4921875" style="146" customWidth="1"/>
    <col min="9748" max="9984" width="10.5" style="146" customWidth="1"/>
    <col min="9985" max="9985" width="3" style="146" customWidth="1"/>
    <col min="9986" max="9986" width="2.5" style="146" customWidth="1"/>
    <col min="9987" max="9987" width="3.83203125" style="146" customWidth="1"/>
    <col min="9988" max="9988" width="11" style="146" customWidth="1"/>
    <col min="9989" max="9989" width="17.66015625" style="146" customWidth="1"/>
    <col min="9990" max="9990" width="0.4921875" style="146" customWidth="1"/>
    <col min="9991" max="9991" width="3.16015625" style="146" customWidth="1"/>
    <col min="9992" max="9992" width="3" style="146" customWidth="1"/>
    <col min="9993" max="9993" width="12.33203125" style="146" customWidth="1"/>
    <col min="9994" max="9994" width="16.16015625" style="146" customWidth="1"/>
    <col min="9995" max="9995" width="0.65625" style="146" customWidth="1"/>
    <col min="9996" max="9997" width="3" style="146" customWidth="1"/>
    <col min="9998" max="9998" width="5.66015625" style="146" customWidth="1"/>
    <col min="9999" max="9999" width="6.5" style="146" customWidth="1"/>
    <col min="10000" max="10000" width="12" style="146" customWidth="1"/>
    <col min="10001" max="10001" width="7.5" style="146" customWidth="1"/>
    <col min="10002" max="10002" width="17.83203125" style="146" customWidth="1"/>
    <col min="10003" max="10003" width="0.4921875" style="146" customWidth="1"/>
    <col min="10004" max="10240" width="10.5" style="146" customWidth="1"/>
    <col min="10241" max="10241" width="3" style="146" customWidth="1"/>
    <col min="10242" max="10242" width="2.5" style="146" customWidth="1"/>
    <col min="10243" max="10243" width="3.83203125" style="146" customWidth="1"/>
    <col min="10244" max="10244" width="11" style="146" customWidth="1"/>
    <col min="10245" max="10245" width="17.66015625" style="146" customWidth="1"/>
    <col min="10246" max="10246" width="0.4921875" style="146" customWidth="1"/>
    <col min="10247" max="10247" width="3.16015625" style="146" customWidth="1"/>
    <col min="10248" max="10248" width="3" style="146" customWidth="1"/>
    <col min="10249" max="10249" width="12.33203125" style="146" customWidth="1"/>
    <col min="10250" max="10250" width="16.16015625" style="146" customWidth="1"/>
    <col min="10251" max="10251" width="0.65625" style="146" customWidth="1"/>
    <col min="10252" max="10253" width="3" style="146" customWidth="1"/>
    <col min="10254" max="10254" width="5.66015625" style="146" customWidth="1"/>
    <col min="10255" max="10255" width="6.5" style="146" customWidth="1"/>
    <col min="10256" max="10256" width="12" style="146" customWidth="1"/>
    <col min="10257" max="10257" width="7.5" style="146" customWidth="1"/>
    <col min="10258" max="10258" width="17.83203125" style="146" customWidth="1"/>
    <col min="10259" max="10259" width="0.4921875" style="146" customWidth="1"/>
    <col min="10260" max="10496" width="10.5" style="146" customWidth="1"/>
    <col min="10497" max="10497" width="3" style="146" customWidth="1"/>
    <col min="10498" max="10498" width="2.5" style="146" customWidth="1"/>
    <col min="10499" max="10499" width="3.83203125" style="146" customWidth="1"/>
    <col min="10500" max="10500" width="11" style="146" customWidth="1"/>
    <col min="10501" max="10501" width="17.66015625" style="146" customWidth="1"/>
    <col min="10502" max="10502" width="0.4921875" style="146" customWidth="1"/>
    <col min="10503" max="10503" width="3.16015625" style="146" customWidth="1"/>
    <col min="10504" max="10504" width="3" style="146" customWidth="1"/>
    <col min="10505" max="10505" width="12.33203125" style="146" customWidth="1"/>
    <col min="10506" max="10506" width="16.16015625" style="146" customWidth="1"/>
    <col min="10507" max="10507" width="0.65625" style="146" customWidth="1"/>
    <col min="10508" max="10509" width="3" style="146" customWidth="1"/>
    <col min="10510" max="10510" width="5.66015625" style="146" customWidth="1"/>
    <col min="10511" max="10511" width="6.5" style="146" customWidth="1"/>
    <col min="10512" max="10512" width="12" style="146" customWidth="1"/>
    <col min="10513" max="10513" width="7.5" style="146" customWidth="1"/>
    <col min="10514" max="10514" width="17.83203125" style="146" customWidth="1"/>
    <col min="10515" max="10515" width="0.4921875" style="146" customWidth="1"/>
    <col min="10516" max="10752" width="10.5" style="146" customWidth="1"/>
    <col min="10753" max="10753" width="3" style="146" customWidth="1"/>
    <col min="10754" max="10754" width="2.5" style="146" customWidth="1"/>
    <col min="10755" max="10755" width="3.83203125" style="146" customWidth="1"/>
    <col min="10756" max="10756" width="11" style="146" customWidth="1"/>
    <col min="10757" max="10757" width="17.66015625" style="146" customWidth="1"/>
    <col min="10758" max="10758" width="0.4921875" style="146" customWidth="1"/>
    <col min="10759" max="10759" width="3.16015625" style="146" customWidth="1"/>
    <col min="10760" max="10760" width="3" style="146" customWidth="1"/>
    <col min="10761" max="10761" width="12.33203125" style="146" customWidth="1"/>
    <col min="10762" max="10762" width="16.16015625" style="146" customWidth="1"/>
    <col min="10763" max="10763" width="0.65625" style="146" customWidth="1"/>
    <col min="10764" max="10765" width="3" style="146" customWidth="1"/>
    <col min="10766" max="10766" width="5.66015625" style="146" customWidth="1"/>
    <col min="10767" max="10767" width="6.5" style="146" customWidth="1"/>
    <col min="10768" max="10768" width="12" style="146" customWidth="1"/>
    <col min="10769" max="10769" width="7.5" style="146" customWidth="1"/>
    <col min="10770" max="10770" width="17.83203125" style="146" customWidth="1"/>
    <col min="10771" max="10771" width="0.4921875" style="146" customWidth="1"/>
    <col min="10772" max="11008" width="10.5" style="146" customWidth="1"/>
    <col min="11009" max="11009" width="3" style="146" customWidth="1"/>
    <col min="11010" max="11010" width="2.5" style="146" customWidth="1"/>
    <col min="11011" max="11011" width="3.83203125" style="146" customWidth="1"/>
    <col min="11012" max="11012" width="11" style="146" customWidth="1"/>
    <col min="11013" max="11013" width="17.66015625" style="146" customWidth="1"/>
    <col min="11014" max="11014" width="0.4921875" style="146" customWidth="1"/>
    <col min="11015" max="11015" width="3.16015625" style="146" customWidth="1"/>
    <col min="11016" max="11016" width="3" style="146" customWidth="1"/>
    <col min="11017" max="11017" width="12.33203125" style="146" customWidth="1"/>
    <col min="11018" max="11018" width="16.16015625" style="146" customWidth="1"/>
    <col min="11019" max="11019" width="0.65625" style="146" customWidth="1"/>
    <col min="11020" max="11021" width="3" style="146" customWidth="1"/>
    <col min="11022" max="11022" width="5.66015625" style="146" customWidth="1"/>
    <col min="11023" max="11023" width="6.5" style="146" customWidth="1"/>
    <col min="11024" max="11024" width="12" style="146" customWidth="1"/>
    <col min="11025" max="11025" width="7.5" style="146" customWidth="1"/>
    <col min="11026" max="11026" width="17.83203125" style="146" customWidth="1"/>
    <col min="11027" max="11027" width="0.4921875" style="146" customWidth="1"/>
    <col min="11028" max="11264" width="10.5" style="146" customWidth="1"/>
    <col min="11265" max="11265" width="3" style="146" customWidth="1"/>
    <col min="11266" max="11266" width="2.5" style="146" customWidth="1"/>
    <col min="11267" max="11267" width="3.83203125" style="146" customWidth="1"/>
    <col min="11268" max="11268" width="11" style="146" customWidth="1"/>
    <col min="11269" max="11269" width="17.66015625" style="146" customWidth="1"/>
    <col min="11270" max="11270" width="0.4921875" style="146" customWidth="1"/>
    <col min="11271" max="11271" width="3.16015625" style="146" customWidth="1"/>
    <col min="11272" max="11272" width="3" style="146" customWidth="1"/>
    <col min="11273" max="11273" width="12.33203125" style="146" customWidth="1"/>
    <col min="11274" max="11274" width="16.16015625" style="146" customWidth="1"/>
    <col min="11275" max="11275" width="0.65625" style="146" customWidth="1"/>
    <col min="11276" max="11277" width="3" style="146" customWidth="1"/>
    <col min="11278" max="11278" width="5.66015625" style="146" customWidth="1"/>
    <col min="11279" max="11279" width="6.5" style="146" customWidth="1"/>
    <col min="11280" max="11280" width="12" style="146" customWidth="1"/>
    <col min="11281" max="11281" width="7.5" style="146" customWidth="1"/>
    <col min="11282" max="11282" width="17.83203125" style="146" customWidth="1"/>
    <col min="11283" max="11283" width="0.4921875" style="146" customWidth="1"/>
    <col min="11284" max="11520" width="10.5" style="146" customWidth="1"/>
    <col min="11521" max="11521" width="3" style="146" customWidth="1"/>
    <col min="11522" max="11522" width="2.5" style="146" customWidth="1"/>
    <col min="11523" max="11523" width="3.83203125" style="146" customWidth="1"/>
    <col min="11524" max="11524" width="11" style="146" customWidth="1"/>
    <col min="11525" max="11525" width="17.66015625" style="146" customWidth="1"/>
    <col min="11526" max="11526" width="0.4921875" style="146" customWidth="1"/>
    <col min="11527" max="11527" width="3.16015625" style="146" customWidth="1"/>
    <col min="11528" max="11528" width="3" style="146" customWidth="1"/>
    <col min="11529" max="11529" width="12.33203125" style="146" customWidth="1"/>
    <col min="11530" max="11530" width="16.16015625" style="146" customWidth="1"/>
    <col min="11531" max="11531" width="0.65625" style="146" customWidth="1"/>
    <col min="11532" max="11533" width="3" style="146" customWidth="1"/>
    <col min="11534" max="11534" width="5.66015625" style="146" customWidth="1"/>
    <col min="11535" max="11535" width="6.5" style="146" customWidth="1"/>
    <col min="11536" max="11536" width="12" style="146" customWidth="1"/>
    <col min="11537" max="11537" width="7.5" style="146" customWidth="1"/>
    <col min="11538" max="11538" width="17.83203125" style="146" customWidth="1"/>
    <col min="11539" max="11539" width="0.4921875" style="146" customWidth="1"/>
    <col min="11540" max="11776" width="10.5" style="146" customWidth="1"/>
    <col min="11777" max="11777" width="3" style="146" customWidth="1"/>
    <col min="11778" max="11778" width="2.5" style="146" customWidth="1"/>
    <col min="11779" max="11779" width="3.83203125" style="146" customWidth="1"/>
    <col min="11780" max="11780" width="11" style="146" customWidth="1"/>
    <col min="11781" max="11781" width="17.66015625" style="146" customWidth="1"/>
    <col min="11782" max="11782" width="0.4921875" style="146" customWidth="1"/>
    <col min="11783" max="11783" width="3.16015625" style="146" customWidth="1"/>
    <col min="11784" max="11784" width="3" style="146" customWidth="1"/>
    <col min="11785" max="11785" width="12.33203125" style="146" customWidth="1"/>
    <col min="11786" max="11786" width="16.16015625" style="146" customWidth="1"/>
    <col min="11787" max="11787" width="0.65625" style="146" customWidth="1"/>
    <col min="11788" max="11789" width="3" style="146" customWidth="1"/>
    <col min="11790" max="11790" width="5.66015625" style="146" customWidth="1"/>
    <col min="11791" max="11791" width="6.5" style="146" customWidth="1"/>
    <col min="11792" max="11792" width="12" style="146" customWidth="1"/>
    <col min="11793" max="11793" width="7.5" style="146" customWidth="1"/>
    <col min="11794" max="11794" width="17.83203125" style="146" customWidth="1"/>
    <col min="11795" max="11795" width="0.4921875" style="146" customWidth="1"/>
    <col min="11796" max="12032" width="10.5" style="146" customWidth="1"/>
    <col min="12033" max="12033" width="3" style="146" customWidth="1"/>
    <col min="12034" max="12034" width="2.5" style="146" customWidth="1"/>
    <col min="12035" max="12035" width="3.83203125" style="146" customWidth="1"/>
    <col min="12036" max="12036" width="11" style="146" customWidth="1"/>
    <col min="12037" max="12037" width="17.66015625" style="146" customWidth="1"/>
    <col min="12038" max="12038" width="0.4921875" style="146" customWidth="1"/>
    <col min="12039" max="12039" width="3.16015625" style="146" customWidth="1"/>
    <col min="12040" max="12040" width="3" style="146" customWidth="1"/>
    <col min="12041" max="12041" width="12.33203125" style="146" customWidth="1"/>
    <col min="12042" max="12042" width="16.16015625" style="146" customWidth="1"/>
    <col min="12043" max="12043" width="0.65625" style="146" customWidth="1"/>
    <col min="12044" max="12045" width="3" style="146" customWidth="1"/>
    <col min="12046" max="12046" width="5.66015625" style="146" customWidth="1"/>
    <col min="12047" max="12047" width="6.5" style="146" customWidth="1"/>
    <col min="12048" max="12048" width="12" style="146" customWidth="1"/>
    <col min="12049" max="12049" width="7.5" style="146" customWidth="1"/>
    <col min="12050" max="12050" width="17.83203125" style="146" customWidth="1"/>
    <col min="12051" max="12051" width="0.4921875" style="146" customWidth="1"/>
    <col min="12052" max="12288" width="10.5" style="146" customWidth="1"/>
    <col min="12289" max="12289" width="3" style="146" customWidth="1"/>
    <col min="12290" max="12290" width="2.5" style="146" customWidth="1"/>
    <col min="12291" max="12291" width="3.83203125" style="146" customWidth="1"/>
    <col min="12292" max="12292" width="11" style="146" customWidth="1"/>
    <col min="12293" max="12293" width="17.66015625" style="146" customWidth="1"/>
    <col min="12294" max="12294" width="0.4921875" style="146" customWidth="1"/>
    <col min="12295" max="12295" width="3.16015625" style="146" customWidth="1"/>
    <col min="12296" max="12296" width="3" style="146" customWidth="1"/>
    <col min="12297" max="12297" width="12.33203125" style="146" customWidth="1"/>
    <col min="12298" max="12298" width="16.16015625" style="146" customWidth="1"/>
    <col min="12299" max="12299" width="0.65625" style="146" customWidth="1"/>
    <col min="12300" max="12301" width="3" style="146" customWidth="1"/>
    <col min="12302" max="12302" width="5.66015625" style="146" customWidth="1"/>
    <col min="12303" max="12303" width="6.5" style="146" customWidth="1"/>
    <col min="12304" max="12304" width="12" style="146" customWidth="1"/>
    <col min="12305" max="12305" width="7.5" style="146" customWidth="1"/>
    <col min="12306" max="12306" width="17.83203125" style="146" customWidth="1"/>
    <col min="12307" max="12307" width="0.4921875" style="146" customWidth="1"/>
    <col min="12308" max="12544" width="10.5" style="146" customWidth="1"/>
    <col min="12545" max="12545" width="3" style="146" customWidth="1"/>
    <col min="12546" max="12546" width="2.5" style="146" customWidth="1"/>
    <col min="12547" max="12547" width="3.83203125" style="146" customWidth="1"/>
    <col min="12548" max="12548" width="11" style="146" customWidth="1"/>
    <col min="12549" max="12549" width="17.66015625" style="146" customWidth="1"/>
    <col min="12550" max="12550" width="0.4921875" style="146" customWidth="1"/>
    <col min="12551" max="12551" width="3.16015625" style="146" customWidth="1"/>
    <col min="12552" max="12552" width="3" style="146" customWidth="1"/>
    <col min="12553" max="12553" width="12.33203125" style="146" customWidth="1"/>
    <col min="12554" max="12554" width="16.16015625" style="146" customWidth="1"/>
    <col min="12555" max="12555" width="0.65625" style="146" customWidth="1"/>
    <col min="12556" max="12557" width="3" style="146" customWidth="1"/>
    <col min="12558" max="12558" width="5.66015625" style="146" customWidth="1"/>
    <col min="12559" max="12559" width="6.5" style="146" customWidth="1"/>
    <col min="12560" max="12560" width="12" style="146" customWidth="1"/>
    <col min="12561" max="12561" width="7.5" style="146" customWidth="1"/>
    <col min="12562" max="12562" width="17.83203125" style="146" customWidth="1"/>
    <col min="12563" max="12563" width="0.4921875" style="146" customWidth="1"/>
    <col min="12564" max="12800" width="10.5" style="146" customWidth="1"/>
    <col min="12801" max="12801" width="3" style="146" customWidth="1"/>
    <col min="12802" max="12802" width="2.5" style="146" customWidth="1"/>
    <col min="12803" max="12803" width="3.83203125" style="146" customWidth="1"/>
    <col min="12804" max="12804" width="11" style="146" customWidth="1"/>
    <col min="12805" max="12805" width="17.66015625" style="146" customWidth="1"/>
    <col min="12806" max="12806" width="0.4921875" style="146" customWidth="1"/>
    <col min="12807" max="12807" width="3.16015625" style="146" customWidth="1"/>
    <col min="12808" max="12808" width="3" style="146" customWidth="1"/>
    <col min="12809" max="12809" width="12.33203125" style="146" customWidth="1"/>
    <col min="12810" max="12810" width="16.16015625" style="146" customWidth="1"/>
    <col min="12811" max="12811" width="0.65625" style="146" customWidth="1"/>
    <col min="12812" max="12813" width="3" style="146" customWidth="1"/>
    <col min="12814" max="12814" width="5.66015625" style="146" customWidth="1"/>
    <col min="12815" max="12815" width="6.5" style="146" customWidth="1"/>
    <col min="12816" max="12816" width="12" style="146" customWidth="1"/>
    <col min="12817" max="12817" width="7.5" style="146" customWidth="1"/>
    <col min="12818" max="12818" width="17.83203125" style="146" customWidth="1"/>
    <col min="12819" max="12819" width="0.4921875" style="146" customWidth="1"/>
    <col min="12820" max="13056" width="10.5" style="146" customWidth="1"/>
    <col min="13057" max="13057" width="3" style="146" customWidth="1"/>
    <col min="13058" max="13058" width="2.5" style="146" customWidth="1"/>
    <col min="13059" max="13059" width="3.83203125" style="146" customWidth="1"/>
    <col min="13060" max="13060" width="11" style="146" customWidth="1"/>
    <col min="13061" max="13061" width="17.66015625" style="146" customWidth="1"/>
    <col min="13062" max="13062" width="0.4921875" style="146" customWidth="1"/>
    <col min="13063" max="13063" width="3.16015625" style="146" customWidth="1"/>
    <col min="13064" max="13064" width="3" style="146" customWidth="1"/>
    <col min="13065" max="13065" width="12.33203125" style="146" customWidth="1"/>
    <col min="13066" max="13066" width="16.16015625" style="146" customWidth="1"/>
    <col min="13067" max="13067" width="0.65625" style="146" customWidth="1"/>
    <col min="13068" max="13069" width="3" style="146" customWidth="1"/>
    <col min="13070" max="13070" width="5.66015625" style="146" customWidth="1"/>
    <col min="13071" max="13071" width="6.5" style="146" customWidth="1"/>
    <col min="13072" max="13072" width="12" style="146" customWidth="1"/>
    <col min="13073" max="13073" width="7.5" style="146" customWidth="1"/>
    <col min="13074" max="13074" width="17.83203125" style="146" customWidth="1"/>
    <col min="13075" max="13075" width="0.4921875" style="146" customWidth="1"/>
    <col min="13076" max="13312" width="10.5" style="146" customWidth="1"/>
    <col min="13313" max="13313" width="3" style="146" customWidth="1"/>
    <col min="13314" max="13314" width="2.5" style="146" customWidth="1"/>
    <col min="13315" max="13315" width="3.83203125" style="146" customWidth="1"/>
    <col min="13316" max="13316" width="11" style="146" customWidth="1"/>
    <col min="13317" max="13317" width="17.66015625" style="146" customWidth="1"/>
    <col min="13318" max="13318" width="0.4921875" style="146" customWidth="1"/>
    <col min="13319" max="13319" width="3.16015625" style="146" customWidth="1"/>
    <col min="13320" max="13320" width="3" style="146" customWidth="1"/>
    <col min="13321" max="13321" width="12.33203125" style="146" customWidth="1"/>
    <col min="13322" max="13322" width="16.16015625" style="146" customWidth="1"/>
    <col min="13323" max="13323" width="0.65625" style="146" customWidth="1"/>
    <col min="13324" max="13325" width="3" style="146" customWidth="1"/>
    <col min="13326" max="13326" width="5.66015625" style="146" customWidth="1"/>
    <col min="13327" max="13327" width="6.5" style="146" customWidth="1"/>
    <col min="13328" max="13328" width="12" style="146" customWidth="1"/>
    <col min="13329" max="13329" width="7.5" style="146" customWidth="1"/>
    <col min="13330" max="13330" width="17.83203125" style="146" customWidth="1"/>
    <col min="13331" max="13331" width="0.4921875" style="146" customWidth="1"/>
    <col min="13332" max="13568" width="10.5" style="146" customWidth="1"/>
    <col min="13569" max="13569" width="3" style="146" customWidth="1"/>
    <col min="13570" max="13570" width="2.5" style="146" customWidth="1"/>
    <col min="13571" max="13571" width="3.83203125" style="146" customWidth="1"/>
    <col min="13572" max="13572" width="11" style="146" customWidth="1"/>
    <col min="13573" max="13573" width="17.66015625" style="146" customWidth="1"/>
    <col min="13574" max="13574" width="0.4921875" style="146" customWidth="1"/>
    <col min="13575" max="13575" width="3.16015625" style="146" customWidth="1"/>
    <col min="13576" max="13576" width="3" style="146" customWidth="1"/>
    <col min="13577" max="13577" width="12.33203125" style="146" customWidth="1"/>
    <col min="13578" max="13578" width="16.16015625" style="146" customWidth="1"/>
    <col min="13579" max="13579" width="0.65625" style="146" customWidth="1"/>
    <col min="13580" max="13581" width="3" style="146" customWidth="1"/>
    <col min="13582" max="13582" width="5.66015625" style="146" customWidth="1"/>
    <col min="13583" max="13583" width="6.5" style="146" customWidth="1"/>
    <col min="13584" max="13584" width="12" style="146" customWidth="1"/>
    <col min="13585" max="13585" width="7.5" style="146" customWidth="1"/>
    <col min="13586" max="13586" width="17.83203125" style="146" customWidth="1"/>
    <col min="13587" max="13587" width="0.4921875" style="146" customWidth="1"/>
    <col min="13588" max="13824" width="10.5" style="146" customWidth="1"/>
    <col min="13825" max="13825" width="3" style="146" customWidth="1"/>
    <col min="13826" max="13826" width="2.5" style="146" customWidth="1"/>
    <col min="13827" max="13827" width="3.83203125" style="146" customWidth="1"/>
    <col min="13828" max="13828" width="11" style="146" customWidth="1"/>
    <col min="13829" max="13829" width="17.66015625" style="146" customWidth="1"/>
    <col min="13830" max="13830" width="0.4921875" style="146" customWidth="1"/>
    <col min="13831" max="13831" width="3.16015625" style="146" customWidth="1"/>
    <col min="13832" max="13832" width="3" style="146" customWidth="1"/>
    <col min="13833" max="13833" width="12.33203125" style="146" customWidth="1"/>
    <col min="13834" max="13834" width="16.16015625" style="146" customWidth="1"/>
    <col min="13835" max="13835" width="0.65625" style="146" customWidth="1"/>
    <col min="13836" max="13837" width="3" style="146" customWidth="1"/>
    <col min="13838" max="13838" width="5.66015625" style="146" customWidth="1"/>
    <col min="13839" max="13839" width="6.5" style="146" customWidth="1"/>
    <col min="13840" max="13840" width="12" style="146" customWidth="1"/>
    <col min="13841" max="13841" width="7.5" style="146" customWidth="1"/>
    <col min="13842" max="13842" width="17.83203125" style="146" customWidth="1"/>
    <col min="13843" max="13843" width="0.4921875" style="146" customWidth="1"/>
    <col min="13844" max="14080" width="10.5" style="146" customWidth="1"/>
    <col min="14081" max="14081" width="3" style="146" customWidth="1"/>
    <col min="14082" max="14082" width="2.5" style="146" customWidth="1"/>
    <col min="14083" max="14083" width="3.83203125" style="146" customWidth="1"/>
    <col min="14084" max="14084" width="11" style="146" customWidth="1"/>
    <col min="14085" max="14085" width="17.66015625" style="146" customWidth="1"/>
    <col min="14086" max="14086" width="0.4921875" style="146" customWidth="1"/>
    <col min="14087" max="14087" width="3.16015625" style="146" customWidth="1"/>
    <col min="14088" max="14088" width="3" style="146" customWidth="1"/>
    <col min="14089" max="14089" width="12.33203125" style="146" customWidth="1"/>
    <col min="14090" max="14090" width="16.16015625" style="146" customWidth="1"/>
    <col min="14091" max="14091" width="0.65625" style="146" customWidth="1"/>
    <col min="14092" max="14093" width="3" style="146" customWidth="1"/>
    <col min="14094" max="14094" width="5.66015625" style="146" customWidth="1"/>
    <col min="14095" max="14095" width="6.5" style="146" customWidth="1"/>
    <col min="14096" max="14096" width="12" style="146" customWidth="1"/>
    <col min="14097" max="14097" width="7.5" style="146" customWidth="1"/>
    <col min="14098" max="14098" width="17.83203125" style="146" customWidth="1"/>
    <col min="14099" max="14099" width="0.4921875" style="146" customWidth="1"/>
    <col min="14100" max="14336" width="10.5" style="146" customWidth="1"/>
    <col min="14337" max="14337" width="3" style="146" customWidth="1"/>
    <col min="14338" max="14338" width="2.5" style="146" customWidth="1"/>
    <col min="14339" max="14339" width="3.83203125" style="146" customWidth="1"/>
    <col min="14340" max="14340" width="11" style="146" customWidth="1"/>
    <col min="14341" max="14341" width="17.66015625" style="146" customWidth="1"/>
    <col min="14342" max="14342" width="0.4921875" style="146" customWidth="1"/>
    <col min="14343" max="14343" width="3.16015625" style="146" customWidth="1"/>
    <col min="14344" max="14344" width="3" style="146" customWidth="1"/>
    <col min="14345" max="14345" width="12.33203125" style="146" customWidth="1"/>
    <col min="14346" max="14346" width="16.16015625" style="146" customWidth="1"/>
    <col min="14347" max="14347" width="0.65625" style="146" customWidth="1"/>
    <col min="14348" max="14349" width="3" style="146" customWidth="1"/>
    <col min="14350" max="14350" width="5.66015625" style="146" customWidth="1"/>
    <col min="14351" max="14351" width="6.5" style="146" customWidth="1"/>
    <col min="14352" max="14352" width="12" style="146" customWidth="1"/>
    <col min="14353" max="14353" width="7.5" style="146" customWidth="1"/>
    <col min="14354" max="14354" width="17.83203125" style="146" customWidth="1"/>
    <col min="14355" max="14355" width="0.4921875" style="146" customWidth="1"/>
    <col min="14356" max="14592" width="10.5" style="146" customWidth="1"/>
    <col min="14593" max="14593" width="3" style="146" customWidth="1"/>
    <col min="14594" max="14594" width="2.5" style="146" customWidth="1"/>
    <col min="14595" max="14595" width="3.83203125" style="146" customWidth="1"/>
    <col min="14596" max="14596" width="11" style="146" customWidth="1"/>
    <col min="14597" max="14597" width="17.66015625" style="146" customWidth="1"/>
    <col min="14598" max="14598" width="0.4921875" style="146" customWidth="1"/>
    <col min="14599" max="14599" width="3.16015625" style="146" customWidth="1"/>
    <col min="14600" max="14600" width="3" style="146" customWidth="1"/>
    <col min="14601" max="14601" width="12.33203125" style="146" customWidth="1"/>
    <col min="14602" max="14602" width="16.16015625" style="146" customWidth="1"/>
    <col min="14603" max="14603" width="0.65625" style="146" customWidth="1"/>
    <col min="14604" max="14605" width="3" style="146" customWidth="1"/>
    <col min="14606" max="14606" width="5.66015625" style="146" customWidth="1"/>
    <col min="14607" max="14607" width="6.5" style="146" customWidth="1"/>
    <col min="14608" max="14608" width="12" style="146" customWidth="1"/>
    <col min="14609" max="14609" width="7.5" style="146" customWidth="1"/>
    <col min="14610" max="14610" width="17.83203125" style="146" customWidth="1"/>
    <col min="14611" max="14611" width="0.4921875" style="146" customWidth="1"/>
    <col min="14612" max="14848" width="10.5" style="146" customWidth="1"/>
    <col min="14849" max="14849" width="3" style="146" customWidth="1"/>
    <col min="14850" max="14850" width="2.5" style="146" customWidth="1"/>
    <col min="14851" max="14851" width="3.83203125" style="146" customWidth="1"/>
    <col min="14852" max="14852" width="11" style="146" customWidth="1"/>
    <col min="14853" max="14853" width="17.66015625" style="146" customWidth="1"/>
    <col min="14854" max="14854" width="0.4921875" style="146" customWidth="1"/>
    <col min="14855" max="14855" width="3.16015625" style="146" customWidth="1"/>
    <col min="14856" max="14856" width="3" style="146" customWidth="1"/>
    <col min="14857" max="14857" width="12.33203125" style="146" customWidth="1"/>
    <col min="14858" max="14858" width="16.16015625" style="146" customWidth="1"/>
    <col min="14859" max="14859" width="0.65625" style="146" customWidth="1"/>
    <col min="14860" max="14861" width="3" style="146" customWidth="1"/>
    <col min="14862" max="14862" width="5.66015625" style="146" customWidth="1"/>
    <col min="14863" max="14863" width="6.5" style="146" customWidth="1"/>
    <col min="14864" max="14864" width="12" style="146" customWidth="1"/>
    <col min="14865" max="14865" width="7.5" style="146" customWidth="1"/>
    <col min="14866" max="14866" width="17.83203125" style="146" customWidth="1"/>
    <col min="14867" max="14867" width="0.4921875" style="146" customWidth="1"/>
    <col min="14868" max="15104" width="10.5" style="146" customWidth="1"/>
    <col min="15105" max="15105" width="3" style="146" customWidth="1"/>
    <col min="15106" max="15106" width="2.5" style="146" customWidth="1"/>
    <col min="15107" max="15107" width="3.83203125" style="146" customWidth="1"/>
    <col min="15108" max="15108" width="11" style="146" customWidth="1"/>
    <col min="15109" max="15109" width="17.66015625" style="146" customWidth="1"/>
    <col min="15110" max="15110" width="0.4921875" style="146" customWidth="1"/>
    <col min="15111" max="15111" width="3.16015625" style="146" customWidth="1"/>
    <col min="15112" max="15112" width="3" style="146" customWidth="1"/>
    <col min="15113" max="15113" width="12.33203125" style="146" customWidth="1"/>
    <col min="15114" max="15114" width="16.16015625" style="146" customWidth="1"/>
    <col min="15115" max="15115" width="0.65625" style="146" customWidth="1"/>
    <col min="15116" max="15117" width="3" style="146" customWidth="1"/>
    <col min="15118" max="15118" width="5.66015625" style="146" customWidth="1"/>
    <col min="15119" max="15119" width="6.5" style="146" customWidth="1"/>
    <col min="15120" max="15120" width="12" style="146" customWidth="1"/>
    <col min="15121" max="15121" width="7.5" style="146" customWidth="1"/>
    <col min="15122" max="15122" width="17.83203125" style="146" customWidth="1"/>
    <col min="15123" max="15123" width="0.4921875" style="146" customWidth="1"/>
    <col min="15124" max="15360" width="10.5" style="146" customWidth="1"/>
    <col min="15361" max="15361" width="3" style="146" customWidth="1"/>
    <col min="15362" max="15362" width="2.5" style="146" customWidth="1"/>
    <col min="15363" max="15363" width="3.83203125" style="146" customWidth="1"/>
    <col min="15364" max="15364" width="11" style="146" customWidth="1"/>
    <col min="15365" max="15365" width="17.66015625" style="146" customWidth="1"/>
    <col min="15366" max="15366" width="0.4921875" style="146" customWidth="1"/>
    <col min="15367" max="15367" width="3.16015625" style="146" customWidth="1"/>
    <col min="15368" max="15368" width="3" style="146" customWidth="1"/>
    <col min="15369" max="15369" width="12.33203125" style="146" customWidth="1"/>
    <col min="15370" max="15370" width="16.16015625" style="146" customWidth="1"/>
    <col min="15371" max="15371" width="0.65625" style="146" customWidth="1"/>
    <col min="15372" max="15373" width="3" style="146" customWidth="1"/>
    <col min="15374" max="15374" width="5.66015625" style="146" customWidth="1"/>
    <col min="15375" max="15375" width="6.5" style="146" customWidth="1"/>
    <col min="15376" max="15376" width="12" style="146" customWidth="1"/>
    <col min="15377" max="15377" width="7.5" style="146" customWidth="1"/>
    <col min="15378" max="15378" width="17.83203125" style="146" customWidth="1"/>
    <col min="15379" max="15379" width="0.4921875" style="146" customWidth="1"/>
    <col min="15380" max="15616" width="10.5" style="146" customWidth="1"/>
    <col min="15617" max="15617" width="3" style="146" customWidth="1"/>
    <col min="15618" max="15618" width="2.5" style="146" customWidth="1"/>
    <col min="15619" max="15619" width="3.83203125" style="146" customWidth="1"/>
    <col min="15620" max="15620" width="11" style="146" customWidth="1"/>
    <col min="15621" max="15621" width="17.66015625" style="146" customWidth="1"/>
    <col min="15622" max="15622" width="0.4921875" style="146" customWidth="1"/>
    <col min="15623" max="15623" width="3.16015625" style="146" customWidth="1"/>
    <col min="15624" max="15624" width="3" style="146" customWidth="1"/>
    <col min="15625" max="15625" width="12.33203125" style="146" customWidth="1"/>
    <col min="15626" max="15626" width="16.16015625" style="146" customWidth="1"/>
    <col min="15627" max="15627" width="0.65625" style="146" customWidth="1"/>
    <col min="15628" max="15629" width="3" style="146" customWidth="1"/>
    <col min="15630" max="15630" width="5.66015625" style="146" customWidth="1"/>
    <col min="15631" max="15631" width="6.5" style="146" customWidth="1"/>
    <col min="15632" max="15632" width="12" style="146" customWidth="1"/>
    <col min="15633" max="15633" width="7.5" style="146" customWidth="1"/>
    <col min="15634" max="15634" width="17.83203125" style="146" customWidth="1"/>
    <col min="15635" max="15635" width="0.4921875" style="146" customWidth="1"/>
    <col min="15636" max="15872" width="10.5" style="146" customWidth="1"/>
    <col min="15873" max="15873" width="3" style="146" customWidth="1"/>
    <col min="15874" max="15874" width="2.5" style="146" customWidth="1"/>
    <col min="15875" max="15875" width="3.83203125" style="146" customWidth="1"/>
    <col min="15876" max="15876" width="11" style="146" customWidth="1"/>
    <col min="15877" max="15877" width="17.66015625" style="146" customWidth="1"/>
    <col min="15878" max="15878" width="0.4921875" style="146" customWidth="1"/>
    <col min="15879" max="15879" width="3.16015625" style="146" customWidth="1"/>
    <col min="15880" max="15880" width="3" style="146" customWidth="1"/>
    <col min="15881" max="15881" width="12.33203125" style="146" customWidth="1"/>
    <col min="15882" max="15882" width="16.16015625" style="146" customWidth="1"/>
    <col min="15883" max="15883" width="0.65625" style="146" customWidth="1"/>
    <col min="15884" max="15885" width="3" style="146" customWidth="1"/>
    <col min="15886" max="15886" width="5.66015625" style="146" customWidth="1"/>
    <col min="15887" max="15887" width="6.5" style="146" customWidth="1"/>
    <col min="15888" max="15888" width="12" style="146" customWidth="1"/>
    <col min="15889" max="15889" width="7.5" style="146" customWidth="1"/>
    <col min="15890" max="15890" width="17.83203125" style="146" customWidth="1"/>
    <col min="15891" max="15891" width="0.4921875" style="146" customWidth="1"/>
    <col min="15892" max="16128" width="10.5" style="146" customWidth="1"/>
    <col min="16129" max="16129" width="3" style="146" customWidth="1"/>
    <col min="16130" max="16130" width="2.5" style="146" customWidth="1"/>
    <col min="16131" max="16131" width="3.83203125" style="146" customWidth="1"/>
    <col min="16132" max="16132" width="11" style="146" customWidth="1"/>
    <col min="16133" max="16133" width="17.66015625" style="146" customWidth="1"/>
    <col min="16134" max="16134" width="0.4921875" style="146" customWidth="1"/>
    <col min="16135" max="16135" width="3.16015625" style="146" customWidth="1"/>
    <col min="16136" max="16136" width="3" style="146" customWidth="1"/>
    <col min="16137" max="16137" width="12.33203125" style="146" customWidth="1"/>
    <col min="16138" max="16138" width="16.16015625" style="146" customWidth="1"/>
    <col min="16139" max="16139" width="0.65625" style="146" customWidth="1"/>
    <col min="16140" max="16141" width="3" style="146" customWidth="1"/>
    <col min="16142" max="16142" width="5.66015625" style="146" customWidth="1"/>
    <col min="16143" max="16143" width="6.5" style="146" customWidth="1"/>
    <col min="16144" max="16144" width="12" style="146" customWidth="1"/>
    <col min="16145" max="16145" width="7.5" style="146" customWidth="1"/>
    <col min="16146" max="16146" width="17.83203125" style="146" customWidth="1"/>
    <col min="16147" max="16147" width="0.4921875" style="146" customWidth="1"/>
    <col min="16148" max="16384" width="10.5" style="146" customWidth="1"/>
  </cols>
  <sheetData>
    <row r="1" spans="1:19" s="122" customFormat="1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s="122" customFormat="1" ht="23.25">
      <c r="A2" s="21"/>
      <c r="B2" s="22"/>
      <c r="C2" s="22"/>
      <c r="D2" s="22"/>
      <c r="E2" s="22"/>
      <c r="F2" s="22"/>
      <c r="G2" s="23" t="s">
        <v>160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4"/>
    </row>
    <row r="3" spans="1:19" s="122" customFormat="1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s="122" customFormat="1" ht="12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s="122" customFormat="1" ht="11.25">
      <c r="A5" s="31"/>
      <c r="B5" s="32" t="s">
        <v>161</v>
      </c>
      <c r="C5" s="32"/>
      <c r="D5" s="32"/>
      <c r="E5" s="213" t="s">
        <v>162</v>
      </c>
      <c r="F5" s="214"/>
      <c r="G5" s="214"/>
      <c r="H5" s="214"/>
      <c r="I5" s="214"/>
      <c r="J5" s="214"/>
      <c r="K5" s="214"/>
      <c r="L5" s="215"/>
      <c r="M5" s="32"/>
      <c r="N5" s="32"/>
      <c r="O5" s="204" t="s">
        <v>163</v>
      </c>
      <c r="P5" s="204"/>
      <c r="Q5" s="33"/>
      <c r="R5" s="34"/>
      <c r="S5" s="35"/>
    </row>
    <row r="6" spans="1:19" s="122" customFormat="1" ht="11.25">
      <c r="A6" s="31"/>
      <c r="B6" s="32" t="s">
        <v>164</v>
      </c>
      <c r="C6" s="32"/>
      <c r="D6" s="32"/>
      <c r="E6" s="216" t="s">
        <v>165</v>
      </c>
      <c r="F6" s="217"/>
      <c r="G6" s="217"/>
      <c r="H6" s="217"/>
      <c r="I6" s="217"/>
      <c r="J6" s="217"/>
      <c r="K6" s="217"/>
      <c r="L6" s="218"/>
      <c r="M6" s="32"/>
      <c r="N6" s="32"/>
      <c r="O6" s="204" t="s">
        <v>166</v>
      </c>
      <c r="P6" s="204"/>
      <c r="Q6" s="36"/>
      <c r="R6" s="35"/>
      <c r="S6" s="35"/>
    </row>
    <row r="7" spans="1:19" s="122" customFormat="1" ht="12" thickBot="1">
      <c r="A7" s="31"/>
      <c r="B7" s="32"/>
      <c r="C7" s="32"/>
      <c r="D7" s="32"/>
      <c r="E7" s="219" t="s">
        <v>167</v>
      </c>
      <c r="F7" s="220"/>
      <c r="G7" s="220"/>
      <c r="H7" s="220"/>
      <c r="I7" s="220"/>
      <c r="J7" s="220"/>
      <c r="K7" s="220"/>
      <c r="L7" s="221"/>
      <c r="M7" s="32"/>
      <c r="N7" s="32"/>
      <c r="O7" s="204" t="s">
        <v>168</v>
      </c>
      <c r="P7" s="204"/>
      <c r="Q7" s="37" t="s">
        <v>169</v>
      </c>
      <c r="R7" s="38"/>
      <c r="S7" s="35"/>
    </row>
    <row r="8" spans="1:19" s="122" customFormat="1" ht="12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04" t="s">
        <v>170</v>
      </c>
      <c r="P8" s="204"/>
      <c r="Q8" s="32" t="s">
        <v>171</v>
      </c>
      <c r="R8" s="32"/>
      <c r="S8" s="35"/>
    </row>
    <row r="9" spans="1:19" s="122" customFormat="1" ht="12" thickBot="1">
      <c r="A9" s="31"/>
      <c r="B9" s="32" t="s">
        <v>172</v>
      </c>
      <c r="C9" s="32"/>
      <c r="D9" s="32"/>
      <c r="E9" s="222" t="s">
        <v>173</v>
      </c>
      <c r="F9" s="223"/>
      <c r="G9" s="223"/>
      <c r="H9" s="223"/>
      <c r="I9" s="223"/>
      <c r="J9" s="223"/>
      <c r="K9" s="223"/>
      <c r="L9" s="224"/>
      <c r="M9" s="32"/>
      <c r="N9" s="32"/>
      <c r="O9" s="211" t="s">
        <v>174</v>
      </c>
      <c r="P9" s="212"/>
      <c r="Q9" s="39" t="s">
        <v>175</v>
      </c>
      <c r="R9" s="40" t="s">
        <v>176</v>
      </c>
      <c r="S9" s="35"/>
    </row>
    <row r="10" spans="1:19" s="122" customFormat="1" ht="12" thickBot="1">
      <c r="A10" s="31"/>
      <c r="B10" s="32" t="s">
        <v>177</v>
      </c>
      <c r="C10" s="32"/>
      <c r="D10" s="32"/>
      <c r="E10" s="208" t="s">
        <v>167</v>
      </c>
      <c r="F10" s="209"/>
      <c r="G10" s="209"/>
      <c r="H10" s="209"/>
      <c r="I10" s="209"/>
      <c r="J10" s="209"/>
      <c r="K10" s="209"/>
      <c r="L10" s="210"/>
      <c r="M10" s="32"/>
      <c r="N10" s="32"/>
      <c r="O10" s="211"/>
      <c r="P10" s="212"/>
      <c r="Q10" s="39"/>
      <c r="R10" s="41"/>
      <c r="S10" s="35"/>
    </row>
    <row r="11" spans="1:19" s="122" customFormat="1" ht="12" thickBot="1">
      <c r="A11" s="31"/>
      <c r="B11" s="32" t="s">
        <v>178</v>
      </c>
      <c r="C11" s="32"/>
      <c r="D11" s="32"/>
      <c r="E11" s="208"/>
      <c r="F11" s="209"/>
      <c r="G11" s="209"/>
      <c r="H11" s="209"/>
      <c r="I11" s="209"/>
      <c r="J11" s="209"/>
      <c r="K11" s="209"/>
      <c r="L11" s="210"/>
      <c r="M11" s="32"/>
      <c r="N11" s="32"/>
      <c r="O11" s="211"/>
      <c r="P11" s="212"/>
      <c r="Q11" s="39"/>
      <c r="R11" s="41"/>
      <c r="S11" s="35"/>
    </row>
    <row r="12" spans="1:19" s="122" customFormat="1" ht="12" thickBot="1">
      <c r="A12" s="31"/>
      <c r="B12" s="32" t="s">
        <v>179</v>
      </c>
      <c r="C12" s="32"/>
      <c r="D12" s="32"/>
      <c r="E12" s="226"/>
      <c r="F12" s="227"/>
      <c r="G12" s="227"/>
      <c r="H12" s="227"/>
      <c r="I12" s="227"/>
      <c r="J12" s="227"/>
      <c r="K12" s="227"/>
      <c r="L12" s="228"/>
      <c r="M12" s="32"/>
      <c r="N12" s="32"/>
      <c r="O12" s="202"/>
      <c r="P12" s="203"/>
      <c r="Q12" s="202"/>
      <c r="R12" s="203"/>
      <c r="S12" s="35"/>
    </row>
    <row r="13" spans="1:19" s="122" customFormat="1" ht="12" thickBot="1">
      <c r="A13" s="42"/>
      <c r="B13" s="43"/>
      <c r="C13" s="43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44"/>
      <c r="R13" s="43"/>
      <c r="S13" s="45"/>
    </row>
    <row r="14" spans="1:19" s="122" customFormat="1" ht="12" thickBot="1">
      <c r="A14" s="31"/>
      <c r="B14" s="32"/>
      <c r="C14" s="32"/>
      <c r="D14" s="32"/>
      <c r="E14" s="46" t="s">
        <v>180</v>
      </c>
      <c r="F14" s="32"/>
      <c r="G14" s="32"/>
      <c r="H14" s="32"/>
      <c r="I14" s="46" t="s">
        <v>181</v>
      </c>
      <c r="J14" s="32"/>
      <c r="K14" s="32"/>
      <c r="L14" s="32"/>
      <c r="M14" s="32"/>
      <c r="N14" s="32"/>
      <c r="O14" s="204" t="s">
        <v>182</v>
      </c>
      <c r="P14" s="204"/>
      <c r="Q14" s="33"/>
      <c r="R14" s="47"/>
      <c r="S14" s="35"/>
    </row>
    <row r="15" spans="1:19" s="122" customFormat="1" ht="12" thickBot="1">
      <c r="A15" s="31"/>
      <c r="B15" s="32"/>
      <c r="C15" s="32"/>
      <c r="D15" s="32"/>
      <c r="E15" s="48"/>
      <c r="F15" s="32"/>
      <c r="G15" s="46"/>
      <c r="H15" s="32"/>
      <c r="I15" s="154" t="str">
        <f>'Stavební úpravy, zateplení fasá'!H8</f>
        <v xml:space="preserve"> </v>
      </c>
      <c r="J15" s="154"/>
      <c r="K15" s="32"/>
      <c r="L15" s="32"/>
      <c r="M15" s="32"/>
      <c r="N15" s="32"/>
      <c r="O15" s="204" t="s">
        <v>183</v>
      </c>
      <c r="P15" s="204"/>
      <c r="Q15" s="37"/>
      <c r="R15" s="49"/>
      <c r="S15" s="35"/>
    </row>
    <row r="16" spans="1:19" s="122" customFormat="1" ht="11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2"/>
      <c r="P16" s="51"/>
      <c r="Q16" s="51"/>
      <c r="R16" s="51"/>
      <c r="S16" s="52"/>
    </row>
    <row r="17" spans="1:19" s="122" customFormat="1" ht="12.75">
      <c r="A17" s="53"/>
      <c r="B17" s="54"/>
      <c r="C17" s="54"/>
      <c r="D17" s="54"/>
      <c r="E17" s="55" t="s">
        <v>184</v>
      </c>
      <c r="F17" s="54"/>
      <c r="G17" s="54"/>
      <c r="H17" s="54"/>
      <c r="I17" s="54"/>
      <c r="J17" s="54"/>
      <c r="K17" s="54"/>
      <c r="L17" s="54"/>
      <c r="M17" s="54"/>
      <c r="N17" s="54"/>
      <c r="O17" s="29"/>
      <c r="P17" s="54"/>
      <c r="Q17" s="54"/>
      <c r="R17" s="54"/>
      <c r="S17" s="56"/>
    </row>
    <row r="18" spans="1:19" s="122" customFormat="1" ht="11.25">
      <c r="A18" s="57" t="s">
        <v>185</v>
      </c>
      <c r="B18" s="58"/>
      <c r="C18" s="58"/>
      <c r="D18" s="59"/>
      <c r="E18" s="60" t="s">
        <v>186</v>
      </c>
      <c r="F18" s="59"/>
      <c r="G18" s="60" t="s">
        <v>187</v>
      </c>
      <c r="H18" s="58"/>
      <c r="I18" s="59"/>
      <c r="J18" s="60" t="s">
        <v>188</v>
      </c>
      <c r="K18" s="58"/>
      <c r="L18" s="60" t="s">
        <v>189</v>
      </c>
      <c r="M18" s="58"/>
      <c r="N18" s="58"/>
      <c r="O18" s="58"/>
      <c r="P18" s="59"/>
      <c r="Q18" s="60" t="s">
        <v>190</v>
      </c>
      <c r="R18" s="58"/>
      <c r="S18" s="61"/>
    </row>
    <row r="19" spans="1:19" s="122" customFormat="1" ht="12.75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8"/>
      <c r="L19" s="67"/>
      <c r="M19" s="63"/>
      <c r="N19" s="63"/>
      <c r="O19" s="69"/>
      <c r="P19" s="64">
        <v>0</v>
      </c>
      <c r="Q19" s="67"/>
      <c r="R19" s="70">
        <v>0</v>
      </c>
      <c r="S19" s="71"/>
    </row>
    <row r="20" spans="1:19" s="122" customFormat="1" ht="12.75">
      <c r="A20" s="53"/>
      <c r="B20" s="54"/>
      <c r="C20" s="54"/>
      <c r="D20" s="54"/>
      <c r="E20" s="55" t="s">
        <v>191</v>
      </c>
      <c r="F20" s="54"/>
      <c r="G20" s="54"/>
      <c r="H20" s="54"/>
      <c r="I20" s="54"/>
      <c r="J20" s="72" t="s">
        <v>192</v>
      </c>
      <c r="K20" s="54"/>
      <c r="L20" s="54"/>
      <c r="M20" s="54"/>
      <c r="N20" s="54"/>
      <c r="O20" s="51"/>
      <c r="P20" s="54"/>
      <c r="Q20" s="54"/>
      <c r="R20" s="54"/>
      <c r="S20" s="56"/>
    </row>
    <row r="21" spans="1:19" s="122" customFormat="1" ht="15.75">
      <c r="A21" s="73" t="s">
        <v>193</v>
      </c>
      <c r="B21" s="74"/>
      <c r="C21" s="75" t="s">
        <v>194</v>
      </c>
      <c r="D21" s="76"/>
      <c r="E21" s="76"/>
      <c r="F21" s="77"/>
      <c r="G21" s="73" t="s">
        <v>195</v>
      </c>
      <c r="H21" s="78"/>
      <c r="I21" s="75" t="s">
        <v>196</v>
      </c>
      <c r="J21" s="76"/>
      <c r="K21" s="76"/>
      <c r="L21" s="73" t="s">
        <v>197</v>
      </c>
      <c r="M21" s="78"/>
      <c r="N21" s="75" t="s">
        <v>198</v>
      </c>
      <c r="O21" s="79"/>
      <c r="P21" s="76"/>
      <c r="Q21" s="76"/>
      <c r="R21" s="76"/>
      <c r="S21" s="77"/>
    </row>
    <row r="22" spans="1:19" s="122" customFormat="1" ht="12.75">
      <c r="A22" s="80" t="s">
        <v>11</v>
      </c>
      <c r="B22" s="81" t="s">
        <v>199</v>
      </c>
      <c r="C22" s="82"/>
      <c r="D22" s="83" t="s">
        <v>200</v>
      </c>
      <c r="E22" s="84">
        <f>SUM('Stavební úpravy, zateplení fasá'!G13)</f>
        <v>0</v>
      </c>
      <c r="F22" s="85"/>
      <c r="G22" s="80" t="s">
        <v>18</v>
      </c>
      <c r="H22" s="86" t="s">
        <v>201</v>
      </c>
      <c r="I22" s="87"/>
      <c r="J22" s="88">
        <v>0</v>
      </c>
      <c r="K22" s="89"/>
      <c r="L22" s="80" t="s">
        <v>202</v>
      </c>
      <c r="M22" s="90" t="s">
        <v>203</v>
      </c>
      <c r="N22" s="91"/>
      <c r="O22" s="91"/>
      <c r="P22" s="91"/>
      <c r="Q22" s="92">
        <v>0.02</v>
      </c>
      <c r="R22" s="84">
        <f>SUM(E28)*0.02</f>
        <v>0</v>
      </c>
      <c r="S22" s="85"/>
    </row>
    <row r="23" spans="1:19" s="122" customFormat="1" ht="12.75">
      <c r="A23" s="80" t="s">
        <v>12</v>
      </c>
      <c r="B23" s="93"/>
      <c r="C23" s="94"/>
      <c r="D23" s="83" t="s">
        <v>204</v>
      </c>
      <c r="E23" s="84">
        <v>0</v>
      </c>
      <c r="F23" s="85"/>
      <c r="G23" s="80" t="s">
        <v>205</v>
      </c>
      <c r="H23" s="32" t="s">
        <v>206</v>
      </c>
      <c r="I23" s="87"/>
      <c r="J23" s="88">
        <v>0</v>
      </c>
      <c r="K23" s="89"/>
      <c r="L23" s="80" t="s">
        <v>207</v>
      </c>
      <c r="M23" s="90" t="s">
        <v>208</v>
      </c>
      <c r="N23" s="91"/>
      <c r="O23" s="32"/>
      <c r="P23" s="91"/>
      <c r="Q23" s="92"/>
      <c r="R23" s="84">
        <v>0</v>
      </c>
      <c r="S23" s="85"/>
    </row>
    <row r="24" spans="1:19" s="122" customFormat="1" ht="12.75">
      <c r="A24" s="80" t="s">
        <v>13</v>
      </c>
      <c r="B24" s="81" t="s">
        <v>209</v>
      </c>
      <c r="C24" s="82"/>
      <c r="D24" s="83" t="s">
        <v>200</v>
      </c>
      <c r="E24" s="84">
        <f>SUM('Stavební úpravy, zateplení fasá'!G44)</f>
        <v>0</v>
      </c>
      <c r="F24" s="85"/>
      <c r="G24" s="80" t="s">
        <v>210</v>
      </c>
      <c r="H24" s="86" t="s">
        <v>211</v>
      </c>
      <c r="I24" s="87"/>
      <c r="J24" s="88">
        <v>0</v>
      </c>
      <c r="K24" s="89"/>
      <c r="L24" s="80" t="s">
        <v>212</v>
      </c>
      <c r="M24" s="90" t="s">
        <v>213</v>
      </c>
      <c r="N24" s="91"/>
      <c r="O24" s="91"/>
      <c r="P24" s="91"/>
      <c r="Q24" s="92"/>
      <c r="R24" s="84">
        <v>0</v>
      </c>
      <c r="S24" s="85"/>
    </row>
    <row r="25" spans="1:19" s="122" customFormat="1" ht="12.75">
      <c r="A25" s="80" t="s">
        <v>14</v>
      </c>
      <c r="B25" s="93"/>
      <c r="C25" s="94"/>
      <c r="D25" s="83" t="s">
        <v>204</v>
      </c>
      <c r="E25" s="84">
        <v>0</v>
      </c>
      <c r="F25" s="85"/>
      <c r="G25" s="80" t="s">
        <v>214</v>
      </c>
      <c r="H25" s="86"/>
      <c r="I25" s="87"/>
      <c r="J25" s="88">
        <v>0</v>
      </c>
      <c r="K25" s="89"/>
      <c r="L25" s="80" t="s">
        <v>215</v>
      </c>
      <c r="M25" s="90" t="s">
        <v>216</v>
      </c>
      <c r="N25" s="91"/>
      <c r="O25" s="32"/>
      <c r="P25" s="91"/>
      <c r="Q25" s="92"/>
      <c r="R25" s="84">
        <v>0</v>
      </c>
      <c r="S25" s="85"/>
    </row>
    <row r="26" spans="1:19" s="122" customFormat="1" ht="12.75">
      <c r="A26" s="80" t="s">
        <v>15</v>
      </c>
      <c r="B26" s="81" t="s">
        <v>217</v>
      </c>
      <c r="C26" s="82"/>
      <c r="D26" s="83" t="s">
        <v>200</v>
      </c>
      <c r="E26" s="84">
        <v>0</v>
      </c>
      <c r="F26" s="85"/>
      <c r="G26" s="95"/>
      <c r="H26" s="91"/>
      <c r="I26" s="87"/>
      <c r="J26" s="96"/>
      <c r="K26" s="89"/>
      <c r="L26" s="80" t="s">
        <v>218</v>
      </c>
      <c r="M26" s="90" t="s">
        <v>219</v>
      </c>
      <c r="N26" s="91"/>
      <c r="O26" s="91"/>
      <c r="P26" s="91"/>
      <c r="Q26" s="92"/>
      <c r="R26" s="84">
        <v>0</v>
      </c>
      <c r="S26" s="85"/>
    </row>
    <row r="27" spans="1:19" s="122" customFormat="1" ht="12.75">
      <c r="A27" s="80" t="s">
        <v>16</v>
      </c>
      <c r="B27" s="93"/>
      <c r="C27" s="94"/>
      <c r="D27" s="83" t="s">
        <v>204</v>
      </c>
      <c r="E27" s="84">
        <v>0</v>
      </c>
      <c r="F27" s="85"/>
      <c r="G27" s="95"/>
      <c r="H27" s="91"/>
      <c r="I27" s="87"/>
      <c r="J27" s="96"/>
      <c r="K27" s="89"/>
      <c r="L27" s="80" t="s">
        <v>220</v>
      </c>
      <c r="M27" s="86" t="s">
        <v>221</v>
      </c>
      <c r="N27" s="91"/>
      <c r="O27" s="32"/>
      <c r="P27" s="91"/>
      <c r="Q27" s="87"/>
      <c r="R27" s="84">
        <v>0</v>
      </c>
      <c r="S27" s="85"/>
    </row>
    <row r="28" spans="1:19" s="122" customFormat="1" ht="12.75">
      <c r="A28" s="80" t="s">
        <v>17</v>
      </c>
      <c r="B28" s="97" t="s">
        <v>222</v>
      </c>
      <c r="C28" s="91"/>
      <c r="D28" s="87"/>
      <c r="E28" s="98">
        <f>SUM(E22:E27)</f>
        <v>0</v>
      </c>
      <c r="F28" s="56"/>
      <c r="G28" s="80" t="s">
        <v>223</v>
      </c>
      <c r="H28" s="97" t="s">
        <v>224</v>
      </c>
      <c r="I28" s="87"/>
      <c r="J28" s="99">
        <f>SUM(J22:J25)</f>
        <v>0</v>
      </c>
      <c r="K28" s="100"/>
      <c r="L28" s="80" t="s">
        <v>225</v>
      </c>
      <c r="M28" s="97" t="s">
        <v>226</v>
      </c>
      <c r="N28" s="91"/>
      <c r="O28" s="91"/>
      <c r="P28" s="91"/>
      <c r="Q28" s="87"/>
      <c r="R28" s="98">
        <f>SUM(R22:R27)</f>
        <v>0</v>
      </c>
      <c r="S28" s="56"/>
    </row>
    <row r="29" spans="1:19" s="122" customFormat="1" ht="12.75">
      <c r="A29" s="101" t="s">
        <v>227</v>
      </c>
      <c r="B29" s="102" t="s">
        <v>228</v>
      </c>
      <c r="C29" s="103"/>
      <c r="D29" s="104"/>
      <c r="E29" s="105">
        <v>0</v>
      </c>
      <c r="F29" s="106"/>
      <c r="G29" s="101" t="s">
        <v>229</v>
      </c>
      <c r="H29" s="102" t="s">
        <v>230</v>
      </c>
      <c r="I29" s="104"/>
      <c r="J29" s="107">
        <v>0</v>
      </c>
      <c r="K29" s="108"/>
      <c r="L29" s="101" t="s">
        <v>231</v>
      </c>
      <c r="M29" s="102" t="s">
        <v>232</v>
      </c>
      <c r="N29" s="103"/>
      <c r="O29" s="51"/>
      <c r="P29" s="103"/>
      <c r="Q29" s="104"/>
      <c r="R29" s="105">
        <v>0</v>
      </c>
      <c r="S29" s="106"/>
    </row>
    <row r="30" spans="1:19" s="122" customFormat="1" ht="15.75">
      <c r="A30" s="109"/>
      <c r="B30" s="110"/>
      <c r="C30" s="111" t="s">
        <v>233</v>
      </c>
      <c r="D30" s="112"/>
      <c r="E30" s="112"/>
      <c r="F30" s="112"/>
      <c r="G30" s="112"/>
      <c r="H30" s="112"/>
      <c r="I30" s="112"/>
      <c r="J30" s="112"/>
      <c r="K30" s="112"/>
      <c r="L30" s="73" t="s">
        <v>234</v>
      </c>
      <c r="M30" s="113"/>
      <c r="N30" s="76" t="s">
        <v>235</v>
      </c>
      <c r="O30" s="114"/>
      <c r="P30" s="114"/>
      <c r="Q30" s="114"/>
      <c r="R30" s="115">
        <f>SUM(R29,E28,J28,R28)</f>
        <v>0</v>
      </c>
      <c r="S30" s="116"/>
    </row>
    <row r="31" spans="1:19" s="122" customFormat="1" ht="11.2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7"/>
      <c r="M31" s="118" t="s">
        <v>236</v>
      </c>
      <c r="N31" s="119"/>
      <c r="O31" s="120" t="s">
        <v>237</v>
      </c>
      <c r="P31" s="119"/>
      <c r="Q31" s="120" t="s">
        <v>238</v>
      </c>
      <c r="R31" s="120" t="s">
        <v>239</v>
      </c>
      <c r="S31" s="121"/>
    </row>
    <row r="32" spans="1:19" s="122" customFormat="1" ht="11.25">
      <c r="A32" s="15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56"/>
      <c r="M32" s="157" t="s">
        <v>240</v>
      </c>
      <c r="N32" s="158"/>
      <c r="O32" s="159">
        <v>15</v>
      </c>
      <c r="P32" s="205">
        <v>0</v>
      </c>
      <c r="Q32" s="205"/>
      <c r="R32" s="160">
        <v>0</v>
      </c>
      <c r="S32" s="161"/>
    </row>
    <row r="33" spans="1:19" s="122" customFormat="1" ht="11.25">
      <c r="A33" s="15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56"/>
      <c r="M33" s="162" t="s">
        <v>241</v>
      </c>
      <c r="N33" s="163"/>
      <c r="O33" s="164">
        <v>21</v>
      </c>
      <c r="P33" s="225">
        <f>SUM(R30)</f>
        <v>0</v>
      </c>
      <c r="Q33" s="225"/>
      <c r="R33" s="165">
        <f>P33*(1+O33/100)-P33</f>
        <v>0</v>
      </c>
      <c r="S33" s="166"/>
    </row>
    <row r="34" spans="1:19" s="122" customFormat="1" ht="12.75">
      <c r="A34" s="15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67"/>
      <c r="M34" s="168" t="s">
        <v>242</v>
      </c>
      <c r="N34" s="169"/>
      <c r="O34" s="170"/>
      <c r="P34" s="169"/>
      <c r="Q34" s="171"/>
      <c r="R34" s="172">
        <f>SUM(P33,R33)</f>
        <v>0</v>
      </c>
      <c r="S34" s="173"/>
    </row>
    <row r="35" spans="1:19" s="122" customFormat="1" ht="15.75">
      <c r="A35" s="15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73" t="s">
        <v>243</v>
      </c>
      <c r="M35" s="174"/>
      <c r="N35" s="75" t="s">
        <v>244</v>
      </c>
      <c r="O35" s="175"/>
      <c r="P35" s="174"/>
      <c r="Q35" s="174"/>
      <c r="R35" s="174"/>
      <c r="S35" s="176"/>
    </row>
    <row r="36" spans="1:19" s="122" customFormat="1" ht="12.75">
      <c r="A36" s="15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17"/>
      <c r="M36" s="177" t="s">
        <v>245</v>
      </c>
      <c r="N36" s="112"/>
      <c r="O36" s="112"/>
      <c r="P36" s="112"/>
      <c r="Q36" s="112"/>
      <c r="R36" s="178">
        <v>0</v>
      </c>
      <c r="S36" s="179"/>
    </row>
    <row r="37" spans="1:19" s="122" customFormat="1" ht="12.75">
      <c r="A37" s="15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17"/>
      <c r="M37" s="177" t="s">
        <v>246</v>
      </c>
      <c r="N37" s="112"/>
      <c r="O37" s="112"/>
      <c r="P37" s="112"/>
      <c r="Q37" s="112"/>
      <c r="R37" s="178">
        <v>0</v>
      </c>
      <c r="S37" s="179"/>
    </row>
    <row r="38" spans="1:19" s="122" customFormat="1" ht="13.5" thickBot="1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3" t="s">
        <v>247</v>
      </c>
      <c r="N38" s="184"/>
      <c r="O38" s="184"/>
      <c r="P38" s="184"/>
      <c r="Q38" s="184"/>
      <c r="R38" s="185">
        <v>0</v>
      </c>
      <c r="S38" s="186"/>
    </row>
    <row r="39" spans="1:20" ht="12" customHeight="1">
      <c r="A39" s="234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T39" s="195"/>
    </row>
    <row r="40" spans="1:19" ht="12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196"/>
    </row>
    <row r="41" spans="1:19" s="16" customFormat="1" ht="12.7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194"/>
    </row>
    <row r="42" spans="1:20" s="16" customFormat="1" ht="30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T42" s="190"/>
    </row>
    <row r="43" spans="1:20" s="16" customFormat="1" ht="18.75" customHeight="1" thickBot="1">
      <c r="A43" s="247"/>
      <c r="B43" s="253"/>
      <c r="C43" s="253"/>
      <c r="D43" s="200" t="s">
        <v>276</v>
      </c>
      <c r="E43" s="254"/>
      <c r="F43" s="255"/>
      <c r="G43" s="255"/>
      <c r="H43" s="255"/>
      <c r="I43" s="255"/>
      <c r="J43" s="255"/>
      <c r="K43" s="250" t="s">
        <v>277</v>
      </c>
      <c r="L43" s="251"/>
      <c r="M43" s="251"/>
      <c r="N43" s="251"/>
      <c r="O43" s="252"/>
      <c r="P43" s="252"/>
      <c r="Q43" s="252"/>
      <c r="R43" s="252"/>
      <c r="T43" s="190"/>
    </row>
    <row r="44" spans="1:20" s="16" customFormat="1" ht="18.75" customHeight="1">
      <c r="A44" s="247"/>
      <c r="B44" s="253"/>
      <c r="C44" s="253"/>
      <c r="D44" s="253"/>
      <c r="E44" s="256"/>
      <c r="F44" s="256"/>
      <c r="G44" s="256"/>
      <c r="H44" s="256"/>
      <c r="I44" s="256"/>
      <c r="J44" s="256"/>
      <c r="K44" s="253"/>
      <c r="L44" s="253"/>
      <c r="M44" s="253"/>
      <c r="N44" s="253"/>
      <c r="O44" s="256"/>
      <c r="P44" s="256"/>
      <c r="Q44" s="256"/>
      <c r="R44" s="256"/>
      <c r="T44" s="190"/>
    </row>
    <row r="45" spans="1:20" s="192" customFormat="1" ht="44.25" customHeight="1" thickBot="1">
      <c r="A45" s="253"/>
      <c r="B45" s="231"/>
      <c r="C45" s="231"/>
      <c r="D45" s="231"/>
      <c r="E45" s="258"/>
      <c r="F45" s="258"/>
      <c r="G45" s="258"/>
      <c r="H45" s="258"/>
      <c r="I45" s="258"/>
      <c r="J45" s="258"/>
      <c r="K45" s="253"/>
      <c r="L45" s="231"/>
      <c r="M45" s="231"/>
      <c r="N45" s="231"/>
      <c r="O45" s="258"/>
      <c r="P45" s="258"/>
      <c r="Q45" s="258"/>
      <c r="R45" s="258"/>
      <c r="T45" s="191"/>
    </row>
    <row r="46" spans="1:20" s="16" customFormat="1" ht="12.75" customHeight="1">
      <c r="A46" s="247"/>
      <c r="B46" s="248"/>
      <c r="C46" s="248"/>
      <c r="D46" s="248"/>
      <c r="E46" s="249" t="s">
        <v>278</v>
      </c>
      <c r="F46" s="248"/>
      <c r="G46" s="248"/>
      <c r="H46" s="248"/>
      <c r="I46" s="248"/>
      <c r="J46" s="248"/>
      <c r="K46" s="259"/>
      <c r="L46" s="260"/>
      <c r="M46" s="260"/>
      <c r="N46" s="260"/>
      <c r="O46" s="257" t="s">
        <v>279</v>
      </c>
      <c r="P46" s="257"/>
      <c r="Q46" s="257"/>
      <c r="R46" s="257"/>
      <c r="T46" s="190"/>
    </row>
    <row r="47" spans="1:20" s="16" customFormat="1" ht="13.5" customHeight="1" thickBot="1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T47" s="190"/>
    </row>
    <row r="48" spans="1:20" s="16" customFormat="1" ht="13.5" customHeight="1">
      <c r="A48" s="197"/>
      <c r="B48" s="197"/>
      <c r="C48" s="198"/>
      <c r="D48" s="198"/>
      <c r="E48" s="198"/>
      <c r="F48" s="197"/>
      <c r="G48" s="197"/>
      <c r="H48" s="197"/>
      <c r="I48" s="197"/>
      <c r="J48" s="193"/>
      <c r="K48" s="197"/>
      <c r="L48" s="197"/>
      <c r="M48" s="197"/>
      <c r="N48" s="197"/>
      <c r="O48" s="197"/>
      <c r="P48" s="197"/>
      <c r="Q48" s="197"/>
      <c r="R48" s="197"/>
      <c r="T48" s="197"/>
    </row>
    <row r="49" spans="2:12" ht="19.5" customHeight="1">
      <c r="B49" s="243" t="s">
        <v>253</v>
      </c>
      <c r="C49" s="244"/>
      <c r="D49" s="244"/>
      <c r="E49" s="244"/>
      <c r="L49" s="199"/>
    </row>
    <row r="51" spans="2:15" ht="12" customHeight="1">
      <c r="B51" s="229" t="s">
        <v>254</v>
      </c>
      <c r="C51" s="230"/>
      <c r="D51" s="231"/>
      <c r="E51" s="232" t="s">
        <v>255</v>
      </c>
      <c r="F51" s="207"/>
      <c r="G51" s="207"/>
      <c r="H51" s="207"/>
      <c r="I51" s="187" t="s">
        <v>256</v>
      </c>
      <c r="J51" s="232" t="s">
        <v>257</v>
      </c>
      <c r="K51" s="207"/>
      <c r="L51" s="232" t="s">
        <v>258</v>
      </c>
      <c r="M51" s="207"/>
      <c r="N51" s="207"/>
      <c r="O51" s="207"/>
    </row>
    <row r="52" spans="2:15" ht="12" customHeight="1">
      <c r="B52" s="232" t="s">
        <v>19</v>
      </c>
      <c r="C52" s="233"/>
      <c r="D52" s="207"/>
      <c r="E52" s="206" t="s">
        <v>259</v>
      </c>
      <c r="F52" s="206"/>
      <c r="G52" s="206"/>
      <c r="H52" s="207"/>
      <c r="I52" s="188" t="s">
        <v>199</v>
      </c>
      <c r="J52" s="237">
        <f>SUM('Stavební úpravy, zateplení fasá'!G14)</f>
        <v>0</v>
      </c>
      <c r="K52" s="207"/>
      <c r="L52" s="236">
        <f>SUM(J52)</f>
        <v>0</v>
      </c>
      <c r="M52" s="207"/>
      <c r="N52" s="207"/>
      <c r="O52" s="207"/>
    </row>
    <row r="53" spans="2:15" ht="12" customHeight="1">
      <c r="B53" s="232" t="s">
        <v>25</v>
      </c>
      <c r="C53" s="233"/>
      <c r="D53" s="207"/>
      <c r="E53" s="206" t="s">
        <v>260</v>
      </c>
      <c r="F53" s="206"/>
      <c r="G53" s="206"/>
      <c r="H53" s="207"/>
      <c r="I53" s="188" t="s">
        <v>199</v>
      </c>
      <c r="J53" s="237">
        <f>SUM('Stavební úpravy, zateplení fasá'!G16)</f>
        <v>0</v>
      </c>
      <c r="K53" s="207"/>
      <c r="L53" s="236">
        <f aca="true" t="shared" si="0" ref="L53:L64">SUM(J53)</f>
        <v>0</v>
      </c>
      <c r="M53" s="207"/>
      <c r="N53" s="207"/>
      <c r="O53" s="207"/>
    </row>
    <row r="54" spans="2:15" ht="12" customHeight="1">
      <c r="B54" s="232" t="s">
        <v>205</v>
      </c>
      <c r="C54" s="233"/>
      <c r="D54" s="207"/>
      <c r="E54" s="206" t="s">
        <v>261</v>
      </c>
      <c r="F54" s="206"/>
      <c r="G54" s="206"/>
      <c r="H54" s="207"/>
      <c r="I54" s="188" t="s">
        <v>199</v>
      </c>
      <c r="J54" s="237">
        <v>0</v>
      </c>
      <c r="K54" s="207"/>
      <c r="L54" s="236">
        <f t="shared" si="0"/>
        <v>0</v>
      </c>
      <c r="M54" s="207"/>
      <c r="N54" s="207"/>
      <c r="O54" s="207"/>
    </row>
    <row r="55" spans="2:15" ht="12" customHeight="1">
      <c r="B55" s="232" t="s">
        <v>47</v>
      </c>
      <c r="C55" s="233"/>
      <c r="D55" s="207"/>
      <c r="E55" s="206" t="s">
        <v>262</v>
      </c>
      <c r="F55" s="206"/>
      <c r="G55" s="206"/>
      <c r="H55" s="207"/>
      <c r="I55" s="188" t="s">
        <v>199</v>
      </c>
      <c r="J55" s="237">
        <f>SUM('Stavební úpravy, zateplení fasá'!G27)</f>
        <v>0</v>
      </c>
      <c r="K55" s="207"/>
      <c r="L55" s="236">
        <f t="shared" si="0"/>
        <v>0</v>
      </c>
      <c r="M55" s="207"/>
      <c r="N55" s="207"/>
      <c r="O55" s="207"/>
    </row>
    <row r="56" spans="2:15" ht="12" customHeight="1">
      <c r="B56" s="232" t="s">
        <v>57</v>
      </c>
      <c r="C56" s="233"/>
      <c r="D56" s="207"/>
      <c r="E56" s="206" t="s">
        <v>263</v>
      </c>
      <c r="F56" s="206"/>
      <c r="G56" s="206"/>
      <c r="H56" s="207"/>
      <c r="I56" s="188" t="s">
        <v>199</v>
      </c>
      <c r="J56" s="237">
        <f>SUM('Stavební úpravy, zateplení fasá'!G32)</f>
        <v>0</v>
      </c>
      <c r="K56" s="207"/>
      <c r="L56" s="236">
        <f t="shared" si="0"/>
        <v>0</v>
      </c>
      <c r="M56" s="207"/>
      <c r="N56" s="207"/>
      <c r="O56" s="207"/>
    </row>
    <row r="57" spans="2:15" ht="12" customHeight="1">
      <c r="B57" s="232" t="s">
        <v>79</v>
      </c>
      <c r="C57" s="233"/>
      <c r="D57" s="207"/>
      <c r="E57" s="206" t="s">
        <v>264</v>
      </c>
      <c r="F57" s="206"/>
      <c r="G57" s="206"/>
      <c r="H57" s="207"/>
      <c r="I57" s="188" t="s">
        <v>199</v>
      </c>
      <c r="J57" s="237">
        <f>SUM('Stavební úpravy, zateplení fasá'!G42)</f>
        <v>0</v>
      </c>
      <c r="K57" s="207"/>
      <c r="L57" s="236">
        <f t="shared" si="0"/>
        <v>0</v>
      </c>
      <c r="M57" s="207"/>
      <c r="N57" s="207"/>
      <c r="O57" s="207"/>
    </row>
    <row r="58" spans="2:15" ht="12" customHeight="1">
      <c r="B58" s="232" t="s">
        <v>83</v>
      </c>
      <c r="C58" s="233"/>
      <c r="D58" s="207"/>
      <c r="E58" s="206" t="s">
        <v>265</v>
      </c>
      <c r="F58" s="206"/>
      <c r="G58" s="206"/>
      <c r="H58" s="207"/>
      <c r="I58" s="188" t="s">
        <v>209</v>
      </c>
      <c r="J58" s="237">
        <f>SUM('Stavební úpravy, zateplení fasá'!G45)</f>
        <v>0</v>
      </c>
      <c r="K58" s="207"/>
      <c r="L58" s="236">
        <f t="shared" si="0"/>
        <v>0</v>
      </c>
      <c r="M58" s="207"/>
      <c r="N58" s="207"/>
      <c r="O58" s="207"/>
    </row>
    <row r="59" spans="2:15" ht="12" customHeight="1">
      <c r="B59" s="232" t="s">
        <v>118</v>
      </c>
      <c r="C59" s="233"/>
      <c r="D59" s="207"/>
      <c r="E59" s="206" t="s">
        <v>266</v>
      </c>
      <c r="F59" s="206"/>
      <c r="G59" s="206"/>
      <c r="H59" s="207"/>
      <c r="I59" s="188" t="s">
        <v>209</v>
      </c>
      <c r="J59" s="237">
        <f>SUM('Stavební úpravy, zateplení fasá'!G64)</f>
        <v>0</v>
      </c>
      <c r="K59" s="207"/>
      <c r="L59" s="236">
        <f t="shared" si="0"/>
        <v>0</v>
      </c>
      <c r="M59" s="207"/>
      <c r="N59" s="207"/>
      <c r="O59" s="207"/>
    </row>
    <row r="60" spans="2:15" ht="12" customHeight="1">
      <c r="B60" s="232" t="s">
        <v>267</v>
      </c>
      <c r="C60" s="233"/>
      <c r="D60" s="207"/>
      <c r="E60" s="206" t="s">
        <v>268</v>
      </c>
      <c r="F60" s="206"/>
      <c r="G60" s="206"/>
      <c r="H60" s="207"/>
      <c r="I60" s="188" t="s">
        <v>209</v>
      </c>
      <c r="J60" s="237">
        <f>SUM('[1]1 1 Pol'!L50)</f>
        <v>0</v>
      </c>
      <c r="K60" s="207"/>
      <c r="L60" s="236">
        <f t="shared" si="0"/>
        <v>0</v>
      </c>
      <c r="M60" s="207"/>
      <c r="N60" s="207"/>
      <c r="O60" s="207"/>
    </row>
    <row r="61" spans="2:15" ht="12" customHeight="1">
      <c r="B61" s="232" t="s">
        <v>130</v>
      </c>
      <c r="C61" s="233"/>
      <c r="D61" s="207"/>
      <c r="E61" s="206" t="s">
        <v>269</v>
      </c>
      <c r="F61" s="206"/>
      <c r="G61" s="206"/>
      <c r="H61" s="207"/>
      <c r="I61" s="188" t="s">
        <v>209</v>
      </c>
      <c r="J61" s="237">
        <f>SUM('Stavební úpravy, zateplení fasá'!G70)</f>
        <v>0</v>
      </c>
      <c r="K61" s="207"/>
      <c r="L61" s="236">
        <f t="shared" si="0"/>
        <v>0</v>
      </c>
      <c r="M61" s="207"/>
      <c r="N61" s="207"/>
      <c r="O61" s="207"/>
    </row>
    <row r="62" spans="2:15" ht="12" customHeight="1">
      <c r="B62" s="232" t="s">
        <v>270</v>
      </c>
      <c r="C62" s="233"/>
      <c r="D62" s="207"/>
      <c r="E62" s="206" t="s">
        <v>271</v>
      </c>
      <c r="F62" s="206"/>
      <c r="G62" s="206"/>
      <c r="H62" s="207"/>
      <c r="I62" s="188" t="s">
        <v>209</v>
      </c>
      <c r="J62" s="237">
        <f>SUM('Stavební úpravy, zateplení fasá'!G74)</f>
        <v>0</v>
      </c>
      <c r="K62" s="207"/>
      <c r="L62" s="236">
        <f t="shared" si="0"/>
        <v>0</v>
      </c>
      <c r="M62" s="207"/>
      <c r="N62" s="207"/>
      <c r="O62" s="207"/>
    </row>
    <row r="63" spans="2:15" ht="12" customHeight="1">
      <c r="B63" s="232" t="s">
        <v>144</v>
      </c>
      <c r="C63" s="233"/>
      <c r="D63" s="207"/>
      <c r="E63" s="206" t="s">
        <v>272</v>
      </c>
      <c r="F63" s="206"/>
      <c r="G63" s="206"/>
      <c r="H63" s="207"/>
      <c r="I63" s="188" t="s">
        <v>209</v>
      </c>
      <c r="J63" s="237">
        <f>SUM('Stavební úpravy, zateplení fasá'!G78)</f>
        <v>0</v>
      </c>
      <c r="K63" s="207"/>
      <c r="L63" s="236">
        <f t="shared" si="0"/>
        <v>0</v>
      </c>
      <c r="M63" s="207"/>
      <c r="N63" s="207"/>
      <c r="O63" s="207"/>
    </row>
    <row r="64" spans="2:15" ht="12" customHeight="1">
      <c r="B64" s="232" t="s">
        <v>273</v>
      </c>
      <c r="C64" s="233"/>
      <c r="D64" s="207"/>
      <c r="E64" s="239" t="s">
        <v>274</v>
      </c>
      <c r="F64" s="240"/>
      <c r="G64" s="240"/>
      <c r="H64" s="241"/>
      <c r="I64" s="188" t="s">
        <v>273</v>
      </c>
      <c r="J64" s="237">
        <f>SUM('[1]1 1 Pol'!L84)</f>
        <v>0</v>
      </c>
      <c r="K64" s="207"/>
      <c r="L64" s="236">
        <f t="shared" si="0"/>
        <v>0</v>
      </c>
      <c r="M64" s="207"/>
      <c r="N64" s="207"/>
      <c r="O64" s="207"/>
    </row>
    <row r="65" spans="2:15" ht="12" customHeight="1">
      <c r="B65" s="232" t="s">
        <v>9</v>
      </c>
      <c r="C65" s="233"/>
      <c r="D65" s="207"/>
      <c r="E65" s="238"/>
      <c r="F65" s="207"/>
      <c r="G65" s="207"/>
      <c r="H65" s="207"/>
      <c r="I65" s="189"/>
      <c r="J65" s="242" t="s">
        <v>275</v>
      </c>
      <c r="K65" s="207"/>
      <c r="L65" s="242">
        <f>SUM(L52:L64)</f>
        <v>0</v>
      </c>
      <c r="M65" s="207"/>
      <c r="N65" s="207"/>
      <c r="O65" s="207"/>
    </row>
    <row r="66" spans="2:3" ht="12" customHeight="1">
      <c r="B66" s="234"/>
      <c r="C66" s="235"/>
    </row>
  </sheetData>
  <sheetProtection algorithmName="SHA-512" hashValue="R/Ha/tqpzXpXPXgKH0f4ZLNfuvCtB8jZWoaYW31XhIsKc0TBgz83F5FdHhgM21XtcPDR7yQYv19XG/CR7xc+8w==" saltValue="amrqeNL/LPzz3HQDdiVv9Q==" spinCount="100000" sheet="1" formatCells="0" formatColumns="0" formatRows="0" insertColumns="0" insertRows="0" insertHyperlinks="0" deleteColumns="0" deleteRows="0" sort="0" autoFilter="0" pivotTables="0"/>
  <mergeCells count="97">
    <mergeCell ref="A44:R44"/>
    <mergeCell ref="O46:R46"/>
    <mergeCell ref="E45:J45"/>
    <mergeCell ref="O45:R45"/>
    <mergeCell ref="K45:N45"/>
    <mergeCell ref="A45:D45"/>
    <mergeCell ref="K46:N46"/>
    <mergeCell ref="A39:R42"/>
    <mergeCell ref="K43:N43"/>
    <mergeCell ref="O43:R43"/>
    <mergeCell ref="A43:C43"/>
    <mergeCell ref="E43:J43"/>
    <mergeCell ref="B49:E49"/>
    <mergeCell ref="A47:R47"/>
    <mergeCell ref="A46:D46"/>
    <mergeCell ref="E46:J46"/>
    <mergeCell ref="J61:K61"/>
    <mergeCell ref="J51:K51"/>
    <mergeCell ref="J52:K52"/>
    <mergeCell ref="J53:K53"/>
    <mergeCell ref="J54:K54"/>
    <mergeCell ref="J55:K55"/>
    <mergeCell ref="E61:H61"/>
    <mergeCell ref="L61:O61"/>
    <mergeCell ref="L56:O56"/>
    <mergeCell ref="L57:O57"/>
    <mergeCell ref="L58:O58"/>
    <mergeCell ref="L59:O59"/>
    <mergeCell ref="E64:H64"/>
    <mergeCell ref="L65:O65"/>
    <mergeCell ref="L62:O62"/>
    <mergeCell ref="L63:O63"/>
    <mergeCell ref="L64:O64"/>
    <mergeCell ref="J62:K62"/>
    <mergeCell ref="J63:K63"/>
    <mergeCell ref="J64:K64"/>
    <mergeCell ref="J65:K65"/>
    <mergeCell ref="B55:D55"/>
    <mergeCell ref="B54:D54"/>
    <mergeCell ref="B56:D56"/>
    <mergeCell ref="L60:O60"/>
    <mergeCell ref="L51:O51"/>
    <mergeCell ref="L52:O52"/>
    <mergeCell ref="L53:O53"/>
    <mergeCell ref="L54:O54"/>
    <mergeCell ref="L55:O55"/>
    <mergeCell ref="J56:K56"/>
    <mergeCell ref="J57:K57"/>
    <mergeCell ref="J58:K58"/>
    <mergeCell ref="J60:K60"/>
    <mergeCell ref="J59:K59"/>
    <mergeCell ref="B57:D57"/>
    <mergeCell ref="B58:D58"/>
    <mergeCell ref="B66:C66"/>
    <mergeCell ref="B65:D65"/>
    <mergeCell ref="B64:D64"/>
    <mergeCell ref="E56:H56"/>
    <mergeCell ref="E57:H57"/>
    <mergeCell ref="E58:H58"/>
    <mergeCell ref="E59:H59"/>
    <mergeCell ref="E60:H60"/>
    <mergeCell ref="B59:D59"/>
    <mergeCell ref="B60:D60"/>
    <mergeCell ref="B61:D61"/>
    <mergeCell ref="B62:D62"/>
    <mergeCell ref="B63:D63"/>
    <mergeCell ref="E62:H62"/>
    <mergeCell ref="E63:H63"/>
    <mergeCell ref="E65:H65"/>
    <mergeCell ref="B51:D51"/>
    <mergeCell ref="E51:H51"/>
    <mergeCell ref="E52:H52"/>
    <mergeCell ref="E53:H53"/>
    <mergeCell ref="E54:H54"/>
    <mergeCell ref="B52:D52"/>
    <mergeCell ref="B53:D53"/>
    <mergeCell ref="E55:H55"/>
    <mergeCell ref="E11:L11"/>
    <mergeCell ref="O11:P11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workbookViewId="0" topLeftCell="A1">
      <selection activeCell="O21" sqref="O21"/>
    </sheetView>
  </sheetViews>
  <sheetFormatPr defaultColWidth="10.5" defaultRowHeight="12" customHeight="1"/>
  <cols>
    <col min="1" max="1" width="5.66015625" style="142" customWidth="1"/>
    <col min="2" max="2" width="15.5" style="143" customWidth="1"/>
    <col min="3" max="3" width="49.83203125" style="143" customWidth="1"/>
    <col min="4" max="4" width="5.5" style="143" customWidth="1"/>
    <col min="5" max="5" width="11.33203125" style="144" customWidth="1"/>
    <col min="6" max="6" width="13.33203125" style="145" customWidth="1"/>
    <col min="7" max="7" width="17.83203125" style="145" customWidth="1"/>
    <col min="8" max="8" width="13.33203125" style="144" customWidth="1"/>
    <col min="9" max="16384" width="10.5" style="146" customWidth="1"/>
  </cols>
  <sheetData>
    <row r="1" spans="1:8" s="122" customFormat="1" ht="27.75" customHeight="1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s="122" customFormat="1" ht="12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122" customFormat="1" ht="12.7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s="122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22" customFormat="1" ht="6.75" customHeight="1">
      <c r="A5" s="3"/>
      <c r="B5" s="4"/>
      <c r="C5" s="5"/>
      <c r="D5" s="4"/>
      <c r="E5" s="6"/>
      <c r="F5" s="7"/>
      <c r="G5" s="7"/>
      <c r="H5" s="8"/>
    </row>
    <row r="6" spans="1:8" s="122" customFormat="1" ht="12.75" customHeight="1">
      <c r="A6" s="262" t="s">
        <v>250</v>
      </c>
      <c r="B6" s="264"/>
      <c r="C6" s="201" t="s">
        <v>173</v>
      </c>
      <c r="D6" s="9"/>
      <c r="E6" s="9"/>
      <c r="F6" s="9"/>
      <c r="G6" s="9"/>
      <c r="H6" s="9"/>
    </row>
    <row r="7" spans="1:8" s="122" customFormat="1" ht="12.75" customHeight="1">
      <c r="A7" s="262" t="s">
        <v>249</v>
      </c>
      <c r="B7" s="264"/>
      <c r="C7" s="150"/>
      <c r="D7" s="9"/>
      <c r="E7" s="9"/>
      <c r="F7" s="9"/>
      <c r="G7" s="151" t="s">
        <v>252</v>
      </c>
      <c r="H7" s="150"/>
    </row>
    <row r="8" spans="1:9" s="122" customFormat="1" ht="12.75" customHeight="1">
      <c r="A8" s="262" t="s">
        <v>248</v>
      </c>
      <c r="B8" s="263"/>
      <c r="C8" s="150" t="s">
        <v>275</v>
      </c>
      <c r="D8" s="10"/>
      <c r="E8" s="11"/>
      <c r="F8" s="12"/>
      <c r="G8" s="151" t="s">
        <v>251</v>
      </c>
      <c r="H8" s="152" t="s">
        <v>275</v>
      </c>
      <c r="I8" s="153"/>
    </row>
    <row r="9" spans="1:8" s="122" customFormat="1" ht="6.75" customHeight="1">
      <c r="A9" s="13"/>
      <c r="B9" s="13"/>
      <c r="C9" s="13"/>
      <c r="D9" s="13"/>
      <c r="E9" s="13"/>
      <c r="F9" s="13"/>
      <c r="G9" s="13"/>
      <c r="H9" s="13"/>
    </row>
    <row r="10" spans="1:8" s="122" customFormat="1" ht="28.5" customHeight="1">
      <c r="A10" s="14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</row>
    <row r="11" spans="1:8" s="122" customFormat="1" ht="12.75" customHeight="1" hidden="1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</row>
    <row r="12" spans="1:8" s="122" customFormat="1" ht="5.25" customHeight="1">
      <c r="A12" s="13"/>
      <c r="B12" s="13"/>
      <c r="C12" s="13"/>
      <c r="D12" s="13"/>
      <c r="E12" s="13"/>
      <c r="F12" s="13"/>
      <c r="G12" s="13"/>
      <c r="H12" s="13"/>
    </row>
    <row r="13" spans="1:8" s="122" customFormat="1" ht="30.75" customHeight="1">
      <c r="A13" s="123"/>
      <c r="B13" s="124" t="s">
        <v>19</v>
      </c>
      <c r="C13" s="124" t="s">
        <v>20</v>
      </c>
      <c r="D13" s="124"/>
      <c r="E13" s="125"/>
      <c r="F13" s="126"/>
      <c r="G13" s="126">
        <f>SUM(G14,G16,G27,G32,G42)</f>
        <v>0</v>
      </c>
      <c r="H13" s="125">
        <v>0</v>
      </c>
    </row>
    <row r="14" spans="1:8" s="122" customFormat="1" ht="28.5" customHeight="1">
      <c r="A14" s="127"/>
      <c r="B14" s="128" t="s">
        <v>19</v>
      </c>
      <c r="C14" s="128" t="s">
        <v>21</v>
      </c>
      <c r="D14" s="128"/>
      <c r="E14" s="129"/>
      <c r="F14" s="130"/>
      <c r="G14" s="130">
        <f>SUM(G15)</f>
        <v>0</v>
      </c>
      <c r="H14" s="129">
        <v>0</v>
      </c>
    </row>
    <row r="15" spans="1:8" s="122" customFormat="1" ht="13.5" customHeight="1">
      <c r="A15" s="131">
        <v>1</v>
      </c>
      <c r="B15" s="132" t="s">
        <v>22</v>
      </c>
      <c r="C15" s="132" t="s">
        <v>23</v>
      </c>
      <c r="D15" s="132" t="s">
        <v>24</v>
      </c>
      <c r="E15" s="133">
        <v>4.86</v>
      </c>
      <c r="F15" s="149">
        <v>0</v>
      </c>
      <c r="G15" s="134">
        <f>E15*F15</f>
        <v>0</v>
      </c>
      <c r="H15" s="133">
        <v>0</v>
      </c>
    </row>
    <row r="16" spans="1:8" s="122" customFormat="1" ht="28.5" customHeight="1">
      <c r="A16" s="127"/>
      <c r="B16" s="128" t="s">
        <v>25</v>
      </c>
      <c r="C16" s="128" t="s">
        <v>26</v>
      </c>
      <c r="D16" s="128"/>
      <c r="E16" s="129"/>
      <c r="F16" s="130"/>
      <c r="G16" s="130">
        <f>SUM(G17:G26)</f>
        <v>0</v>
      </c>
      <c r="H16" s="129">
        <v>0</v>
      </c>
    </row>
    <row r="17" spans="1:8" s="122" customFormat="1" ht="24" customHeight="1">
      <c r="A17" s="131">
        <v>2</v>
      </c>
      <c r="B17" s="132" t="s">
        <v>27</v>
      </c>
      <c r="C17" s="132" t="s">
        <v>28</v>
      </c>
      <c r="D17" s="132" t="s">
        <v>29</v>
      </c>
      <c r="E17" s="133">
        <v>23.85</v>
      </c>
      <c r="F17" s="149">
        <v>0</v>
      </c>
      <c r="G17" s="134">
        <f>ROUND(E17*F17,2)</f>
        <v>0</v>
      </c>
      <c r="H17" s="133">
        <v>0</v>
      </c>
    </row>
    <row r="18" spans="1:8" s="122" customFormat="1" ht="24" customHeight="1">
      <c r="A18" s="131">
        <v>3</v>
      </c>
      <c r="B18" s="132" t="s">
        <v>30</v>
      </c>
      <c r="C18" s="132" t="s">
        <v>31</v>
      </c>
      <c r="D18" s="132" t="s">
        <v>24</v>
      </c>
      <c r="E18" s="133">
        <v>209.11</v>
      </c>
      <c r="F18" s="149">
        <v>0</v>
      </c>
      <c r="G18" s="134">
        <f aca="true" t="shared" si="0" ref="G18:G43">ROUND(E18*F18,2)</f>
        <v>0</v>
      </c>
      <c r="H18" s="133">
        <v>0</v>
      </c>
    </row>
    <row r="19" spans="1:8" s="122" customFormat="1" ht="13.5" customHeight="1">
      <c r="A19" s="131">
        <v>4</v>
      </c>
      <c r="B19" s="132" t="s">
        <v>32</v>
      </c>
      <c r="C19" s="132" t="s">
        <v>33</v>
      </c>
      <c r="D19" s="132" t="s">
        <v>29</v>
      </c>
      <c r="E19" s="133">
        <v>25.8</v>
      </c>
      <c r="F19" s="149">
        <v>0</v>
      </c>
      <c r="G19" s="134">
        <f t="shared" si="0"/>
        <v>0</v>
      </c>
      <c r="H19" s="133">
        <v>0</v>
      </c>
    </row>
    <row r="20" spans="1:8" s="122" customFormat="1" ht="13.5" customHeight="1">
      <c r="A20" s="131">
        <v>5</v>
      </c>
      <c r="B20" s="132" t="s">
        <v>34</v>
      </c>
      <c r="C20" s="132" t="s">
        <v>35</v>
      </c>
      <c r="D20" s="132" t="s">
        <v>29</v>
      </c>
      <c r="E20" s="133">
        <v>81.5</v>
      </c>
      <c r="F20" s="149">
        <v>0</v>
      </c>
      <c r="G20" s="134">
        <f t="shared" si="0"/>
        <v>0</v>
      </c>
      <c r="H20" s="133">
        <v>0</v>
      </c>
    </row>
    <row r="21" spans="1:8" s="122" customFormat="1" ht="24" customHeight="1">
      <c r="A21" s="131">
        <v>6</v>
      </c>
      <c r="B21" s="132" t="s">
        <v>36</v>
      </c>
      <c r="C21" s="132" t="s">
        <v>37</v>
      </c>
      <c r="D21" s="132" t="s">
        <v>29</v>
      </c>
      <c r="E21" s="133">
        <v>70.4</v>
      </c>
      <c r="F21" s="149">
        <v>0</v>
      </c>
      <c r="G21" s="134">
        <f t="shared" si="0"/>
        <v>0</v>
      </c>
      <c r="H21" s="133">
        <v>0</v>
      </c>
    </row>
    <row r="22" spans="1:8" s="122" customFormat="1" ht="13.5" customHeight="1">
      <c r="A22" s="131">
        <v>7</v>
      </c>
      <c r="B22" s="132" t="s">
        <v>38</v>
      </c>
      <c r="C22" s="132" t="s">
        <v>39</v>
      </c>
      <c r="D22" s="132" t="s">
        <v>29</v>
      </c>
      <c r="E22" s="133">
        <v>123.5</v>
      </c>
      <c r="F22" s="149">
        <v>0</v>
      </c>
      <c r="G22" s="134">
        <f t="shared" si="0"/>
        <v>0</v>
      </c>
      <c r="H22" s="133">
        <v>0</v>
      </c>
    </row>
    <row r="23" spans="1:8" s="122" customFormat="1" ht="24" customHeight="1">
      <c r="A23" s="131">
        <v>8</v>
      </c>
      <c r="B23" s="132" t="s">
        <v>40</v>
      </c>
      <c r="C23" s="132" t="s">
        <v>157</v>
      </c>
      <c r="D23" s="132" t="s">
        <v>24</v>
      </c>
      <c r="E23" s="133">
        <v>226.71</v>
      </c>
      <c r="F23" s="149">
        <v>0</v>
      </c>
      <c r="G23" s="134">
        <f t="shared" si="0"/>
        <v>0</v>
      </c>
      <c r="H23" s="133">
        <v>0</v>
      </c>
    </row>
    <row r="24" spans="1:8" s="122" customFormat="1" ht="24" customHeight="1">
      <c r="A24" s="131">
        <v>9</v>
      </c>
      <c r="B24" s="132" t="s">
        <v>41</v>
      </c>
      <c r="C24" s="132" t="s">
        <v>148</v>
      </c>
      <c r="D24" s="132" t="s">
        <v>24</v>
      </c>
      <c r="E24" s="133">
        <v>226.71</v>
      </c>
      <c r="F24" s="149">
        <v>0</v>
      </c>
      <c r="G24" s="134">
        <f t="shared" si="0"/>
        <v>0</v>
      </c>
      <c r="H24" s="133">
        <v>0</v>
      </c>
    </row>
    <row r="25" spans="1:8" s="122" customFormat="1" ht="13.5" customHeight="1">
      <c r="A25" s="131">
        <v>10</v>
      </c>
      <c r="B25" s="132" t="s">
        <v>42</v>
      </c>
      <c r="C25" s="132" t="s">
        <v>43</v>
      </c>
      <c r="D25" s="132" t="s">
        <v>44</v>
      </c>
      <c r="E25" s="133">
        <v>1</v>
      </c>
      <c r="F25" s="149">
        <v>0</v>
      </c>
      <c r="G25" s="134">
        <f t="shared" si="0"/>
        <v>0</v>
      </c>
      <c r="H25" s="133">
        <v>0</v>
      </c>
    </row>
    <row r="26" spans="1:8" s="122" customFormat="1" ht="13.5" customHeight="1">
      <c r="A26" s="131">
        <v>11</v>
      </c>
      <c r="B26" s="132" t="s">
        <v>45</v>
      </c>
      <c r="C26" s="132" t="s">
        <v>46</v>
      </c>
      <c r="D26" s="132" t="s">
        <v>44</v>
      </c>
      <c r="E26" s="133">
        <v>1</v>
      </c>
      <c r="F26" s="149">
        <v>0</v>
      </c>
      <c r="G26" s="134">
        <f t="shared" si="0"/>
        <v>0</v>
      </c>
      <c r="H26" s="133">
        <v>0</v>
      </c>
    </row>
    <row r="27" spans="1:8" s="122" customFormat="1" ht="28.5" customHeight="1">
      <c r="A27" s="127"/>
      <c r="B27" s="128" t="s">
        <v>47</v>
      </c>
      <c r="C27" s="128" t="s">
        <v>48</v>
      </c>
      <c r="D27" s="128"/>
      <c r="E27" s="129"/>
      <c r="F27" s="130"/>
      <c r="G27" s="130">
        <f>SUM(G28:G31)</f>
        <v>0</v>
      </c>
      <c r="H27" s="129">
        <v>0</v>
      </c>
    </row>
    <row r="28" spans="1:8" s="122" customFormat="1" ht="24" customHeight="1">
      <c r="A28" s="131">
        <v>12</v>
      </c>
      <c r="B28" s="132" t="s">
        <v>49</v>
      </c>
      <c r="C28" s="132" t="s">
        <v>50</v>
      </c>
      <c r="D28" s="132" t="s">
        <v>24</v>
      </c>
      <c r="E28" s="133">
        <v>186.1</v>
      </c>
      <c r="F28" s="149">
        <v>0</v>
      </c>
      <c r="G28" s="134">
        <f t="shared" si="0"/>
        <v>0</v>
      </c>
      <c r="H28" s="133">
        <v>0</v>
      </c>
    </row>
    <row r="29" spans="1:8" s="122" customFormat="1" ht="24" customHeight="1">
      <c r="A29" s="131">
        <v>13</v>
      </c>
      <c r="B29" s="132" t="s">
        <v>51</v>
      </c>
      <c r="C29" s="132" t="s">
        <v>52</v>
      </c>
      <c r="D29" s="132" t="s">
        <v>24</v>
      </c>
      <c r="E29" s="133">
        <v>372</v>
      </c>
      <c r="F29" s="149">
        <v>0</v>
      </c>
      <c r="G29" s="134">
        <f t="shared" si="0"/>
        <v>0</v>
      </c>
      <c r="H29" s="133">
        <v>0</v>
      </c>
    </row>
    <row r="30" spans="1:8" s="122" customFormat="1" ht="24" customHeight="1">
      <c r="A30" s="131">
        <v>14</v>
      </c>
      <c r="B30" s="132" t="s">
        <v>53</v>
      </c>
      <c r="C30" s="132" t="s">
        <v>54</v>
      </c>
      <c r="D30" s="132" t="s">
        <v>24</v>
      </c>
      <c r="E30" s="133">
        <v>186</v>
      </c>
      <c r="F30" s="149">
        <v>0</v>
      </c>
      <c r="G30" s="134">
        <f t="shared" si="0"/>
        <v>0</v>
      </c>
      <c r="H30" s="133">
        <v>0</v>
      </c>
    </row>
    <row r="31" spans="1:8" s="122" customFormat="1" ht="13.5" customHeight="1">
      <c r="A31" s="131">
        <v>15</v>
      </c>
      <c r="B31" s="132" t="s">
        <v>55</v>
      </c>
      <c r="C31" s="132" t="s">
        <v>56</v>
      </c>
      <c r="D31" s="132" t="s">
        <v>24</v>
      </c>
      <c r="E31" s="133">
        <v>186</v>
      </c>
      <c r="F31" s="149">
        <v>0</v>
      </c>
      <c r="G31" s="134">
        <f t="shared" si="0"/>
        <v>0</v>
      </c>
      <c r="H31" s="133">
        <v>0</v>
      </c>
    </row>
    <row r="32" spans="1:8" s="122" customFormat="1" ht="28.5" customHeight="1">
      <c r="A32" s="127"/>
      <c r="B32" s="128" t="s">
        <v>57</v>
      </c>
      <c r="C32" s="128" t="s">
        <v>58</v>
      </c>
      <c r="D32" s="128"/>
      <c r="E32" s="129"/>
      <c r="F32" s="130"/>
      <c r="G32" s="130">
        <f>SUM(G33:G41)</f>
        <v>0</v>
      </c>
      <c r="H32" s="129">
        <v>0</v>
      </c>
    </row>
    <row r="33" spans="1:8" s="122" customFormat="1" ht="24" customHeight="1">
      <c r="A33" s="131">
        <v>16</v>
      </c>
      <c r="B33" s="132" t="s">
        <v>59</v>
      </c>
      <c r="C33" s="132" t="s">
        <v>60</v>
      </c>
      <c r="D33" s="132" t="s">
        <v>24</v>
      </c>
      <c r="E33" s="133">
        <v>3.6</v>
      </c>
      <c r="F33" s="149">
        <v>0</v>
      </c>
      <c r="G33" s="134">
        <f t="shared" si="0"/>
        <v>0</v>
      </c>
      <c r="H33" s="133">
        <v>0</v>
      </c>
    </row>
    <row r="34" spans="1:8" s="122" customFormat="1" ht="24" customHeight="1">
      <c r="A34" s="131">
        <v>17</v>
      </c>
      <c r="B34" s="132" t="s">
        <v>61</v>
      </c>
      <c r="C34" s="132" t="s">
        <v>62</v>
      </c>
      <c r="D34" s="132" t="s">
        <v>24</v>
      </c>
      <c r="E34" s="133">
        <v>24.3</v>
      </c>
      <c r="F34" s="149">
        <v>0</v>
      </c>
      <c r="G34" s="134">
        <f t="shared" si="0"/>
        <v>0</v>
      </c>
      <c r="H34" s="133">
        <v>0</v>
      </c>
    </row>
    <row r="35" spans="1:8" s="122" customFormat="1" ht="24" customHeight="1">
      <c r="A35" s="131">
        <v>18</v>
      </c>
      <c r="B35" s="132" t="s">
        <v>63</v>
      </c>
      <c r="C35" s="132" t="s">
        <v>64</v>
      </c>
      <c r="D35" s="132" t="s">
        <v>65</v>
      </c>
      <c r="E35" s="133">
        <v>38</v>
      </c>
      <c r="F35" s="149">
        <v>0</v>
      </c>
      <c r="G35" s="134">
        <f t="shared" si="0"/>
        <v>0</v>
      </c>
      <c r="H35" s="133">
        <v>0</v>
      </c>
    </row>
    <row r="36" spans="1:8" s="122" customFormat="1" ht="13.5" customHeight="1">
      <c r="A36" s="131">
        <v>19</v>
      </c>
      <c r="B36" s="132" t="s">
        <v>66</v>
      </c>
      <c r="C36" s="132" t="s">
        <v>67</v>
      </c>
      <c r="D36" s="132" t="s">
        <v>29</v>
      </c>
      <c r="E36" s="133">
        <v>32.75</v>
      </c>
      <c r="F36" s="149">
        <v>0</v>
      </c>
      <c r="G36" s="134">
        <f t="shared" si="0"/>
        <v>0</v>
      </c>
      <c r="H36" s="133">
        <v>0</v>
      </c>
    </row>
    <row r="37" spans="1:8" s="122" customFormat="1" ht="13.5" customHeight="1">
      <c r="A37" s="131">
        <v>20</v>
      </c>
      <c r="B37" s="132" t="s">
        <v>68</v>
      </c>
      <c r="C37" s="132" t="s">
        <v>69</v>
      </c>
      <c r="D37" s="132" t="s">
        <v>29</v>
      </c>
      <c r="E37" s="133">
        <v>26.5</v>
      </c>
      <c r="F37" s="149">
        <v>0</v>
      </c>
      <c r="G37" s="134">
        <f t="shared" si="0"/>
        <v>0</v>
      </c>
      <c r="H37" s="133">
        <v>0</v>
      </c>
    </row>
    <row r="38" spans="1:8" s="122" customFormat="1" ht="13.5" customHeight="1">
      <c r="A38" s="131">
        <v>21</v>
      </c>
      <c r="B38" s="132" t="s">
        <v>70</v>
      </c>
      <c r="C38" s="132" t="s">
        <v>71</v>
      </c>
      <c r="D38" s="132" t="s">
        <v>72</v>
      </c>
      <c r="E38" s="133">
        <v>1.7</v>
      </c>
      <c r="F38" s="149">
        <v>0</v>
      </c>
      <c r="G38" s="134">
        <f t="shared" si="0"/>
        <v>0</v>
      </c>
      <c r="H38" s="133">
        <v>0</v>
      </c>
    </row>
    <row r="39" spans="1:8" s="122" customFormat="1" ht="24" customHeight="1">
      <c r="A39" s="131">
        <v>22</v>
      </c>
      <c r="B39" s="132" t="s">
        <v>73</v>
      </c>
      <c r="C39" s="132" t="s">
        <v>74</v>
      </c>
      <c r="D39" s="132" t="s">
        <v>72</v>
      </c>
      <c r="E39" s="133">
        <v>1.7</v>
      </c>
      <c r="F39" s="149">
        <v>0</v>
      </c>
      <c r="G39" s="134">
        <f t="shared" si="0"/>
        <v>0</v>
      </c>
      <c r="H39" s="133">
        <v>0</v>
      </c>
    </row>
    <row r="40" spans="1:8" s="122" customFormat="1" ht="24" customHeight="1">
      <c r="A40" s="131">
        <v>23</v>
      </c>
      <c r="B40" s="132" t="s">
        <v>75</v>
      </c>
      <c r="C40" s="132" t="s">
        <v>76</v>
      </c>
      <c r="D40" s="132" t="s">
        <v>72</v>
      </c>
      <c r="E40" s="133">
        <v>3.4</v>
      </c>
      <c r="F40" s="149">
        <v>0</v>
      </c>
      <c r="G40" s="134">
        <f t="shared" si="0"/>
        <v>0</v>
      </c>
      <c r="H40" s="133">
        <v>0</v>
      </c>
    </row>
    <row r="41" spans="1:8" s="122" customFormat="1" ht="13.5" customHeight="1">
      <c r="A41" s="131">
        <v>24</v>
      </c>
      <c r="B41" s="132" t="s">
        <v>77</v>
      </c>
      <c r="C41" s="132" t="s">
        <v>78</v>
      </c>
      <c r="D41" s="132" t="s">
        <v>72</v>
      </c>
      <c r="E41" s="133">
        <v>1.7</v>
      </c>
      <c r="F41" s="149">
        <v>0</v>
      </c>
      <c r="G41" s="134">
        <f t="shared" si="0"/>
        <v>0</v>
      </c>
      <c r="H41" s="133">
        <v>0</v>
      </c>
    </row>
    <row r="42" spans="1:8" s="122" customFormat="1" ht="28.5" customHeight="1">
      <c r="A42" s="127"/>
      <c r="B42" s="128" t="s">
        <v>79</v>
      </c>
      <c r="C42" s="128" t="s">
        <v>80</v>
      </c>
      <c r="D42" s="128"/>
      <c r="E42" s="129"/>
      <c r="F42" s="130"/>
      <c r="G42" s="130">
        <f>SUM(G43)</f>
        <v>0</v>
      </c>
      <c r="H42" s="129">
        <v>0</v>
      </c>
    </row>
    <row r="43" spans="1:8" s="122" customFormat="1" ht="24" customHeight="1">
      <c r="A43" s="131">
        <v>25</v>
      </c>
      <c r="B43" s="132" t="s">
        <v>81</v>
      </c>
      <c r="C43" s="132" t="s">
        <v>82</v>
      </c>
      <c r="D43" s="132" t="s">
        <v>72</v>
      </c>
      <c r="E43" s="133">
        <v>4.07</v>
      </c>
      <c r="F43" s="149">
        <v>0</v>
      </c>
      <c r="G43" s="134">
        <f t="shared" si="0"/>
        <v>0</v>
      </c>
      <c r="H43" s="133">
        <v>0</v>
      </c>
    </row>
    <row r="44" spans="1:8" s="122" customFormat="1" ht="30.75" customHeight="1">
      <c r="A44" s="123"/>
      <c r="B44" s="124" t="s">
        <v>83</v>
      </c>
      <c r="C44" s="124" t="s">
        <v>84</v>
      </c>
      <c r="D44" s="124"/>
      <c r="E44" s="125"/>
      <c r="F44" s="126"/>
      <c r="G44" s="126">
        <f>SUM(G45,G64,G70,G74,G78)</f>
        <v>0</v>
      </c>
      <c r="H44" s="125">
        <v>0</v>
      </c>
    </row>
    <row r="45" spans="1:8" s="122" customFormat="1" ht="28.5" customHeight="1">
      <c r="A45" s="127"/>
      <c r="B45" s="128" t="s">
        <v>83</v>
      </c>
      <c r="C45" s="128" t="s">
        <v>85</v>
      </c>
      <c r="D45" s="128"/>
      <c r="E45" s="129"/>
      <c r="F45" s="130"/>
      <c r="G45" s="130">
        <f>SUM(G46:G63)</f>
        <v>0</v>
      </c>
      <c r="H45" s="129">
        <v>0</v>
      </c>
    </row>
    <row r="46" spans="1:8" s="122" customFormat="1" ht="13.5" customHeight="1">
      <c r="A46" s="131">
        <v>26</v>
      </c>
      <c r="B46" s="132" t="s">
        <v>86</v>
      </c>
      <c r="C46" s="132" t="s">
        <v>87</v>
      </c>
      <c r="D46" s="132" t="s">
        <v>24</v>
      </c>
      <c r="E46" s="133">
        <v>310.2</v>
      </c>
      <c r="F46" s="149">
        <v>0</v>
      </c>
      <c r="G46" s="134">
        <f aca="true" t="shared" si="1" ref="G46:G79">ROUND(E46*F46,2)</f>
        <v>0</v>
      </c>
      <c r="H46" s="133">
        <v>0</v>
      </c>
    </row>
    <row r="47" spans="1:8" s="122" customFormat="1" ht="24" customHeight="1">
      <c r="A47" s="131">
        <v>27</v>
      </c>
      <c r="B47" s="132" t="s">
        <v>88</v>
      </c>
      <c r="C47" s="132" t="s">
        <v>89</v>
      </c>
      <c r="D47" s="132" t="s">
        <v>24</v>
      </c>
      <c r="E47" s="133">
        <v>310.2</v>
      </c>
      <c r="F47" s="149">
        <v>0</v>
      </c>
      <c r="G47" s="134">
        <f t="shared" si="1"/>
        <v>0</v>
      </c>
      <c r="H47" s="133">
        <v>0</v>
      </c>
    </row>
    <row r="48" spans="1:8" s="122" customFormat="1" ht="13.5" customHeight="1">
      <c r="A48" s="135">
        <v>28</v>
      </c>
      <c r="B48" s="136" t="s">
        <v>90</v>
      </c>
      <c r="C48" s="136" t="s">
        <v>149</v>
      </c>
      <c r="D48" s="136" t="s">
        <v>24</v>
      </c>
      <c r="E48" s="137">
        <v>325.71</v>
      </c>
      <c r="F48" s="149">
        <v>0</v>
      </c>
      <c r="G48" s="147">
        <f>ROUND(E48*F48,2)</f>
        <v>0</v>
      </c>
      <c r="H48" s="137">
        <v>0</v>
      </c>
    </row>
    <row r="49" spans="1:8" s="122" customFormat="1" ht="24" customHeight="1">
      <c r="A49" s="131">
        <v>29</v>
      </c>
      <c r="B49" s="132" t="s">
        <v>91</v>
      </c>
      <c r="C49" s="132" t="s">
        <v>92</v>
      </c>
      <c r="D49" s="132" t="s">
        <v>24</v>
      </c>
      <c r="E49" s="133">
        <v>310.2</v>
      </c>
      <c r="F49" s="149">
        <v>0</v>
      </c>
      <c r="G49" s="134">
        <f t="shared" si="1"/>
        <v>0</v>
      </c>
      <c r="H49" s="133">
        <v>0</v>
      </c>
    </row>
    <row r="50" spans="1:8" s="122" customFormat="1" ht="13.5" customHeight="1">
      <c r="A50" s="135">
        <v>30</v>
      </c>
      <c r="B50" s="136" t="s">
        <v>93</v>
      </c>
      <c r="C50" s="136" t="s">
        <v>150</v>
      </c>
      <c r="D50" s="136" t="s">
        <v>24</v>
      </c>
      <c r="E50" s="137">
        <v>325.71</v>
      </c>
      <c r="F50" s="149">
        <v>0</v>
      </c>
      <c r="G50" s="147">
        <f>ROUND(E50*F50,2)</f>
        <v>0</v>
      </c>
      <c r="H50" s="137">
        <v>0</v>
      </c>
    </row>
    <row r="51" spans="1:8" s="122" customFormat="1" ht="24" customHeight="1">
      <c r="A51" s="131">
        <v>31</v>
      </c>
      <c r="B51" s="132" t="s">
        <v>94</v>
      </c>
      <c r="C51" s="132" t="s">
        <v>95</v>
      </c>
      <c r="D51" s="132" t="s">
        <v>24</v>
      </c>
      <c r="E51" s="133">
        <v>351.92</v>
      </c>
      <c r="F51" s="149">
        <v>0</v>
      </c>
      <c r="G51" s="134">
        <f t="shared" si="1"/>
        <v>0</v>
      </c>
      <c r="H51" s="133">
        <v>0</v>
      </c>
    </row>
    <row r="52" spans="1:8" s="122" customFormat="1" ht="13.5" customHeight="1">
      <c r="A52" s="135">
        <v>32</v>
      </c>
      <c r="B52" s="136" t="s">
        <v>96</v>
      </c>
      <c r="C52" s="136" t="s">
        <v>151</v>
      </c>
      <c r="D52" s="136" t="s">
        <v>24</v>
      </c>
      <c r="E52" s="137">
        <v>394.13</v>
      </c>
      <c r="F52" s="149">
        <v>0</v>
      </c>
      <c r="G52" s="147">
        <f>ROUND(E52*F52,2)</f>
        <v>0</v>
      </c>
      <c r="H52" s="137">
        <v>0</v>
      </c>
    </row>
    <row r="53" spans="1:8" s="122" customFormat="1" ht="24" customHeight="1">
      <c r="A53" s="131">
        <v>33</v>
      </c>
      <c r="B53" s="132" t="s">
        <v>97</v>
      </c>
      <c r="C53" s="132" t="s">
        <v>98</v>
      </c>
      <c r="D53" s="132" t="s">
        <v>29</v>
      </c>
      <c r="E53" s="133">
        <v>155.1</v>
      </c>
      <c r="F53" s="149">
        <v>0</v>
      </c>
      <c r="G53" s="134">
        <f t="shared" si="1"/>
        <v>0</v>
      </c>
      <c r="H53" s="133">
        <v>0</v>
      </c>
    </row>
    <row r="54" spans="1:8" s="122" customFormat="1" ht="24" customHeight="1">
      <c r="A54" s="131">
        <v>34</v>
      </c>
      <c r="B54" s="132" t="s">
        <v>99</v>
      </c>
      <c r="C54" s="132" t="s">
        <v>100</v>
      </c>
      <c r="D54" s="132" t="s">
        <v>29</v>
      </c>
      <c r="E54" s="133">
        <v>155.1</v>
      </c>
      <c r="F54" s="149">
        <v>0</v>
      </c>
      <c r="G54" s="134">
        <f t="shared" si="1"/>
        <v>0</v>
      </c>
      <c r="H54" s="133">
        <v>0</v>
      </c>
    </row>
    <row r="55" spans="1:8" s="122" customFormat="1" ht="13.5" customHeight="1">
      <c r="A55" s="135">
        <v>35</v>
      </c>
      <c r="B55" s="136" t="s">
        <v>96</v>
      </c>
      <c r="C55" s="136" t="s">
        <v>152</v>
      </c>
      <c r="D55" s="136" t="s">
        <v>24</v>
      </c>
      <c r="E55" s="137">
        <v>34.12</v>
      </c>
      <c r="F55" s="149">
        <v>0</v>
      </c>
      <c r="G55" s="147">
        <f>ROUND(E55*F55,2)</f>
        <v>0</v>
      </c>
      <c r="H55" s="137">
        <v>0</v>
      </c>
    </row>
    <row r="56" spans="1:8" s="122" customFormat="1" ht="13.5" customHeight="1">
      <c r="A56" s="131">
        <v>36</v>
      </c>
      <c r="B56" s="132" t="s">
        <v>101</v>
      </c>
      <c r="C56" s="132" t="s">
        <v>153</v>
      </c>
      <c r="D56" s="132" t="s">
        <v>29</v>
      </c>
      <c r="E56" s="133">
        <v>60.6</v>
      </c>
      <c r="F56" s="149">
        <v>0</v>
      </c>
      <c r="G56" s="134">
        <f t="shared" si="1"/>
        <v>0</v>
      </c>
      <c r="H56" s="133">
        <v>0</v>
      </c>
    </row>
    <row r="57" spans="1:8" s="122" customFormat="1" ht="13.5" customHeight="1">
      <c r="A57" s="131">
        <v>37</v>
      </c>
      <c r="B57" s="132" t="s">
        <v>102</v>
      </c>
      <c r="C57" s="132" t="s">
        <v>103</v>
      </c>
      <c r="D57" s="132" t="s">
        <v>104</v>
      </c>
      <c r="E57" s="133">
        <v>86</v>
      </c>
      <c r="F57" s="149">
        <v>0</v>
      </c>
      <c r="G57" s="134">
        <f t="shared" si="1"/>
        <v>0</v>
      </c>
      <c r="H57" s="133">
        <v>0</v>
      </c>
    </row>
    <row r="58" spans="1:8" s="122" customFormat="1" ht="13.5" customHeight="1">
      <c r="A58" s="131">
        <v>38</v>
      </c>
      <c r="B58" s="132" t="s">
        <v>105</v>
      </c>
      <c r="C58" s="132" t="s">
        <v>106</v>
      </c>
      <c r="D58" s="132" t="s">
        <v>107</v>
      </c>
      <c r="E58" s="133">
        <v>4</v>
      </c>
      <c r="F58" s="149">
        <v>0</v>
      </c>
      <c r="G58" s="134">
        <f t="shared" si="1"/>
        <v>0</v>
      </c>
      <c r="H58" s="133">
        <v>0</v>
      </c>
    </row>
    <row r="59" spans="1:8" s="122" customFormat="1" ht="13.5" customHeight="1">
      <c r="A59" s="131">
        <v>39</v>
      </c>
      <c r="B59" s="132" t="s">
        <v>108</v>
      </c>
      <c r="C59" s="132" t="s">
        <v>109</v>
      </c>
      <c r="D59" s="132" t="s">
        <v>107</v>
      </c>
      <c r="E59" s="133">
        <v>4</v>
      </c>
      <c r="F59" s="149">
        <v>0</v>
      </c>
      <c r="G59" s="134">
        <f t="shared" si="1"/>
        <v>0</v>
      </c>
      <c r="H59" s="133">
        <v>0</v>
      </c>
    </row>
    <row r="60" spans="1:8" s="122" customFormat="1" ht="24" customHeight="1">
      <c r="A60" s="131">
        <v>40</v>
      </c>
      <c r="B60" s="132" t="s">
        <v>110</v>
      </c>
      <c r="C60" s="132" t="s">
        <v>111</v>
      </c>
      <c r="D60" s="132" t="s">
        <v>24</v>
      </c>
      <c r="E60" s="133">
        <v>310.2</v>
      </c>
      <c r="F60" s="149">
        <v>0</v>
      </c>
      <c r="G60" s="134">
        <f t="shared" si="1"/>
        <v>0</v>
      </c>
      <c r="H60" s="133">
        <v>0</v>
      </c>
    </row>
    <row r="61" spans="1:8" s="122" customFormat="1" ht="24" customHeight="1">
      <c r="A61" s="131">
        <v>41</v>
      </c>
      <c r="B61" s="132" t="s">
        <v>112</v>
      </c>
      <c r="C61" s="132" t="s">
        <v>113</v>
      </c>
      <c r="D61" s="132" t="s">
        <v>24</v>
      </c>
      <c r="E61" s="133">
        <v>1551</v>
      </c>
      <c r="F61" s="149">
        <v>0</v>
      </c>
      <c r="G61" s="134">
        <f t="shared" si="1"/>
        <v>0</v>
      </c>
      <c r="H61" s="133">
        <v>0</v>
      </c>
    </row>
    <row r="62" spans="1:8" s="122" customFormat="1" ht="13.5" customHeight="1">
      <c r="A62" s="135">
        <v>42</v>
      </c>
      <c r="B62" s="136" t="s">
        <v>114</v>
      </c>
      <c r="C62" s="136" t="s">
        <v>115</v>
      </c>
      <c r="D62" s="136" t="s">
        <v>72</v>
      </c>
      <c r="E62" s="137">
        <v>51.18</v>
      </c>
      <c r="F62" s="149">
        <v>0</v>
      </c>
      <c r="G62" s="147">
        <f>ROUND(E62*F62,2)</f>
        <v>0</v>
      </c>
      <c r="H62" s="137">
        <v>0</v>
      </c>
    </row>
    <row r="63" spans="1:8" s="122" customFormat="1" ht="24" customHeight="1">
      <c r="A63" s="131">
        <v>43</v>
      </c>
      <c r="B63" s="132" t="s">
        <v>116</v>
      </c>
      <c r="C63" s="132" t="s">
        <v>117</v>
      </c>
      <c r="D63" s="132" t="s">
        <v>72</v>
      </c>
      <c r="E63" s="133">
        <v>52.5</v>
      </c>
      <c r="F63" s="149">
        <v>0</v>
      </c>
      <c r="G63" s="134">
        <f t="shared" si="1"/>
        <v>0</v>
      </c>
      <c r="H63" s="133">
        <v>0</v>
      </c>
    </row>
    <row r="64" spans="1:8" s="122" customFormat="1" ht="28.5" customHeight="1">
      <c r="A64" s="127"/>
      <c r="B64" s="128" t="s">
        <v>118</v>
      </c>
      <c r="C64" s="128" t="s">
        <v>119</v>
      </c>
      <c r="D64" s="128"/>
      <c r="E64" s="129"/>
      <c r="F64" s="130"/>
      <c r="G64" s="130">
        <f>SUM(G65:G69)</f>
        <v>0</v>
      </c>
      <c r="H64" s="129">
        <v>0</v>
      </c>
    </row>
    <row r="65" spans="1:8" s="122" customFormat="1" ht="24" customHeight="1">
      <c r="A65" s="131">
        <v>44</v>
      </c>
      <c r="B65" s="132" t="s">
        <v>120</v>
      </c>
      <c r="C65" s="132" t="s">
        <v>121</v>
      </c>
      <c r="D65" s="132" t="s">
        <v>24</v>
      </c>
      <c r="E65" s="133">
        <v>310.2</v>
      </c>
      <c r="F65" s="149">
        <v>0</v>
      </c>
      <c r="G65" s="134">
        <f t="shared" si="1"/>
        <v>0</v>
      </c>
      <c r="H65" s="133">
        <v>0</v>
      </c>
    </row>
    <row r="66" spans="1:8" s="122" customFormat="1" ht="13.5" customHeight="1">
      <c r="A66" s="135">
        <v>45</v>
      </c>
      <c r="B66" s="136" t="s">
        <v>122</v>
      </c>
      <c r="C66" s="136" t="s">
        <v>123</v>
      </c>
      <c r="D66" s="136" t="s">
        <v>24</v>
      </c>
      <c r="E66" s="137">
        <v>320</v>
      </c>
      <c r="F66" s="148">
        <v>0</v>
      </c>
      <c r="G66" s="147">
        <f>ROUND(E66*F66,2)</f>
        <v>0</v>
      </c>
      <c r="H66" s="137">
        <v>0</v>
      </c>
    </row>
    <row r="67" spans="1:8" s="122" customFormat="1" ht="24" customHeight="1">
      <c r="A67" s="131">
        <v>46</v>
      </c>
      <c r="B67" s="132" t="s">
        <v>124</v>
      </c>
      <c r="C67" s="132" t="s">
        <v>125</v>
      </c>
      <c r="D67" s="132" t="s">
        <v>29</v>
      </c>
      <c r="E67" s="133">
        <v>90.88</v>
      </c>
      <c r="F67" s="148">
        <v>0</v>
      </c>
      <c r="G67" s="134">
        <f t="shared" si="1"/>
        <v>0</v>
      </c>
      <c r="H67" s="133">
        <v>0</v>
      </c>
    </row>
    <row r="68" spans="1:8" s="122" customFormat="1" ht="13.5" customHeight="1">
      <c r="A68" s="135">
        <v>47</v>
      </c>
      <c r="B68" s="136" t="s">
        <v>126</v>
      </c>
      <c r="C68" s="136" t="s">
        <v>127</v>
      </c>
      <c r="D68" s="136" t="s">
        <v>29</v>
      </c>
      <c r="E68" s="137">
        <v>92.82</v>
      </c>
      <c r="F68" s="148">
        <v>0</v>
      </c>
      <c r="G68" s="147">
        <f>ROUND(E68*F68,2)</f>
        <v>0</v>
      </c>
      <c r="H68" s="137">
        <v>0</v>
      </c>
    </row>
    <row r="69" spans="1:8" s="122" customFormat="1" ht="13.5" customHeight="1">
      <c r="A69" s="131">
        <v>48</v>
      </c>
      <c r="B69" s="132" t="s">
        <v>128</v>
      </c>
      <c r="C69" s="132" t="s">
        <v>129</v>
      </c>
      <c r="D69" s="132" t="s">
        <v>72</v>
      </c>
      <c r="E69" s="133">
        <v>1.35</v>
      </c>
      <c r="F69" s="148">
        <v>0</v>
      </c>
      <c r="G69" s="134">
        <f t="shared" si="1"/>
        <v>0</v>
      </c>
      <c r="H69" s="133">
        <v>0</v>
      </c>
    </row>
    <row r="70" spans="1:8" s="122" customFormat="1" ht="28.5" customHeight="1">
      <c r="A70" s="127"/>
      <c r="B70" s="128" t="s">
        <v>130</v>
      </c>
      <c r="C70" s="128" t="s">
        <v>131</v>
      </c>
      <c r="D70" s="128"/>
      <c r="E70" s="129"/>
      <c r="F70" s="130"/>
      <c r="G70" s="130">
        <f>SUM(G71:G73)</f>
        <v>0</v>
      </c>
      <c r="H70" s="129">
        <v>0</v>
      </c>
    </row>
    <row r="71" spans="1:8" s="122" customFormat="1" ht="13.5" customHeight="1">
      <c r="A71" s="131">
        <v>49</v>
      </c>
      <c r="B71" s="132" t="s">
        <v>132</v>
      </c>
      <c r="C71" s="132" t="s">
        <v>154</v>
      </c>
      <c r="D71" s="132" t="s">
        <v>29</v>
      </c>
      <c r="E71" s="133">
        <v>26.4</v>
      </c>
      <c r="F71" s="149">
        <v>0</v>
      </c>
      <c r="G71" s="134">
        <f t="shared" si="1"/>
        <v>0</v>
      </c>
      <c r="H71" s="133">
        <v>0</v>
      </c>
    </row>
    <row r="72" spans="1:8" s="122" customFormat="1" ht="13.5" customHeight="1">
      <c r="A72" s="131">
        <v>50</v>
      </c>
      <c r="B72" s="132" t="s">
        <v>133</v>
      </c>
      <c r="C72" s="132" t="s">
        <v>155</v>
      </c>
      <c r="D72" s="132" t="s">
        <v>29</v>
      </c>
      <c r="E72" s="133">
        <v>32.75</v>
      </c>
      <c r="F72" s="149">
        <v>0</v>
      </c>
      <c r="G72" s="134">
        <f t="shared" si="1"/>
        <v>0</v>
      </c>
      <c r="H72" s="133">
        <v>0</v>
      </c>
    </row>
    <row r="73" spans="1:8" s="122" customFormat="1" ht="13.5" customHeight="1">
      <c r="A73" s="131">
        <v>51</v>
      </c>
      <c r="B73" s="132" t="s">
        <v>134</v>
      </c>
      <c r="C73" s="132" t="s">
        <v>135</v>
      </c>
      <c r="D73" s="132" t="s">
        <v>72</v>
      </c>
      <c r="E73" s="133">
        <v>0.28</v>
      </c>
      <c r="F73" s="149">
        <v>0</v>
      </c>
      <c r="G73" s="134">
        <f t="shared" si="1"/>
        <v>0</v>
      </c>
      <c r="H73" s="133">
        <v>0</v>
      </c>
    </row>
    <row r="74" spans="1:8" s="122" customFormat="1" ht="28.5" customHeight="1">
      <c r="A74" s="127"/>
      <c r="B74" s="128" t="s">
        <v>136</v>
      </c>
      <c r="C74" s="128" t="s">
        <v>137</v>
      </c>
      <c r="D74" s="128"/>
      <c r="E74" s="129"/>
      <c r="F74" s="130"/>
      <c r="G74" s="130">
        <f>SUM(G75:G77)</f>
        <v>0</v>
      </c>
      <c r="H74" s="129">
        <v>0</v>
      </c>
    </row>
    <row r="75" spans="1:8" s="122" customFormat="1" ht="24" customHeight="1">
      <c r="A75" s="131">
        <v>52</v>
      </c>
      <c r="B75" s="132" t="s">
        <v>138</v>
      </c>
      <c r="C75" s="132" t="s">
        <v>139</v>
      </c>
      <c r="D75" s="132" t="s">
        <v>107</v>
      </c>
      <c r="E75" s="133">
        <v>7</v>
      </c>
      <c r="F75" s="149">
        <v>0</v>
      </c>
      <c r="G75" s="134">
        <f t="shared" si="1"/>
        <v>0</v>
      </c>
      <c r="H75" s="133">
        <v>0</v>
      </c>
    </row>
    <row r="76" spans="1:8" s="122" customFormat="1" ht="24" customHeight="1">
      <c r="A76" s="131">
        <v>53</v>
      </c>
      <c r="B76" s="132" t="s">
        <v>140</v>
      </c>
      <c r="C76" s="132" t="s">
        <v>141</v>
      </c>
      <c r="D76" s="132" t="s">
        <v>107</v>
      </c>
      <c r="E76" s="133">
        <v>2</v>
      </c>
      <c r="F76" s="149">
        <v>0</v>
      </c>
      <c r="G76" s="134">
        <f t="shared" si="1"/>
        <v>0</v>
      </c>
      <c r="H76" s="133">
        <v>0</v>
      </c>
    </row>
    <row r="77" spans="1:8" s="122" customFormat="1" ht="24" customHeight="1">
      <c r="A77" s="131">
        <v>54</v>
      </c>
      <c r="B77" s="132" t="s">
        <v>142</v>
      </c>
      <c r="C77" s="132" t="s">
        <v>143</v>
      </c>
      <c r="D77" s="132" t="s">
        <v>107</v>
      </c>
      <c r="E77" s="133">
        <v>1</v>
      </c>
      <c r="F77" s="149">
        <v>0</v>
      </c>
      <c r="G77" s="134">
        <f t="shared" si="1"/>
        <v>0</v>
      </c>
      <c r="H77" s="133">
        <v>0</v>
      </c>
    </row>
    <row r="78" spans="1:8" s="122" customFormat="1" ht="28.5" customHeight="1">
      <c r="A78" s="127"/>
      <c r="B78" s="128" t="s">
        <v>144</v>
      </c>
      <c r="C78" s="128" t="s">
        <v>145</v>
      </c>
      <c r="D78" s="128"/>
      <c r="E78" s="129"/>
      <c r="F78" s="130"/>
      <c r="G78" s="130">
        <f>SUM(G79)</f>
        <v>0</v>
      </c>
      <c r="H78" s="129">
        <v>0</v>
      </c>
    </row>
    <row r="79" spans="1:8" s="122" customFormat="1" ht="24" customHeight="1">
      <c r="A79" s="131">
        <v>55</v>
      </c>
      <c r="B79" s="132" t="s">
        <v>146</v>
      </c>
      <c r="C79" s="132" t="s">
        <v>156</v>
      </c>
      <c r="D79" s="132" t="s">
        <v>24</v>
      </c>
      <c r="E79" s="133">
        <v>12.15</v>
      </c>
      <c r="F79" s="149">
        <v>0</v>
      </c>
      <c r="G79" s="134">
        <f t="shared" si="1"/>
        <v>0</v>
      </c>
      <c r="H79" s="133">
        <v>0</v>
      </c>
    </row>
    <row r="80" spans="1:8" s="122" customFormat="1" ht="30.75" customHeight="1">
      <c r="A80" s="138"/>
      <c r="B80" s="139"/>
      <c r="C80" s="139" t="s">
        <v>147</v>
      </c>
      <c r="D80" s="139"/>
      <c r="E80" s="140"/>
      <c r="F80" s="141"/>
      <c r="G80" s="141">
        <f>SUM(G13,G44)</f>
        <v>0</v>
      </c>
      <c r="H80" s="140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H1"/>
    <mergeCell ref="A8:B8"/>
    <mergeCell ref="A7:B7"/>
    <mergeCell ref="A6:B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Mirek98</dc:creator>
  <cp:keywords/>
  <dc:description/>
  <cp:lastModifiedBy>Ing. Ivona Peštálová</cp:lastModifiedBy>
  <dcterms:created xsi:type="dcterms:W3CDTF">2019-10-31T19:41:43Z</dcterms:created>
  <dcterms:modified xsi:type="dcterms:W3CDTF">2019-11-06T07:47:18Z</dcterms:modified>
  <cp:category/>
  <cp:version/>
  <cp:contentType/>
  <cp:contentStatus/>
</cp:coreProperties>
</file>