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50" yWindow="525" windowWidth="18855" windowHeight="13485" activeTab="1"/>
  </bookViews>
  <sheets>
    <sheet name="Rekapitulace stavby" sheetId="1" r:id="rId1"/>
    <sheet name="01 - výkaz výměr FVE" sheetId="2" r:id="rId2"/>
  </sheets>
  <definedNames>
    <definedName name="_xlnm._FilterDatabase" localSheetId="1" hidden="1">'01 - výkaz výměr FVE'!$C$120:$K$224</definedName>
    <definedName name="_xlnm.Print_Titles" localSheetId="1">'01 - výkaz výměr FVE'!$120:$120</definedName>
    <definedName name="_xlnm.Print_Titles" localSheetId="0">'Rekapitulace stavby'!$92:$92</definedName>
    <definedName name="_xlnm.Print_Area" localSheetId="1">'01 - výkaz výměr FVE'!$C$4:$J$76,'01 - výkaz výměr FVE'!$C$82:$J$102,'01 - výkaz výměr FVE'!$C$108:$K$224</definedName>
    <definedName name="_xlnm.Print_Area" localSheetId="0">'Rekapitulace stavby'!$D$4:$AO$76,'Rekapitulace stavby'!$C$82:$AQ$96</definedName>
  </definedNames>
  <calcPr calcId="114210" fullCalcOnLoad="1"/>
</workbook>
</file>

<file path=xl/calcChain.xml><?xml version="1.0" encoding="utf-8"?>
<calcChain xmlns="http://schemas.openxmlformats.org/spreadsheetml/2006/main">
  <c r="J186" i="2"/>
  <c r="J37"/>
  <c r="J36"/>
  <c r="AY95" i="1"/>
  <c r="J35" i="2"/>
  <c r="AX95" i="1"/>
  <c r="BI223" i="2"/>
  <c r="BH223"/>
  <c r="BG223"/>
  <c r="BF223"/>
  <c r="T223"/>
  <c r="T222"/>
  <c r="R223"/>
  <c r="R222"/>
  <c r="P223"/>
  <c r="P222"/>
  <c r="BK223"/>
  <c r="BK222"/>
  <c r="J222"/>
  <c r="J223"/>
  <c r="BE223"/>
  <c r="J101"/>
  <c r="BI220"/>
  <c r="BH220"/>
  <c r="BG220"/>
  <c r="BF220"/>
  <c r="T220"/>
  <c r="R220"/>
  <c r="P220"/>
  <c r="BK220"/>
  <c r="J220"/>
  <c r="BE220"/>
  <c r="BI218"/>
  <c r="BH218"/>
  <c r="BG218"/>
  <c r="BF218"/>
  <c r="T218"/>
  <c r="R218"/>
  <c r="P218"/>
  <c r="BK218"/>
  <c r="J218"/>
  <c r="BE218"/>
  <c r="BI216"/>
  <c r="BH216"/>
  <c r="BG216"/>
  <c r="BF216"/>
  <c r="T216"/>
  <c r="R216"/>
  <c r="P216"/>
  <c r="BK216"/>
  <c r="J216"/>
  <c r="BE216"/>
  <c r="BI214"/>
  <c r="BH214"/>
  <c r="BG214"/>
  <c r="BF214"/>
  <c r="T214"/>
  <c r="R214"/>
  <c r="P214"/>
  <c r="BK214"/>
  <c r="J214"/>
  <c r="BE214"/>
  <c r="BI212"/>
  <c r="BH212"/>
  <c r="BG212"/>
  <c r="BF212"/>
  <c r="T212"/>
  <c r="R212"/>
  <c r="P212"/>
  <c r="BK212"/>
  <c r="J212"/>
  <c r="BE212"/>
  <c r="BI210"/>
  <c r="BH210"/>
  <c r="BG210"/>
  <c r="BF210"/>
  <c r="T210"/>
  <c r="R210"/>
  <c r="P210"/>
  <c r="BK210"/>
  <c r="J210"/>
  <c r="BE210"/>
  <c r="BI208"/>
  <c r="BH208"/>
  <c r="BG208"/>
  <c r="BF208"/>
  <c r="T208"/>
  <c r="R208"/>
  <c r="P208"/>
  <c r="BK208"/>
  <c r="J208"/>
  <c r="BE208"/>
  <c r="BI206"/>
  <c r="BH206"/>
  <c r="BG206"/>
  <c r="BF206"/>
  <c r="T206"/>
  <c r="R206"/>
  <c r="P206"/>
  <c r="BK206"/>
  <c r="J206"/>
  <c r="BE206"/>
  <c r="BI204"/>
  <c r="BH204"/>
  <c r="BG204"/>
  <c r="BF204"/>
  <c r="T204"/>
  <c r="R204"/>
  <c r="P204"/>
  <c r="BK204"/>
  <c r="J204"/>
  <c r="BE204"/>
  <c r="BI202"/>
  <c r="BH202"/>
  <c r="BG202"/>
  <c r="BF202"/>
  <c r="T202"/>
  <c r="R202"/>
  <c r="P202"/>
  <c r="BK202"/>
  <c r="J202"/>
  <c r="BE202"/>
  <c r="BI200"/>
  <c r="BH200"/>
  <c r="BG200"/>
  <c r="BF200"/>
  <c r="T200"/>
  <c r="R200"/>
  <c r="P200"/>
  <c r="BK200"/>
  <c r="J200"/>
  <c r="BE200"/>
  <c r="BI198"/>
  <c r="BH198"/>
  <c r="BG198"/>
  <c r="BF198"/>
  <c r="T198"/>
  <c r="R198"/>
  <c r="P198"/>
  <c r="BK198"/>
  <c r="J198"/>
  <c r="BE198"/>
  <c r="BI196"/>
  <c r="BH196"/>
  <c r="BG196"/>
  <c r="BF196"/>
  <c r="T196"/>
  <c r="R196"/>
  <c r="P196"/>
  <c r="BK196"/>
  <c r="J196"/>
  <c r="BE196"/>
  <c r="BI194"/>
  <c r="BH194"/>
  <c r="BG194"/>
  <c r="BF194"/>
  <c r="T194"/>
  <c r="R194"/>
  <c r="P194"/>
  <c r="BK194"/>
  <c r="J194"/>
  <c r="BE194"/>
  <c r="BI192"/>
  <c r="BH192"/>
  <c r="BG192"/>
  <c r="BF192"/>
  <c r="T192"/>
  <c r="R192"/>
  <c r="P192"/>
  <c r="BK192"/>
  <c r="J192"/>
  <c r="BE192"/>
  <c r="BI190"/>
  <c r="BH190"/>
  <c r="BG190"/>
  <c r="BF190"/>
  <c r="T190"/>
  <c r="R190"/>
  <c r="P190"/>
  <c r="BK190"/>
  <c r="J190"/>
  <c r="BE190"/>
  <c r="BI188"/>
  <c r="BH188"/>
  <c r="BG188"/>
  <c r="BF188"/>
  <c r="T188"/>
  <c r="T187"/>
  <c r="R188"/>
  <c r="R187"/>
  <c r="P188"/>
  <c r="P187"/>
  <c r="BK188"/>
  <c r="BK187"/>
  <c r="J187"/>
  <c r="J188"/>
  <c r="BE188"/>
  <c r="J100"/>
  <c r="J99"/>
  <c r="BI184"/>
  <c r="BH184"/>
  <c r="BG184"/>
  <c r="BF184"/>
  <c r="T184"/>
  <c r="R184"/>
  <c r="P184"/>
  <c r="BK184"/>
  <c r="J184"/>
  <c r="BE184"/>
  <c r="BI182"/>
  <c r="BH182"/>
  <c r="BG182"/>
  <c r="BF182"/>
  <c r="T182"/>
  <c r="R182"/>
  <c r="P182"/>
  <c r="BK182"/>
  <c r="J182"/>
  <c r="BE182"/>
  <c r="BI180"/>
  <c r="BH180"/>
  <c r="BG180"/>
  <c r="BF180"/>
  <c r="T180"/>
  <c r="R180"/>
  <c r="P180"/>
  <c r="BK180"/>
  <c r="J180"/>
  <c r="BE180"/>
  <c r="BI178"/>
  <c r="BH178"/>
  <c r="BG178"/>
  <c r="BF178"/>
  <c r="T178"/>
  <c r="R178"/>
  <c r="P178"/>
  <c r="BK178"/>
  <c r="J178"/>
  <c r="BE178"/>
  <c r="BI176"/>
  <c r="BH176"/>
  <c r="BG176"/>
  <c r="BF176"/>
  <c r="T176"/>
  <c r="R176"/>
  <c r="P176"/>
  <c r="BK176"/>
  <c r="J176"/>
  <c r="BE176"/>
  <c r="BI174"/>
  <c r="BH174"/>
  <c r="BG174"/>
  <c r="BF174"/>
  <c r="T174"/>
  <c r="R174"/>
  <c r="P174"/>
  <c r="BK174"/>
  <c r="J174"/>
  <c r="BE174"/>
  <c r="BI172"/>
  <c r="BH172"/>
  <c r="BG172"/>
  <c r="BF172"/>
  <c r="T172"/>
  <c r="R172"/>
  <c r="P172"/>
  <c r="BK172"/>
  <c r="J172"/>
  <c r="BE172"/>
  <c r="BI170"/>
  <c r="BH170"/>
  <c r="BG170"/>
  <c r="BF170"/>
  <c r="T170"/>
  <c r="R170"/>
  <c r="P170"/>
  <c r="BK170"/>
  <c r="J170"/>
  <c r="BE170"/>
  <c r="BI168"/>
  <c r="BH168"/>
  <c r="BG168"/>
  <c r="BF168"/>
  <c r="T168"/>
  <c r="R168"/>
  <c r="P168"/>
  <c r="BK168"/>
  <c r="J168"/>
  <c r="BE168"/>
  <c r="BI166"/>
  <c r="BH166"/>
  <c r="BG166"/>
  <c r="BF166"/>
  <c r="T166"/>
  <c r="R166"/>
  <c r="P166"/>
  <c r="BK166"/>
  <c r="J166"/>
  <c r="BE166"/>
  <c r="BI164"/>
  <c r="BH164"/>
  <c r="BG164"/>
  <c r="BF164"/>
  <c r="T164"/>
  <c r="R164"/>
  <c r="P164"/>
  <c r="BK164"/>
  <c r="J164"/>
  <c r="BE164"/>
  <c r="BI162"/>
  <c r="BH162"/>
  <c r="BG162"/>
  <c r="BF162"/>
  <c r="T162"/>
  <c r="R162"/>
  <c r="P162"/>
  <c r="BK162"/>
  <c r="J162"/>
  <c r="BE162"/>
  <c r="BI160"/>
  <c r="BH160"/>
  <c r="BG160"/>
  <c r="BF160"/>
  <c r="T160"/>
  <c r="R160"/>
  <c r="P160"/>
  <c r="BK160"/>
  <c r="J160"/>
  <c r="BE160"/>
  <c r="BI158"/>
  <c r="BH158"/>
  <c r="BG158"/>
  <c r="BF158"/>
  <c r="T158"/>
  <c r="R158"/>
  <c r="P158"/>
  <c r="BK158"/>
  <c r="J158"/>
  <c r="BE158"/>
  <c r="BI156"/>
  <c r="BH156"/>
  <c r="BG156"/>
  <c r="BF156"/>
  <c r="T156"/>
  <c r="T155"/>
  <c r="R156"/>
  <c r="R155"/>
  <c r="P156"/>
  <c r="P155"/>
  <c r="BK156"/>
  <c r="BK155"/>
  <c r="J155"/>
  <c r="J156"/>
  <c r="BE156"/>
  <c r="J98"/>
  <c r="BI153"/>
  <c r="BH153"/>
  <c r="BG153"/>
  <c r="BF153"/>
  <c r="T153"/>
  <c r="R153"/>
  <c r="P153"/>
  <c r="BK153"/>
  <c r="J153"/>
  <c r="BE153"/>
  <c r="BI151"/>
  <c r="BH151"/>
  <c r="BG151"/>
  <c r="BF151"/>
  <c r="T151"/>
  <c r="R151"/>
  <c r="P151"/>
  <c r="BK151"/>
  <c r="J151"/>
  <c r="BE151"/>
  <c r="BI149"/>
  <c r="BH149"/>
  <c r="BG149"/>
  <c r="BF149"/>
  <c r="T149"/>
  <c r="R149"/>
  <c r="P149"/>
  <c r="BK149"/>
  <c r="J149"/>
  <c r="BE149"/>
  <c r="BI147"/>
  <c r="BH147"/>
  <c r="BG147"/>
  <c r="BF147"/>
  <c r="T147"/>
  <c r="R147"/>
  <c r="P147"/>
  <c r="BK147"/>
  <c r="J147"/>
  <c r="BE147"/>
  <c r="BI145"/>
  <c r="BH145"/>
  <c r="BG145"/>
  <c r="BF145"/>
  <c r="T145"/>
  <c r="R145"/>
  <c r="P145"/>
  <c r="BK145"/>
  <c r="J145"/>
  <c r="BE145"/>
  <c r="BI143"/>
  <c r="BH143"/>
  <c r="BG143"/>
  <c r="BF143"/>
  <c r="T143"/>
  <c r="R143"/>
  <c r="P143"/>
  <c r="BK143"/>
  <c r="J143"/>
  <c r="BE143"/>
  <c r="BI141"/>
  <c r="BH141"/>
  <c r="BG141"/>
  <c r="BF141"/>
  <c r="T141"/>
  <c r="R141"/>
  <c r="P141"/>
  <c r="BK141"/>
  <c r="J141"/>
  <c r="BE141"/>
  <c r="BI139"/>
  <c r="BH139"/>
  <c r="BG139"/>
  <c r="BF139"/>
  <c r="T139"/>
  <c r="R139"/>
  <c r="P139"/>
  <c r="BK139"/>
  <c r="J139"/>
  <c r="BE139"/>
  <c r="BI137"/>
  <c r="BH137"/>
  <c r="BG137"/>
  <c r="BF137"/>
  <c r="T137"/>
  <c r="R137"/>
  <c r="P137"/>
  <c r="BK137"/>
  <c r="J137"/>
  <c r="BE137"/>
  <c r="BI135"/>
  <c r="BH135"/>
  <c r="BG135"/>
  <c r="BF135"/>
  <c r="T135"/>
  <c r="R135"/>
  <c r="P135"/>
  <c r="BK135"/>
  <c r="J135"/>
  <c r="BE135"/>
  <c r="BI133"/>
  <c r="BH133"/>
  <c r="BG133"/>
  <c r="BF133"/>
  <c r="T133"/>
  <c r="R133"/>
  <c r="P133"/>
  <c r="BK133"/>
  <c r="J133"/>
  <c r="BE133"/>
  <c r="BI131"/>
  <c r="BH131"/>
  <c r="BG131"/>
  <c r="BF131"/>
  <c r="T131"/>
  <c r="R131"/>
  <c r="P131"/>
  <c r="BK131"/>
  <c r="J131"/>
  <c r="BE131"/>
  <c r="BI129"/>
  <c r="BH129"/>
  <c r="BG129"/>
  <c r="BF129"/>
  <c r="T129"/>
  <c r="R129"/>
  <c r="P129"/>
  <c r="BK129"/>
  <c r="J129"/>
  <c r="BE129"/>
  <c r="BI127"/>
  <c r="BH127"/>
  <c r="BG127"/>
  <c r="BF127"/>
  <c r="T127"/>
  <c r="R127"/>
  <c r="P127"/>
  <c r="BK127"/>
  <c r="J127"/>
  <c r="BE127"/>
  <c r="BI125"/>
  <c r="BH125"/>
  <c r="BG125"/>
  <c r="BF125"/>
  <c r="T125"/>
  <c r="R125"/>
  <c r="P125"/>
  <c r="BK125"/>
  <c r="J125"/>
  <c r="BE125"/>
  <c r="BI123"/>
  <c r="F37"/>
  <c r="BD95" i="1"/>
  <c r="BH123" i="2"/>
  <c r="F36"/>
  <c r="BC95" i="1"/>
  <c r="BG123" i="2"/>
  <c r="F35"/>
  <c r="BB95" i="1"/>
  <c r="BF123" i="2"/>
  <c r="J34"/>
  <c r="AW95" i="1"/>
  <c r="F34" i="2"/>
  <c r="BA95" i="1"/>
  <c r="T123" i="2"/>
  <c r="T122"/>
  <c r="T121"/>
  <c r="R123"/>
  <c r="R122"/>
  <c r="R121"/>
  <c r="P123"/>
  <c r="P122"/>
  <c r="P121"/>
  <c r="AU95" i="1"/>
  <c r="BK123" i="2"/>
  <c r="BK122"/>
  <c r="J122"/>
  <c r="BK121"/>
  <c r="J121"/>
  <c r="J96"/>
  <c r="J30"/>
  <c r="AG95" i="1"/>
  <c r="J123" i="2"/>
  <c r="BE123"/>
  <c r="J33"/>
  <c r="AV95" i="1"/>
  <c r="F33" i="2"/>
  <c r="AZ95" i="1"/>
  <c r="J97" i="2"/>
  <c r="F115"/>
  <c r="E113"/>
  <c r="F89"/>
  <c r="E87"/>
  <c r="J39"/>
  <c r="J24"/>
  <c r="E24"/>
  <c r="J118"/>
  <c r="J92"/>
  <c r="J23"/>
  <c r="J21"/>
  <c r="E21"/>
  <c r="J117"/>
  <c r="J91"/>
  <c r="J20"/>
  <c r="J18"/>
  <c r="E18"/>
  <c r="F118"/>
  <c r="F92"/>
  <c r="J17"/>
  <c r="J15"/>
  <c r="E15"/>
  <c r="F117"/>
  <c r="F91"/>
  <c r="J14"/>
  <c r="J12"/>
  <c r="J115"/>
  <c r="J89"/>
  <c r="E7"/>
  <c r="E111"/>
  <c r="E85"/>
  <c r="BD94" i="1"/>
  <c r="W33"/>
  <c r="BC94"/>
  <c r="W32"/>
  <c r="BB94"/>
  <c r="W31"/>
  <c r="BA94"/>
  <c r="W30"/>
  <c r="AZ94"/>
  <c r="W29"/>
  <c r="AY94"/>
  <c r="AX94"/>
  <c r="AW94"/>
  <c r="AK30"/>
  <c r="AV94"/>
  <c r="AK29"/>
  <c r="AU94"/>
  <c r="AT94"/>
  <c r="AS94"/>
  <c r="AG94"/>
  <c r="AK26"/>
  <c r="AT95"/>
  <c r="AN95"/>
  <c r="AN94"/>
  <c r="L90"/>
  <c r="AM90"/>
  <c r="AM89"/>
  <c r="L89"/>
  <c r="AM87"/>
  <c r="L87"/>
  <c r="L85"/>
  <c r="L84"/>
  <c r="AK35"/>
</calcChain>
</file>

<file path=xl/sharedStrings.xml><?xml version="1.0" encoding="utf-8"?>
<sst xmlns="http://schemas.openxmlformats.org/spreadsheetml/2006/main" count="1208" uniqueCount="297">
  <si>
    <t>Export Komplet</t>
  </si>
  <si>
    <t/>
  </si>
  <si>
    <t>2.0</t>
  </si>
  <si>
    <t>ZAMOK</t>
  </si>
  <si>
    <t>False</t>
  </si>
  <si>
    <t>{22114dea-67c3-4f1e-bdee-dabbbe3d25ea}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</si>
  <si>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</si>
  <si>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</si>
  <si>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</si>
  <si>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</si>
  <si>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</si>
  <si>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</si>
  <si>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</si>
  <si>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</si>
  <si>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20190722</t>
  </si>
  <si>
    <t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</si>
  <si>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</si>
  <si>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Fotovoltaika</t>
  </si>
  <si>
    <t>KSO:</t>
  </si>
  <si>
    <t>CC-CZ:</t>
  </si>
  <si>
    <t>Místo:</t>
  </si>
  <si>
    <t>Č. Lípa</t>
  </si>
  <si>
    <t>Datum:</t>
  </si>
  <si>
    <t>22. 7. 2019</t>
  </si>
  <si>
    <t>Zadavatel:</t>
  </si>
  <si>
    <t>IČ:</t>
  </si>
  <si>
    <t>OD Andy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</si>
  <si>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</si>
  <si>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</si>
  <si>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</si>
  <si>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</si>
  <si>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</si>
  <si>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</si>
  <si>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</si>
  <si>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</si>
  <si>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</si>
  <si>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</si>
  <si>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</si>
  <si>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</si>
  <si>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</si>
  <si>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</si>
  <si>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</si>
  <si>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</si>
  <si>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</si>
  <si>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</si>
  <si>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</si>
  <si>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</si>
  <si>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</si>
  <si>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</si>
  <si>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</si>
  <si>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</si>
  <si>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</si>
  <si>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</si>
  <si>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</si>
  <si>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</si>
  <si>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</si>
  <si>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</si>
  <si>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</si>
  <si>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</si>
  <si>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</si>
  <si>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</si>
  <si>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</si>
  <si>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</si>
  <si>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</si>
  <si>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</si>
  <si>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</si>
  <si>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</si>
  <si>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</si>
  <si>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</si>
  <si>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</si>
  <si>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</si>
  <si>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</si>
  <si>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</si>
  <si>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</si>
  <si>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</si>
  <si>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</si>
  <si>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</si>
  <si>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</si>
  <si>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</si>
  <si>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</si>
  <si>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</si>
  <si>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výkaz výměr FVE</t>
  </si>
  <si>
    <t>STA</t>
  </si>
  <si>
    <t>1</t>
  </si>
  <si>
    <t>{86449d82-8e9a-4e86-8c8a-38ac64ddd0c2}</t>
  </si>
  <si>
    <t>2</t>
  </si>
  <si>
    <t>KRYCÍ LIST SOUPISU PRACÍ</t>
  </si>
  <si>
    <t>Objekt:</t>
  </si>
  <si>
    <t>01 - výkaz výměr FVE</t>
  </si>
  <si>
    <t>REKAPITULACE ČLENĚNÍ SOUPISU PRACÍ</t>
  </si>
  <si>
    <t>Kód dílu - Popis</t>
  </si>
  <si>
    <t>Cena celkem [CZK]</t>
  </si>
  <si>
    <t>Náklady ze soupisu prací</t>
  </si>
  <si>
    <t>-1</t>
  </si>
  <si>
    <t>D1 - Elektromateriál (dodávky včetně montáže)</t>
  </si>
  <si>
    <t>D3 - Rozvaděč R-FVE</t>
  </si>
  <si>
    <t>D4 - Montážní materiál</t>
  </si>
  <si>
    <t>D5 - Kabely celoplastové + příslušenství</t>
  </si>
  <si>
    <t>D6 - Ostatní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</si>
  <si>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</si>
  <si>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</si>
  <si>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</si>
  <si>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</si>
  <si>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</si>
  <si>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</si>
  <si>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</si>
  <si>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</si>
  <si>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</si>
  <si>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</si>
  <si>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</si>
  <si>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</si>
  <si>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</si>
  <si>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D1</t>
  </si>
  <si>
    <t>Elektromateriál (dodávky včetně montáže)</t>
  </si>
  <si>
    <t>ROZPOCET</t>
  </si>
  <si>
    <t>K</t>
  </si>
  <si>
    <t>Pol1</t>
  </si>
  <si>
    <t>Třífázový střídač, včetně ochran</t>
  </si>
  <si>
    <t>ks</t>
  </si>
  <si>
    <t>4</t>
  </si>
  <si>
    <t>PP</t>
  </si>
  <si>
    <t>Pol2</t>
  </si>
  <si>
    <t>Fotovoltaický panel monokrystalický</t>
  </si>
  <si>
    <t>3</t>
  </si>
  <si>
    <t>Pol3</t>
  </si>
  <si>
    <t>Hliníková konstrukce pro montáž FVE s pevným sklonem 25°, pro každý panel, viz PD</t>
  </si>
  <si>
    <t>6</t>
  </si>
  <si>
    <t>Pol4</t>
  </si>
  <si>
    <t>HLINÍKOVÝ PROFIL HNP1 - 40x45 MM</t>
  </si>
  <si>
    <t>bm</t>
  </si>
  <si>
    <t>8</t>
  </si>
  <si>
    <t>5</t>
  </si>
  <si>
    <t>Pol5</t>
  </si>
  <si>
    <t>HLINÍKOVÝ PROFIL HNP1 - 50x50 MM</t>
  </si>
  <si>
    <t>10</t>
  </si>
  <si>
    <t>Pol6</t>
  </si>
  <si>
    <t>HLINÍKOVÝ KRAJNÍ ÚCHYT - 41 MM</t>
  </si>
  <si>
    <t>12</t>
  </si>
  <si>
    <t>7</t>
  </si>
  <si>
    <t>Pol7</t>
  </si>
  <si>
    <t>HLINÍKOVÝ STŘEDOVÝ ÚCHYT - 70 MM</t>
  </si>
  <si>
    <t>14</t>
  </si>
  <si>
    <t>Pol8</t>
  </si>
  <si>
    <t>ŠROUBY "T" S PLOCHOU HLAVOU M10/25 - A2</t>
  </si>
  <si>
    <t>16</t>
  </si>
  <si>
    <t>9</t>
  </si>
  <si>
    <t>Pol9</t>
  </si>
  <si>
    <t>MATICE M10 S OZUBENÍM DIN 6923 - A2</t>
  </si>
  <si>
    <t>18</t>
  </si>
  <si>
    <t>Pol10</t>
  </si>
  <si>
    <t>ČTYŘHRANNÉ MATICE M8</t>
  </si>
  <si>
    <t>20</t>
  </si>
  <si>
    <t>11</t>
  </si>
  <si>
    <t>Pol11</t>
  </si>
  <si>
    <t>ŠROUBY DIN 912 - A2 - 8/35</t>
  </si>
  <si>
    <t>22</t>
  </si>
  <si>
    <t>Pol12</t>
  </si>
  <si>
    <t>KONCOVÁ PLASTOVÁ KRYTKA PRO PROFIL HNP 1</t>
  </si>
  <si>
    <t>24</t>
  </si>
  <si>
    <t>13</t>
  </si>
  <si>
    <t>Pol13</t>
  </si>
  <si>
    <t>SPOJKA PROFILŮ 40x45 MM, včetně šroubů a matic</t>
  </si>
  <si>
    <t>26</t>
  </si>
  <si>
    <t>Pol14</t>
  </si>
  <si>
    <t>SPOJKA PROFILŮ 50x50 MM, , včetně šroubů a matic</t>
  </si>
  <si>
    <t>28</t>
  </si>
  <si>
    <t>Pol15</t>
  </si>
  <si>
    <t>ZÁVITOŘEZNÉ ŠROUBY PRO KOTVENÍ DO HL. NOSNÍKU</t>
  </si>
  <si>
    <t>30</t>
  </si>
  <si>
    <t>Pol16</t>
  </si>
  <si>
    <t>Výkonový optimizér</t>
  </si>
  <si>
    <t>32</t>
  </si>
  <si>
    <t>D3</t>
  </si>
  <si>
    <t>Rozvaděč R-FVE</t>
  </si>
  <si>
    <t>17</t>
  </si>
  <si>
    <t>Pol17</t>
  </si>
  <si>
    <t>Rozvaděč 3x18 na povrch</t>
  </si>
  <si>
    <t>34</t>
  </si>
  <si>
    <t>Pol18</t>
  </si>
  <si>
    <t>Odpojovače válcových pojistek velikosti 10x38</t>
  </si>
  <si>
    <t>36</t>
  </si>
  <si>
    <t>19</t>
  </si>
  <si>
    <t>Pol19</t>
  </si>
  <si>
    <t>Pojistkové vložky PVA10 (10 x 38 mm)</t>
  </si>
  <si>
    <t>38</t>
  </si>
  <si>
    <t>Pol20</t>
  </si>
  <si>
    <t>Jistič 50A/3 B PL7</t>
  </si>
  <si>
    <t>40</t>
  </si>
  <si>
    <t>Pol21</t>
  </si>
  <si>
    <t>Jistič 10A jednofázový PL7-B10/1</t>
  </si>
  <si>
    <t>42</t>
  </si>
  <si>
    <t>Pol22</t>
  </si>
  <si>
    <t>HL.Vyp 160A, BA51-37-50 160A DEON</t>
  </si>
  <si>
    <t>44</t>
  </si>
  <si>
    <t>23</t>
  </si>
  <si>
    <t>Pol23</t>
  </si>
  <si>
    <t>Hřeben 3f.</t>
  </si>
  <si>
    <t>m</t>
  </si>
  <si>
    <t>46</t>
  </si>
  <si>
    <t>Pol24</t>
  </si>
  <si>
    <t>stykač 63A/4</t>
  </si>
  <si>
    <t>48</t>
  </si>
  <si>
    <t>25</t>
  </si>
  <si>
    <t>Pol25</t>
  </si>
  <si>
    <t>Relé 12V DC</t>
  </si>
  <si>
    <t>50</t>
  </si>
  <si>
    <t>Pol26</t>
  </si>
  <si>
    <t>Přepětový modul DG MOD275</t>
  </si>
  <si>
    <t>52</t>
  </si>
  <si>
    <t>27</t>
  </si>
  <si>
    <t>Pol27</t>
  </si>
  <si>
    <t>Přepěťová ochrana 50VGPV-1000</t>
  </si>
  <si>
    <t>54</t>
  </si>
  <si>
    <t>Pol28</t>
  </si>
  <si>
    <t>AC rozvaděč, IP65</t>
  </si>
  <si>
    <t>56</t>
  </si>
  <si>
    <t>29</t>
  </si>
  <si>
    <t>Pol29</t>
  </si>
  <si>
    <t>DC rozvaděč, IP65</t>
  </si>
  <si>
    <t>58</t>
  </si>
  <si>
    <t>Pol30</t>
  </si>
  <si>
    <t>Ventilátor 150mm</t>
  </si>
  <si>
    <t>60</t>
  </si>
  <si>
    <t>31</t>
  </si>
  <si>
    <t>Pol31</t>
  </si>
  <si>
    <t>Teplotní senzor</t>
  </si>
  <si>
    <t>62</t>
  </si>
  <si>
    <t>D4</t>
  </si>
  <si>
    <t>Montážní materiál</t>
  </si>
  <si>
    <t>D5</t>
  </si>
  <si>
    <t>Kabely celoplastové + příslušenství</t>
  </si>
  <si>
    <t>Pol32</t>
  </si>
  <si>
    <t>Kabelový žlab pozink M2 200/50, včetně samozátěžové konstrukce pro uložení na střešní plášť</t>
  </si>
  <si>
    <t>-1090834932</t>
  </si>
  <si>
    <t>33</t>
  </si>
  <si>
    <t>Pol33</t>
  </si>
  <si>
    <t>spojovací materiál pro žlab SZM 1</t>
  </si>
  <si>
    <t>kompl</t>
  </si>
  <si>
    <t>1803437802</t>
  </si>
  <si>
    <t>Pol34</t>
  </si>
  <si>
    <t>Žlab kabelový110x70 D, včetně příslušenství</t>
  </si>
  <si>
    <t>-1115705451</t>
  </si>
  <si>
    <t>35</t>
  </si>
  <si>
    <t>Pol35</t>
  </si>
  <si>
    <t>Chránička ohebná 2325/LPE-1</t>
  </si>
  <si>
    <t>1950769533</t>
  </si>
  <si>
    <t>Pol36</t>
  </si>
  <si>
    <t>Chránička ohebná 2332/LPE-1</t>
  </si>
  <si>
    <t>709129914</t>
  </si>
  <si>
    <t>37</t>
  </si>
  <si>
    <t>Pol37</t>
  </si>
  <si>
    <t>Solární kabel pr. 4mm2</t>
  </si>
  <si>
    <t>1961190223</t>
  </si>
  <si>
    <t>Pol38</t>
  </si>
  <si>
    <t>Konektory solární 4mm, pár</t>
  </si>
  <si>
    <t>-1766925438</t>
  </si>
  <si>
    <t>39</t>
  </si>
  <si>
    <t>Pol39</t>
  </si>
  <si>
    <t>AC Kabel - cyky 4Bx35</t>
  </si>
  <si>
    <t>-577265170</t>
  </si>
  <si>
    <t>Pol40</t>
  </si>
  <si>
    <t>AC Kabel - cyky 5Jx6</t>
  </si>
  <si>
    <t>1199342490</t>
  </si>
  <si>
    <t>41</t>
  </si>
  <si>
    <t>Pol41</t>
  </si>
  <si>
    <t>AC Kabel - 5Jx1,5</t>
  </si>
  <si>
    <t>-13224426</t>
  </si>
  <si>
    <t>Pol42</t>
  </si>
  <si>
    <t>AC Kabel - CYA 16 ŽZ- lanko</t>
  </si>
  <si>
    <t>-394071379</t>
  </si>
  <si>
    <t>43</t>
  </si>
  <si>
    <t>Pol43</t>
  </si>
  <si>
    <t>AC Kabel - 5Jx10</t>
  </si>
  <si>
    <t>552637532</t>
  </si>
  <si>
    <t>Pol44</t>
  </si>
  <si>
    <t>DAT Kabel - UTP 4x2x0,5 cat 5e vnitřní</t>
  </si>
  <si>
    <t>-1358677878</t>
  </si>
  <si>
    <t>45</t>
  </si>
  <si>
    <t>Pol45</t>
  </si>
  <si>
    <t>Hromosvod CuMgAl</t>
  </si>
  <si>
    <t>1317212787</t>
  </si>
  <si>
    <t>Pol46</t>
  </si>
  <si>
    <t>příslušenství k hromosvodu</t>
  </si>
  <si>
    <t>454895688</t>
  </si>
  <si>
    <t>47</t>
  </si>
  <si>
    <t>Pol47</t>
  </si>
  <si>
    <t>Spojovací materiál</t>
  </si>
  <si>
    <t>956118295</t>
  </si>
  <si>
    <t>Pol48</t>
  </si>
  <si>
    <t>Podružný materiál</t>
  </si>
  <si>
    <t>909907552</t>
  </si>
  <si>
    <t>D6</t>
  </si>
  <si>
    <t>Ostatní</t>
  </si>
  <si>
    <t>49</t>
  </si>
  <si>
    <t>Pol49</t>
  </si>
  <si>
    <t>Dispečerské řízení FVE</t>
  </si>
  <si>
    <t>98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</si>
</sst>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3">
    <font>
      <sz val="8"/>
      <name val="Arial CE"/>
      <family val="2"/>
    </font>
    <font>
      <sz val="10"/>
      <color indexed="55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indexed="56"/>
      <name val="Arial CE"/>
    </font>
    <font>
      <sz val="8"/>
      <color indexed="56"/>
      <name val="Arial CE"/>
    </font>
    <font>
      <sz val="8"/>
      <color indexed="9"/>
      <name val="Arial CE"/>
    </font>
    <font>
      <b/>
      <sz val="14"/>
      <name val="Arial CE"/>
    </font>
    <font>
      <sz val="8"/>
      <color indexed="48"/>
      <name val="Arial CE"/>
    </font>
    <font>
      <b/>
      <sz val="12"/>
      <color indexed="55"/>
      <name val="Arial CE"/>
    </font>
    <font>
      <b/>
      <sz val="8"/>
      <color indexed="55"/>
      <name val="Arial CE"/>
    </font>
    <font>
      <b/>
      <sz val="10"/>
      <name val="Arial CE"/>
    </font>
    <font>
      <b/>
      <sz val="10"/>
      <color indexed="55"/>
      <name val="Arial CE"/>
    </font>
    <font>
      <b/>
      <sz val="10"/>
      <color indexed="63"/>
      <name val="Arial CE"/>
    </font>
    <font>
      <sz val="12"/>
      <color indexed="55"/>
      <name val="Arial CE"/>
    </font>
    <font>
      <sz val="8"/>
      <color indexed="55"/>
      <name val="Arial CE"/>
    </font>
    <font>
      <sz val="9"/>
      <name val="Arial CE"/>
    </font>
    <font>
      <sz val="9"/>
      <color indexed="55"/>
      <name val="Arial CE"/>
    </font>
    <font>
      <b/>
      <sz val="12"/>
      <color indexed="16"/>
      <name val="Arial CE"/>
    </font>
    <font>
      <sz val="12"/>
      <name val="Arial CE"/>
    </font>
    <font>
      <sz val="18"/>
      <color indexed="12"/>
      <name val="Wingdings 2"/>
    </font>
    <font>
      <b/>
      <sz val="11"/>
      <color indexed="56"/>
      <name val="Arial CE"/>
    </font>
    <font>
      <sz val="11"/>
      <color indexed="56"/>
      <name val="Arial CE"/>
    </font>
    <font>
      <sz val="11"/>
      <color indexed="55"/>
      <name val="Arial CE"/>
    </font>
    <font>
      <sz val="10"/>
      <color indexed="48"/>
      <name val="Arial CE"/>
    </font>
    <font>
      <b/>
      <sz val="12"/>
      <color indexed="16"/>
      <name val="Arial CE"/>
    </font>
    <font>
      <sz val="8"/>
      <color indexed="16"/>
      <name val="Arial CE"/>
    </font>
    <font>
      <b/>
      <sz val="8"/>
      <name val="Arial CE"/>
    </font>
    <font>
      <sz val="7"/>
      <color indexed="55"/>
      <name val="Arial CE"/>
    </font>
    <font>
      <sz val="7"/>
      <name val="Arial CE"/>
    </font>
    <font>
      <u/>
      <sz val="11"/>
      <color theme="10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22"/>
      </patternFill>
    </fill>
  </fills>
  <borders count="23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 style="hair">
        <color indexed="8"/>
      </top>
      <bottom/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hair">
        <color indexed="55"/>
      </top>
      <bottom/>
      <diagonal/>
    </border>
    <border>
      <left/>
      <right style="hair">
        <color indexed="55"/>
      </right>
      <top style="hair">
        <color indexed="55"/>
      </top>
      <bottom/>
      <diagonal/>
    </border>
    <border>
      <left/>
      <right style="hair">
        <color indexed="55"/>
      </right>
      <top/>
      <bottom/>
      <diagonal/>
    </border>
    <border>
      <left style="hair">
        <color indexed="55"/>
      </left>
      <right/>
      <top style="hair">
        <color indexed="55"/>
      </top>
      <bottom style="hair">
        <color indexed="55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/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/>
      <top style="hair">
        <color indexed="55"/>
      </top>
      <bottom/>
      <diagonal/>
    </border>
    <border>
      <left style="hair">
        <color indexed="55"/>
      </left>
      <right/>
      <top/>
      <bottom/>
      <diagonal/>
    </border>
    <border>
      <left style="hair">
        <color indexed="55"/>
      </left>
      <right/>
      <top/>
      <bottom style="hair">
        <color indexed="55"/>
      </bottom>
      <diagonal/>
    </border>
    <border>
      <left/>
      <right/>
      <top/>
      <bottom style="hair">
        <color indexed="55"/>
      </bottom>
      <diagonal/>
    </border>
    <border>
      <left/>
      <right style="hair">
        <color indexed="55"/>
      </right>
      <top/>
      <bottom style="hair">
        <color indexed="55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</borders>
  <cellStyleXfs count="2">
    <xf numFmtId="0" fontId="0" fillId="0" borderId="0"/>
    <xf numFmtId="0" fontId="32" fillId="0" borderId="0" applyNumberFormat="0" applyFill="0" applyBorder="0" applyAlignment="0" applyProtection="0"/>
  </cellStyleXfs>
  <cellXfs count="241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9" fillId="0" borderId="0" xfId="0" applyFont="1" applyAlignment="1" applyProtection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3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15" fillId="0" borderId="4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8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3" xfId="0" applyFont="1" applyBorder="1" applyAlignment="1">
      <alignment vertical="center"/>
    </xf>
    <xf numFmtId="0" fontId="1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18" fillId="3" borderId="0" xfId="0" applyFont="1" applyFill="1" applyAlignment="1" applyProtection="1">
      <alignment horizontal="center" vertical="center"/>
    </xf>
    <xf numFmtId="0" fontId="19" fillId="0" borderId="13" xfId="0" applyFont="1" applyBorder="1" applyAlignment="1" applyProtection="1">
      <alignment horizontal="center" vertical="center" wrapText="1"/>
    </xf>
    <xf numFmtId="0" fontId="19" fillId="0" borderId="14" xfId="0" applyFont="1" applyBorder="1" applyAlignment="1" applyProtection="1">
      <alignment horizontal="center" vertical="center" wrapText="1"/>
    </xf>
    <xf numFmtId="0" fontId="19" fillId="0" borderId="15" xfId="0" applyFont="1" applyBorder="1" applyAlignment="1" applyProtection="1">
      <alignment horizontal="center" vertical="center" wrapText="1"/>
    </xf>
    <xf numFmtId="0" fontId="0" fillId="0" borderId="16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1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0" fillId="0" borderId="0" xfId="0" applyFont="1" applyAlignment="1" applyProtection="1">
      <alignment horizontal="left" vertical="center"/>
    </xf>
    <xf numFmtId="0" fontId="20" fillId="0" borderId="0" xfId="0" applyFont="1" applyAlignment="1" applyProtection="1">
      <alignment vertical="center"/>
    </xf>
    <xf numFmtId="4" fontId="20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16" fillId="0" borderId="17" xfId="0" applyNumberFormat="1" applyFont="1" applyBorder="1" applyAlignment="1" applyProtection="1">
      <alignment vertical="center"/>
    </xf>
    <xf numFmtId="4" fontId="16" fillId="0" borderId="0" xfId="0" applyNumberFormat="1" applyFont="1" applyBorder="1" applyAlignment="1" applyProtection="1">
      <alignment vertical="center"/>
    </xf>
    <xf numFmtId="166" fontId="16" fillId="0" borderId="0" xfId="0" applyNumberFormat="1" applyFont="1" applyBorder="1" applyAlignment="1" applyProtection="1">
      <alignment vertical="center"/>
    </xf>
    <xf numFmtId="4" fontId="16" fillId="0" borderId="12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3" fillId="0" borderId="0" xfId="0" applyFont="1" applyAlignment="1" applyProtection="1">
      <alignment vertical="center"/>
    </xf>
    <xf numFmtId="0" fontId="24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5" fillId="0" borderId="18" xfId="0" applyNumberFormat="1" applyFont="1" applyBorder="1" applyAlignment="1" applyProtection="1">
      <alignment vertical="center"/>
    </xf>
    <xf numFmtId="4" fontId="25" fillId="0" borderId="19" xfId="0" applyNumberFormat="1" applyFont="1" applyBorder="1" applyAlignment="1" applyProtection="1">
      <alignment vertical="center"/>
    </xf>
    <xf numFmtId="166" fontId="25" fillId="0" borderId="19" xfId="0" applyNumberFormat="1" applyFont="1" applyBorder="1" applyAlignment="1" applyProtection="1">
      <alignment vertical="center"/>
    </xf>
    <xf numFmtId="4" fontId="25" fillId="0" borderId="20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9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  <protection locked="0"/>
    </xf>
    <xf numFmtId="165" fontId="2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13" fillId="0" borderId="0" xfId="0" applyFont="1" applyAlignment="1">
      <alignment horizontal="left" vertical="center"/>
    </xf>
    <xf numFmtId="4" fontId="20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locked="0"/>
    </xf>
    <xf numFmtId="0" fontId="17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right" vertical="center"/>
    </xf>
    <xf numFmtId="0" fontId="4" fillId="3" borderId="7" xfId="0" applyFont="1" applyFill="1" applyBorder="1" applyAlignment="1">
      <alignment horizontal="center" vertical="center"/>
    </xf>
    <xf numFmtId="0" fontId="0" fillId="3" borderId="7" xfId="0" applyFont="1" applyFill="1" applyBorder="1" applyAlignment="1" applyProtection="1">
      <alignment vertical="center"/>
      <protection locked="0"/>
    </xf>
    <xf numFmtId="4" fontId="4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15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right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18" fillId="3" borderId="0" xfId="0" applyFont="1" applyFill="1" applyAlignment="1" applyProtection="1">
      <alignment horizontal="left" vertical="center"/>
    </xf>
    <xf numFmtId="0" fontId="0" fillId="3" borderId="0" xfId="0" applyFont="1" applyFill="1" applyAlignment="1" applyProtection="1">
      <alignment vertical="center"/>
      <protection locked="0"/>
    </xf>
    <xf numFmtId="0" fontId="18" fillId="3" borderId="0" xfId="0" applyFont="1" applyFill="1" applyAlignment="1" applyProtection="1">
      <alignment horizontal="right" vertical="center"/>
    </xf>
    <xf numFmtId="0" fontId="27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19" xfId="0" applyFont="1" applyBorder="1" applyAlignment="1" applyProtection="1">
      <alignment horizontal="left" vertical="center"/>
    </xf>
    <xf numFmtId="0" fontId="6" fillId="0" borderId="19" xfId="0" applyFont="1" applyBorder="1" applyAlignment="1" applyProtection="1">
      <alignment vertical="center"/>
    </xf>
    <xf numFmtId="0" fontId="6" fillId="0" borderId="19" xfId="0" applyFont="1" applyBorder="1" applyAlignment="1" applyProtection="1">
      <alignment vertical="center"/>
      <protection locked="0"/>
    </xf>
    <xf numFmtId="4" fontId="6" fillId="0" borderId="19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</xf>
    <xf numFmtId="0" fontId="18" fillId="3" borderId="13" xfId="0" applyFont="1" applyFill="1" applyBorder="1" applyAlignment="1" applyProtection="1">
      <alignment horizontal="center" vertical="center" wrapText="1"/>
    </xf>
    <xf numFmtId="0" fontId="18" fillId="3" borderId="14" xfId="0" applyFont="1" applyFill="1" applyBorder="1" applyAlignment="1" applyProtection="1">
      <alignment horizontal="center" vertical="center" wrapText="1"/>
    </xf>
    <xf numFmtId="0" fontId="18" fillId="3" borderId="14" xfId="0" applyFont="1" applyFill="1" applyBorder="1" applyAlignment="1" applyProtection="1">
      <alignment horizontal="center" vertical="center" wrapText="1"/>
      <protection locked="0"/>
    </xf>
    <xf numFmtId="0" fontId="18" fillId="3" borderId="15" xfId="0" applyFont="1" applyFill="1" applyBorder="1" applyAlignment="1" applyProtection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4" fontId="20" fillId="0" borderId="0" xfId="0" applyNumberFormat="1" applyFont="1" applyAlignment="1" applyProtection="1"/>
    <xf numFmtId="166" fontId="28" fillId="0" borderId="10" xfId="0" applyNumberFormat="1" applyFont="1" applyBorder="1" applyAlignment="1" applyProtection="1"/>
    <xf numFmtId="166" fontId="28" fillId="0" borderId="11" xfId="0" applyNumberFormat="1" applyFont="1" applyBorder="1" applyAlignment="1" applyProtection="1"/>
    <xf numFmtId="4" fontId="29" fillId="0" borderId="0" xfId="0" applyNumberFormat="1" applyFont="1" applyAlignment="1">
      <alignment vertical="center"/>
    </xf>
    <xf numFmtId="0" fontId="7" fillId="0" borderId="3" xfId="0" applyFont="1" applyBorder="1" applyAlignment="1" applyProtection="1"/>
    <xf numFmtId="0" fontId="7" fillId="0" borderId="0" xfId="0" applyFont="1" applyAlignment="1" applyProtection="1"/>
    <xf numFmtId="0" fontId="7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7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7" fillId="0" borderId="3" xfId="0" applyFont="1" applyBorder="1" applyAlignment="1"/>
    <xf numFmtId="0" fontId="7" fillId="0" borderId="17" xfId="0" applyFont="1" applyBorder="1" applyAlignment="1" applyProtection="1"/>
    <xf numFmtId="0" fontId="7" fillId="0" borderId="0" xfId="0" applyFont="1" applyBorder="1" applyAlignment="1" applyProtection="1"/>
    <xf numFmtId="166" fontId="7" fillId="0" borderId="0" xfId="0" applyNumberFormat="1" applyFont="1" applyBorder="1" applyAlignment="1" applyProtection="1"/>
    <xf numFmtId="166" fontId="7" fillId="0" borderId="12" xfId="0" applyNumberFormat="1" applyFont="1" applyBorder="1" applyAlignment="1" applyProtection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18" fillId="0" borderId="22" xfId="0" applyFont="1" applyBorder="1" applyAlignment="1" applyProtection="1">
      <alignment horizontal="center" vertical="center"/>
    </xf>
    <xf numFmtId="49" fontId="18" fillId="0" borderId="22" xfId="0" applyNumberFormat="1" applyFont="1" applyBorder="1" applyAlignment="1" applyProtection="1">
      <alignment horizontal="left" vertical="center" wrapText="1"/>
    </xf>
    <xf numFmtId="0" fontId="18" fillId="0" borderId="22" xfId="0" applyFont="1" applyBorder="1" applyAlignment="1" applyProtection="1">
      <alignment horizontal="left" vertical="center" wrapText="1"/>
    </xf>
    <xf numFmtId="0" fontId="18" fillId="0" borderId="22" xfId="0" applyFont="1" applyBorder="1" applyAlignment="1" applyProtection="1">
      <alignment horizontal="center" vertical="center" wrapText="1"/>
    </xf>
    <xf numFmtId="167" fontId="18" fillId="0" borderId="22" xfId="0" applyNumberFormat="1" applyFont="1" applyBorder="1" applyAlignment="1" applyProtection="1">
      <alignment vertical="center"/>
    </xf>
    <xf numFmtId="4" fontId="18" fillId="2" borderId="22" xfId="0" applyNumberFormat="1" applyFont="1" applyFill="1" applyBorder="1" applyAlignment="1" applyProtection="1">
      <alignment vertical="center"/>
      <protection locked="0"/>
    </xf>
    <xf numFmtId="4" fontId="18" fillId="0" borderId="22" xfId="0" applyNumberFormat="1" applyFont="1" applyBorder="1" applyAlignment="1" applyProtection="1">
      <alignment vertical="center"/>
    </xf>
    <xf numFmtId="0" fontId="19" fillId="2" borderId="17" xfId="0" applyFont="1" applyFill="1" applyBorder="1" applyAlignment="1" applyProtection="1">
      <alignment horizontal="left" vertical="center"/>
      <protection locked="0"/>
    </xf>
    <xf numFmtId="0" fontId="19" fillId="0" borderId="0" xfId="0" applyFont="1" applyBorder="1" applyAlignment="1" applyProtection="1">
      <alignment horizontal="center" vertical="center"/>
    </xf>
    <xf numFmtId="166" fontId="19" fillId="0" borderId="0" xfId="0" applyNumberFormat="1" applyFont="1" applyBorder="1" applyAlignment="1" applyProtection="1">
      <alignment vertical="center"/>
    </xf>
    <xf numFmtId="166" fontId="19" fillId="0" borderId="12" xfId="0" applyNumberFormat="1" applyFont="1" applyBorder="1" applyAlignment="1" applyProtection="1">
      <alignment vertical="center"/>
    </xf>
    <xf numFmtId="0" fontId="18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0" fillId="0" borderId="0" xfId="0" applyFont="1" applyAlignment="1" applyProtection="1">
      <alignment horizontal="left" vertical="center"/>
    </xf>
    <xf numFmtId="0" fontId="31" fillId="0" borderId="0" xfId="0" applyFont="1" applyAlignment="1" applyProtection="1">
      <alignment horizontal="left" vertical="center" wrapText="1"/>
    </xf>
    <xf numFmtId="0" fontId="0" fillId="0" borderId="17" xfId="0" applyFont="1" applyBorder="1" applyAlignment="1" applyProtection="1">
      <alignment vertical="center"/>
    </xf>
    <xf numFmtId="0" fontId="0" fillId="0" borderId="18" xfId="0" applyFont="1" applyBorder="1" applyAlignment="1" applyProtection="1">
      <alignment vertical="center"/>
    </xf>
    <xf numFmtId="0" fontId="0" fillId="0" borderId="19" xfId="0" applyFont="1" applyBorder="1" applyAlignment="1" applyProtection="1">
      <alignment vertical="center"/>
    </xf>
    <xf numFmtId="0" fontId="0" fillId="0" borderId="20" xfId="0" applyFont="1" applyBorder="1" applyAlignment="1" applyProtection="1">
      <alignment vertical="center"/>
    </xf>
    <xf numFmtId="4" fontId="14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4" fontId="13" fillId="0" borderId="5" xfId="0" applyNumberFormat="1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164" fontId="1" fillId="0" borderId="0" xfId="0" applyNumberFormat="1" applyFont="1" applyAlignment="1" applyProtection="1">
      <alignment horizontal="left" vertical="center"/>
    </xf>
    <xf numFmtId="0" fontId="0" fillId="0" borderId="0" xfId="0"/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16" fillId="0" borderId="16" xfId="0" applyFont="1" applyBorder="1" applyAlignment="1">
      <alignment horizontal="center" vertical="center"/>
    </xf>
    <xf numFmtId="0" fontId="16" fillId="0" borderId="10" xfId="0" applyFont="1" applyBorder="1" applyAlignment="1">
      <alignment horizontal="left" vertical="center"/>
    </xf>
    <xf numFmtId="0" fontId="17" fillId="0" borderId="17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7" fillId="0" borderId="17" xfId="0" applyFont="1" applyBorder="1" applyAlignment="1" applyProtection="1">
      <alignment horizontal="left" vertical="center"/>
    </xf>
    <xf numFmtId="0" fontId="17" fillId="0" borderId="0" xfId="0" applyFont="1" applyBorder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top" wrapText="1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4" fontId="20" fillId="0" borderId="0" xfId="0" applyNumberFormat="1" applyFont="1" applyAlignment="1" applyProtection="1">
      <alignment horizontal="right" vertical="center"/>
    </xf>
    <xf numFmtId="4" fontId="20" fillId="0" borderId="0" xfId="0" applyNumberFormat="1" applyFont="1" applyAlignment="1" applyProtection="1">
      <alignment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21" xfId="0" applyFont="1" applyFill="1" applyBorder="1" applyAlignment="1" applyProtection="1">
      <alignment vertical="center"/>
    </xf>
    <xf numFmtId="4" fontId="24" fillId="0" borderId="0" xfId="0" applyNumberFormat="1" applyFont="1" applyAlignment="1" applyProtection="1">
      <alignment vertical="center"/>
    </xf>
    <xf numFmtId="0" fontId="24" fillId="0" borderId="0" xfId="0" applyFont="1" applyAlignment="1" applyProtection="1">
      <alignment vertical="center"/>
    </xf>
    <xf numFmtId="0" fontId="23" fillId="0" borderId="0" xfId="0" applyFont="1" applyAlignment="1" applyProtection="1">
      <alignment horizontal="left" vertical="center" wrapText="1"/>
    </xf>
    <xf numFmtId="0" fontId="18" fillId="3" borderId="6" xfId="0" applyFont="1" applyFill="1" applyBorder="1" applyAlignment="1" applyProtection="1">
      <alignment horizontal="center" vertical="center"/>
    </xf>
    <xf numFmtId="0" fontId="18" fillId="3" borderId="7" xfId="0" applyFont="1" applyFill="1" applyBorder="1" applyAlignment="1" applyProtection="1">
      <alignment horizontal="left" vertical="center"/>
    </xf>
    <xf numFmtId="0" fontId="18" fillId="3" borderId="7" xfId="0" applyFont="1" applyFill="1" applyBorder="1" applyAlignment="1" applyProtection="1">
      <alignment horizontal="center" vertical="center"/>
    </xf>
    <xf numFmtId="0" fontId="18" fillId="3" borderId="7" xfId="0" applyFont="1" applyFill="1" applyBorder="1" applyAlignment="1" applyProtection="1">
      <alignment horizontal="right" vertical="center"/>
    </xf>
    <xf numFmtId="0" fontId="18" fillId="3" borderId="21" xfId="0" applyFont="1" applyFill="1" applyBorder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</cellXfs>
  <cellStyles count="2">
    <cellStyle name="Hypertextový odkaz" xfId="1" builtinId="8"/>
    <cellStyle name="normální" xfId="0" builtinId="0" customBuiltin="1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114300</xdr:rowOff>
    </xdr:to>
    <xdr:pic>
      <xdr:nvPicPr>
        <xdr:cNvPr id="1025" name="Picture 1">
          <a:hlinkClick xmlns:r="http://schemas.openxmlformats.org/officeDocument/2006/relationships" r:id="rId1" tooltip="http://www.pro-rozpocty.cz/software-a-data/kros-4-ocenovani-a-rizeni-stavebni-vyroby/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2571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66675</xdr:rowOff>
    </xdr:to>
    <xdr:pic>
      <xdr:nvPicPr>
        <xdr:cNvPr id="2049" name="Picture 1">
          <a:hlinkClick xmlns:r="http://schemas.openxmlformats.org/officeDocument/2006/relationships" r:id="rId1" tooltip="http://www.pro-rozpocty.cz/software-a-data/kros-4-ocenovani-a-rizeni-stavebni-vyroby/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2571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7"/>
  <sheetViews>
    <sheetView showGridLines="0" workbookViewId="0"/>
  </sheetViews>
  <sheetFormatPr defaultRowHeight="11.25"/>
  <cols>
    <col min="1" max="1" width="7.1640625" customWidth="1"/>
    <col min="2" max="2" width="1.5" customWidth="1"/>
    <col min="3" max="3" width="3.5" customWidth="1"/>
    <col min="4" max="33" width="2.33203125" customWidth="1"/>
    <col min="34" max="34" width="2.83203125" customWidth="1"/>
    <col min="35" max="35" width="27.1640625" customWidth="1"/>
    <col min="36" max="37" width="2.1640625" customWidth="1"/>
    <col min="38" max="38" width="7.1640625" customWidth="1"/>
    <col min="39" max="39" width="2.83203125" customWidth="1"/>
    <col min="40" max="40" width="11.5" customWidth="1"/>
    <col min="41" max="41" width="6.5" customWidth="1"/>
    <col min="42" max="42" width="3.5" customWidth="1"/>
    <col min="43" max="43" width="13.5" hidden="1" customWidth="1"/>
    <col min="44" max="44" width="11.6640625" customWidth="1"/>
    <col min="45" max="47" width="22.1640625" hidden="1" customWidth="1"/>
    <col min="48" max="49" width="18.5" hidden="1" customWidth="1"/>
    <col min="50" max="51" width="21.5" hidden="1" customWidth="1"/>
    <col min="52" max="52" width="18.5" hidden="1" customWidth="1"/>
    <col min="53" max="53" width="16.5" hidden="1" customWidth="1"/>
    <col min="54" max="54" width="21.5" hidden="1" customWidth="1"/>
    <col min="55" max="55" width="18.5" hidden="1" customWidth="1"/>
    <col min="56" max="56" width="16.5" hidden="1" customWidth="1"/>
    <col min="57" max="57" width="57" customWidth="1"/>
    <col min="71" max="91" width="9.1640625" hidden="1" customWidth="1"/>
  </cols>
  <sheetData>
    <row r="1" spans="1:74">
      <c r="A1" s="11" t="s">
        <v>0</v>
      </c>
      <c r="AZ1" s="11" t="s">
        <v>1</v>
      </c>
      <c r="BA1" s="11" t="s">
        <v>2</v>
      </c>
      <c r="BB1" s="11" t="s">
        <v>3</v>
      </c>
      <c r="BT1" s="11" t="s">
        <v>4</v>
      </c>
      <c r="BU1" s="11" t="s">
        <v>4</v>
      </c>
      <c r="BV1" s="11" t="s">
        <v>5</v>
      </c>
    </row>
    <row r="2" spans="1:74" ht="36.950000000000003" customHeight="1">
      <c r="AR2" s="199"/>
      <c r="AS2" s="199"/>
      <c r="AT2" s="199"/>
      <c r="AU2" s="199"/>
      <c r="AV2" s="199"/>
      <c r="AW2" s="199"/>
      <c r="AX2" s="199"/>
      <c r="AY2" s="199"/>
      <c r="AZ2" s="199"/>
      <c r="BA2" s="199"/>
      <c r="BB2" s="199"/>
      <c r="BC2" s="199"/>
      <c r="BD2" s="199"/>
      <c r="BE2" s="199"/>
      <c r="BS2" s="12" t="s">
        <v>6</v>
      </c>
      <c r="BT2" s="12" t="s">
        <v>7</v>
      </c>
    </row>
    <row r="3" spans="1:74" ht="6.95" customHeight="1"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5"/>
      <c r="BS3" s="12" t="s">
        <v>6</v>
      </c>
      <c r="BT3" s="12" t="s">
        <v>8</v>
      </c>
    </row>
    <row r="4" spans="1:74" ht="24.95" customHeight="1">
      <c r="B4" s="16"/>
      <c r="C4" s="17"/>
      <c r="D4" s="18" t="s">
        <v>9</v>
      </c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5"/>
      <c r="AS4" s="19" t="s">
        <v>10</v>
      </c>
      <c r="BE4" s="20" t="s">
        <v>11</v>
      </c>
      <c r="BS4" s="12" t="s">
        <v>12</v>
      </c>
    </row>
    <row r="5" spans="1:74" ht="12" customHeight="1">
      <c r="B5" s="16"/>
      <c r="C5" s="17"/>
      <c r="D5" s="21" t="s">
        <v>13</v>
      </c>
      <c r="E5" s="17"/>
      <c r="F5" s="17"/>
      <c r="G5" s="17"/>
      <c r="H5" s="17"/>
      <c r="I5" s="17"/>
      <c r="J5" s="17"/>
      <c r="K5" s="211" t="s">
        <v>14</v>
      </c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  <c r="AM5" s="212"/>
      <c r="AN5" s="212"/>
      <c r="AO5" s="212"/>
      <c r="AP5" s="17"/>
      <c r="AQ5" s="17"/>
      <c r="AR5" s="15"/>
      <c r="BE5" s="192" t="s">
        <v>15</v>
      </c>
      <c r="BS5" s="12" t="s">
        <v>6</v>
      </c>
    </row>
    <row r="6" spans="1:74" ht="36.950000000000003" customHeight="1">
      <c r="B6" s="16"/>
      <c r="C6" s="17"/>
      <c r="D6" s="23" t="s">
        <v>16</v>
      </c>
      <c r="E6" s="17"/>
      <c r="F6" s="17"/>
      <c r="G6" s="17"/>
      <c r="H6" s="17"/>
      <c r="I6" s="17"/>
      <c r="J6" s="17"/>
      <c r="K6" s="213" t="s">
        <v>17</v>
      </c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212"/>
      <c r="AB6" s="212"/>
      <c r="AC6" s="212"/>
      <c r="AD6" s="212"/>
      <c r="AE6" s="212"/>
      <c r="AF6" s="212"/>
      <c r="AG6" s="212"/>
      <c r="AH6" s="212"/>
      <c r="AI6" s="212"/>
      <c r="AJ6" s="212"/>
      <c r="AK6" s="212"/>
      <c r="AL6" s="212"/>
      <c r="AM6" s="212"/>
      <c r="AN6" s="212"/>
      <c r="AO6" s="212"/>
      <c r="AP6" s="17"/>
      <c r="AQ6" s="17"/>
      <c r="AR6" s="15"/>
      <c r="BE6" s="193"/>
      <c r="BS6" s="12" t="s">
        <v>6</v>
      </c>
    </row>
    <row r="7" spans="1:74" ht="12" customHeight="1">
      <c r="B7" s="16"/>
      <c r="C7" s="17"/>
      <c r="D7" s="24" t="s">
        <v>18</v>
      </c>
      <c r="E7" s="17"/>
      <c r="F7" s="17"/>
      <c r="G7" s="17"/>
      <c r="H7" s="17"/>
      <c r="I7" s="17"/>
      <c r="J7" s="17"/>
      <c r="K7" s="22" t="s">
        <v>1</v>
      </c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24" t="s">
        <v>19</v>
      </c>
      <c r="AL7" s="17"/>
      <c r="AM7" s="17"/>
      <c r="AN7" s="22" t="s">
        <v>1</v>
      </c>
      <c r="AO7" s="17"/>
      <c r="AP7" s="17"/>
      <c r="AQ7" s="17"/>
      <c r="AR7" s="15"/>
      <c r="BE7" s="193"/>
      <c r="BS7" s="12" t="s">
        <v>6</v>
      </c>
    </row>
    <row r="8" spans="1:74" ht="12" customHeight="1">
      <c r="B8" s="16"/>
      <c r="C8" s="17"/>
      <c r="D8" s="24" t="s">
        <v>20</v>
      </c>
      <c r="E8" s="17"/>
      <c r="F8" s="17"/>
      <c r="G8" s="17"/>
      <c r="H8" s="17"/>
      <c r="I8" s="17"/>
      <c r="J8" s="17"/>
      <c r="K8" s="22" t="s">
        <v>21</v>
      </c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24" t="s">
        <v>22</v>
      </c>
      <c r="AL8" s="17"/>
      <c r="AM8" s="17"/>
      <c r="AN8" s="25" t="s">
        <v>23</v>
      </c>
      <c r="AO8" s="17"/>
      <c r="AP8" s="17"/>
      <c r="AQ8" s="17"/>
      <c r="AR8" s="15"/>
      <c r="BE8" s="193"/>
      <c r="BS8" s="12" t="s">
        <v>6</v>
      </c>
    </row>
    <row r="9" spans="1:74" ht="14.45" customHeight="1">
      <c r="B9" s="16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5"/>
      <c r="BE9" s="193"/>
      <c r="BS9" s="12" t="s">
        <v>6</v>
      </c>
    </row>
    <row r="10" spans="1:74" ht="12" customHeight="1">
      <c r="B10" s="16"/>
      <c r="C10" s="17"/>
      <c r="D10" s="24" t="s">
        <v>24</v>
      </c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24" t="s">
        <v>25</v>
      </c>
      <c r="AL10" s="17"/>
      <c r="AM10" s="17"/>
      <c r="AN10" s="22" t="s">
        <v>1</v>
      </c>
      <c r="AO10" s="17"/>
      <c r="AP10" s="17"/>
      <c r="AQ10" s="17"/>
      <c r="AR10" s="15"/>
      <c r="BE10" s="193"/>
      <c r="BS10" s="12" t="s">
        <v>6</v>
      </c>
    </row>
    <row r="11" spans="1:74" ht="18.399999999999999" customHeight="1">
      <c r="B11" s="16"/>
      <c r="C11" s="17"/>
      <c r="D11" s="17"/>
      <c r="E11" s="22" t="s">
        <v>26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24" t="s">
        <v>27</v>
      </c>
      <c r="AL11" s="17"/>
      <c r="AM11" s="17"/>
      <c r="AN11" s="22" t="s">
        <v>1</v>
      </c>
      <c r="AO11" s="17"/>
      <c r="AP11" s="17"/>
      <c r="AQ11" s="17"/>
      <c r="AR11" s="15"/>
      <c r="BE11" s="193"/>
      <c r="BS11" s="12" t="s">
        <v>6</v>
      </c>
    </row>
    <row r="12" spans="1:74" ht="6.95" customHeight="1">
      <c r="B12" s="16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5"/>
      <c r="BE12" s="193"/>
      <c r="BS12" s="12" t="s">
        <v>6</v>
      </c>
    </row>
    <row r="13" spans="1:74" ht="12" customHeight="1">
      <c r="B13" s="16"/>
      <c r="C13" s="17"/>
      <c r="D13" s="24" t="s">
        <v>28</v>
      </c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24" t="s">
        <v>25</v>
      </c>
      <c r="AL13" s="17"/>
      <c r="AM13" s="17"/>
      <c r="AN13" s="26" t="s">
        <v>29</v>
      </c>
      <c r="AO13" s="17"/>
      <c r="AP13" s="17"/>
      <c r="AQ13" s="17"/>
      <c r="AR13" s="15"/>
      <c r="BE13" s="193"/>
      <c r="BS13" s="12" t="s">
        <v>6</v>
      </c>
    </row>
    <row r="14" spans="1:74" ht="12.75">
      <c r="B14" s="16"/>
      <c r="C14" s="17"/>
      <c r="D14" s="17"/>
      <c r="E14" s="214" t="s">
        <v>29</v>
      </c>
      <c r="F14" s="215"/>
      <c r="G14" s="215"/>
      <c r="H14" s="215"/>
      <c r="I14" s="215"/>
      <c r="J14" s="215"/>
      <c r="K14" s="215"/>
      <c r="L14" s="215"/>
      <c r="M14" s="215"/>
      <c r="N14" s="215"/>
      <c r="O14" s="215"/>
      <c r="P14" s="215"/>
      <c r="Q14" s="215"/>
      <c r="R14" s="215"/>
      <c r="S14" s="215"/>
      <c r="T14" s="215"/>
      <c r="U14" s="215"/>
      <c r="V14" s="215"/>
      <c r="W14" s="215"/>
      <c r="X14" s="215"/>
      <c r="Y14" s="215"/>
      <c r="Z14" s="215"/>
      <c r="AA14" s="215"/>
      <c r="AB14" s="215"/>
      <c r="AC14" s="215"/>
      <c r="AD14" s="215"/>
      <c r="AE14" s="215"/>
      <c r="AF14" s="215"/>
      <c r="AG14" s="215"/>
      <c r="AH14" s="215"/>
      <c r="AI14" s="215"/>
      <c r="AJ14" s="215"/>
      <c r="AK14" s="24" t="s">
        <v>27</v>
      </c>
      <c r="AL14" s="17"/>
      <c r="AM14" s="17"/>
      <c r="AN14" s="26" t="s">
        <v>29</v>
      </c>
      <c r="AO14" s="17"/>
      <c r="AP14" s="17"/>
      <c r="AQ14" s="17"/>
      <c r="AR14" s="15"/>
      <c r="BE14" s="193"/>
      <c r="BS14" s="12" t="s">
        <v>6</v>
      </c>
    </row>
    <row r="15" spans="1:74" ht="6.95" customHeight="1">
      <c r="B15" s="16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5"/>
      <c r="BE15" s="193"/>
      <c r="BS15" s="12" t="s">
        <v>4</v>
      </c>
    </row>
    <row r="16" spans="1:74" ht="12" customHeight="1">
      <c r="B16" s="16"/>
      <c r="C16" s="17"/>
      <c r="D16" s="24" t="s">
        <v>30</v>
      </c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24" t="s">
        <v>25</v>
      </c>
      <c r="AL16" s="17"/>
      <c r="AM16" s="17"/>
      <c r="AN16" s="22" t="s">
        <v>1</v>
      </c>
      <c r="AO16" s="17"/>
      <c r="AP16" s="17"/>
      <c r="AQ16" s="17"/>
      <c r="AR16" s="15"/>
      <c r="BE16" s="193"/>
      <c r="BS16" s="12" t="s">
        <v>4</v>
      </c>
    </row>
    <row r="17" spans="2:71" ht="18.399999999999999" customHeight="1">
      <c r="B17" s="16"/>
      <c r="C17" s="17"/>
      <c r="D17" s="17"/>
      <c r="E17" s="22" t="s">
        <v>31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24" t="s">
        <v>27</v>
      </c>
      <c r="AL17" s="17"/>
      <c r="AM17" s="17"/>
      <c r="AN17" s="22" t="s">
        <v>1</v>
      </c>
      <c r="AO17" s="17"/>
      <c r="AP17" s="17"/>
      <c r="AQ17" s="17"/>
      <c r="AR17" s="15"/>
      <c r="BE17" s="193"/>
      <c r="BS17" s="12" t="s">
        <v>32</v>
      </c>
    </row>
    <row r="18" spans="2:71" ht="6.95" customHeight="1"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5"/>
      <c r="BE18" s="193"/>
      <c r="BS18" s="12" t="s">
        <v>6</v>
      </c>
    </row>
    <row r="19" spans="2:71" ht="12" customHeight="1">
      <c r="B19" s="16"/>
      <c r="C19" s="17"/>
      <c r="D19" s="24" t="s">
        <v>33</v>
      </c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24" t="s">
        <v>25</v>
      </c>
      <c r="AL19" s="17"/>
      <c r="AM19" s="17"/>
      <c r="AN19" s="22" t="s">
        <v>1</v>
      </c>
      <c r="AO19" s="17"/>
      <c r="AP19" s="17"/>
      <c r="AQ19" s="17"/>
      <c r="AR19" s="15"/>
      <c r="BE19" s="193"/>
      <c r="BS19" s="12" t="s">
        <v>6</v>
      </c>
    </row>
    <row r="20" spans="2:71" ht="18.399999999999999" customHeight="1">
      <c r="B20" s="16"/>
      <c r="C20" s="17"/>
      <c r="D20" s="17"/>
      <c r="E20" s="22" t="s">
        <v>31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24" t="s">
        <v>27</v>
      </c>
      <c r="AL20" s="17"/>
      <c r="AM20" s="17"/>
      <c r="AN20" s="22" t="s">
        <v>1</v>
      </c>
      <c r="AO20" s="17"/>
      <c r="AP20" s="17"/>
      <c r="AQ20" s="17"/>
      <c r="AR20" s="15"/>
      <c r="BE20" s="193"/>
      <c r="BS20" s="12" t="s">
        <v>32</v>
      </c>
    </row>
    <row r="21" spans="2:71" ht="6.95" customHeight="1"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5"/>
      <c r="BE21" s="193"/>
    </row>
    <row r="22" spans="2:71" ht="12" customHeight="1">
      <c r="B22" s="16"/>
      <c r="C22" s="17"/>
      <c r="D22" s="24" t="s">
        <v>34</v>
      </c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5"/>
      <c r="BE22" s="193"/>
    </row>
    <row r="23" spans="2:71" ht="14.45" customHeight="1">
      <c r="B23" s="16"/>
      <c r="C23" s="17"/>
      <c r="D23" s="17"/>
      <c r="E23" s="216" t="s">
        <v>1</v>
      </c>
      <c r="F23" s="216"/>
      <c r="G23" s="216"/>
      <c r="H23" s="216"/>
      <c r="I23" s="216"/>
      <c r="J23" s="216"/>
      <c r="K23" s="216"/>
      <c r="L23" s="216"/>
      <c r="M23" s="216"/>
      <c r="N23" s="216"/>
      <c r="O23" s="216"/>
      <c r="P23" s="216"/>
      <c r="Q23" s="216"/>
      <c r="R23" s="216"/>
      <c r="S23" s="216"/>
      <c r="T23" s="216"/>
      <c r="U23" s="216"/>
      <c r="V23" s="216"/>
      <c r="W23" s="216"/>
      <c r="X23" s="216"/>
      <c r="Y23" s="216"/>
      <c r="Z23" s="216"/>
      <c r="AA23" s="216"/>
      <c r="AB23" s="216"/>
      <c r="AC23" s="216"/>
      <c r="AD23" s="216"/>
      <c r="AE23" s="216"/>
      <c r="AF23" s="216"/>
      <c r="AG23" s="216"/>
      <c r="AH23" s="216"/>
      <c r="AI23" s="216"/>
      <c r="AJ23" s="216"/>
      <c r="AK23" s="216"/>
      <c r="AL23" s="216"/>
      <c r="AM23" s="216"/>
      <c r="AN23" s="216"/>
      <c r="AO23" s="17"/>
      <c r="AP23" s="17"/>
      <c r="AQ23" s="17"/>
      <c r="AR23" s="15"/>
      <c r="BE23" s="193"/>
    </row>
    <row r="24" spans="2:71" ht="6.95" customHeight="1"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5"/>
      <c r="BE24" s="193"/>
    </row>
    <row r="25" spans="2:71" ht="6.95" customHeight="1">
      <c r="B25" s="16"/>
      <c r="C25" s="17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17"/>
      <c r="AQ25" s="17"/>
      <c r="AR25" s="15"/>
      <c r="BE25" s="193"/>
    </row>
    <row r="26" spans="2:71" s="1" customFormat="1" ht="25.9" customHeight="1">
      <c r="B26" s="29"/>
      <c r="C26" s="30"/>
      <c r="D26" s="31" t="s">
        <v>35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195">
        <f>ROUND(AG94,2)</f>
        <v>0</v>
      </c>
      <c r="AL26" s="196"/>
      <c r="AM26" s="196"/>
      <c r="AN26" s="196"/>
      <c r="AO26" s="196"/>
      <c r="AP26" s="30"/>
      <c r="AQ26" s="30"/>
      <c r="AR26" s="33"/>
      <c r="BE26" s="193"/>
    </row>
    <row r="27" spans="2:71" s="1" customFormat="1" ht="6.95" customHeight="1">
      <c r="B27" s="29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3"/>
      <c r="BE27" s="193"/>
    </row>
    <row r="28" spans="2:71" s="1" customFormat="1" ht="12.75">
      <c r="B28" s="29"/>
      <c r="C28" s="30"/>
      <c r="D28" s="30"/>
      <c r="E28" s="30"/>
      <c r="F28" s="30"/>
      <c r="G28" s="30"/>
      <c r="H28" s="30"/>
      <c r="I28" s="30"/>
      <c r="J28" s="30"/>
      <c r="K28" s="30"/>
      <c r="L28" s="197" t="s">
        <v>36</v>
      </c>
      <c r="M28" s="197"/>
      <c r="N28" s="197"/>
      <c r="O28" s="197"/>
      <c r="P28" s="197"/>
      <c r="Q28" s="30"/>
      <c r="R28" s="30"/>
      <c r="S28" s="30"/>
      <c r="T28" s="30"/>
      <c r="U28" s="30"/>
      <c r="V28" s="30"/>
      <c r="W28" s="197" t="s">
        <v>37</v>
      </c>
      <c r="X28" s="197"/>
      <c r="Y28" s="197"/>
      <c r="Z28" s="197"/>
      <c r="AA28" s="197"/>
      <c r="AB28" s="197"/>
      <c r="AC28" s="197"/>
      <c r="AD28" s="197"/>
      <c r="AE28" s="197"/>
      <c r="AF28" s="30"/>
      <c r="AG28" s="30"/>
      <c r="AH28" s="30"/>
      <c r="AI28" s="30"/>
      <c r="AJ28" s="30"/>
      <c r="AK28" s="197" t="s">
        <v>38</v>
      </c>
      <c r="AL28" s="197"/>
      <c r="AM28" s="197"/>
      <c r="AN28" s="197"/>
      <c r="AO28" s="197"/>
      <c r="AP28" s="30"/>
      <c r="AQ28" s="30"/>
      <c r="AR28" s="33"/>
      <c r="BE28" s="193"/>
    </row>
    <row r="29" spans="2:71" s="2" customFormat="1" ht="14.45" customHeight="1">
      <c r="B29" s="34"/>
      <c r="C29" s="35"/>
      <c r="D29" s="24" t="s">
        <v>39</v>
      </c>
      <c r="E29" s="35"/>
      <c r="F29" s="24" t="s">
        <v>40</v>
      </c>
      <c r="G29" s="35"/>
      <c r="H29" s="35"/>
      <c r="I29" s="35"/>
      <c r="J29" s="35"/>
      <c r="K29" s="35"/>
      <c r="L29" s="198">
        <v>0.21</v>
      </c>
      <c r="M29" s="191"/>
      <c r="N29" s="191"/>
      <c r="O29" s="191"/>
      <c r="P29" s="191"/>
      <c r="Q29" s="35"/>
      <c r="R29" s="35"/>
      <c r="S29" s="35"/>
      <c r="T29" s="35"/>
      <c r="U29" s="35"/>
      <c r="V29" s="35"/>
      <c r="W29" s="190">
        <f>ROUND(AZ94, 2)</f>
        <v>0</v>
      </c>
      <c r="X29" s="191"/>
      <c r="Y29" s="191"/>
      <c r="Z29" s="191"/>
      <c r="AA29" s="191"/>
      <c r="AB29" s="191"/>
      <c r="AC29" s="191"/>
      <c r="AD29" s="191"/>
      <c r="AE29" s="191"/>
      <c r="AF29" s="35"/>
      <c r="AG29" s="35"/>
      <c r="AH29" s="35"/>
      <c r="AI29" s="35"/>
      <c r="AJ29" s="35"/>
      <c r="AK29" s="190">
        <f>ROUND(AV94, 2)</f>
        <v>0</v>
      </c>
      <c r="AL29" s="191"/>
      <c r="AM29" s="191"/>
      <c r="AN29" s="191"/>
      <c r="AO29" s="191"/>
      <c r="AP29" s="35"/>
      <c r="AQ29" s="35"/>
      <c r="AR29" s="36"/>
      <c r="BE29" s="194"/>
    </row>
    <row r="30" spans="2:71" s="2" customFormat="1" ht="14.45" customHeight="1">
      <c r="B30" s="34"/>
      <c r="C30" s="35"/>
      <c r="D30" s="35"/>
      <c r="E30" s="35"/>
      <c r="F30" s="24" t="s">
        <v>41</v>
      </c>
      <c r="G30" s="35"/>
      <c r="H30" s="35"/>
      <c r="I30" s="35"/>
      <c r="J30" s="35"/>
      <c r="K30" s="35"/>
      <c r="L30" s="198">
        <v>0.15</v>
      </c>
      <c r="M30" s="191"/>
      <c r="N30" s="191"/>
      <c r="O30" s="191"/>
      <c r="P30" s="191"/>
      <c r="Q30" s="35"/>
      <c r="R30" s="35"/>
      <c r="S30" s="35"/>
      <c r="T30" s="35"/>
      <c r="U30" s="35"/>
      <c r="V30" s="35"/>
      <c r="W30" s="190">
        <f>ROUND(BA94, 2)</f>
        <v>0</v>
      </c>
      <c r="X30" s="191"/>
      <c r="Y30" s="191"/>
      <c r="Z30" s="191"/>
      <c r="AA30" s="191"/>
      <c r="AB30" s="191"/>
      <c r="AC30" s="191"/>
      <c r="AD30" s="191"/>
      <c r="AE30" s="191"/>
      <c r="AF30" s="35"/>
      <c r="AG30" s="35"/>
      <c r="AH30" s="35"/>
      <c r="AI30" s="35"/>
      <c r="AJ30" s="35"/>
      <c r="AK30" s="190">
        <f>ROUND(AW94, 2)</f>
        <v>0</v>
      </c>
      <c r="AL30" s="191"/>
      <c r="AM30" s="191"/>
      <c r="AN30" s="191"/>
      <c r="AO30" s="191"/>
      <c r="AP30" s="35"/>
      <c r="AQ30" s="35"/>
      <c r="AR30" s="36"/>
      <c r="BE30" s="194"/>
    </row>
    <row r="31" spans="2:71" s="2" customFormat="1" ht="14.45" hidden="1" customHeight="1">
      <c r="B31" s="34"/>
      <c r="C31" s="35"/>
      <c r="D31" s="35"/>
      <c r="E31" s="35"/>
      <c r="F31" s="24" t="s">
        <v>42</v>
      </c>
      <c r="G31" s="35"/>
      <c r="H31" s="35"/>
      <c r="I31" s="35"/>
      <c r="J31" s="35"/>
      <c r="K31" s="35"/>
      <c r="L31" s="198">
        <v>0.21</v>
      </c>
      <c r="M31" s="191"/>
      <c r="N31" s="191"/>
      <c r="O31" s="191"/>
      <c r="P31" s="191"/>
      <c r="Q31" s="35"/>
      <c r="R31" s="35"/>
      <c r="S31" s="35"/>
      <c r="T31" s="35"/>
      <c r="U31" s="35"/>
      <c r="V31" s="35"/>
      <c r="W31" s="190">
        <f>ROUND(BB94, 2)</f>
        <v>0</v>
      </c>
      <c r="X31" s="191"/>
      <c r="Y31" s="191"/>
      <c r="Z31" s="191"/>
      <c r="AA31" s="191"/>
      <c r="AB31" s="191"/>
      <c r="AC31" s="191"/>
      <c r="AD31" s="191"/>
      <c r="AE31" s="191"/>
      <c r="AF31" s="35"/>
      <c r="AG31" s="35"/>
      <c r="AH31" s="35"/>
      <c r="AI31" s="35"/>
      <c r="AJ31" s="35"/>
      <c r="AK31" s="190">
        <v>0</v>
      </c>
      <c r="AL31" s="191"/>
      <c r="AM31" s="191"/>
      <c r="AN31" s="191"/>
      <c r="AO31" s="191"/>
      <c r="AP31" s="35"/>
      <c r="AQ31" s="35"/>
      <c r="AR31" s="36"/>
      <c r="BE31" s="194"/>
    </row>
    <row r="32" spans="2:71" s="2" customFormat="1" ht="14.45" hidden="1" customHeight="1">
      <c r="B32" s="34"/>
      <c r="C32" s="35"/>
      <c r="D32" s="35"/>
      <c r="E32" s="35"/>
      <c r="F32" s="24" t="s">
        <v>43</v>
      </c>
      <c r="G32" s="35"/>
      <c r="H32" s="35"/>
      <c r="I32" s="35"/>
      <c r="J32" s="35"/>
      <c r="K32" s="35"/>
      <c r="L32" s="198">
        <v>0.15</v>
      </c>
      <c r="M32" s="191"/>
      <c r="N32" s="191"/>
      <c r="O32" s="191"/>
      <c r="P32" s="191"/>
      <c r="Q32" s="35"/>
      <c r="R32" s="35"/>
      <c r="S32" s="35"/>
      <c r="T32" s="35"/>
      <c r="U32" s="35"/>
      <c r="V32" s="35"/>
      <c r="W32" s="190">
        <f>ROUND(BC94, 2)</f>
        <v>0</v>
      </c>
      <c r="X32" s="191"/>
      <c r="Y32" s="191"/>
      <c r="Z32" s="191"/>
      <c r="AA32" s="191"/>
      <c r="AB32" s="191"/>
      <c r="AC32" s="191"/>
      <c r="AD32" s="191"/>
      <c r="AE32" s="191"/>
      <c r="AF32" s="35"/>
      <c r="AG32" s="35"/>
      <c r="AH32" s="35"/>
      <c r="AI32" s="35"/>
      <c r="AJ32" s="35"/>
      <c r="AK32" s="190">
        <v>0</v>
      </c>
      <c r="AL32" s="191"/>
      <c r="AM32" s="191"/>
      <c r="AN32" s="191"/>
      <c r="AO32" s="191"/>
      <c r="AP32" s="35"/>
      <c r="AQ32" s="35"/>
      <c r="AR32" s="36"/>
      <c r="BE32" s="194"/>
    </row>
    <row r="33" spans="2:57" s="2" customFormat="1" ht="14.45" hidden="1" customHeight="1">
      <c r="B33" s="34"/>
      <c r="C33" s="35"/>
      <c r="D33" s="35"/>
      <c r="E33" s="35"/>
      <c r="F33" s="24" t="s">
        <v>44</v>
      </c>
      <c r="G33" s="35"/>
      <c r="H33" s="35"/>
      <c r="I33" s="35"/>
      <c r="J33" s="35"/>
      <c r="K33" s="35"/>
      <c r="L33" s="198">
        <v>0</v>
      </c>
      <c r="M33" s="191"/>
      <c r="N33" s="191"/>
      <c r="O33" s="191"/>
      <c r="P33" s="191"/>
      <c r="Q33" s="35"/>
      <c r="R33" s="35"/>
      <c r="S33" s="35"/>
      <c r="T33" s="35"/>
      <c r="U33" s="35"/>
      <c r="V33" s="35"/>
      <c r="W33" s="190">
        <f>ROUND(BD94, 2)</f>
        <v>0</v>
      </c>
      <c r="X33" s="191"/>
      <c r="Y33" s="191"/>
      <c r="Z33" s="191"/>
      <c r="AA33" s="191"/>
      <c r="AB33" s="191"/>
      <c r="AC33" s="191"/>
      <c r="AD33" s="191"/>
      <c r="AE33" s="191"/>
      <c r="AF33" s="35"/>
      <c r="AG33" s="35"/>
      <c r="AH33" s="35"/>
      <c r="AI33" s="35"/>
      <c r="AJ33" s="35"/>
      <c r="AK33" s="190">
        <v>0</v>
      </c>
      <c r="AL33" s="191"/>
      <c r="AM33" s="191"/>
      <c r="AN33" s="191"/>
      <c r="AO33" s="191"/>
      <c r="AP33" s="35"/>
      <c r="AQ33" s="35"/>
      <c r="AR33" s="36"/>
      <c r="BE33" s="194"/>
    </row>
    <row r="34" spans="2:57" s="1" customFormat="1" ht="6.95" customHeight="1">
      <c r="B34" s="29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3"/>
      <c r="BE34" s="193"/>
    </row>
    <row r="35" spans="2:57" s="1" customFormat="1" ht="25.9" customHeight="1">
      <c r="B35" s="29"/>
      <c r="C35" s="37"/>
      <c r="D35" s="38" t="s">
        <v>45</v>
      </c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40" t="s">
        <v>46</v>
      </c>
      <c r="U35" s="39"/>
      <c r="V35" s="39"/>
      <c r="W35" s="39"/>
      <c r="X35" s="219" t="s">
        <v>47</v>
      </c>
      <c r="Y35" s="220"/>
      <c r="Z35" s="220"/>
      <c r="AA35" s="220"/>
      <c r="AB35" s="220"/>
      <c r="AC35" s="39"/>
      <c r="AD35" s="39"/>
      <c r="AE35" s="39"/>
      <c r="AF35" s="39"/>
      <c r="AG35" s="39"/>
      <c r="AH35" s="39"/>
      <c r="AI35" s="39"/>
      <c r="AJ35" s="39"/>
      <c r="AK35" s="221">
        <f>SUM(AK26:AK33)</f>
        <v>0</v>
      </c>
      <c r="AL35" s="220"/>
      <c r="AM35" s="220"/>
      <c r="AN35" s="220"/>
      <c r="AO35" s="222"/>
      <c r="AP35" s="37"/>
      <c r="AQ35" s="37"/>
      <c r="AR35" s="33"/>
    </row>
    <row r="36" spans="2:57" s="1" customFormat="1" ht="6.95" customHeight="1">
      <c r="B36" s="29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3"/>
    </row>
    <row r="37" spans="2:57" s="1" customFormat="1" ht="14.45" customHeight="1">
      <c r="B37" s="29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3"/>
    </row>
    <row r="38" spans="2:57" ht="14.45" customHeight="1"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5"/>
    </row>
    <row r="39" spans="2:57" ht="14.45" customHeight="1"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5"/>
    </row>
    <row r="40" spans="2:57" ht="14.45" customHeight="1"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5"/>
    </row>
    <row r="41" spans="2:57" ht="14.45" customHeight="1"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5"/>
    </row>
    <row r="42" spans="2:57" ht="14.45" customHeight="1"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5"/>
    </row>
    <row r="43" spans="2:57" ht="14.45" customHeight="1"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5"/>
    </row>
    <row r="44" spans="2:57" ht="14.45" customHeight="1"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5"/>
    </row>
    <row r="45" spans="2:57" ht="14.45" customHeight="1"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5"/>
    </row>
    <row r="46" spans="2:57" ht="14.45" customHeight="1"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5"/>
    </row>
    <row r="47" spans="2:57" ht="14.45" customHeight="1"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5"/>
    </row>
    <row r="48" spans="2:57" ht="14.45" customHeight="1"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5"/>
    </row>
    <row r="49" spans="2:44" s="1" customFormat="1" ht="14.45" customHeight="1">
      <c r="B49" s="29"/>
      <c r="C49" s="30"/>
      <c r="D49" s="41" t="s">
        <v>48</v>
      </c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1" t="s">
        <v>49</v>
      </c>
      <c r="AI49" s="42"/>
      <c r="AJ49" s="42"/>
      <c r="AK49" s="42"/>
      <c r="AL49" s="42"/>
      <c r="AM49" s="42"/>
      <c r="AN49" s="42"/>
      <c r="AO49" s="42"/>
      <c r="AP49" s="30"/>
      <c r="AQ49" s="30"/>
      <c r="AR49" s="33"/>
    </row>
    <row r="50" spans="2:44"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5"/>
    </row>
    <row r="51" spans="2:44"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5"/>
    </row>
    <row r="52" spans="2:44"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5"/>
    </row>
    <row r="53" spans="2:44"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5"/>
    </row>
    <row r="54" spans="2:44"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5"/>
    </row>
    <row r="55" spans="2:44"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5"/>
    </row>
    <row r="56" spans="2:44">
      <c r="B56" s="16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5"/>
    </row>
    <row r="57" spans="2:44">
      <c r="B57" s="16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5"/>
    </row>
    <row r="58" spans="2:44">
      <c r="B58" s="16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5"/>
    </row>
    <row r="59" spans="2:44">
      <c r="B59" s="16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5"/>
    </row>
    <row r="60" spans="2:44" s="1" customFormat="1" ht="12.75">
      <c r="B60" s="29"/>
      <c r="C60" s="30"/>
      <c r="D60" s="43" t="s">
        <v>50</v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43" t="s">
        <v>51</v>
      </c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43" t="s">
        <v>50</v>
      </c>
      <c r="AI60" s="32"/>
      <c r="AJ60" s="32"/>
      <c r="AK60" s="32"/>
      <c r="AL60" s="32"/>
      <c r="AM60" s="43" t="s">
        <v>51</v>
      </c>
      <c r="AN60" s="32"/>
      <c r="AO60" s="32"/>
      <c r="AP60" s="30"/>
      <c r="AQ60" s="30"/>
      <c r="AR60" s="33"/>
    </row>
    <row r="61" spans="2:44">
      <c r="B61" s="16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5"/>
    </row>
    <row r="62" spans="2:44"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5"/>
    </row>
    <row r="63" spans="2:44"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5"/>
    </row>
    <row r="64" spans="2:44" s="1" customFormat="1" ht="12.75">
      <c r="B64" s="29"/>
      <c r="C64" s="30"/>
      <c r="D64" s="41" t="s">
        <v>52</v>
      </c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1" t="s">
        <v>53</v>
      </c>
      <c r="AI64" s="42"/>
      <c r="AJ64" s="42"/>
      <c r="AK64" s="42"/>
      <c r="AL64" s="42"/>
      <c r="AM64" s="42"/>
      <c r="AN64" s="42"/>
      <c r="AO64" s="42"/>
      <c r="AP64" s="30"/>
      <c r="AQ64" s="30"/>
      <c r="AR64" s="33"/>
    </row>
    <row r="65" spans="2:44"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5"/>
    </row>
    <row r="66" spans="2:44"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5"/>
    </row>
    <row r="67" spans="2:44"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5"/>
    </row>
    <row r="68" spans="2:44"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5"/>
    </row>
    <row r="69" spans="2:44"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5"/>
    </row>
    <row r="70" spans="2:44"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5"/>
    </row>
    <row r="71" spans="2:44"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5"/>
    </row>
    <row r="72" spans="2:44"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5"/>
    </row>
    <row r="73" spans="2:44"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5"/>
    </row>
    <row r="74" spans="2:44"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5"/>
    </row>
    <row r="75" spans="2:44" s="1" customFormat="1" ht="12.75">
      <c r="B75" s="29"/>
      <c r="C75" s="30"/>
      <c r="D75" s="43" t="s">
        <v>50</v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43" t="s">
        <v>51</v>
      </c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43" t="s">
        <v>50</v>
      </c>
      <c r="AI75" s="32"/>
      <c r="AJ75" s="32"/>
      <c r="AK75" s="32"/>
      <c r="AL75" s="32"/>
      <c r="AM75" s="43" t="s">
        <v>51</v>
      </c>
      <c r="AN75" s="32"/>
      <c r="AO75" s="32"/>
      <c r="AP75" s="30"/>
      <c r="AQ75" s="30"/>
      <c r="AR75" s="33"/>
    </row>
    <row r="76" spans="2:44" s="1" customFormat="1">
      <c r="B76" s="29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3"/>
    </row>
    <row r="77" spans="2:44" s="1" customFormat="1" ht="6.95" customHeight="1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33"/>
    </row>
    <row r="81" spans="1:91" s="1" customFormat="1" ht="6.95" customHeight="1"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33"/>
    </row>
    <row r="82" spans="1:91" s="1" customFormat="1" ht="24.95" customHeight="1">
      <c r="B82" s="29"/>
      <c r="C82" s="18" t="s">
        <v>54</v>
      </c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3"/>
    </row>
    <row r="83" spans="1:91" s="1" customFormat="1" ht="6.95" customHeight="1">
      <c r="B83" s="29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3"/>
    </row>
    <row r="84" spans="1:91" s="3" customFormat="1" ht="12" customHeight="1">
      <c r="B84" s="48"/>
      <c r="C84" s="24" t="s">
        <v>13</v>
      </c>
      <c r="D84" s="49"/>
      <c r="E84" s="49"/>
      <c r="F84" s="49"/>
      <c r="G84" s="49"/>
      <c r="H84" s="49"/>
      <c r="I84" s="49"/>
      <c r="J84" s="49"/>
      <c r="K84" s="49"/>
      <c r="L84" s="49" t="str">
        <f>K5</f>
        <v>20190722</v>
      </c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49"/>
      <c r="AO84" s="49"/>
      <c r="AP84" s="49"/>
      <c r="AQ84" s="49"/>
      <c r="AR84" s="50"/>
    </row>
    <row r="85" spans="1:91" s="4" customFormat="1" ht="36.950000000000003" customHeight="1">
      <c r="B85" s="51"/>
      <c r="C85" s="52" t="s">
        <v>16</v>
      </c>
      <c r="D85" s="53"/>
      <c r="E85" s="53"/>
      <c r="F85" s="53"/>
      <c r="G85" s="53"/>
      <c r="H85" s="53"/>
      <c r="I85" s="53"/>
      <c r="J85" s="53"/>
      <c r="K85" s="53"/>
      <c r="L85" s="202" t="str">
        <f>K6</f>
        <v>Fotovoltaika</v>
      </c>
      <c r="M85" s="203"/>
      <c r="N85" s="203"/>
      <c r="O85" s="203"/>
      <c r="P85" s="203"/>
      <c r="Q85" s="203"/>
      <c r="R85" s="203"/>
      <c r="S85" s="203"/>
      <c r="T85" s="203"/>
      <c r="U85" s="203"/>
      <c r="V85" s="203"/>
      <c r="W85" s="203"/>
      <c r="X85" s="203"/>
      <c r="Y85" s="203"/>
      <c r="Z85" s="203"/>
      <c r="AA85" s="203"/>
      <c r="AB85" s="203"/>
      <c r="AC85" s="203"/>
      <c r="AD85" s="203"/>
      <c r="AE85" s="203"/>
      <c r="AF85" s="203"/>
      <c r="AG85" s="203"/>
      <c r="AH85" s="203"/>
      <c r="AI85" s="203"/>
      <c r="AJ85" s="203"/>
      <c r="AK85" s="203"/>
      <c r="AL85" s="203"/>
      <c r="AM85" s="203"/>
      <c r="AN85" s="203"/>
      <c r="AO85" s="203"/>
      <c r="AP85" s="53"/>
      <c r="AQ85" s="53"/>
      <c r="AR85" s="54"/>
    </row>
    <row r="86" spans="1:91" s="1" customFormat="1" ht="6.95" customHeight="1">
      <c r="B86" s="29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3"/>
    </row>
    <row r="87" spans="1:91" s="1" customFormat="1" ht="12" customHeight="1">
      <c r="B87" s="29"/>
      <c r="C87" s="24" t="s">
        <v>20</v>
      </c>
      <c r="D87" s="30"/>
      <c r="E87" s="30"/>
      <c r="F87" s="30"/>
      <c r="G87" s="30"/>
      <c r="H87" s="30"/>
      <c r="I87" s="30"/>
      <c r="J87" s="30"/>
      <c r="K87" s="30"/>
      <c r="L87" s="55" t="str">
        <f>IF(K8="","",K8)</f>
        <v>Č. Lípa</v>
      </c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24" t="s">
        <v>22</v>
      </c>
      <c r="AJ87" s="30"/>
      <c r="AK87" s="30"/>
      <c r="AL87" s="30"/>
      <c r="AM87" s="204" t="str">
        <f>IF(AN8= "","",AN8)</f>
        <v>22. 7. 2019</v>
      </c>
      <c r="AN87" s="204"/>
      <c r="AO87" s="30"/>
      <c r="AP87" s="30"/>
      <c r="AQ87" s="30"/>
      <c r="AR87" s="33"/>
    </row>
    <row r="88" spans="1:91" s="1" customFormat="1" ht="6.95" customHeight="1">
      <c r="B88" s="29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3"/>
    </row>
    <row r="89" spans="1:91" s="1" customFormat="1" ht="15.6" customHeight="1">
      <c r="B89" s="29"/>
      <c r="C89" s="24" t="s">
        <v>24</v>
      </c>
      <c r="D89" s="30"/>
      <c r="E89" s="30"/>
      <c r="F89" s="30"/>
      <c r="G89" s="30"/>
      <c r="H89" s="30"/>
      <c r="I89" s="30"/>
      <c r="J89" s="30"/>
      <c r="K89" s="30"/>
      <c r="L89" s="49" t="str">
        <f>IF(E11= "","",E11)</f>
        <v>OD Andy</v>
      </c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24" t="s">
        <v>30</v>
      </c>
      <c r="AJ89" s="30"/>
      <c r="AK89" s="30"/>
      <c r="AL89" s="30"/>
      <c r="AM89" s="200" t="str">
        <f>IF(E17="","",E17)</f>
        <v xml:space="preserve"> </v>
      </c>
      <c r="AN89" s="201"/>
      <c r="AO89" s="201"/>
      <c r="AP89" s="201"/>
      <c r="AQ89" s="30"/>
      <c r="AR89" s="33"/>
      <c r="AS89" s="205" t="s">
        <v>55</v>
      </c>
      <c r="AT89" s="206"/>
      <c r="AU89" s="57"/>
      <c r="AV89" s="57"/>
      <c r="AW89" s="57"/>
      <c r="AX89" s="57"/>
      <c r="AY89" s="57"/>
      <c r="AZ89" s="57"/>
      <c r="BA89" s="57"/>
      <c r="BB89" s="57"/>
      <c r="BC89" s="57"/>
      <c r="BD89" s="58"/>
    </row>
    <row r="90" spans="1:91" s="1" customFormat="1" ht="15.6" customHeight="1">
      <c r="B90" s="29"/>
      <c r="C90" s="24" t="s">
        <v>28</v>
      </c>
      <c r="D90" s="30"/>
      <c r="E90" s="30"/>
      <c r="F90" s="30"/>
      <c r="G90" s="30"/>
      <c r="H90" s="30"/>
      <c r="I90" s="30"/>
      <c r="J90" s="30"/>
      <c r="K90" s="30"/>
      <c r="L90" s="49" t="str">
        <f>IF(E14= "Vyplň údaj","",E14)</f>
        <v/>
      </c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24" t="s">
        <v>33</v>
      </c>
      <c r="AJ90" s="30"/>
      <c r="AK90" s="30"/>
      <c r="AL90" s="30"/>
      <c r="AM90" s="200" t="str">
        <f>IF(E20="","",E20)</f>
        <v xml:space="preserve"> </v>
      </c>
      <c r="AN90" s="201"/>
      <c r="AO90" s="201"/>
      <c r="AP90" s="201"/>
      <c r="AQ90" s="30"/>
      <c r="AR90" s="33"/>
      <c r="AS90" s="207"/>
      <c r="AT90" s="208"/>
      <c r="AU90" s="59"/>
      <c r="AV90" s="59"/>
      <c r="AW90" s="59"/>
      <c r="AX90" s="59"/>
      <c r="AY90" s="59"/>
      <c r="AZ90" s="59"/>
      <c r="BA90" s="59"/>
      <c r="BB90" s="59"/>
      <c r="BC90" s="59"/>
      <c r="BD90" s="60"/>
    </row>
    <row r="91" spans="1:91" s="1" customFormat="1" ht="10.9" customHeight="1">
      <c r="B91" s="29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3"/>
      <c r="AS91" s="209"/>
      <c r="AT91" s="210"/>
      <c r="AU91" s="61"/>
      <c r="AV91" s="61"/>
      <c r="AW91" s="61"/>
      <c r="AX91" s="61"/>
      <c r="AY91" s="61"/>
      <c r="AZ91" s="61"/>
      <c r="BA91" s="61"/>
      <c r="BB91" s="61"/>
      <c r="BC91" s="61"/>
      <c r="BD91" s="62"/>
    </row>
    <row r="92" spans="1:91" s="1" customFormat="1" ht="29.25" customHeight="1">
      <c r="B92" s="29"/>
      <c r="C92" s="226" t="s">
        <v>56</v>
      </c>
      <c r="D92" s="227"/>
      <c r="E92" s="227"/>
      <c r="F92" s="227"/>
      <c r="G92" s="227"/>
      <c r="H92" s="39"/>
      <c r="I92" s="228" t="s">
        <v>57</v>
      </c>
      <c r="J92" s="227"/>
      <c r="K92" s="227"/>
      <c r="L92" s="227"/>
      <c r="M92" s="227"/>
      <c r="N92" s="227"/>
      <c r="O92" s="227"/>
      <c r="P92" s="227"/>
      <c r="Q92" s="227"/>
      <c r="R92" s="227"/>
      <c r="S92" s="227"/>
      <c r="T92" s="227"/>
      <c r="U92" s="227"/>
      <c r="V92" s="227"/>
      <c r="W92" s="227"/>
      <c r="X92" s="227"/>
      <c r="Y92" s="227"/>
      <c r="Z92" s="227"/>
      <c r="AA92" s="227"/>
      <c r="AB92" s="227"/>
      <c r="AC92" s="227"/>
      <c r="AD92" s="227"/>
      <c r="AE92" s="227"/>
      <c r="AF92" s="227"/>
      <c r="AG92" s="229" t="s">
        <v>58</v>
      </c>
      <c r="AH92" s="227"/>
      <c r="AI92" s="227"/>
      <c r="AJ92" s="227"/>
      <c r="AK92" s="227"/>
      <c r="AL92" s="227"/>
      <c r="AM92" s="227"/>
      <c r="AN92" s="228" t="s">
        <v>59</v>
      </c>
      <c r="AO92" s="227"/>
      <c r="AP92" s="230"/>
      <c r="AQ92" s="63" t="s">
        <v>60</v>
      </c>
      <c r="AR92" s="33"/>
      <c r="AS92" s="64" t="s">
        <v>61</v>
      </c>
      <c r="AT92" s="65" t="s">
        <v>62</v>
      </c>
      <c r="AU92" s="65" t="s">
        <v>63</v>
      </c>
      <c r="AV92" s="65" t="s">
        <v>64</v>
      </c>
      <c r="AW92" s="65" t="s">
        <v>65</v>
      </c>
      <c r="AX92" s="65" t="s">
        <v>66</v>
      </c>
      <c r="AY92" s="65" t="s">
        <v>67</v>
      </c>
      <c r="AZ92" s="65" t="s">
        <v>68</v>
      </c>
      <c r="BA92" s="65" t="s">
        <v>69</v>
      </c>
      <c r="BB92" s="65" t="s">
        <v>70</v>
      </c>
      <c r="BC92" s="65" t="s">
        <v>71</v>
      </c>
      <c r="BD92" s="66" t="s">
        <v>72</v>
      </c>
    </row>
    <row r="93" spans="1:91" s="1" customFormat="1" ht="10.9" customHeight="1">
      <c r="B93" s="29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3"/>
      <c r="AS93" s="67"/>
      <c r="AT93" s="68"/>
      <c r="AU93" s="68"/>
      <c r="AV93" s="68"/>
      <c r="AW93" s="68"/>
      <c r="AX93" s="68"/>
      <c r="AY93" s="68"/>
      <c r="AZ93" s="68"/>
      <c r="BA93" s="68"/>
      <c r="BB93" s="68"/>
      <c r="BC93" s="68"/>
      <c r="BD93" s="69"/>
    </row>
    <row r="94" spans="1:91" s="5" customFormat="1" ht="32.450000000000003" customHeight="1">
      <c r="B94" s="70"/>
      <c r="C94" s="71" t="s">
        <v>73</v>
      </c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  <c r="AA94" s="72"/>
      <c r="AB94" s="72"/>
      <c r="AC94" s="72"/>
      <c r="AD94" s="72"/>
      <c r="AE94" s="72"/>
      <c r="AF94" s="72"/>
      <c r="AG94" s="217">
        <f>ROUND(AG95,2)</f>
        <v>0</v>
      </c>
      <c r="AH94" s="217"/>
      <c r="AI94" s="217"/>
      <c r="AJ94" s="217"/>
      <c r="AK94" s="217"/>
      <c r="AL94" s="217"/>
      <c r="AM94" s="217"/>
      <c r="AN94" s="218">
        <f>SUM(AG94,AT94)</f>
        <v>0</v>
      </c>
      <c r="AO94" s="218"/>
      <c r="AP94" s="218"/>
      <c r="AQ94" s="74" t="s">
        <v>1</v>
      </c>
      <c r="AR94" s="75"/>
      <c r="AS94" s="76">
        <f>ROUND(AS95,2)</f>
        <v>0</v>
      </c>
      <c r="AT94" s="77">
        <f>ROUND(SUM(AV94:AW94),2)</f>
        <v>0</v>
      </c>
      <c r="AU94" s="78">
        <f>ROUND(AU95,5)</f>
        <v>0</v>
      </c>
      <c r="AV94" s="77">
        <f>ROUND(AZ94*L29,2)</f>
        <v>0</v>
      </c>
      <c r="AW94" s="77">
        <f>ROUND(BA94*L30,2)</f>
        <v>0</v>
      </c>
      <c r="AX94" s="77">
        <f>ROUND(BB94*L29,2)</f>
        <v>0</v>
      </c>
      <c r="AY94" s="77">
        <f>ROUND(BC94*L30,2)</f>
        <v>0</v>
      </c>
      <c r="AZ94" s="77">
        <f>ROUND(AZ95,2)</f>
        <v>0</v>
      </c>
      <c r="BA94" s="77">
        <f>ROUND(BA95,2)</f>
        <v>0</v>
      </c>
      <c r="BB94" s="77">
        <f>ROUND(BB95,2)</f>
        <v>0</v>
      </c>
      <c r="BC94" s="77">
        <f>ROUND(BC95,2)</f>
        <v>0</v>
      </c>
      <c r="BD94" s="79">
        <f>ROUND(BD95,2)</f>
        <v>0</v>
      </c>
      <c r="BS94" s="80" t="s">
        <v>74</v>
      </c>
      <c r="BT94" s="80" t="s">
        <v>75</v>
      </c>
      <c r="BU94" s="81" t="s">
        <v>76</v>
      </c>
      <c r="BV94" s="80" t="s">
        <v>77</v>
      </c>
      <c r="BW94" s="80" t="s">
        <v>5</v>
      </c>
      <c r="BX94" s="80" t="s">
        <v>78</v>
      </c>
      <c r="CL94" s="80" t="s">
        <v>1</v>
      </c>
    </row>
    <row r="95" spans="1:91" s="6" customFormat="1" ht="14.45" customHeight="1">
      <c r="A95" s="82" t="s">
        <v>79</v>
      </c>
      <c r="B95" s="83"/>
      <c r="C95" s="84"/>
      <c r="D95" s="225" t="s">
        <v>80</v>
      </c>
      <c r="E95" s="225"/>
      <c r="F95" s="225"/>
      <c r="G95" s="225"/>
      <c r="H95" s="225"/>
      <c r="I95" s="85"/>
      <c r="J95" s="225" t="s">
        <v>81</v>
      </c>
      <c r="K95" s="225"/>
      <c r="L95" s="225"/>
      <c r="M95" s="225"/>
      <c r="N95" s="225"/>
      <c r="O95" s="225"/>
      <c r="P95" s="225"/>
      <c r="Q95" s="225"/>
      <c r="R95" s="225"/>
      <c r="S95" s="225"/>
      <c r="T95" s="225"/>
      <c r="U95" s="225"/>
      <c r="V95" s="225"/>
      <c r="W95" s="225"/>
      <c r="X95" s="225"/>
      <c r="Y95" s="225"/>
      <c r="Z95" s="225"/>
      <c r="AA95" s="225"/>
      <c r="AB95" s="225"/>
      <c r="AC95" s="225"/>
      <c r="AD95" s="225"/>
      <c r="AE95" s="225"/>
      <c r="AF95" s="225"/>
      <c r="AG95" s="223">
        <f ca="1">'01 - výkaz výměr FVE'!J30</f>
        <v>0</v>
      </c>
      <c r="AH95" s="224"/>
      <c r="AI95" s="224"/>
      <c r="AJ95" s="224"/>
      <c r="AK95" s="224"/>
      <c r="AL95" s="224"/>
      <c r="AM95" s="224"/>
      <c r="AN95" s="223">
        <f>SUM(AG95,AT95)</f>
        <v>0</v>
      </c>
      <c r="AO95" s="224"/>
      <c r="AP95" s="224"/>
      <c r="AQ95" s="86" t="s">
        <v>82</v>
      </c>
      <c r="AR95" s="87"/>
      <c r="AS95" s="88">
        <v>0</v>
      </c>
      <c r="AT95" s="89">
        <f>ROUND(SUM(AV95:AW95),2)</f>
        <v>0</v>
      </c>
      <c r="AU95" s="90">
        <f ca="1">'01 - výkaz výměr FVE'!P121</f>
        <v>0</v>
      </c>
      <c r="AV95" s="89">
        <f ca="1">'01 - výkaz výměr FVE'!J33</f>
        <v>0</v>
      </c>
      <c r="AW95" s="89">
        <f ca="1">'01 - výkaz výměr FVE'!J34</f>
        <v>0</v>
      </c>
      <c r="AX95" s="89">
        <f ca="1">'01 - výkaz výměr FVE'!J35</f>
        <v>0</v>
      </c>
      <c r="AY95" s="89">
        <f ca="1">'01 - výkaz výměr FVE'!J36</f>
        <v>0</v>
      </c>
      <c r="AZ95" s="89">
        <f ca="1">'01 - výkaz výměr FVE'!F33</f>
        <v>0</v>
      </c>
      <c r="BA95" s="89">
        <f ca="1">'01 - výkaz výměr FVE'!F34</f>
        <v>0</v>
      </c>
      <c r="BB95" s="89">
        <f ca="1">'01 - výkaz výměr FVE'!F35</f>
        <v>0</v>
      </c>
      <c r="BC95" s="89">
        <f ca="1">'01 - výkaz výměr FVE'!F36</f>
        <v>0</v>
      </c>
      <c r="BD95" s="91">
        <f ca="1">'01 - výkaz výměr FVE'!F37</f>
        <v>0</v>
      </c>
      <c r="BT95" s="92" t="s">
        <v>83</v>
      </c>
      <c r="BV95" s="92" t="s">
        <v>77</v>
      </c>
      <c r="BW95" s="92" t="s">
        <v>84</v>
      </c>
      <c r="BX95" s="92" t="s">
        <v>5</v>
      </c>
      <c r="CL95" s="92" t="s">
        <v>1</v>
      </c>
      <c r="CM95" s="92" t="s">
        <v>85</v>
      </c>
    </row>
    <row r="96" spans="1:91" s="1" customFormat="1" ht="30" customHeight="1">
      <c r="B96" s="29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3"/>
    </row>
    <row r="97" spans="2:44" s="1" customFormat="1" ht="6.95" customHeight="1">
      <c r="B97" s="44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33"/>
    </row>
  </sheetData>
  <sheetProtection sheet="1" objects="1" scenarios="1" formatColumns="0" formatRows="0"/>
  <mergeCells count="42">
    <mergeCell ref="L33:P33"/>
    <mergeCell ref="D95:H95"/>
    <mergeCell ref="J95:AF95"/>
    <mergeCell ref="C92:G92"/>
    <mergeCell ref="I92:AF92"/>
    <mergeCell ref="AG92:AM92"/>
    <mergeCell ref="AN92:AP92"/>
    <mergeCell ref="AG94:AM94"/>
    <mergeCell ref="AN94:AP94"/>
    <mergeCell ref="X35:AB35"/>
    <mergeCell ref="AK35:AO35"/>
    <mergeCell ref="AN95:AP95"/>
    <mergeCell ref="AG95:AM95"/>
    <mergeCell ref="AR2:BE2"/>
    <mergeCell ref="AM90:AP90"/>
    <mergeCell ref="L85:AO85"/>
    <mergeCell ref="AM87:AN87"/>
    <mergeCell ref="AM89:AP89"/>
    <mergeCell ref="AS89:AT91"/>
    <mergeCell ref="K5:AO5"/>
    <mergeCell ref="K6:AO6"/>
    <mergeCell ref="E14:AJ14"/>
    <mergeCell ref="E23:AN23"/>
    <mergeCell ref="W32:AE32"/>
    <mergeCell ref="AK32:AO32"/>
    <mergeCell ref="L28:P28"/>
    <mergeCell ref="W28:AE28"/>
    <mergeCell ref="AK28:AO28"/>
    <mergeCell ref="L29:P29"/>
    <mergeCell ref="L30:P30"/>
    <mergeCell ref="L31:P31"/>
    <mergeCell ref="L32:P32"/>
    <mergeCell ref="W33:AE33"/>
    <mergeCell ref="AK33:AO33"/>
    <mergeCell ref="W31:AE31"/>
    <mergeCell ref="BE5:BE34"/>
    <mergeCell ref="AK26:AO26"/>
    <mergeCell ref="W29:AE29"/>
    <mergeCell ref="AK29:AO29"/>
    <mergeCell ref="W30:AE30"/>
    <mergeCell ref="AK30:AO30"/>
    <mergeCell ref="AK31:AO31"/>
  </mergeCells>
  <phoneticPr fontId="0" type="noConversion"/>
  <hyperlinks>
    <hyperlink ref="A95" location="'01 - výkaz výměr FVE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225"/>
  <sheetViews>
    <sheetView showGridLines="0" tabSelected="1" topLeftCell="A145" workbookViewId="0"/>
  </sheetViews>
  <sheetFormatPr defaultRowHeight="11.25"/>
  <cols>
    <col min="1" max="1" width="7.1640625" customWidth="1"/>
    <col min="2" max="2" width="1.5" customWidth="1"/>
    <col min="3" max="3" width="3.5" customWidth="1"/>
    <col min="4" max="4" width="3.6640625" customWidth="1"/>
    <col min="5" max="5" width="14.6640625" customWidth="1"/>
    <col min="6" max="6" width="43.5" customWidth="1"/>
    <col min="7" max="7" width="6" customWidth="1"/>
    <col min="8" max="8" width="13.83203125" customWidth="1"/>
    <col min="9" max="9" width="17.33203125" style="93" customWidth="1"/>
    <col min="10" max="11" width="17.33203125" customWidth="1"/>
    <col min="12" max="12" width="8" customWidth="1"/>
    <col min="13" max="13" width="9.33203125" hidden="1" customWidth="1"/>
    <col min="14" max="14" width="9.1640625" hidden="1" customWidth="1"/>
    <col min="15" max="20" width="12.1640625" hidden="1" customWidth="1"/>
    <col min="21" max="21" width="14" hidden="1" customWidth="1"/>
    <col min="22" max="22" width="10.5" customWidth="1"/>
    <col min="23" max="23" width="14" customWidth="1"/>
    <col min="24" max="24" width="10.5" customWidth="1"/>
    <col min="25" max="25" width="12.83203125" customWidth="1"/>
    <col min="26" max="26" width="9.5" customWidth="1"/>
    <col min="27" max="27" width="12.83203125" customWidth="1"/>
    <col min="28" max="28" width="14" customWidth="1"/>
    <col min="29" max="29" width="9.5" customWidth="1"/>
    <col min="30" max="30" width="12.83203125" customWidth="1"/>
    <col min="31" max="31" width="14" customWidth="1"/>
    <col min="44" max="65" width="9.1640625" hidden="1" customWidth="1"/>
  </cols>
  <sheetData>
    <row r="2" spans="2:46" ht="36.950000000000003" customHeight="1"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AT2" s="12" t="s">
        <v>84</v>
      </c>
    </row>
    <row r="3" spans="2:46" ht="6.95" customHeight="1">
      <c r="B3" s="94"/>
      <c r="C3" s="95"/>
      <c r="D3" s="95"/>
      <c r="E3" s="95"/>
      <c r="F3" s="95"/>
      <c r="G3" s="95"/>
      <c r="H3" s="95"/>
      <c r="I3" s="96"/>
      <c r="J3" s="95"/>
      <c r="K3" s="95"/>
      <c r="L3" s="15"/>
      <c r="AT3" s="12" t="s">
        <v>85</v>
      </c>
    </row>
    <row r="4" spans="2:46" ht="24.95" customHeight="1">
      <c r="B4" s="15"/>
      <c r="D4" s="97" t="s">
        <v>86</v>
      </c>
      <c r="L4" s="15"/>
      <c r="M4" s="98" t="s">
        <v>10</v>
      </c>
      <c r="AT4" s="12" t="s">
        <v>4</v>
      </c>
    </row>
    <row r="5" spans="2:46" ht="6.95" customHeight="1">
      <c r="B5" s="15"/>
      <c r="L5" s="15"/>
    </row>
    <row r="6" spans="2:46" ht="12" customHeight="1">
      <c r="B6" s="15"/>
      <c r="D6" s="99" t="s">
        <v>16</v>
      </c>
      <c r="L6" s="15"/>
    </row>
    <row r="7" spans="2:46" ht="14.45" customHeight="1">
      <c r="B7" s="15"/>
      <c r="E7" s="234" t="str">
        <f ca="1">'Rekapitulace stavby'!K6</f>
        <v>Fotovoltaika</v>
      </c>
      <c r="F7" s="235"/>
      <c r="G7" s="235"/>
      <c r="H7" s="235"/>
      <c r="L7" s="15"/>
    </row>
    <row r="8" spans="2:46" s="1" customFormat="1" ht="12" customHeight="1">
      <c r="B8" s="33"/>
      <c r="D8" s="99" t="s">
        <v>87</v>
      </c>
      <c r="I8" s="100"/>
      <c r="L8" s="33"/>
    </row>
    <row r="9" spans="2:46" s="1" customFormat="1" ht="36.950000000000003" customHeight="1">
      <c r="B9" s="33"/>
      <c r="E9" s="236" t="s">
        <v>88</v>
      </c>
      <c r="F9" s="237"/>
      <c r="G9" s="237"/>
      <c r="H9" s="237"/>
      <c r="I9" s="100"/>
      <c r="L9" s="33"/>
    </row>
    <row r="10" spans="2:46" s="1" customFormat="1">
      <c r="B10" s="33"/>
      <c r="I10" s="100"/>
      <c r="L10" s="33"/>
    </row>
    <row r="11" spans="2:46" s="1" customFormat="1" ht="12" customHeight="1">
      <c r="B11" s="33"/>
      <c r="D11" s="99" t="s">
        <v>18</v>
      </c>
      <c r="F11" s="101" t="s">
        <v>1</v>
      </c>
      <c r="I11" s="102" t="s">
        <v>19</v>
      </c>
      <c r="J11" s="101" t="s">
        <v>1</v>
      </c>
      <c r="L11" s="33"/>
    </row>
    <row r="12" spans="2:46" s="1" customFormat="1" ht="12" customHeight="1">
      <c r="B12" s="33"/>
      <c r="D12" s="99" t="s">
        <v>20</v>
      </c>
      <c r="F12" s="101" t="s">
        <v>31</v>
      </c>
      <c r="I12" s="102" t="s">
        <v>22</v>
      </c>
      <c r="J12" s="103" t="str">
        <f ca="1">'Rekapitulace stavby'!AN8</f>
        <v>22. 7. 2019</v>
      </c>
      <c r="L12" s="33"/>
    </row>
    <row r="13" spans="2:46" s="1" customFormat="1" ht="10.9" customHeight="1">
      <c r="B13" s="33"/>
      <c r="I13" s="100"/>
      <c r="L13" s="33"/>
    </row>
    <row r="14" spans="2:46" s="1" customFormat="1" ht="12" customHeight="1">
      <c r="B14" s="33"/>
      <c r="D14" s="99" t="s">
        <v>24</v>
      </c>
      <c r="I14" s="102" t="s">
        <v>25</v>
      </c>
      <c r="J14" s="101" t="str">
        <f ca="1">IF('Rekapitulace stavby'!AN10="","",'Rekapitulace stavby'!AN10)</f>
        <v/>
      </c>
      <c r="L14" s="33"/>
    </row>
    <row r="15" spans="2:46" s="1" customFormat="1" ht="18" customHeight="1">
      <c r="B15" s="33"/>
      <c r="E15" s="101" t="str">
        <f ca="1">IF('Rekapitulace stavby'!E11="","",'Rekapitulace stavby'!E11)</f>
        <v>OD Andy</v>
      </c>
      <c r="I15" s="102" t="s">
        <v>27</v>
      </c>
      <c r="J15" s="101" t="str">
        <f ca="1">IF('Rekapitulace stavby'!AN11="","",'Rekapitulace stavby'!AN11)</f>
        <v/>
      </c>
      <c r="L15" s="33"/>
    </row>
    <row r="16" spans="2:46" s="1" customFormat="1" ht="6.95" customHeight="1">
      <c r="B16" s="33"/>
      <c r="I16" s="100"/>
      <c r="L16" s="33"/>
    </row>
    <row r="17" spans="2:12" s="1" customFormat="1" ht="12" customHeight="1">
      <c r="B17" s="33"/>
      <c r="D17" s="99" t="s">
        <v>28</v>
      </c>
      <c r="I17" s="102" t="s">
        <v>25</v>
      </c>
      <c r="J17" s="25" t="str">
        <f ca="1">'Rekapitulace stavby'!AN13</f>
        <v>Vyplň údaj</v>
      </c>
      <c r="L17" s="33"/>
    </row>
    <row r="18" spans="2:12" s="1" customFormat="1" ht="18" customHeight="1">
      <c r="B18" s="33"/>
      <c r="E18" s="238" t="str">
        <f ca="1">'Rekapitulace stavby'!E14</f>
        <v>Vyplň údaj</v>
      </c>
      <c r="F18" s="239"/>
      <c r="G18" s="239"/>
      <c r="H18" s="239"/>
      <c r="I18" s="102" t="s">
        <v>27</v>
      </c>
      <c r="J18" s="25" t="str">
        <f ca="1">'Rekapitulace stavby'!AN14</f>
        <v>Vyplň údaj</v>
      </c>
      <c r="L18" s="33"/>
    </row>
    <row r="19" spans="2:12" s="1" customFormat="1" ht="6.95" customHeight="1">
      <c r="B19" s="33"/>
      <c r="I19" s="100"/>
      <c r="L19" s="33"/>
    </row>
    <row r="20" spans="2:12" s="1" customFormat="1" ht="12" customHeight="1">
      <c r="B20" s="33"/>
      <c r="D20" s="99" t="s">
        <v>30</v>
      </c>
      <c r="I20" s="102" t="s">
        <v>25</v>
      </c>
      <c r="J20" s="101" t="str">
        <f ca="1">IF('Rekapitulace stavby'!AN16="","",'Rekapitulace stavby'!AN16)</f>
        <v/>
      </c>
      <c r="L20" s="33"/>
    </row>
    <row r="21" spans="2:12" s="1" customFormat="1" ht="18" customHeight="1">
      <c r="B21" s="33"/>
      <c r="E21" s="101" t="str">
        <f ca="1">IF('Rekapitulace stavby'!E17="","",'Rekapitulace stavby'!E17)</f>
        <v xml:space="preserve"> </v>
      </c>
      <c r="I21" s="102" t="s">
        <v>27</v>
      </c>
      <c r="J21" s="101" t="str">
        <f ca="1">IF('Rekapitulace stavby'!AN17="","",'Rekapitulace stavby'!AN17)</f>
        <v/>
      </c>
      <c r="L21" s="33"/>
    </row>
    <row r="22" spans="2:12" s="1" customFormat="1" ht="6.95" customHeight="1">
      <c r="B22" s="33"/>
      <c r="I22" s="100"/>
      <c r="L22" s="33"/>
    </row>
    <row r="23" spans="2:12" s="1" customFormat="1" ht="12" customHeight="1">
      <c r="B23" s="33"/>
      <c r="D23" s="99" t="s">
        <v>33</v>
      </c>
      <c r="I23" s="102" t="s">
        <v>25</v>
      </c>
      <c r="J23" s="101" t="str">
        <f ca="1">IF('Rekapitulace stavby'!AN19="","",'Rekapitulace stavby'!AN19)</f>
        <v/>
      </c>
      <c r="L23" s="33"/>
    </row>
    <row r="24" spans="2:12" s="1" customFormat="1" ht="18" customHeight="1">
      <c r="B24" s="33"/>
      <c r="E24" s="101" t="str">
        <f ca="1">IF('Rekapitulace stavby'!E20="","",'Rekapitulace stavby'!E20)</f>
        <v xml:space="preserve"> </v>
      </c>
      <c r="I24" s="102" t="s">
        <v>27</v>
      </c>
      <c r="J24" s="101" t="str">
        <f ca="1">IF('Rekapitulace stavby'!AN20="","",'Rekapitulace stavby'!AN20)</f>
        <v/>
      </c>
      <c r="L24" s="33"/>
    </row>
    <row r="25" spans="2:12" s="1" customFormat="1" ht="6.95" customHeight="1">
      <c r="B25" s="33"/>
      <c r="I25" s="100"/>
      <c r="L25" s="33"/>
    </row>
    <row r="26" spans="2:12" s="1" customFormat="1" ht="12" customHeight="1">
      <c r="B26" s="33"/>
      <c r="D26" s="99" t="s">
        <v>34</v>
      </c>
      <c r="I26" s="100"/>
      <c r="L26" s="33"/>
    </row>
    <row r="27" spans="2:12" s="7" customFormat="1" ht="14.45" customHeight="1">
      <c r="B27" s="104"/>
      <c r="E27" s="240" t="s">
        <v>1</v>
      </c>
      <c r="F27" s="240"/>
      <c r="G27" s="240"/>
      <c r="H27" s="240"/>
      <c r="I27" s="105"/>
      <c r="L27" s="104"/>
    </row>
    <row r="28" spans="2:12" s="1" customFormat="1" ht="6.95" customHeight="1">
      <c r="B28" s="33"/>
      <c r="I28" s="100"/>
      <c r="L28" s="33"/>
    </row>
    <row r="29" spans="2:12" s="1" customFormat="1" ht="6.95" customHeight="1">
      <c r="B29" s="33"/>
      <c r="D29" s="57"/>
      <c r="E29" s="57"/>
      <c r="F29" s="57"/>
      <c r="G29" s="57"/>
      <c r="H29" s="57"/>
      <c r="I29" s="106"/>
      <c r="J29" s="57"/>
      <c r="K29" s="57"/>
      <c r="L29" s="33"/>
    </row>
    <row r="30" spans="2:12" s="1" customFormat="1" ht="25.35" customHeight="1">
      <c r="B30" s="33"/>
      <c r="D30" s="107" t="s">
        <v>35</v>
      </c>
      <c r="I30" s="100"/>
      <c r="J30" s="108">
        <f>ROUND(J121, 2)</f>
        <v>0</v>
      </c>
      <c r="L30" s="33"/>
    </row>
    <row r="31" spans="2:12" s="1" customFormat="1" ht="6.95" customHeight="1">
      <c r="B31" s="33"/>
      <c r="D31" s="57"/>
      <c r="E31" s="57"/>
      <c r="F31" s="57"/>
      <c r="G31" s="57"/>
      <c r="H31" s="57"/>
      <c r="I31" s="106"/>
      <c r="J31" s="57"/>
      <c r="K31" s="57"/>
      <c r="L31" s="33"/>
    </row>
    <row r="32" spans="2:12" s="1" customFormat="1" ht="14.45" customHeight="1">
      <c r="B32" s="33"/>
      <c r="F32" s="109" t="s">
        <v>37</v>
      </c>
      <c r="I32" s="110" t="s">
        <v>36</v>
      </c>
      <c r="J32" s="109" t="s">
        <v>38</v>
      </c>
      <c r="L32" s="33"/>
    </row>
    <row r="33" spans="2:12" s="1" customFormat="1" ht="14.45" customHeight="1">
      <c r="B33" s="33"/>
      <c r="D33" s="111" t="s">
        <v>39</v>
      </c>
      <c r="E33" s="99" t="s">
        <v>40</v>
      </c>
      <c r="F33" s="112">
        <f>ROUND((SUM(BE121:BE224)),  2)</f>
        <v>0</v>
      </c>
      <c r="I33" s="113">
        <v>0.21</v>
      </c>
      <c r="J33" s="112">
        <f>ROUND(((SUM(BE121:BE224))*I33),  2)</f>
        <v>0</v>
      </c>
      <c r="L33" s="33"/>
    </row>
    <row r="34" spans="2:12" s="1" customFormat="1" ht="14.45" customHeight="1">
      <c r="B34" s="33"/>
      <c r="E34" s="99" t="s">
        <v>41</v>
      </c>
      <c r="F34" s="112">
        <f>ROUND((SUM(BF121:BF224)),  2)</f>
        <v>0</v>
      </c>
      <c r="I34" s="113">
        <v>0.15</v>
      </c>
      <c r="J34" s="112">
        <f>ROUND(((SUM(BF121:BF224))*I34),  2)</f>
        <v>0</v>
      </c>
      <c r="L34" s="33"/>
    </row>
    <row r="35" spans="2:12" s="1" customFormat="1" ht="14.45" hidden="1" customHeight="1">
      <c r="B35" s="33"/>
      <c r="E35" s="99" t="s">
        <v>42</v>
      </c>
      <c r="F35" s="112">
        <f>ROUND((SUM(BG121:BG224)),  2)</f>
        <v>0</v>
      </c>
      <c r="I35" s="113">
        <v>0.21</v>
      </c>
      <c r="J35" s="112">
        <f>0</f>
        <v>0</v>
      </c>
      <c r="L35" s="33"/>
    </row>
    <row r="36" spans="2:12" s="1" customFormat="1" ht="14.45" hidden="1" customHeight="1">
      <c r="B36" s="33"/>
      <c r="E36" s="99" t="s">
        <v>43</v>
      </c>
      <c r="F36" s="112">
        <f>ROUND((SUM(BH121:BH224)),  2)</f>
        <v>0</v>
      </c>
      <c r="I36" s="113">
        <v>0.15</v>
      </c>
      <c r="J36" s="112">
        <f>0</f>
        <v>0</v>
      </c>
      <c r="L36" s="33"/>
    </row>
    <row r="37" spans="2:12" s="1" customFormat="1" ht="14.45" hidden="1" customHeight="1">
      <c r="B37" s="33"/>
      <c r="E37" s="99" t="s">
        <v>44</v>
      </c>
      <c r="F37" s="112">
        <f>ROUND((SUM(BI121:BI224)),  2)</f>
        <v>0</v>
      </c>
      <c r="I37" s="113">
        <v>0</v>
      </c>
      <c r="J37" s="112">
        <f>0</f>
        <v>0</v>
      </c>
      <c r="L37" s="33"/>
    </row>
    <row r="38" spans="2:12" s="1" customFormat="1" ht="6.95" customHeight="1">
      <c r="B38" s="33"/>
      <c r="I38" s="100"/>
      <c r="L38" s="33"/>
    </row>
    <row r="39" spans="2:12" s="1" customFormat="1" ht="25.35" customHeight="1">
      <c r="B39" s="33"/>
      <c r="C39" s="114"/>
      <c r="D39" s="115" t="s">
        <v>45</v>
      </c>
      <c r="E39" s="116"/>
      <c r="F39" s="116"/>
      <c r="G39" s="117" t="s">
        <v>46</v>
      </c>
      <c r="H39" s="118" t="s">
        <v>47</v>
      </c>
      <c r="I39" s="119"/>
      <c r="J39" s="120">
        <f>SUM(J30:J37)</f>
        <v>0</v>
      </c>
      <c r="K39" s="121"/>
      <c r="L39" s="33"/>
    </row>
    <row r="40" spans="2:12" s="1" customFormat="1" ht="14.45" customHeight="1">
      <c r="B40" s="33"/>
      <c r="I40" s="100"/>
      <c r="L40" s="33"/>
    </row>
    <row r="41" spans="2:12" ht="14.45" customHeight="1">
      <c r="B41" s="15"/>
      <c r="L41" s="15"/>
    </row>
    <row r="42" spans="2:12" ht="14.45" customHeight="1">
      <c r="B42" s="15"/>
      <c r="L42" s="15"/>
    </row>
    <row r="43" spans="2:12" ht="14.45" customHeight="1">
      <c r="B43" s="15"/>
      <c r="L43" s="15"/>
    </row>
    <row r="44" spans="2:12" ht="14.45" customHeight="1">
      <c r="B44" s="15"/>
      <c r="L44" s="15"/>
    </row>
    <row r="45" spans="2:12" ht="14.45" customHeight="1">
      <c r="B45" s="15"/>
      <c r="L45" s="15"/>
    </row>
    <row r="46" spans="2:12" ht="14.45" customHeight="1">
      <c r="B46" s="15"/>
      <c r="L46" s="15"/>
    </row>
    <row r="47" spans="2:12" ht="14.45" customHeight="1">
      <c r="B47" s="15"/>
      <c r="L47" s="15"/>
    </row>
    <row r="48" spans="2:12" ht="14.45" customHeight="1">
      <c r="B48" s="15"/>
      <c r="L48" s="15"/>
    </row>
    <row r="49" spans="2:12" ht="14.45" customHeight="1">
      <c r="B49" s="15"/>
      <c r="L49" s="15"/>
    </row>
    <row r="50" spans="2:12" s="1" customFormat="1" ht="14.45" customHeight="1">
      <c r="B50" s="33"/>
      <c r="D50" s="122" t="s">
        <v>48</v>
      </c>
      <c r="E50" s="123"/>
      <c r="F50" s="123"/>
      <c r="G50" s="122" t="s">
        <v>49</v>
      </c>
      <c r="H50" s="123"/>
      <c r="I50" s="124"/>
      <c r="J50" s="123"/>
      <c r="K50" s="123"/>
      <c r="L50" s="33"/>
    </row>
    <row r="51" spans="2:12">
      <c r="B51" s="15"/>
      <c r="L51" s="15"/>
    </row>
    <row r="52" spans="2:12">
      <c r="B52" s="15"/>
      <c r="L52" s="15"/>
    </row>
    <row r="53" spans="2:12">
      <c r="B53" s="15"/>
      <c r="L53" s="15"/>
    </row>
    <row r="54" spans="2:12">
      <c r="B54" s="15"/>
      <c r="L54" s="15"/>
    </row>
    <row r="55" spans="2:12">
      <c r="B55" s="15"/>
      <c r="L55" s="15"/>
    </row>
    <row r="56" spans="2:12">
      <c r="B56" s="15"/>
      <c r="L56" s="15"/>
    </row>
    <row r="57" spans="2:12">
      <c r="B57" s="15"/>
      <c r="L57" s="15"/>
    </row>
    <row r="58" spans="2:12">
      <c r="B58" s="15"/>
      <c r="L58" s="15"/>
    </row>
    <row r="59" spans="2:12">
      <c r="B59" s="15"/>
      <c r="L59" s="15"/>
    </row>
    <row r="60" spans="2:12">
      <c r="B60" s="15"/>
      <c r="L60" s="15"/>
    </row>
    <row r="61" spans="2:12" s="1" customFormat="1" ht="12.75">
      <c r="B61" s="33"/>
      <c r="D61" s="125" t="s">
        <v>50</v>
      </c>
      <c r="E61" s="126"/>
      <c r="F61" s="127" t="s">
        <v>51</v>
      </c>
      <c r="G61" s="125" t="s">
        <v>50</v>
      </c>
      <c r="H61" s="126"/>
      <c r="I61" s="128"/>
      <c r="J61" s="129" t="s">
        <v>51</v>
      </c>
      <c r="K61" s="126"/>
      <c r="L61" s="33"/>
    </row>
    <row r="62" spans="2:12">
      <c r="B62" s="15"/>
      <c r="L62" s="15"/>
    </row>
    <row r="63" spans="2:12">
      <c r="B63" s="15"/>
      <c r="L63" s="15"/>
    </row>
    <row r="64" spans="2:12">
      <c r="B64" s="15"/>
      <c r="L64" s="15"/>
    </row>
    <row r="65" spans="2:12" s="1" customFormat="1" ht="12.75">
      <c r="B65" s="33"/>
      <c r="D65" s="122" t="s">
        <v>52</v>
      </c>
      <c r="E65" s="123"/>
      <c r="F65" s="123"/>
      <c r="G65" s="122" t="s">
        <v>53</v>
      </c>
      <c r="H65" s="123"/>
      <c r="I65" s="124"/>
      <c r="J65" s="123"/>
      <c r="K65" s="123"/>
      <c r="L65" s="33"/>
    </row>
    <row r="66" spans="2:12">
      <c r="B66" s="15"/>
      <c r="L66" s="15"/>
    </row>
    <row r="67" spans="2:12">
      <c r="B67" s="15"/>
      <c r="L67" s="15"/>
    </row>
    <row r="68" spans="2:12">
      <c r="B68" s="15"/>
      <c r="L68" s="15"/>
    </row>
    <row r="69" spans="2:12">
      <c r="B69" s="15"/>
      <c r="L69" s="15"/>
    </row>
    <row r="70" spans="2:12">
      <c r="B70" s="15"/>
      <c r="L70" s="15"/>
    </row>
    <row r="71" spans="2:12">
      <c r="B71" s="15"/>
      <c r="L71" s="15"/>
    </row>
    <row r="72" spans="2:12">
      <c r="B72" s="15"/>
      <c r="L72" s="15"/>
    </row>
    <row r="73" spans="2:12">
      <c r="B73" s="15"/>
      <c r="L73" s="15"/>
    </row>
    <row r="74" spans="2:12">
      <c r="B74" s="15"/>
      <c r="L74" s="15"/>
    </row>
    <row r="75" spans="2:12">
      <c r="B75" s="15"/>
      <c r="L75" s="15"/>
    </row>
    <row r="76" spans="2:12" s="1" customFormat="1" ht="12.75">
      <c r="B76" s="33"/>
      <c r="D76" s="125" t="s">
        <v>50</v>
      </c>
      <c r="E76" s="126"/>
      <c r="F76" s="127" t="s">
        <v>51</v>
      </c>
      <c r="G76" s="125" t="s">
        <v>50</v>
      </c>
      <c r="H76" s="126"/>
      <c r="I76" s="128"/>
      <c r="J76" s="129" t="s">
        <v>51</v>
      </c>
      <c r="K76" s="126"/>
      <c r="L76" s="33"/>
    </row>
    <row r="77" spans="2:12" s="1" customFormat="1" ht="14.45" customHeight="1">
      <c r="B77" s="130"/>
      <c r="C77" s="131"/>
      <c r="D77" s="131"/>
      <c r="E77" s="131"/>
      <c r="F77" s="131"/>
      <c r="G77" s="131"/>
      <c r="H77" s="131"/>
      <c r="I77" s="132"/>
      <c r="J77" s="131"/>
      <c r="K77" s="131"/>
      <c r="L77" s="33"/>
    </row>
    <row r="81" spans="2:47" s="1" customFormat="1" ht="6.95" customHeight="1">
      <c r="B81" s="133"/>
      <c r="C81" s="134"/>
      <c r="D81" s="134"/>
      <c r="E81" s="134"/>
      <c r="F81" s="134"/>
      <c r="G81" s="134"/>
      <c r="H81" s="134"/>
      <c r="I81" s="135"/>
      <c r="J81" s="134"/>
      <c r="K81" s="134"/>
      <c r="L81" s="33"/>
    </row>
    <row r="82" spans="2:47" s="1" customFormat="1" ht="24.95" customHeight="1">
      <c r="B82" s="29"/>
      <c r="C82" s="18" t="s">
        <v>89</v>
      </c>
      <c r="D82" s="30"/>
      <c r="E82" s="30"/>
      <c r="F82" s="30"/>
      <c r="G82" s="30"/>
      <c r="H82" s="30"/>
      <c r="I82" s="100"/>
      <c r="J82" s="30"/>
      <c r="K82" s="30"/>
      <c r="L82" s="33"/>
    </row>
    <row r="83" spans="2:47" s="1" customFormat="1" ht="6.95" customHeight="1">
      <c r="B83" s="29"/>
      <c r="C83" s="30"/>
      <c r="D83" s="30"/>
      <c r="E83" s="30"/>
      <c r="F83" s="30"/>
      <c r="G83" s="30"/>
      <c r="H83" s="30"/>
      <c r="I83" s="100"/>
      <c r="J83" s="30"/>
      <c r="K83" s="30"/>
      <c r="L83" s="33"/>
    </row>
    <row r="84" spans="2:47" s="1" customFormat="1" ht="12" customHeight="1">
      <c r="B84" s="29"/>
      <c r="C84" s="24" t="s">
        <v>16</v>
      </c>
      <c r="D84" s="30"/>
      <c r="E84" s="30"/>
      <c r="F84" s="30"/>
      <c r="G84" s="30"/>
      <c r="H84" s="30"/>
      <c r="I84" s="100"/>
      <c r="J84" s="30"/>
      <c r="K84" s="30"/>
      <c r="L84" s="33"/>
    </row>
    <row r="85" spans="2:47" s="1" customFormat="1" ht="14.45" customHeight="1">
      <c r="B85" s="29"/>
      <c r="C85" s="30"/>
      <c r="D85" s="30"/>
      <c r="E85" s="232" t="str">
        <f>E7</f>
        <v>Fotovoltaika</v>
      </c>
      <c r="F85" s="233"/>
      <c r="G85" s="233"/>
      <c r="H85" s="233"/>
      <c r="I85" s="100"/>
      <c r="J85" s="30"/>
      <c r="K85" s="30"/>
      <c r="L85" s="33"/>
    </row>
    <row r="86" spans="2:47" s="1" customFormat="1" ht="12" customHeight="1">
      <c r="B86" s="29"/>
      <c r="C86" s="24" t="s">
        <v>87</v>
      </c>
      <c r="D86" s="30"/>
      <c r="E86" s="30"/>
      <c r="F86" s="30"/>
      <c r="G86" s="30"/>
      <c r="H86" s="30"/>
      <c r="I86" s="100"/>
      <c r="J86" s="30"/>
      <c r="K86" s="30"/>
      <c r="L86" s="33"/>
    </row>
    <row r="87" spans="2:47" s="1" customFormat="1" ht="14.45" customHeight="1">
      <c r="B87" s="29"/>
      <c r="C87" s="30"/>
      <c r="D87" s="30"/>
      <c r="E87" s="202" t="str">
        <f>E9</f>
        <v>01 - výkaz výměr FVE</v>
      </c>
      <c r="F87" s="231"/>
      <c r="G87" s="231"/>
      <c r="H87" s="231"/>
      <c r="I87" s="100"/>
      <c r="J87" s="30"/>
      <c r="K87" s="30"/>
      <c r="L87" s="33"/>
    </row>
    <row r="88" spans="2:47" s="1" customFormat="1" ht="6.95" customHeight="1">
      <c r="B88" s="29"/>
      <c r="C88" s="30"/>
      <c r="D88" s="30"/>
      <c r="E88" s="30"/>
      <c r="F88" s="30"/>
      <c r="G88" s="30"/>
      <c r="H88" s="30"/>
      <c r="I88" s="100"/>
      <c r="J88" s="30"/>
      <c r="K88" s="30"/>
      <c r="L88" s="33"/>
    </row>
    <row r="89" spans="2:47" s="1" customFormat="1" ht="12" customHeight="1">
      <c r="B89" s="29"/>
      <c r="C89" s="24" t="s">
        <v>20</v>
      </c>
      <c r="D89" s="30"/>
      <c r="E89" s="30"/>
      <c r="F89" s="22" t="str">
        <f>F12</f>
        <v xml:space="preserve"> </v>
      </c>
      <c r="G89" s="30"/>
      <c r="H89" s="30"/>
      <c r="I89" s="102" t="s">
        <v>22</v>
      </c>
      <c r="J89" s="56" t="str">
        <f>IF(J12="","",J12)</f>
        <v>22. 7. 2019</v>
      </c>
      <c r="K89" s="30"/>
      <c r="L89" s="33"/>
    </row>
    <row r="90" spans="2:47" s="1" customFormat="1" ht="6.95" customHeight="1">
      <c r="B90" s="29"/>
      <c r="C90" s="30"/>
      <c r="D90" s="30"/>
      <c r="E90" s="30"/>
      <c r="F90" s="30"/>
      <c r="G90" s="30"/>
      <c r="H90" s="30"/>
      <c r="I90" s="100"/>
      <c r="J90" s="30"/>
      <c r="K90" s="30"/>
      <c r="L90" s="33"/>
    </row>
    <row r="91" spans="2:47" s="1" customFormat="1" ht="15.6" customHeight="1">
      <c r="B91" s="29"/>
      <c r="C91" s="24" t="s">
        <v>24</v>
      </c>
      <c r="D91" s="30"/>
      <c r="E91" s="30"/>
      <c r="F91" s="22" t="str">
        <f>E15</f>
        <v>OD Andy</v>
      </c>
      <c r="G91" s="30"/>
      <c r="H91" s="30"/>
      <c r="I91" s="102" t="s">
        <v>30</v>
      </c>
      <c r="J91" s="27" t="str">
        <f>E21</f>
        <v xml:space="preserve"> </v>
      </c>
      <c r="K91" s="30"/>
      <c r="L91" s="33"/>
    </row>
    <row r="92" spans="2:47" s="1" customFormat="1" ht="15.6" customHeight="1">
      <c r="B92" s="29"/>
      <c r="C92" s="24" t="s">
        <v>28</v>
      </c>
      <c r="D92" s="30"/>
      <c r="E92" s="30"/>
      <c r="F92" s="22" t="str">
        <f>IF(E18="","",E18)</f>
        <v>Vyplň údaj</v>
      </c>
      <c r="G92" s="30"/>
      <c r="H92" s="30"/>
      <c r="I92" s="102" t="s">
        <v>33</v>
      </c>
      <c r="J92" s="27" t="str">
        <f>E24</f>
        <v xml:space="preserve"> </v>
      </c>
      <c r="K92" s="30"/>
      <c r="L92" s="33"/>
    </row>
    <row r="93" spans="2:47" s="1" customFormat="1" ht="10.35" customHeight="1">
      <c r="B93" s="29"/>
      <c r="C93" s="30"/>
      <c r="D93" s="30"/>
      <c r="E93" s="30"/>
      <c r="F93" s="30"/>
      <c r="G93" s="30"/>
      <c r="H93" s="30"/>
      <c r="I93" s="100"/>
      <c r="J93" s="30"/>
      <c r="K93" s="30"/>
      <c r="L93" s="33"/>
    </row>
    <row r="94" spans="2:47" s="1" customFormat="1" ht="29.25" customHeight="1">
      <c r="B94" s="29"/>
      <c r="C94" s="136" t="s">
        <v>90</v>
      </c>
      <c r="D94" s="37"/>
      <c r="E94" s="37"/>
      <c r="F94" s="37"/>
      <c r="G94" s="37"/>
      <c r="H94" s="37"/>
      <c r="I94" s="137"/>
      <c r="J94" s="138" t="s">
        <v>91</v>
      </c>
      <c r="K94" s="37"/>
      <c r="L94" s="33"/>
    </row>
    <row r="95" spans="2:47" s="1" customFormat="1" ht="10.35" customHeight="1">
      <c r="B95" s="29"/>
      <c r="C95" s="30"/>
      <c r="D95" s="30"/>
      <c r="E95" s="30"/>
      <c r="F95" s="30"/>
      <c r="G95" s="30"/>
      <c r="H95" s="30"/>
      <c r="I95" s="100"/>
      <c r="J95" s="30"/>
      <c r="K95" s="30"/>
      <c r="L95" s="33"/>
    </row>
    <row r="96" spans="2:47" s="1" customFormat="1" ht="22.9" customHeight="1">
      <c r="B96" s="29"/>
      <c r="C96" s="139" t="s">
        <v>92</v>
      </c>
      <c r="D96" s="30"/>
      <c r="E96" s="30"/>
      <c r="F96" s="30"/>
      <c r="G96" s="30"/>
      <c r="H96" s="30"/>
      <c r="I96" s="100"/>
      <c r="J96" s="73">
        <f>J121</f>
        <v>0</v>
      </c>
      <c r="K96" s="30"/>
      <c r="L96" s="33"/>
      <c r="AU96" s="12" t="s">
        <v>93</v>
      </c>
    </row>
    <row r="97" spans="2:12" s="8" customFormat="1" ht="24.95" customHeight="1">
      <c r="B97" s="140"/>
      <c r="C97" s="141"/>
      <c r="D97" s="142" t="s">
        <v>94</v>
      </c>
      <c r="E97" s="143"/>
      <c r="F97" s="143"/>
      <c r="G97" s="143"/>
      <c r="H97" s="143"/>
      <c r="I97" s="144"/>
      <c r="J97" s="145">
        <f>J122</f>
        <v>0</v>
      </c>
      <c r="K97" s="141"/>
      <c r="L97" s="146"/>
    </row>
    <row r="98" spans="2:12" s="8" customFormat="1" ht="24.95" customHeight="1">
      <c r="B98" s="140"/>
      <c r="C98" s="141"/>
      <c r="D98" s="142" t="s">
        <v>95</v>
      </c>
      <c r="E98" s="143"/>
      <c r="F98" s="143"/>
      <c r="G98" s="143"/>
      <c r="H98" s="143"/>
      <c r="I98" s="144"/>
      <c r="J98" s="145">
        <f>J155</f>
        <v>0</v>
      </c>
      <c r="K98" s="141"/>
      <c r="L98" s="146"/>
    </row>
    <row r="99" spans="2:12" s="8" customFormat="1" ht="24.95" customHeight="1">
      <c r="B99" s="140"/>
      <c r="C99" s="141"/>
      <c r="D99" s="142" t="s">
        <v>96</v>
      </c>
      <c r="E99" s="143"/>
      <c r="F99" s="143"/>
      <c r="G99" s="143"/>
      <c r="H99" s="143"/>
      <c r="I99" s="144"/>
      <c r="J99" s="145">
        <f>J186</f>
        <v>0</v>
      </c>
      <c r="K99" s="141"/>
      <c r="L99" s="146"/>
    </row>
    <row r="100" spans="2:12" s="8" customFormat="1" ht="24.95" customHeight="1">
      <c r="B100" s="140"/>
      <c r="C100" s="141"/>
      <c r="D100" s="142" t="s">
        <v>97</v>
      </c>
      <c r="E100" s="143"/>
      <c r="F100" s="143"/>
      <c r="G100" s="143"/>
      <c r="H100" s="143"/>
      <c r="I100" s="144"/>
      <c r="J100" s="145">
        <f>J187</f>
        <v>0</v>
      </c>
      <c r="K100" s="141"/>
      <c r="L100" s="146"/>
    </row>
    <row r="101" spans="2:12" s="8" customFormat="1" ht="24.95" customHeight="1">
      <c r="B101" s="140"/>
      <c r="C101" s="141"/>
      <c r="D101" s="142" t="s">
        <v>98</v>
      </c>
      <c r="E101" s="143"/>
      <c r="F101" s="143"/>
      <c r="G101" s="143"/>
      <c r="H101" s="143"/>
      <c r="I101" s="144"/>
      <c r="J101" s="145">
        <f>J222</f>
        <v>0</v>
      </c>
      <c r="K101" s="141"/>
      <c r="L101" s="146"/>
    </row>
    <row r="102" spans="2:12" s="1" customFormat="1" ht="21.75" customHeight="1">
      <c r="B102" s="29"/>
      <c r="C102" s="30"/>
      <c r="D102" s="30"/>
      <c r="E102" s="30"/>
      <c r="F102" s="30"/>
      <c r="G102" s="30"/>
      <c r="H102" s="30"/>
      <c r="I102" s="100"/>
      <c r="J102" s="30"/>
      <c r="K102" s="30"/>
      <c r="L102" s="33"/>
    </row>
    <row r="103" spans="2:12" s="1" customFormat="1" ht="6.95" customHeight="1">
      <c r="B103" s="44"/>
      <c r="C103" s="45"/>
      <c r="D103" s="45"/>
      <c r="E103" s="45"/>
      <c r="F103" s="45"/>
      <c r="G103" s="45"/>
      <c r="H103" s="45"/>
      <c r="I103" s="132"/>
      <c r="J103" s="45"/>
      <c r="K103" s="45"/>
      <c r="L103" s="33"/>
    </row>
    <row r="107" spans="2:12" s="1" customFormat="1" ht="6.95" customHeight="1">
      <c r="B107" s="46"/>
      <c r="C107" s="47"/>
      <c r="D107" s="47"/>
      <c r="E107" s="47"/>
      <c r="F107" s="47"/>
      <c r="G107" s="47"/>
      <c r="H107" s="47"/>
      <c r="I107" s="135"/>
      <c r="J107" s="47"/>
      <c r="K107" s="47"/>
      <c r="L107" s="33"/>
    </row>
    <row r="108" spans="2:12" s="1" customFormat="1" ht="24.95" customHeight="1">
      <c r="B108" s="29"/>
      <c r="C108" s="18" t="s">
        <v>99</v>
      </c>
      <c r="D108" s="30"/>
      <c r="E108" s="30"/>
      <c r="F108" s="30"/>
      <c r="G108" s="30"/>
      <c r="H108" s="30"/>
      <c r="I108" s="100"/>
      <c r="J108" s="30"/>
      <c r="K108" s="30"/>
      <c r="L108" s="33"/>
    </row>
    <row r="109" spans="2:12" s="1" customFormat="1" ht="6.95" customHeight="1">
      <c r="B109" s="29"/>
      <c r="C109" s="30"/>
      <c r="D109" s="30"/>
      <c r="E109" s="30"/>
      <c r="F109" s="30"/>
      <c r="G109" s="30"/>
      <c r="H109" s="30"/>
      <c r="I109" s="100"/>
      <c r="J109" s="30"/>
      <c r="K109" s="30"/>
      <c r="L109" s="33"/>
    </row>
    <row r="110" spans="2:12" s="1" customFormat="1" ht="12" customHeight="1">
      <c r="B110" s="29"/>
      <c r="C110" s="24" t="s">
        <v>16</v>
      </c>
      <c r="D110" s="30"/>
      <c r="E110" s="30"/>
      <c r="F110" s="30"/>
      <c r="G110" s="30"/>
      <c r="H110" s="30"/>
      <c r="I110" s="100"/>
      <c r="J110" s="30"/>
      <c r="K110" s="30"/>
      <c r="L110" s="33"/>
    </row>
    <row r="111" spans="2:12" s="1" customFormat="1" ht="14.45" customHeight="1">
      <c r="B111" s="29"/>
      <c r="C111" s="30"/>
      <c r="D111" s="30"/>
      <c r="E111" s="232" t="str">
        <f>E7</f>
        <v>Fotovoltaika</v>
      </c>
      <c r="F111" s="233"/>
      <c r="G111" s="233"/>
      <c r="H111" s="233"/>
      <c r="I111" s="100"/>
      <c r="J111" s="30"/>
      <c r="K111" s="30"/>
      <c r="L111" s="33"/>
    </row>
    <row r="112" spans="2:12" s="1" customFormat="1" ht="12" customHeight="1">
      <c r="B112" s="29"/>
      <c r="C112" s="24" t="s">
        <v>87</v>
      </c>
      <c r="D112" s="30"/>
      <c r="E112" s="30"/>
      <c r="F112" s="30"/>
      <c r="G112" s="30"/>
      <c r="H112" s="30"/>
      <c r="I112" s="100"/>
      <c r="J112" s="30"/>
      <c r="K112" s="30"/>
      <c r="L112" s="33"/>
    </row>
    <row r="113" spans="2:65" s="1" customFormat="1" ht="14.45" customHeight="1">
      <c r="B113" s="29"/>
      <c r="C113" s="30"/>
      <c r="D113" s="30"/>
      <c r="E113" s="202" t="str">
        <f>E9</f>
        <v>01 - výkaz výměr FVE</v>
      </c>
      <c r="F113" s="231"/>
      <c r="G113" s="231"/>
      <c r="H113" s="231"/>
      <c r="I113" s="100"/>
      <c r="J113" s="30"/>
      <c r="K113" s="30"/>
      <c r="L113" s="33"/>
    </row>
    <row r="114" spans="2:65" s="1" customFormat="1" ht="6.95" customHeight="1">
      <c r="B114" s="29"/>
      <c r="C114" s="30"/>
      <c r="D114" s="30"/>
      <c r="E114" s="30"/>
      <c r="F114" s="30"/>
      <c r="G114" s="30"/>
      <c r="H114" s="30"/>
      <c r="I114" s="100"/>
      <c r="J114" s="30"/>
      <c r="K114" s="30"/>
      <c r="L114" s="33"/>
    </row>
    <row r="115" spans="2:65" s="1" customFormat="1" ht="12" customHeight="1">
      <c r="B115" s="29"/>
      <c r="C115" s="24" t="s">
        <v>20</v>
      </c>
      <c r="D115" s="30"/>
      <c r="E115" s="30"/>
      <c r="F115" s="22" t="str">
        <f>F12</f>
        <v xml:space="preserve"> </v>
      </c>
      <c r="G115" s="30"/>
      <c r="H115" s="30"/>
      <c r="I115" s="102" t="s">
        <v>22</v>
      </c>
      <c r="J115" s="56" t="str">
        <f>IF(J12="","",J12)</f>
        <v>22. 7. 2019</v>
      </c>
      <c r="K115" s="30"/>
      <c r="L115" s="33"/>
    </row>
    <row r="116" spans="2:65" s="1" customFormat="1" ht="6.95" customHeight="1">
      <c r="B116" s="29"/>
      <c r="C116" s="30"/>
      <c r="D116" s="30"/>
      <c r="E116" s="30"/>
      <c r="F116" s="30"/>
      <c r="G116" s="30"/>
      <c r="H116" s="30"/>
      <c r="I116" s="100"/>
      <c r="J116" s="30"/>
      <c r="K116" s="30"/>
      <c r="L116" s="33"/>
    </row>
    <row r="117" spans="2:65" s="1" customFormat="1" ht="15.6" customHeight="1">
      <c r="B117" s="29"/>
      <c r="C117" s="24" t="s">
        <v>24</v>
      </c>
      <c r="D117" s="30"/>
      <c r="E117" s="30"/>
      <c r="F117" s="22" t="str">
        <f>E15</f>
        <v>OD Andy</v>
      </c>
      <c r="G117" s="30"/>
      <c r="H117" s="30"/>
      <c r="I117" s="102" t="s">
        <v>30</v>
      </c>
      <c r="J117" s="27" t="str">
        <f>E21</f>
        <v xml:space="preserve"> </v>
      </c>
      <c r="K117" s="30"/>
      <c r="L117" s="33"/>
    </row>
    <row r="118" spans="2:65" s="1" customFormat="1" ht="15.6" customHeight="1">
      <c r="B118" s="29"/>
      <c r="C118" s="24" t="s">
        <v>28</v>
      </c>
      <c r="D118" s="30"/>
      <c r="E118" s="30"/>
      <c r="F118" s="22" t="str">
        <f>IF(E18="","",E18)</f>
        <v>Vyplň údaj</v>
      </c>
      <c r="G118" s="30"/>
      <c r="H118" s="30"/>
      <c r="I118" s="102" t="s">
        <v>33</v>
      </c>
      <c r="J118" s="27" t="str">
        <f>E24</f>
        <v xml:space="preserve"> </v>
      </c>
      <c r="K118" s="30"/>
      <c r="L118" s="33"/>
    </row>
    <row r="119" spans="2:65" s="1" customFormat="1" ht="10.35" customHeight="1">
      <c r="B119" s="29"/>
      <c r="C119" s="30"/>
      <c r="D119" s="30"/>
      <c r="E119" s="30"/>
      <c r="F119" s="30"/>
      <c r="G119" s="30"/>
      <c r="H119" s="30"/>
      <c r="I119" s="100"/>
      <c r="J119" s="30"/>
      <c r="K119" s="30"/>
      <c r="L119" s="33"/>
    </row>
    <row r="120" spans="2:65" s="9" customFormat="1" ht="29.25" customHeight="1">
      <c r="B120" s="147"/>
      <c r="C120" s="148" t="s">
        <v>100</v>
      </c>
      <c r="D120" s="149" t="s">
        <v>60</v>
      </c>
      <c r="E120" s="149" t="s">
        <v>56</v>
      </c>
      <c r="F120" s="149" t="s">
        <v>57</v>
      </c>
      <c r="G120" s="149" t="s">
        <v>101</v>
      </c>
      <c r="H120" s="149" t="s">
        <v>102</v>
      </c>
      <c r="I120" s="150" t="s">
        <v>103</v>
      </c>
      <c r="J120" s="149" t="s">
        <v>91</v>
      </c>
      <c r="K120" s="151" t="s">
        <v>104</v>
      </c>
      <c r="L120" s="152"/>
      <c r="M120" s="64" t="s">
        <v>1</v>
      </c>
      <c r="N120" s="65" t="s">
        <v>39</v>
      </c>
      <c r="O120" s="65" t="s">
        <v>105</v>
      </c>
      <c r="P120" s="65" t="s">
        <v>106</v>
      </c>
      <c r="Q120" s="65" t="s">
        <v>107</v>
      </c>
      <c r="R120" s="65" t="s">
        <v>108</v>
      </c>
      <c r="S120" s="65" t="s">
        <v>109</v>
      </c>
      <c r="T120" s="66" t="s">
        <v>110</v>
      </c>
    </row>
    <row r="121" spans="2:65" s="1" customFormat="1" ht="22.9" customHeight="1">
      <c r="B121" s="29"/>
      <c r="C121" s="71" t="s">
        <v>111</v>
      </c>
      <c r="D121" s="30"/>
      <c r="E121" s="30"/>
      <c r="F121" s="30"/>
      <c r="G121" s="30"/>
      <c r="H121" s="30"/>
      <c r="I121" s="100"/>
      <c r="J121" s="153">
        <f>BK121</f>
        <v>0</v>
      </c>
      <c r="K121" s="30"/>
      <c r="L121" s="33"/>
      <c r="M121" s="67"/>
      <c r="N121" s="68"/>
      <c r="O121" s="68"/>
      <c r="P121" s="154">
        <f>P122+P155+P186+P187+P222</f>
        <v>0</v>
      </c>
      <c r="Q121" s="68"/>
      <c r="R121" s="154">
        <f>R122+R155+R186+R187+R222</f>
        <v>0</v>
      </c>
      <c r="S121" s="68"/>
      <c r="T121" s="155">
        <f>T122+T155+T186+T187+T222</f>
        <v>0</v>
      </c>
      <c r="AT121" s="12" t="s">
        <v>74</v>
      </c>
      <c r="AU121" s="12" t="s">
        <v>93</v>
      </c>
      <c r="BK121" s="156">
        <f>BK122+BK155+BK186+BK187+BK222</f>
        <v>0</v>
      </c>
    </row>
    <row r="122" spans="2:65" s="10" customFormat="1" ht="25.9" customHeight="1">
      <c r="B122" s="157"/>
      <c r="C122" s="158"/>
      <c r="D122" s="159" t="s">
        <v>74</v>
      </c>
      <c r="E122" s="160" t="s">
        <v>112</v>
      </c>
      <c r="F122" s="160" t="s">
        <v>113</v>
      </c>
      <c r="G122" s="158"/>
      <c r="H122" s="158"/>
      <c r="I122" s="161"/>
      <c r="J122" s="162">
        <f>BK122</f>
        <v>0</v>
      </c>
      <c r="K122" s="158"/>
      <c r="L122" s="163"/>
      <c r="M122" s="164"/>
      <c r="N122" s="165"/>
      <c r="O122" s="165"/>
      <c r="P122" s="166">
        <f>SUM(P123:P154)</f>
        <v>0</v>
      </c>
      <c r="Q122" s="165"/>
      <c r="R122" s="166">
        <f>SUM(R123:R154)</f>
        <v>0</v>
      </c>
      <c r="S122" s="165"/>
      <c r="T122" s="167">
        <f>SUM(T123:T154)</f>
        <v>0</v>
      </c>
      <c r="AR122" s="168" t="s">
        <v>83</v>
      </c>
      <c r="AT122" s="169" t="s">
        <v>74</v>
      </c>
      <c r="AU122" s="169" t="s">
        <v>75</v>
      </c>
      <c r="AY122" s="168" t="s">
        <v>114</v>
      </c>
      <c r="BK122" s="170">
        <f>SUM(BK123:BK154)</f>
        <v>0</v>
      </c>
    </row>
    <row r="123" spans="2:65" s="1" customFormat="1" ht="14.45" customHeight="1">
      <c r="B123" s="29"/>
      <c r="C123" s="171" t="s">
        <v>83</v>
      </c>
      <c r="D123" s="171" t="s">
        <v>115</v>
      </c>
      <c r="E123" s="172" t="s">
        <v>116</v>
      </c>
      <c r="F123" s="173" t="s">
        <v>117</v>
      </c>
      <c r="G123" s="174" t="s">
        <v>118</v>
      </c>
      <c r="H123" s="175">
        <v>1</v>
      </c>
      <c r="I123" s="176"/>
      <c r="J123" s="177">
        <f>ROUND(I123*H123,2)</f>
        <v>0</v>
      </c>
      <c r="K123" s="173" t="s">
        <v>1</v>
      </c>
      <c r="L123" s="33"/>
      <c r="M123" s="178" t="s">
        <v>1</v>
      </c>
      <c r="N123" s="179" t="s">
        <v>40</v>
      </c>
      <c r="O123" s="61"/>
      <c r="P123" s="180">
        <f>O123*H123</f>
        <v>0</v>
      </c>
      <c r="Q123" s="180">
        <v>0</v>
      </c>
      <c r="R123" s="180">
        <f>Q123*H123</f>
        <v>0</v>
      </c>
      <c r="S123" s="180">
        <v>0</v>
      </c>
      <c r="T123" s="181">
        <f>S123*H123</f>
        <v>0</v>
      </c>
      <c r="AR123" s="182" t="s">
        <v>119</v>
      </c>
      <c r="AT123" s="182" t="s">
        <v>115</v>
      </c>
      <c r="AU123" s="182" t="s">
        <v>83</v>
      </c>
      <c r="AY123" s="12" t="s">
        <v>114</v>
      </c>
      <c r="BE123" s="183">
        <f>IF(N123="základní",J123,0)</f>
        <v>0</v>
      </c>
      <c r="BF123" s="183">
        <f>IF(N123="snížená",J123,0)</f>
        <v>0</v>
      </c>
      <c r="BG123" s="183">
        <f>IF(N123="zákl. přenesená",J123,0)</f>
        <v>0</v>
      </c>
      <c r="BH123" s="183">
        <f>IF(N123="sníž. přenesená",J123,0)</f>
        <v>0</v>
      </c>
      <c r="BI123" s="183">
        <f>IF(N123="nulová",J123,0)</f>
        <v>0</v>
      </c>
      <c r="BJ123" s="12" t="s">
        <v>83</v>
      </c>
      <c r="BK123" s="183">
        <f>ROUND(I123*H123,2)</f>
        <v>0</v>
      </c>
      <c r="BL123" s="12" t="s">
        <v>119</v>
      </c>
      <c r="BM123" s="182" t="s">
        <v>85</v>
      </c>
    </row>
    <row r="124" spans="2:65" s="1" customFormat="1">
      <c r="B124" s="29"/>
      <c r="C124" s="30"/>
      <c r="D124" s="184" t="s">
        <v>120</v>
      </c>
      <c r="E124" s="30"/>
      <c r="F124" s="185" t="s">
        <v>117</v>
      </c>
      <c r="G124" s="30"/>
      <c r="H124" s="30"/>
      <c r="I124" s="100"/>
      <c r="J124" s="30"/>
      <c r="K124" s="30"/>
      <c r="L124" s="33"/>
      <c r="M124" s="186"/>
      <c r="N124" s="61"/>
      <c r="O124" s="61"/>
      <c r="P124" s="61"/>
      <c r="Q124" s="61"/>
      <c r="R124" s="61"/>
      <c r="S124" s="61"/>
      <c r="T124" s="62"/>
      <c r="AT124" s="12" t="s">
        <v>120</v>
      </c>
      <c r="AU124" s="12" t="s">
        <v>83</v>
      </c>
    </row>
    <row r="125" spans="2:65" s="1" customFormat="1" ht="14.45" customHeight="1">
      <c r="B125" s="29"/>
      <c r="C125" s="171" t="s">
        <v>85</v>
      </c>
      <c r="D125" s="171" t="s">
        <v>115</v>
      </c>
      <c r="E125" s="172" t="s">
        <v>121</v>
      </c>
      <c r="F125" s="173" t="s">
        <v>122</v>
      </c>
      <c r="G125" s="174" t="s">
        <v>118</v>
      </c>
      <c r="H125" s="175">
        <v>277</v>
      </c>
      <c r="I125" s="176"/>
      <c r="J125" s="177">
        <f>ROUND(I125*H125,2)</f>
        <v>0</v>
      </c>
      <c r="K125" s="173" t="s">
        <v>1</v>
      </c>
      <c r="L125" s="33"/>
      <c r="M125" s="178" t="s">
        <v>1</v>
      </c>
      <c r="N125" s="179" t="s">
        <v>40</v>
      </c>
      <c r="O125" s="61"/>
      <c r="P125" s="180">
        <f>O125*H125</f>
        <v>0</v>
      </c>
      <c r="Q125" s="180">
        <v>0</v>
      </c>
      <c r="R125" s="180">
        <f>Q125*H125</f>
        <v>0</v>
      </c>
      <c r="S125" s="180">
        <v>0</v>
      </c>
      <c r="T125" s="181">
        <f>S125*H125</f>
        <v>0</v>
      </c>
      <c r="AR125" s="182" t="s">
        <v>119</v>
      </c>
      <c r="AT125" s="182" t="s">
        <v>115</v>
      </c>
      <c r="AU125" s="182" t="s">
        <v>83</v>
      </c>
      <c r="AY125" s="12" t="s">
        <v>114</v>
      </c>
      <c r="BE125" s="183">
        <f>IF(N125="základní",J125,0)</f>
        <v>0</v>
      </c>
      <c r="BF125" s="183">
        <f>IF(N125="snížená",J125,0)</f>
        <v>0</v>
      </c>
      <c r="BG125" s="183">
        <f>IF(N125="zákl. přenesená",J125,0)</f>
        <v>0</v>
      </c>
      <c r="BH125" s="183">
        <f>IF(N125="sníž. přenesená",J125,0)</f>
        <v>0</v>
      </c>
      <c r="BI125" s="183">
        <f>IF(N125="nulová",J125,0)</f>
        <v>0</v>
      </c>
      <c r="BJ125" s="12" t="s">
        <v>83</v>
      </c>
      <c r="BK125" s="183">
        <f>ROUND(I125*H125,2)</f>
        <v>0</v>
      </c>
      <c r="BL125" s="12" t="s">
        <v>119</v>
      </c>
      <c r="BM125" s="182" t="s">
        <v>119</v>
      </c>
    </row>
    <row r="126" spans="2:65" s="1" customFormat="1">
      <c r="B126" s="29"/>
      <c r="C126" s="30"/>
      <c r="D126" s="184" t="s">
        <v>120</v>
      </c>
      <c r="E126" s="30"/>
      <c r="F126" s="185" t="s">
        <v>122</v>
      </c>
      <c r="G126" s="30"/>
      <c r="H126" s="30"/>
      <c r="I126" s="100"/>
      <c r="J126" s="30"/>
      <c r="K126" s="30"/>
      <c r="L126" s="33"/>
      <c r="M126" s="186"/>
      <c r="N126" s="61"/>
      <c r="O126" s="61"/>
      <c r="P126" s="61"/>
      <c r="Q126" s="61"/>
      <c r="R126" s="61"/>
      <c r="S126" s="61"/>
      <c r="T126" s="62"/>
      <c r="AT126" s="12" t="s">
        <v>120</v>
      </c>
      <c r="AU126" s="12" t="s">
        <v>83</v>
      </c>
    </row>
    <row r="127" spans="2:65" s="1" customFormat="1" ht="21.6" customHeight="1">
      <c r="B127" s="29"/>
      <c r="C127" s="171" t="s">
        <v>123</v>
      </c>
      <c r="D127" s="171" t="s">
        <v>115</v>
      </c>
      <c r="E127" s="172" t="s">
        <v>124</v>
      </c>
      <c r="F127" s="173" t="s">
        <v>125</v>
      </c>
      <c r="G127" s="174" t="s">
        <v>118</v>
      </c>
      <c r="H127" s="175">
        <v>277</v>
      </c>
      <c r="I127" s="176"/>
      <c r="J127" s="177">
        <f>ROUND(I127*H127,2)</f>
        <v>0</v>
      </c>
      <c r="K127" s="173" t="s">
        <v>1</v>
      </c>
      <c r="L127" s="33"/>
      <c r="M127" s="178" t="s">
        <v>1</v>
      </c>
      <c r="N127" s="179" t="s">
        <v>40</v>
      </c>
      <c r="O127" s="61"/>
      <c r="P127" s="180">
        <f>O127*H127</f>
        <v>0</v>
      </c>
      <c r="Q127" s="180">
        <v>0</v>
      </c>
      <c r="R127" s="180">
        <f>Q127*H127</f>
        <v>0</v>
      </c>
      <c r="S127" s="180">
        <v>0</v>
      </c>
      <c r="T127" s="181">
        <f>S127*H127</f>
        <v>0</v>
      </c>
      <c r="AR127" s="182" t="s">
        <v>119</v>
      </c>
      <c r="AT127" s="182" t="s">
        <v>115</v>
      </c>
      <c r="AU127" s="182" t="s">
        <v>83</v>
      </c>
      <c r="AY127" s="12" t="s">
        <v>114</v>
      </c>
      <c r="BE127" s="183">
        <f>IF(N127="základní",J127,0)</f>
        <v>0</v>
      </c>
      <c r="BF127" s="183">
        <f>IF(N127="snížená",J127,0)</f>
        <v>0</v>
      </c>
      <c r="BG127" s="183">
        <f>IF(N127="zákl. přenesená",J127,0)</f>
        <v>0</v>
      </c>
      <c r="BH127" s="183">
        <f>IF(N127="sníž. přenesená",J127,0)</f>
        <v>0</v>
      </c>
      <c r="BI127" s="183">
        <f>IF(N127="nulová",J127,0)</f>
        <v>0</v>
      </c>
      <c r="BJ127" s="12" t="s">
        <v>83</v>
      </c>
      <c r="BK127" s="183">
        <f>ROUND(I127*H127,2)</f>
        <v>0</v>
      </c>
      <c r="BL127" s="12" t="s">
        <v>119</v>
      </c>
      <c r="BM127" s="182" t="s">
        <v>126</v>
      </c>
    </row>
    <row r="128" spans="2:65" s="1" customFormat="1" ht="19.5">
      <c r="B128" s="29"/>
      <c r="C128" s="30"/>
      <c r="D128" s="184" t="s">
        <v>120</v>
      </c>
      <c r="E128" s="30"/>
      <c r="F128" s="185" t="s">
        <v>125</v>
      </c>
      <c r="G128" s="30"/>
      <c r="H128" s="30"/>
      <c r="I128" s="100"/>
      <c r="J128" s="30"/>
      <c r="K128" s="30"/>
      <c r="L128" s="33"/>
      <c r="M128" s="186"/>
      <c r="N128" s="61"/>
      <c r="O128" s="61"/>
      <c r="P128" s="61"/>
      <c r="Q128" s="61"/>
      <c r="R128" s="61"/>
      <c r="S128" s="61"/>
      <c r="T128" s="62"/>
      <c r="AT128" s="12" t="s">
        <v>120</v>
      </c>
      <c r="AU128" s="12" t="s">
        <v>83</v>
      </c>
    </row>
    <row r="129" spans="2:65" s="1" customFormat="1" ht="14.45" customHeight="1">
      <c r="B129" s="29"/>
      <c r="C129" s="171" t="s">
        <v>119</v>
      </c>
      <c r="D129" s="171" t="s">
        <v>115</v>
      </c>
      <c r="E129" s="172" t="s">
        <v>127</v>
      </c>
      <c r="F129" s="173" t="s">
        <v>128</v>
      </c>
      <c r="G129" s="174" t="s">
        <v>129</v>
      </c>
      <c r="H129" s="175">
        <v>1100</v>
      </c>
      <c r="I129" s="176"/>
      <c r="J129" s="177">
        <f>ROUND(I129*H129,2)</f>
        <v>0</v>
      </c>
      <c r="K129" s="173" t="s">
        <v>1</v>
      </c>
      <c r="L129" s="33"/>
      <c r="M129" s="178" t="s">
        <v>1</v>
      </c>
      <c r="N129" s="179" t="s">
        <v>40</v>
      </c>
      <c r="O129" s="61"/>
      <c r="P129" s="180">
        <f>O129*H129</f>
        <v>0</v>
      </c>
      <c r="Q129" s="180">
        <v>0</v>
      </c>
      <c r="R129" s="180">
        <f>Q129*H129</f>
        <v>0</v>
      </c>
      <c r="S129" s="180">
        <v>0</v>
      </c>
      <c r="T129" s="181">
        <f>S129*H129</f>
        <v>0</v>
      </c>
      <c r="AR129" s="182" t="s">
        <v>119</v>
      </c>
      <c r="AT129" s="182" t="s">
        <v>115</v>
      </c>
      <c r="AU129" s="182" t="s">
        <v>83</v>
      </c>
      <c r="AY129" s="12" t="s">
        <v>114</v>
      </c>
      <c r="BE129" s="183">
        <f>IF(N129="základní",J129,0)</f>
        <v>0</v>
      </c>
      <c r="BF129" s="183">
        <f>IF(N129="snížená",J129,0)</f>
        <v>0</v>
      </c>
      <c r="BG129" s="183">
        <f>IF(N129="zákl. přenesená",J129,0)</f>
        <v>0</v>
      </c>
      <c r="BH129" s="183">
        <f>IF(N129="sníž. přenesená",J129,0)</f>
        <v>0</v>
      </c>
      <c r="BI129" s="183">
        <f>IF(N129="nulová",J129,0)</f>
        <v>0</v>
      </c>
      <c r="BJ129" s="12" t="s">
        <v>83</v>
      </c>
      <c r="BK129" s="183">
        <f>ROUND(I129*H129,2)</f>
        <v>0</v>
      </c>
      <c r="BL129" s="12" t="s">
        <v>119</v>
      </c>
      <c r="BM129" s="182" t="s">
        <v>130</v>
      </c>
    </row>
    <row r="130" spans="2:65" s="1" customFormat="1">
      <c r="B130" s="29"/>
      <c r="C130" s="30"/>
      <c r="D130" s="184" t="s">
        <v>120</v>
      </c>
      <c r="E130" s="30"/>
      <c r="F130" s="185" t="s">
        <v>128</v>
      </c>
      <c r="G130" s="30"/>
      <c r="H130" s="30"/>
      <c r="I130" s="100"/>
      <c r="J130" s="30"/>
      <c r="K130" s="30"/>
      <c r="L130" s="33"/>
      <c r="M130" s="186"/>
      <c r="N130" s="61"/>
      <c r="O130" s="61"/>
      <c r="P130" s="61"/>
      <c r="Q130" s="61"/>
      <c r="R130" s="61"/>
      <c r="S130" s="61"/>
      <c r="T130" s="62"/>
      <c r="AT130" s="12" t="s">
        <v>120</v>
      </c>
      <c r="AU130" s="12" t="s">
        <v>83</v>
      </c>
    </row>
    <row r="131" spans="2:65" s="1" customFormat="1" ht="14.45" customHeight="1">
      <c r="B131" s="29"/>
      <c r="C131" s="171" t="s">
        <v>131</v>
      </c>
      <c r="D131" s="171" t="s">
        <v>115</v>
      </c>
      <c r="E131" s="172" t="s">
        <v>132</v>
      </c>
      <c r="F131" s="173" t="s">
        <v>133</v>
      </c>
      <c r="G131" s="174" t="s">
        <v>129</v>
      </c>
      <c r="H131" s="175">
        <v>1100</v>
      </c>
      <c r="I131" s="176"/>
      <c r="J131" s="177">
        <f>ROUND(I131*H131,2)</f>
        <v>0</v>
      </c>
      <c r="K131" s="173" t="s">
        <v>1</v>
      </c>
      <c r="L131" s="33"/>
      <c r="M131" s="178" t="s">
        <v>1</v>
      </c>
      <c r="N131" s="179" t="s">
        <v>40</v>
      </c>
      <c r="O131" s="61"/>
      <c r="P131" s="180">
        <f>O131*H131</f>
        <v>0</v>
      </c>
      <c r="Q131" s="180">
        <v>0</v>
      </c>
      <c r="R131" s="180">
        <f>Q131*H131</f>
        <v>0</v>
      </c>
      <c r="S131" s="180">
        <v>0</v>
      </c>
      <c r="T131" s="181">
        <f>S131*H131</f>
        <v>0</v>
      </c>
      <c r="AR131" s="182" t="s">
        <v>119</v>
      </c>
      <c r="AT131" s="182" t="s">
        <v>115</v>
      </c>
      <c r="AU131" s="182" t="s">
        <v>83</v>
      </c>
      <c r="AY131" s="12" t="s">
        <v>114</v>
      </c>
      <c r="BE131" s="183">
        <f>IF(N131="základní",J131,0)</f>
        <v>0</v>
      </c>
      <c r="BF131" s="183">
        <f>IF(N131="snížená",J131,0)</f>
        <v>0</v>
      </c>
      <c r="BG131" s="183">
        <f>IF(N131="zákl. přenesená",J131,0)</f>
        <v>0</v>
      </c>
      <c r="BH131" s="183">
        <f>IF(N131="sníž. přenesená",J131,0)</f>
        <v>0</v>
      </c>
      <c r="BI131" s="183">
        <f>IF(N131="nulová",J131,0)</f>
        <v>0</v>
      </c>
      <c r="BJ131" s="12" t="s">
        <v>83</v>
      </c>
      <c r="BK131" s="183">
        <f>ROUND(I131*H131,2)</f>
        <v>0</v>
      </c>
      <c r="BL131" s="12" t="s">
        <v>119</v>
      </c>
      <c r="BM131" s="182" t="s">
        <v>134</v>
      </c>
    </row>
    <row r="132" spans="2:65" s="1" customFormat="1">
      <c r="B132" s="29"/>
      <c r="C132" s="30"/>
      <c r="D132" s="184" t="s">
        <v>120</v>
      </c>
      <c r="E132" s="30"/>
      <c r="F132" s="185" t="s">
        <v>133</v>
      </c>
      <c r="G132" s="30"/>
      <c r="H132" s="30"/>
      <c r="I132" s="100"/>
      <c r="J132" s="30"/>
      <c r="K132" s="30"/>
      <c r="L132" s="33"/>
      <c r="M132" s="186"/>
      <c r="N132" s="61"/>
      <c r="O132" s="61"/>
      <c r="P132" s="61"/>
      <c r="Q132" s="61"/>
      <c r="R132" s="61"/>
      <c r="S132" s="61"/>
      <c r="T132" s="62"/>
      <c r="AT132" s="12" t="s">
        <v>120</v>
      </c>
      <c r="AU132" s="12" t="s">
        <v>83</v>
      </c>
    </row>
    <row r="133" spans="2:65" s="1" customFormat="1" ht="14.45" customHeight="1">
      <c r="B133" s="29"/>
      <c r="C133" s="171" t="s">
        <v>126</v>
      </c>
      <c r="D133" s="171" t="s">
        <v>115</v>
      </c>
      <c r="E133" s="172" t="s">
        <v>135</v>
      </c>
      <c r="F133" s="173" t="s">
        <v>136</v>
      </c>
      <c r="G133" s="174" t="s">
        <v>118</v>
      </c>
      <c r="H133" s="175">
        <v>70</v>
      </c>
      <c r="I133" s="176"/>
      <c r="J133" s="177">
        <f>ROUND(I133*H133,2)</f>
        <v>0</v>
      </c>
      <c r="K133" s="173" t="s">
        <v>1</v>
      </c>
      <c r="L133" s="33"/>
      <c r="M133" s="178" t="s">
        <v>1</v>
      </c>
      <c r="N133" s="179" t="s">
        <v>40</v>
      </c>
      <c r="O133" s="61"/>
      <c r="P133" s="180">
        <f>O133*H133</f>
        <v>0</v>
      </c>
      <c r="Q133" s="180">
        <v>0</v>
      </c>
      <c r="R133" s="180">
        <f>Q133*H133</f>
        <v>0</v>
      </c>
      <c r="S133" s="180">
        <v>0</v>
      </c>
      <c r="T133" s="181">
        <f>S133*H133</f>
        <v>0</v>
      </c>
      <c r="AR133" s="182" t="s">
        <v>119</v>
      </c>
      <c r="AT133" s="182" t="s">
        <v>115</v>
      </c>
      <c r="AU133" s="182" t="s">
        <v>83</v>
      </c>
      <c r="AY133" s="12" t="s">
        <v>114</v>
      </c>
      <c r="BE133" s="183">
        <f>IF(N133="základní",J133,0)</f>
        <v>0</v>
      </c>
      <c r="BF133" s="183">
        <f>IF(N133="snížená",J133,0)</f>
        <v>0</v>
      </c>
      <c r="BG133" s="183">
        <f>IF(N133="zákl. přenesená",J133,0)</f>
        <v>0</v>
      </c>
      <c r="BH133" s="183">
        <f>IF(N133="sníž. přenesená",J133,0)</f>
        <v>0</v>
      </c>
      <c r="BI133" s="183">
        <f>IF(N133="nulová",J133,0)</f>
        <v>0</v>
      </c>
      <c r="BJ133" s="12" t="s">
        <v>83</v>
      </c>
      <c r="BK133" s="183">
        <f>ROUND(I133*H133,2)</f>
        <v>0</v>
      </c>
      <c r="BL133" s="12" t="s">
        <v>119</v>
      </c>
      <c r="BM133" s="182" t="s">
        <v>137</v>
      </c>
    </row>
    <row r="134" spans="2:65" s="1" customFormat="1">
      <c r="B134" s="29"/>
      <c r="C134" s="30"/>
      <c r="D134" s="184" t="s">
        <v>120</v>
      </c>
      <c r="E134" s="30"/>
      <c r="F134" s="185" t="s">
        <v>136</v>
      </c>
      <c r="G134" s="30"/>
      <c r="H134" s="30"/>
      <c r="I134" s="100"/>
      <c r="J134" s="30"/>
      <c r="K134" s="30"/>
      <c r="L134" s="33"/>
      <c r="M134" s="186"/>
      <c r="N134" s="61"/>
      <c r="O134" s="61"/>
      <c r="P134" s="61"/>
      <c r="Q134" s="61"/>
      <c r="R134" s="61"/>
      <c r="S134" s="61"/>
      <c r="T134" s="62"/>
      <c r="AT134" s="12" t="s">
        <v>120</v>
      </c>
      <c r="AU134" s="12" t="s">
        <v>83</v>
      </c>
    </row>
    <row r="135" spans="2:65" s="1" customFormat="1" ht="14.45" customHeight="1">
      <c r="B135" s="29"/>
      <c r="C135" s="171" t="s">
        <v>138</v>
      </c>
      <c r="D135" s="171" t="s">
        <v>115</v>
      </c>
      <c r="E135" s="172" t="s">
        <v>139</v>
      </c>
      <c r="F135" s="173" t="s">
        <v>140</v>
      </c>
      <c r="G135" s="174" t="s">
        <v>118</v>
      </c>
      <c r="H135" s="175">
        <v>560</v>
      </c>
      <c r="I135" s="176"/>
      <c r="J135" s="177">
        <f>ROUND(I135*H135,2)</f>
        <v>0</v>
      </c>
      <c r="K135" s="173" t="s">
        <v>1</v>
      </c>
      <c r="L135" s="33"/>
      <c r="M135" s="178" t="s">
        <v>1</v>
      </c>
      <c r="N135" s="179" t="s">
        <v>40</v>
      </c>
      <c r="O135" s="61"/>
      <c r="P135" s="180">
        <f>O135*H135</f>
        <v>0</v>
      </c>
      <c r="Q135" s="180">
        <v>0</v>
      </c>
      <c r="R135" s="180">
        <f>Q135*H135</f>
        <v>0</v>
      </c>
      <c r="S135" s="180">
        <v>0</v>
      </c>
      <c r="T135" s="181">
        <f>S135*H135</f>
        <v>0</v>
      </c>
      <c r="AR135" s="182" t="s">
        <v>119</v>
      </c>
      <c r="AT135" s="182" t="s">
        <v>115</v>
      </c>
      <c r="AU135" s="182" t="s">
        <v>83</v>
      </c>
      <c r="AY135" s="12" t="s">
        <v>114</v>
      </c>
      <c r="BE135" s="183">
        <f>IF(N135="základní",J135,0)</f>
        <v>0</v>
      </c>
      <c r="BF135" s="183">
        <f>IF(N135="snížená",J135,0)</f>
        <v>0</v>
      </c>
      <c r="BG135" s="183">
        <f>IF(N135="zákl. přenesená",J135,0)</f>
        <v>0</v>
      </c>
      <c r="BH135" s="183">
        <f>IF(N135="sníž. přenesená",J135,0)</f>
        <v>0</v>
      </c>
      <c r="BI135" s="183">
        <f>IF(N135="nulová",J135,0)</f>
        <v>0</v>
      </c>
      <c r="BJ135" s="12" t="s">
        <v>83</v>
      </c>
      <c r="BK135" s="183">
        <f>ROUND(I135*H135,2)</f>
        <v>0</v>
      </c>
      <c r="BL135" s="12" t="s">
        <v>119</v>
      </c>
      <c r="BM135" s="182" t="s">
        <v>141</v>
      </c>
    </row>
    <row r="136" spans="2:65" s="1" customFormat="1">
      <c r="B136" s="29"/>
      <c r="C136" s="30"/>
      <c r="D136" s="184" t="s">
        <v>120</v>
      </c>
      <c r="E136" s="30"/>
      <c r="F136" s="185" t="s">
        <v>140</v>
      </c>
      <c r="G136" s="30"/>
      <c r="H136" s="30"/>
      <c r="I136" s="100"/>
      <c r="J136" s="30"/>
      <c r="K136" s="30"/>
      <c r="L136" s="33"/>
      <c r="M136" s="186"/>
      <c r="N136" s="61"/>
      <c r="O136" s="61"/>
      <c r="P136" s="61"/>
      <c r="Q136" s="61"/>
      <c r="R136" s="61"/>
      <c r="S136" s="61"/>
      <c r="T136" s="62"/>
      <c r="AT136" s="12" t="s">
        <v>120</v>
      </c>
      <c r="AU136" s="12" t="s">
        <v>83</v>
      </c>
    </row>
    <row r="137" spans="2:65" s="1" customFormat="1" ht="21.6" customHeight="1">
      <c r="B137" s="29"/>
      <c r="C137" s="171" t="s">
        <v>130</v>
      </c>
      <c r="D137" s="171" t="s">
        <v>115</v>
      </c>
      <c r="E137" s="172" t="s">
        <v>142</v>
      </c>
      <c r="F137" s="173" t="s">
        <v>143</v>
      </c>
      <c r="G137" s="174" t="s">
        <v>118</v>
      </c>
      <c r="H137" s="175">
        <v>630</v>
      </c>
      <c r="I137" s="176"/>
      <c r="J137" s="177">
        <f>ROUND(I137*H137,2)</f>
        <v>0</v>
      </c>
      <c r="K137" s="173" t="s">
        <v>1</v>
      </c>
      <c r="L137" s="33"/>
      <c r="M137" s="178" t="s">
        <v>1</v>
      </c>
      <c r="N137" s="179" t="s">
        <v>40</v>
      </c>
      <c r="O137" s="61"/>
      <c r="P137" s="180">
        <f>O137*H137</f>
        <v>0</v>
      </c>
      <c r="Q137" s="180">
        <v>0</v>
      </c>
      <c r="R137" s="180">
        <f>Q137*H137</f>
        <v>0</v>
      </c>
      <c r="S137" s="180">
        <v>0</v>
      </c>
      <c r="T137" s="181">
        <f>S137*H137</f>
        <v>0</v>
      </c>
      <c r="AR137" s="182" t="s">
        <v>119</v>
      </c>
      <c r="AT137" s="182" t="s">
        <v>115</v>
      </c>
      <c r="AU137" s="182" t="s">
        <v>83</v>
      </c>
      <c r="AY137" s="12" t="s">
        <v>114</v>
      </c>
      <c r="BE137" s="183">
        <f>IF(N137="základní",J137,0)</f>
        <v>0</v>
      </c>
      <c r="BF137" s="183">
        <f>IF(N137="snížená",J137,0)</f>
        <v>0</v>
      </c>
      <c r="BG137" s="183">
        <f>IF(N137="zákl. přenesená",J137,0)</f>
        <v>0</v>
      </c>
      <c r="BH137" s="183">
        <f>IF(N137="sníž. přenesená",J137,0)</f>
        <v>0</v>
      </c>
      <c r="BI137" s="183">
        <f>IF(N137="nulová",J137,0)</f>
        <v>0</v>
      </c>
      <c r="BJ137" s="12" t="s">
        <v>83</v>
      </c>
      <c r="BK137" s="183">
        <f>ROUND(I137*H137,2)</f>
        <v>0</v>
      </c>
      <c r="BL137" s="12" t="s">
        <v>119</v>
      </c>
      <c r="BM137" s="182" t="s">
        <v>144</v>
      </c>
    </row>
    <row r="138" spans="2:65" s="1" customFormat="1">
      <c r="B138" s="29"/>
      <c r="C138" s="30"/>
      <c r="D138" s="184" t="s">
        <v>120</v>
      </c>
      <c r="E138" s="30"/>
      <c r="F138" s="185" t="s">
        <v>143</v>
      </c>
      <c r="G138" s="30"/>
      <c r="H138" s="30"/>
      <c r="I138" s="100"/>
      <c r="J138" s="30"/>
      <c r="K138" s="30"/>
      <c r="L138" s="33"/>
      <c r="M138" s="186"/>
      <c r="N138" s="61"/>
      <c r="O138" s="61"/>
      <c r="P138" s="61"/>
      <c r="Q138" s="61"/>
      <c r="R138" s="61"/>
      <c r="S138" s="61"/>
      <c r="T138" s="62"/>
      <c r="AT138" s="12" t="s">
        <v>120</v>
      </c>
      <c r="AU138" s="12" t="s">
        <v>83</v>
      </c>
    </row>
    <row r="139" spans="2:65" s="1" customFormat="1" ht="14.45" customHeight="1">
      <c r="B139" s="29"/>
      <c r="C139" s="171" t="s">
        <v>145</v>
      </c>
      <c r="D139" s="171" t="s">
        <v>115</v>
      </c>
      <c r="E139" s="172" t="s">
        <v>146</v>
      </c>
      <c r="F139" s="173" t="s">
        <v>147</v>
      </c>
      <c r="G139" s="174" t="s">
        <v>118</v>
      </c>
      <c r="H139" s="175">
        <v>630</v>
      </c>
      <c r="I139" s="176"/>
      <c r="J139" s="177">
        <f>ROUND(I139*H139,2)</f>
        <v>0</v>
      </c>
      <c r="K139" s="173" t="s">
        <v>1</v>
      </c>
      <c r="L139" s="33"/>
      <c r="M139" s="178" t="s">
        <v>1</v>
      </c>
      <c r="N139" s="179" t="s">
        <v>40</v>
      </c>
      <c r="O139" s="61"/>
      <c r="P139" s="180">
        <f>O139*H139</f>
        <v>0</v>
      </c>
      <c r="Q139" s="180">
        <v>0</v>
      </c>
      <c r="R139" s="180">
        <f>Q139*H139</f>
        <v>0</v>
      </c>
      <c r="S139" s="180">
        <v>0</v>
      </c>
      <c r="T139" s="181">
        <f>S139*H139</f>
        <v>0</v>
      </c>
      <c r="AR139" s="182" t="s">
        <v>119</v>
      </c>
      <c r="AT139" s="182" t="s">
        <v>115</v>
      </c>
      <c r="AU139" s="182" t="s">
        <v>83</v>
      </c>
      <c r="AY139" s="12" t="s">
        <v>114</v>
      </c>
      <c r="BE139" s="183">
        <f>IF(N139="základní",J139,0)</f>
        <v>0</v>
      </c>
      <c r="BF139" s="183">
        <f>IF(N139="snížená",J139,0)</f>
        <v>0</v>
      </c>
      <c r="BG139" s="183">
        <f>IF(N139="zákl. přenesená",J139,0)</f>
        <v>0</v>
      </c>
      <c r="BH139" s="183">
        <f>IF(N139="sníž. přenesená",J139,0)</f>
        <v>0</v>
      </c>
      <c r="BI139" s="183">
        <f>IF(N139="nulová",J139,0)</f>
        <v>0</v>
      </c>
      <c r="BJ139" s="12" t="s">
        <v>83</v>
      </c>
      <c r="BK139" s="183">
        <f>ROUND(I139*H139,2)</f>
        <v>0</v>
      </c>
      <c r="BL139" s="12" t="s">
        <v>119</v>
      </c>
      <c r="BM139" s="182" t="s">
        <v>148</v>
      </c>
    </row>
    <row r="140" spans="2:65" s="1" customFormat="1">
      <c r="B140" s="29"/>
      <c r="C140" s="30"/>
      <c r="D140" s="184" t="s">
        <v>120</v>
      </c>
      <c r="E140" s="30"/>
      <c r="F140" s="185" t="s">
        <v>147</v>
      </c>
      <c r="G140" s="30"/>
      <c r="H140" s="30"/>
      <c r="I140" s="100"/>
      <c r="J140" s="30"/>
      <c r="K140" s="30"/>
      <c r="L140" s="33"/>
      <c r="M140" s="186"/>
      <c r="N140" s="61"/>
      <c r="O140" s="61"/>
      <c r="P140" s="61"/>
      <c r="Q140" s="61"/>
      <c r="R140" s="61"/>
      <c r="S140" s="61"/>
      <c r="T140" s="62"/>
      <c r="AT140" s="12" t="s">
        <v>120</v>
      </c>
      <c r="AU140" s="12" t="s">
        <v>83</v>
      </c>
    </row>
    <row r="141" spans="2:65" s="1" customFormat="1" ht="14.45" customHeight="1">
      <c r="B141" s="29"/>
      <c r="C141" s="171" t="s">
        <v>134</v>
      </c>
      <c r="D141" s="171" t="s">
        <v>115</v>
      </c>
      <c r="E141" s="172" t="s">
        <v>149</v>
      </c>
      <c r="F141" s="173" t="s">
        <v>150</v>
      </c>
      <c r="G141" s="174" t="s">
        <v>118</v>
      </c>
      <c r="H141" s="175">
        <v>630</v>
      </c>
      <c r="I141" s="176"/>
      <c r="J141" s="177">
        <f>ROUND(I141*H141,2)</f>
        <v>0</v>
      </c>
      <c r="K141" s="173" t="s">
        <v>1</v>
      </c>
      <c r="L141" s="33"/>
      <c r="M141" s="178" t="s">
        <v>1</v>
      </c>
      <c r="N141" s="179" t="s">
        <v>40</v>
      </c>
      <c r="O141" s="61"/>
      <c r="P141" s="180">
        <f>O141*H141</f>
        <v>0</v>
      </c>
      <c r="Q141" s="180">
        <v>0</v>
      </c>
      <c r="R141" s="180">
        <f>Q141*H141</f>
        <v>0</v>
      </c>
      <c r="S141" s="180">
        <v>0</v>
      </c>
      <c r="T141" s="181">
        <f>S141*H141</f>
        <v>0</v>
      </c>
      <c r="AR141" s="182" t="s">
        <v>119</v>
      </c>
      <c r="AT141" s="182" t="s">
        <v>115</v>
      </c>
      <c r="AU141" s="182" t="s">
        <v>83</v>
      </c>
      <c r="AY141" s="12" t="s">
        <v>114</v>
      </c>
      <c r="BE141" s="183">
        <f>IF(N141="základní",J141,0)</f>
        <v>0</v>
      </c>
      <c r="BF141" s="183">
        <f>IF(N141="snížená",J141,0)</f>
        <v>0</v>
      </c>
      <c r="BG141" s="183">
        <f>IF(N141="zákl. přenesená",J141,0)</f>
        <v>0</v>
      </c>
      <c r="BH141" s="183">
        <f>IF(N141="sníž. přenesená",J141,0)</f>
        <v>0</v>
      </c>
      <c r="BI141" s="183">
        <f>IF(N141="nulová",J141,0)</f>
        <v>0</v>
      </c>
      <c r="BJ141" s="12" t="s">
        <v>83</v>
      </c>
      <c r="BK141" s="183">
        <f>ROUND(I141*H141,2)</f>
        <v>0</v>
      </c>
      <c r="BL141" s="12" t="s">
        <v>119</v>
      </c>
      <c r="BM141" s="182" t="s">
        <v>151</v>
      </c>
    </row>
    <row r="142" spans="2:65" s="1" customFormat="1">
      <c r="B142" s="29"/>
      <c r="C142" s="30"/>
      <c r="D142" s="184" t="s">
        <v>120</v>
      </c>
      <c r="E142" s="30"/>
      <c r="F142" s="185" t="s">
        <v>150</v>
      </c>
      <c r="G142" s="30"/>
      <c r="H142" s="30"/>
      <c r="I142" s="100"/>
      <c r="J142" s="30"/>
      <c r="K142" s="30"/>
      <c r="L142" s="33"/>
      <c r="M142" s="186"/>
      <c r="N142" s="61"/>
      <c r="O142" s="61"/>
      <c r="P142" s="61"/>
      <c r="Q142" s="61"/>
      <c r="R142" s="61"/>
      <c r="S142" s="61"/>
      <c r="T142" s="62"/>
      <c r="AT142" s="12" t="s">
        <v>120</v>
      </c>
      <c r="AU142" s="12" t="s">
        <v>83</v>
      </c>
    </row>
    <row r="143" spans="2:65" s="1" customFormat="1" ht="14.45" customHeight="1">
      <c r="B143" s="29"/>
      <c r="C143" s="171" t="s">
        <v>152</v>
      </c>
      <c r="D143" s="171" t="s">
        <v>115</v>
      </c>
      <c r="E143" s="172" t="s">
        <v>153</v>
      </c>
      <c r="F143" s="173" t="s">
        <v>154</v>
      </c>
      <c r="G143" s="174" t="s">
        <v>118</v>
      </c>
      <c r="H143" s="175">
        <v>630</v>
      </c>
      <c r="I143" s="176"/>
      <c r="J143" s="177">
        <f>ROUND(I143*H143,2)</f>
        <v>0</v>
      </c>
      <c r="K143" s="173" t="s">
        <v>1</v>
      </c>
      <c r="L143" s="33"/>
      <c r="M143" s="178" t="s">
        <v>1</v>
      </c>
      <c r="N143" s="179" t="s">
        <v>40</v>
      </c>
      <c r="O143" s="61"/>
      <c r="P143" s="180">
        <f>O143*H143</f>
        <v>0</v>
      </c>
      <c r="Q143" s="180">
        <v>0</v>
      </c>
      <c r="R143" s="180">
        <f>Q143*H143</f>
        <v>0</v>
      </c>
      <c r="S143" s="180">
        <v>0</v>
      </c>
      <c r="T143" s="181">
        <f>S143*H143</f>
        <v>0</v>
      </c>
      <c r="AR143" s="182" t="s">
        <v>119</v>
      </c>
      <c r="AT143" s="182" t="s">
        <v>115</v>
      </c>
      <c r="AU143" s="182" t="s">
        <v>83</v>
      </c>
      <c r="AY143" s="12" t="s">
        <v>114</v>
      </c>
      <c r="BE143" s="183">
        <f>IF(N143="základní",J143,0)</f>
        <v>0</v>
      </c>
      <c r="BF143" s="183">
        <f>IF(N143="snížená",J143,0)</f>
        <v>0</v>
      </c>
      <c r="BG143" s="183">
        <f>IF(N143="zákl. přenesená",J143,0)</f>
        <v>0</v>
      </c>
      <c r="BH143" s="183">
        <f>IF(N143="sníž. přenesená",J143,0)</f>
        <v>0</v>
      </c>
      <c r="BI143" s="183">
        <f>IF(N143="nulová",J143,0)</f>
        <v>0</v>
      </c>
      <c r="BJ143" s="12" t="s">
        <v>83</v>
      </c>
      <c r="BK143" s="183">
        <f>ROUND(I143*H143,2)</f>
        <v>0</v>
      </c>
      <c r="BL143" s="12" t="s">
        <v>119</v>
      </c>
      <c r="BM143" s="182" t="s">
        <v>155</v>
      </c>
    </row>
    <row r="144" spans="2:65" s="1" customFormat="1">
      <c r="B144" s="29"/>
      <c r="C144" s="30"/>
      <c r="D144" s="184" t="s">
        <v>120</v>
      </c>
      <c r="E144" s="30"/>
      <c r="F144" s="185" t="s">
        <v>154</v>
      </c>
      <c r="G144" s="30"/>
      <c r="H144" s="30"/>
      <c r="I144" s="100"/>
      <c r="J144" s="30"/>
      <c r="K144" s="30"/>
      <c r="L144" s="33"/>
      <c r="M144" s="186"/>
      <c r="N144" s="61"/>
      <c r="O144" s="61"/>
      <c r="P144" s="61"/>
      <c r="Q144" s="61"/>
      <c r="R144" s="61"/>
      <c r="S144" s="61"/>
      <c r="T144" s="62"/>
      <c r="AT144" s="12" t="s">
        <v>120</v>
      </c>
      <c r="AU144" s="12" t="s">
        <v>83</v>
      </c>
    </row>
    <row r="145" spans="2:65" s="1" customFormat="1" ht="21.6" customHeight="1">
      <c r="B145" s="29"/>
      <c r="C145" s="171" t="s">
        <v>137</v>
      </c>
      <c r="D145" s="171" t="s">
        <v>115</v>
      </c>
      <c r="E145" s="172" t="s">
        <v>156</v>
      </c>
      <c r="F145" s="173" t="s">
        <v>157</v>
      </c>
      <c r="G145" s="174" t="s">
        <v>118</v>
      </c>
      <c r="H145" s="175">
        <v>70</v>
      </c>
      <c r="I145" s="176"/>
      <c r="J145" s="177">
        <f>ROUND(I145*H145,2)</f>
        <v>0</v>
      </c>
      <c r="K145" s="173" t="s">
        <v>1</v>
      </c>
      <c r="L145" s="33"/>
      <c r="M145" s="178" t="s">
        <v>1</v>
      </c>
      <c r="N145" s="179" t="s">
        <v>40</v>
      </c>
      <c r="O145" s="61"/>
      <c r="P145" s="180">
        <f>O145*H145</f>
        <v>0</v>
      </c>
      <c r="Q145" s="180">
        <v>0</v>
      </c>
      <c r="R145" s="180">
        <f>Q145*H145</f>
        <v>0</v>
      </c>
      <c r="S145" s="180">
        <v>0</v>
      </c>
      <c r="T145" s="181">
        <f>S145*H145</f>
        <v>0</v>
      </c>
      <c r="AR145" s="182" t="s">
        <v>119</v>
      </c>
      <c r="AT145" s="182" t="s">
        <v>115</v>
      </c>
      <c r="AU145" s="182" t="s">
        <v>83</v>
      </c>
      <c r="AY145" s="12" t="s">
        <v>114</v>
      </c>
      <c r="BE145" s="183">
        <f>IF(N145="základní",J145,0)</f>
        <v>0</v>
      </c>
      <c r="BF145" s="183">
        <f>IF(N145="snížená",J145,0)</f>
        <v>0</v>
      </c>
      <c r="BG145" s="183">
        <f>IF(N145="zákl. přenesená",J145,0)</f>
        <v>0</v>
      </c>
      <c r="BH145" s="183">
        <f>IF(N145="sníž. přenesená",J145,0)</f>
        <v>0</v>
      </c>
      <c r="BI145" s="183">
        <f>IF(N145="nulová",J145,0)</f>
        <v>0</v>
      </c>
      <c r="BJ145" s="12" t="s">
        <v>83</v>
      </c>
      <c r="BK145" s="183">
        <f>ROUND(I145*H145,2)</f>
        <v>0</v>
      </c>
      <c r="BL145" s="12" t="s">
        <v>119</v>
      </c>
      <c r="BM145" s="182" t="s">
        <v>158</v>
      </c>
    </row>
    <row r="146" spans="2:65" s="1" customFormat="1">
      <c r="B146" s="29"/>
      <c r="C146" s="30"/>
      <c r="D146" s="184" t="s">
        <v>120</v>
      </c>
      <c r="E146" s="30"/>
      <c r="F146" s="185" t="s">
        <v>157</v>
      </c>
      <c r="G146" s="30"/>
      <c r="H146" s="30"/>
      <c r="I146" s="100"/>
      <c r="J146" s="30"/>
      <c r="K146" s="30"/>
      <c r="L146" s="33"/>
      <c r="M146" s="186"/>
      <c r="N146" s="61"/>
      <c r="O146" s="61"/>
      <c r="P146" s="61"/>
      <c r="Q146" s="61"/>
      <c r="R146" s="61"/>
      <c r="S146" s="61"/>
      <c r="T146" s="62"/>
      <c r="AT146" s="12" t="s">
        <v>120</v>
      </c>
      <c r="AU146" s="12" t="s">
        <v>83</v>
      </c>
    </row>
    <row r="147" spans="2:65" s="1" customFormat="1" ht="21.6" customHeight="1">
      <c r="B147" s="29"/>
      <c r="C147" s="171" t="s">
        <v>159</v>
      </c>
      <c r="D147" s="171" t="s">
        <v>115</v>
      </c>
      <c r="E147" s="172" t="s">
        <v>160</v>
      </c>
      <c r="F147" s="173" t="s">
        <v>161</v>
      </c>
      <c r="G147" s="174" t="s">
        <v>118</v>
      </c>
      <c r="H147" s="175">
        <v>200</v>
      </c>
      <c r="I147" s="176"/>
      <c r="J147" s="177">
        <f>ROUND(I147*H147,2)</f>
        <v>0</v>
      </c>
      <c r="K147" s="173" t="s">
        <v>1</v>
      </c>
      <c r="L147" s="33"/>
      <c r="M147" s="178" t="s">
        <v>1</v>
      </c>
      <c r="N147" s="179" t="s">
        <v>40</v>
      </c>
      <c r="O147" s="61"/>
      <c r="P147" s="180">
        <f>O147*H147</f>
        <v>0</v>
      </c>
      <c r="Q147" s="180">
        <v>0</v>
      </c>
      <c r="R147" s="180">
        <f>Q147*H147</f>
        <v>0</v>
      </c>
      <c r="S147" s="180">
        <v>0</v>
      </c>
      <c r="T147" s="181">
        <f>S147*H147</f>
        <v>0</v>
      </c>
      <c r="AR147" s="182" t="s">
        <v>119</v>
      </c>
      <c r="AT147" s="182" t="s">
        <v>115</v>
      </c>
      <c r="AU147" s="182" t="s">
        <v>83</v>
      </c>
      <c r="AY147" s="12" t="s">
        <v>114</v>
      </c>
      <c r="BE147" s="183">
        <f>IF(N147="základní",J147,0)</f>
        <v>0</v>
      </c>
      <c r="BF147" s="183">
        <f>IF(N147="snížená",J147,0)</f>
        <v>0</v>
      </c>
      <c r="BG147" s="183">
        <f>IF(N147="zákl. přenesená",J147,0)</f>
        <v>0</v>
      </c>
      <c r="BH147" s="183">
        <f>IF(N147="sníž. přenesená",J147,0)</f>
        <v>0</v>
      </c>
      <c r="BI147" s="183">
        <f>IF(N147="nulová",J147,0)</f>
        <v>0</v>
      </c>
      <c r="BJ147" s="12" t="s">
        <v>83</v>
      </c>
      <c r="BK147" s="183">
        <f>ROUND(I147*H147,2)</f>
        <v>0</v>
      </c>
      <c r="BL147" s="12" t="s">
        <v>119</v>
      </c>
      <c r="BM147" s="182" t="s">
        <v>162</v>
      </c>
    </row>
    <row r="148" spans="2:65" s="1" customFormat="1">
      <c r="B148" s="29"/>
      <c r="C148" s="30"/>
      <c r="D148" s="184" t="s">
        <v>120</v>
      </c>
      <c r="E148" s="30"/>
      <c r="F148" s="185" t="s">
        <v>161</v>
      </c>
      <c r="G148" s="30"/>
      <c r="H148" s="30"/>
      <c r="I148" s="100"/>
      <c r="J148" s="30"/>
      <c r="K148" s="30"/>
      <c r="L148" s="33"/>
      <c r="M148" s="186"/>
      <c r="N148" s="61"/>
      <c r="O148" s="61"/>
      <c r="P148" s="61"/>
      <c r="Q148" s="61"/>
      <c r="R148" s="61"/>
      <c r="S148" s="61"/>
      <c r="T148" s="62"/>
      <c r="AT148" s="12" t="s">
        <v>120</v>
      </c>
      <c r="AU148" s="12" t="s">
        <v>83</v>
      </c>
    </row>
    <row r="149" spans="2:65" s="1" customFormat="1" ht="21.6" customHeight="1">
      <c r="B149" s="29"/>
      <c r="C149" s="171" t="s">
        <v>141</v>
      </c>
      <c r="D149" s="171" t="s">
        <v>115</v>
      </c>
      <c r="E149" s="172" t="s">
        <v>163</v>
      </c>
      <c r="F149" s="173" t="s">
        <v>164</v>
      </c>
      <c r="G149" s="174" t="s">
        <v>118</v>
      </c>
      <c r="H149" s="175">
        <v>200</v>
      </c>
      <c r="I149" s="176"/>
      <c r="J149" s="177">
        <f>ROUND(I149*H149,2)</f>
        <v>0</v>
      </c>
      <c r="K149" s="173" t="s">
        <v>1</v>
      </c>
      <c r="L149" s="33"/>
      <c r="M149" s="178" t="s">
        <v>1</v>
      </c>
      <c r="N149" s="179" t="s">
        <v>40</v>
      </c>
      <c r="O149" s="61"/>
      <c r="P149" s="180">
        <f>O149*H149</f>
        <v>0</v>
      </c>
      <c r="Q149" s="180">
        <v>0</v>
      </c>
      <c r="R149" s="180">
        <f>Q149*H149</f>
        <v>0</v>
      </c>
      <c r="S149" s="180">
        <v>0</v>
      </c>
      <c r="T149" s="181">
        <f>S149*H149</f>
        <v>0</v>
      </c>
      <c r="AR149" s="182" t="s">
        <v>119</v>
      </c>
      <c r="AT149" s="182" t="s">
        <v>115</v>
      </c>
      <c r="AU149" s="182" t="s">
        <v>83</v>
      </c>
      <c r="AY149" s="12" t="s">
        <v>114</v>
      </c>
      <c r="BE149" s="183">
        <f>IF(N149="základní",J149,0)</f>
        <v>0</v>
      </c>
      <c r="BF149" s="183">
        <f>IF(N149="snížená",J149,0)</f>
        <v>0</v>
      </c>
      <c r="BG149" s="183">
        <f>IF(N149="zákl. přenesená",J149,0)</f>
        <v>0</v>
      </c>
      <c r="BH149" s="183">
        <f>IF(N149="sníž. přenesená",J149,0)</f>
        <v>0</v>
      </c>
      <c r="BI149" s="183">
        <f>IF(N149="nulová",J149,0)</f>
        <v>0</v>
      </c>
      <c r="BJ149" s="12" t="s">
        <v>83</v>
      </c>
      <c r="BK149" s="183">
        <f>ROUND(I149*H149,2)</f>
        <v>0</v>
      </c>
      <c r="BL149" s="12" t="s">
        <v>119</v>
      </c>
      <c r="BM149" s="182" t="s">
        <v>165</v>
      </c>
    </row>
    <row r="150" spans="2:65" s="1" customFormat="1">
      <c r="B150" s="29"/>
      <c r="C150" s="30"/>
      <c r="D150" s="184" t="s">
        <v>120</v>
      </c>
      <c r="E150" s="30"/>
      <c r="F150" s="185" t="s">
        <v>164</v>
      </c>
      <c r="G150" s="30"/>
      <c r="H150" s="30"/>
      <c r="I150" s="100"/>
      <c r="J150" s="30"/>
      <c r="K150" s="30"/>
      <c r="L150" s="33"/>
      <c r="M150" s="186"/>
      <c r="N150" s="61"/>
      <c r="O150" s="61"/>
      <c r="P150" s="61"/>
      <c r="Q150" s="61"/>
      <c r="R150" s="61"/>
      <c r="S150" s="61"/>
      <c r="T150" s="62"/>
      <c r="AT150" s="12" t="s">
        <v>120</v>
      </c>
      <c r="AU150" s="12" t="s">
        <v>83</v>
      </c>
    </row>
    <row r="151" spans="2:65" s="1" customFormat="1" ht="21.6" customHeight="1">
      <c r="B151" s="29"/>
      <c r="C151" s="171" t="s">
        <v>8</v>
      </c>
      <c r="D151" s="171" t="s">
        <v>115</v>
      </c>
      <c r="E151" s="172" t="s">
        <v>166</v>
      </c>
      <c r="F151" s="173" t="s">
        <v>167</v>
      </c>
      <c r="G151" s="174" t="s">
        <v>118</v>
      </c>
      <c r="H151" s="175">
        <v>1200</v>
      </c>
      <c r="I151" s="176"/>
      <c r="J151" s="177">
        <f>ROUND(I151*H151,2)</f>
        <v>0</v>
      </c>
      <c r="K151" s="173" t="s">
        <v>1</v>
      </c>
      <c r="L151" s="33"/>
      <c r="M151" s="178" t="s">
        <v>1</v>
      </c>
      <c r="N151" s="179" t="s">
        <v>40</v>
      </c>
      <c r="O151" s="61"/>
      <c r="P151" s="180">
        <f>O151*H151</f>
        <v>0</v>
      </c>
      <c r="Q151" s="180">
        <v>0</v>
      </c>
      <c r="R151" s="180">
        <f>Q151*H151</f>
        <v>0</v>
      </c>
      <c r="S151" s="180">
        <v>0</v>
      </c>
      <c r="T151" s="181">
        <f>S151*H151</f>
        <v>0</v>
      </c>
      <c r="AR151" s="182" t="s">
        <v>119</v>
      </c>
      <c r="AT151" s="182" t="s">
        <v>115</v>
      </c>
      <c r="AU151" s="182" t="s">
        <v>83</v>
      </c>
      <c r="AY151" s="12" t="s">
        <v>114</v>
      </c>
      <c r="BE151" s="183">
        <f>IF(N151="základní",J151,0)</f>
        <v>0</v>
      </c>
      <c r="BF151" s="183">
        <f>IF(N151="snížená",J151,0)</f>
        <v>0</v>
      </c>
      <c r="BG151" s="183">
        <f>IF(N151="zákl. přenesená",J151,0)</f>
        <v>0</v>
      </c>
      <c r="BH151" s="183">
        <f>IF(N151="sníž. přenesená",J151,0)</f>
        <v>0</v>
      </c>
      <c r="BI151" s="183">
        <f>IF(N151="nulová",J151,0)</f>
        <v>0</v>
      </c>
      <c r="BJ151" s="12" t="s">
        <v>83</v>
      </c>
      <c r="BK151" s="183">
        <f>ROUND(I151*H151,2)</f>
        <v>0</v>
      </c>
      <c r="BL151" s="12" t="s">
        <v>119</v>
      </c>
      <c r="BM151" s="182" t="s">
        <v>168</v>
      </c>
    </row>
    <row r="152" spans="2:65" s="1" customFormat="1" ht="19.5">
      <c r="B152" s="29"/>
      <c r="C152" s="30"/>
      <c r="D152" s="184" t="s">
        <v>120</v>
      </c>
      <c r="E152" s="30"/>
      <c r="F152" s="185" t="s">
        <v>167</v>
      </c>
      <c r="G152" s="30"/>
      <c r="H152" s="30"/>
      <c r="I152" s="100"/>
      <c r="J152" s="30"/>
      <c r="K152" s="30"/>
      <c r="L152" s="33"/>
      <c r="M152" s="186"/>
      <c r="N152" s="61"/>
      <c r="O152" s="61"/>
      <c r="P152" s="61"/>
      <c r="Q152" s="61"/>
      <c r="R152" s="61"/>
      <c r="S152" s="61"/>
      <c r="T152" s="62"/>
      <c r="AT152" s="12" t="s">
        <v>120</v>
      </c>
      <c r="AU152" s="12" t="s">
        <v>83</v>
      </c>
    </row>
    <row r="153" spans="2:65" s="1" customFormat="1" ht="14.45" customHeight="1">
      <c r="B153" s="29"/>
      <c r="C153" s="171" t="s">
        <v>144</v>
      </c>
      <c r="D153" s="171" t="s">
        <v>115</v>
      </c>
      <c r="E153" s="172" t="s">
        <v>169</v>
      </c>
      <c r="F153" s="173" t="s">
        <v>170</v>
      </c>
      <c r="G153" s="174" t="s">
        <v>118</v>
      </c>
      <c r="H153" s="175">
        <v>139</v>
      </c>
      <c r="I153" s="176"/>
      <c r="J153" s="177">
        <f>ROUND(I153*H153,2)</f>
        <v>0</v>
      </c>
      <c r="K153" s="173" t="s">
        <v>1</v>
      </c>
      <c r="L153" s="33"/>
      <c r="M153" s="178" t="s">
        <v>1</v>
      </c>
      <c r="N153" s="179" t="s">
        <v>40</v>
      </c>
      <c r="O153" s="61"/>
      <c r="P153" s="180">
        <f>O153*H153</f>
        <v>0</v>
      </c>
      <c r="Q153" s="180">
        <v>0</v>
      </c>
      <c r="R153" s="180">
        <f>Q153*H153</f>
        <v>0</v>
      </c>
      <c r="S153" s="180">
        <v>0</v>
      </c>
      <c r="T153" s="181">
        <f>S153*H153</f>
        <v>0</v>
      </c>
      <c r="AR153" s="182" t="s">
        <v>119</v>
      </c>
      <c r="AT153" s="182" t="s">
        <v>115</v>
      </c>
      <c r="AU153" s="182" t="s">
        <v>83</v>
      </c>
      <c r="AY153" s="12" t="s">
        <v>114</v>
      </c>
      <c r="BE153" s="183">
        <f>IF(N153="základní",J153,0)</f>
        <v>0</v>
      </c>
      <c r="BF153" s="183">
        <f>IF(N153="snížená",J153,0)</f>
        <v>0</v>
      </c>
      <c r="BG153" s="183">
        <f>IF(N153="zákl. přenesená",J153,0)</f>
        <v>0</v>
      </c>
      <c r="BH153" s="183">
        <f>IF(N153="sníž. přenesená",J153,0)</f>
        <v>0</v>
      </c>
      <c r="BI153" s="183">
        <f>IF(N153="nulová",J153,0)</f>
        <v>0</v>
      </c>
      <c r="BJ153" s="12" t="s">
        <v>83</v>
      </c>
      <c r="BK153" s="183">
        <f>ROUND(I153*H153,2)</f>
        <v>0</v>
      </c>
      <c r="BL153" s="12" t="s">
        <v>119</v>
      </c>
      <c r="BM153" s="182" t="s">
        <v>171</v>
      </c>
    </row>
    <row r="154" spans="2:65" s="1" customFormat="1">
      <c r="B154" s="29"/>
      <c r="C154" s="30"/>
      <c r="D154" s="184" t="s">
        <v>120</v>
      </c>
      <c r="E154" s="30"/>
      <c r="F154" s="185" t="s">
        <v>170</v>
      </c>
      <c r="G154" s="30"/>
      <c r="H154" s="30"/>
      <c r="I154" s="100"/>
      <c r="J154" s="30"/>
      <c r="K154" s="30"/>
      <c r="L154" s="33"/>
      <c r="M154" s="186"/>
      <c r="N154" s="61"/>
      <c r="O154" s="61"/>
      <c r="P154" s="61"/>
      <c r="Q154" s="61"/>
      <c r="R154" s="61"/>
      <c r="S154" s="61"/>
      <c r="T154" s="62"/>
      <c r="AT154" s="12" t="s">
        <v>120</v>
      </c>
      <c r="AU154" s="12" t="s">
        <v>83</v>
      </c>
    </row>
    <row r="155" spans="2:65" s="10" customFormat="1" ht="25.9" customHeight="1">
      <c r="B155" s="157"/>
      <c r="C155" s="158"/>
      <c r="D155" s="159" t="s">
        <v>74</v>
      </c>
      <c r="E155" s="160" t="s">
        <v>172</v>
      </c>
      <c r="F155" s="160" t="s">
        <v>173</v>
      </c>
      <c r="G155" s="158"/>
      <c r="H155" s="158"/>
      <c r="I155" s="161"/>
      <c r="J155" s="162">
        <f>BK155</f>
        <v>0</v>
      </c>
      <c r="K155" s="158"/>
      <c r="L155" s="163"/>
      <c r="M155" s="164"/>
      <c r="N155" s="165"/>
      <c r="O155" s="165"/>
      <c r="P155" s="166">
        <f>SUM(P156:P185)</f>
        <v>0</v>
      </c>
      <c r="Q155" s="165"/>
      <c r="R155" s="166">
        <f>SUM(R156:R185)</f>
        <v>0</v>
      </c>
      <c r="S155" s="165"/>
      <c r="T155" s="167">
        <f>SUM(T156:T185)</f>
        <v>0</v>
      </c>
      <c r="AR155" s="168" t="s">
        <v>83</v>
      </c>
      <c r="AT155" s="169" t="s">
        <v>74</v>
      </c>
      <c r="AU155" s="169" t="s">
        <v>75</v>
      </c>
      <c r="AY155" s="168" t="s">
        <v>114</v>
      </c>
      <c r="BK155" s="170">
        <f>SUM(BK156:BK185)</f>
        <v>0</v>
      </c>
    </row>
    <row r="156" spans="2:65" s="1" customFormat="1" ht="14.45" customHeight="1">
      <c r="B156" s="29"/>
      <c r="C156" s="171" t="s">
        <v>174</v>
      </c>
      <c r="D156" s="171" t="s">
        <v>115</v>
      </c>
      <c r="E156" s="172" t="s">
        <v>175</v>
      </c>
      <c r="F156" s="173" t="s">
        <v>176</v>
      </c>
      <c r="G156" s="174" t="s">
        <v>118</v>
      </c>
      <c r="H156" s="175">
        <v>5</v>
      </c>
      <c r="I156" s="176"/>
      <c r="J156" s="177">
        <f>ROUND(I156*H156,2)</f>
        <v>0</v>
      </c>
      <c r="K156" s="173" t="s">
        <v>1</v>
      </c>
      <c r="L156" s="33"/>
      <c r="M156" s="178" t="s">
        <v>1</v>
      </c>
      <c r="N156" s="179" t="s">
        <v>40</v>
      </c>
      <c r="O156" s="61"/>
      <c r="P156" s="180">
        <f>O156*H156</f>
        <v>0</v>
      </c>
      <c r="Q156" s="180">
        <v>0</v>
      </c>
      <c r="R156" s="180">
        <f>Q156*H156</f>
        <v>0</v>
      </c>
      <c r="S156" s="180">
        <v>0</v>
      </c>
      <c r="T156" s="181">
        <f>S156*H156</f>
        <v>0</v>
      </c>
      <c r="AR156" s="182" t="s">
        <v>119</v>
      </c>
      <c r="AT156" s="182" t="s">
        <v>115</v>
      </c>
      <c r="AU156" s="182" t="s">
        <v>83</v>
      </c>
      <c r="AY156" s="12" t="s">
        <v>114</v>
      </c>
      <c r="BE156" s="183">
        <f>IF(N156="základní",J156,0)</f>
        <v>0</v>
      </c>
      <c r="BF156" s="183">
        <f>IF(N156="snížená",J156,0)</f>
        <v>0</v>
      </c>
      <c r="BG156" s="183">
        <f>IF(N156="zákl. přenesená",J156,0)</f>
        <v>0</v>
      </c>
      <c r="BH156" s="183">
        <f>IF(N156="sníž. přenesená",J156,0)</f>
        <v>0</v>
      </c>
      <c r="BI156" s="183">
        <f>IF(N156="nulová",J156,0)</f>
        <v>0</v>
      </c>
      <c r="BJ156" s="12" t="s">
        <v>83</v>
      </c>
      <c r="BK156" s="183">
        <f>ROUND(I156*H156,2)</f>
        <v>0</v>
      </c>
      <c r="BL156" s="12" t="s">
        <v>119</v>
      </c>
      <c r="BM156" s="182" t="s">
        <v>177</v>
      </c>
    </row>
    <row r="157" spans="2:65" s="1" customFormat="1">
      <c r="B157" s="29"/>
      <c r="C157" s="30"/>
      <c r="D157" s="184" t="s">
        <v>120</v>
      </c>
      <c r="E157" s="30"/>
      <c r="F157" s="185" t="s">
        <v>176</v>
      </c>
      <c r="G157" s="30"/>
      <c r="H157" s="30"/>
      <c r="I157" s="100"/>
      <c r="J157" s="30"/>
      <c r="K157" s="30"/>
      <c r="L157" s="33"/>
      <c r="M157" s="186"/>
      <c r="N157" s="61"/>
      <c r="O157" s="61"/>
      <c r="P157" s="61"/>
      <c r="Q157" s="61"/>
      <c r="R157" s="61"/>
      <c r="S157" s="61"/>
      <c r="T157" s="62"/>
      <c r="AT157" s="12" t="s">
        <v>120</v>
      </c>
      <c r="AU157" s="12" t="s">
        <v>83</v>
      </c>
    </row>
    <row r="158" spans="2:65" s="1" customFormat="1" ht="14.45" customHeight="1">
      <c r="B158" s="29"/>
      <c r="C158" s="171" t="s">
        <v>148</v>
      </c>
      <c r="D158" s="171" t="s">
        <v>115</v>
      </c>
      <c r="E158" s="172" t="s">
        <v>178</v>
      </c>
      <c r="F158" s="173" t="s">
        <v>179</v>
      </c>
      <c r="G158" s="174" t="s">
        <v>118</v>
      </c>
      <c r="H158" s="175">
        <v>16</v>
      </c>
      <c r="I158" s="176"/>
      <c r="J158" s="177">
        <f>ROUND(I158*H158,2)</f>
        <v>0</v>
      </c>
      <c r="K158" s="173" t="s">
        <v>1</v>
      </c>
      <c r="L158" s="33"/>
      <c r="M158" s="178" t="s">
        <v>1</v>
      </c>
      <c r="N158" s="179" t="s">
        <v>40</v>
      </c>
      <c r="O158" s="61"/>
      <c r="P158" s="180">
        <f>O158*H158</f>
        <v>0</v>
      </c>
      <c r="Q158" s="180">
        <v>0</v>
      </c>
      <c r="R158" s="180">
        <f>Q158*H158</f>
        <v>0</v>
      </c>
      <c r="S158" s="180">
        <v>0</v>
      </c>
      <c r="T158" s="181">
        <f>S158*H158</f>
        <v>0</v>
      </c>
      <c r="AR158" s="182" t="s">
        <v>119</v>
      </c>
      <c r="AT158" s="182" t="s">
        <v>115</v>
      </c>
      <c r="AU158" s="182" t="s">
        <v>83</v>
      </c>
      <c r="AY158" s="12" t="s">
        <v>114</v>
      </c>
      <c r="BE158" s="183">
        <f>IF(N158="základní",J158,0)</f>
        <v>0</v>
      </c>
      <c r="BF158" s="183">
        <f>IF(N158="snížená",J158,0)</f>
        <v>0</v>
      </c>
      <c r="BG158" s="183">
        <f>IF(N158="zákl. přenesená",J158,0)</f>
        <v>0</v>
      </c>
      <c r="BH158" s="183">
        <f>IF(N158="sníž. přenesená",J158,0)</f>
        <v>0</v>
      </c>
      <c r="BI158" s="183">
        <f>IF(N158="nulová",J158,0)</f>
        <v>0</v>
      </c>
      <c r="BJ158" s="12" t="s">
        <v>83</v>
      </c>
      <c r="BK158" s="183">
        <f>ROUND(I158*H158,2)</f>
        <v>0</v>
      </c>
      <c r="BL158" s="12" t="s">
        <v>119</v>
      </c>
      <c r="BM158" s="182" t="s">
        <v>180</v>
      </c>
    </row>
    <row r="159" spans="2:65" s="1" customFormat="1">
      <c r="B159" s="29"/>
      <c r="C159" s="30"/>
      <c r="D159" s="184" t="s">
        <v>120</v>
      </c>
      <c r="E159" s="30"/>
      <c r="F159" s="185" t="s">
        <v>179</v>
      </c>
      <c r="G159" s="30"/>
      <c r="H159" s="30"/>
      <c r="I159" s="100"/>
      <c r="J159" s="30"/>
      <c r="K159" s="30"/>
      <c r="L159" s="33"/>
      <c r="M159" s="186"/>
      <c r="N159" s="61"/>
      <c r="O159" s="61"/>
      <c r="P159" s="61"/>
      <c r="Q159" s="61"/>
      <c r="R159" s="61"/>
      <c r="S159" s="61"/>
      <c r="T159" s="62"/>
      <c r="AT159" s="12" t="s">
        <v>120</v>
      </c>
      <c r="AU159" s="12" t="s">
        <v>83</v>
      </c>
    </row>
    <row r="160" spans="2:65" s="1" customFormat="1" ht="14.45" customHeight="1">
      <c r="B160" s="29"/>
      <c r="C160" s="171" t="s">
        <v>181</v>
      </c>
      <c r="D160" s="171" t="s">
        <v>115</v>
      </c>
      <c r="E160" s="172" t="s">
        <v>182</v>
      </c>
      <c r="F160" s="173" t="s">
        <v>183</v>
      </c>
      <c r="G160" s="174" t="s">
        <v>118</v>
      </c>
      <c r="H160" s="175">
        <v>16</v>
      </c>
      <c r="I160" s="176"/>
      <c r="J160" s="177">
        <f>ROUND(I160*H160,2)</f>
        <v>0</v>
      </c>
      <c r="K160" s="173" t="s">
        <v>1</v>
      </c>
      <c r="L160" s="33"/>
      <c r="M160" s="178" t="s">
        <v>1</v>
      </c>
      <c r="N160" s="179" t="s">
        <v>40</v>
      </c>
      <c r="O160" s="61"/>
      <c r="P160" s="180">
        <f>O160*H160</f>
        <v>0</v>
      </c>
      <c r="Q160" s="180">
        <v>0</v>
      </c>
      <c r="R160" s="180">
        <f>Q160*H160</f>
        <v>0</v>
      </c>
      <c r="S160" s="180">
        <v>0</v>
      </c>
      <c r="T160" s="181">
        <f>S160*H160</f>
        <v>0</v>
      </c>
      <c r="AR160" s="182" t="s">
        <v>119</v>
      </c>
      <c r="AT160" s="182" t="s">
        <v>115</v>
      </c>
      <c r="AU160" s="182" t="s">
        <v>83</v>
      </c>
      <c r="AY160" s="12" t="s">
        <v>114</v>
      </c>
      <c r="BE160" s="183">
        <f>IF(N160="základní",J160,0)</f>
        <v>0</v>
      </c>
      <c r="BF160" s="183">
        <f>IF(N160="snížená",J160,0)</f>
        <v>0</v>
      </c>
      <c r="BG160" s="183">
        <f>IF(N160="zákl. přenesená",J160,0)</f>
        <v>0</v>
      </c>
      <c r="BH160" s="183">
        <f>IF(N160="sníž. přenesená",J160,0)</f>
        <v>0</v>
      </c>
      <c r="BI160" s="183">
        <f>IF(N160="nulová",J160,0)</f>
        <v>0</v>
      </c>
      <c r="BJ160" s="12" t="s">
        <v>83</v>
      </c>
      <c r="BK160" s="183">
        <f>ROUND(I160*H160,2)</f>
        <v>0</v>
      </c>
      <c r="BL160" s="12" t="s">
        <v>119</v>
      </c>
      <c r="BM160" s="182" t="s">
        <v>184</v>
      </c>
    </row>
    <row r="161" spans="2:65" s="1" customFormat="1">
      <c r="B161" s="29"/>
      <c r="C161" s="30"/>
      <c r="D161" s="184" t="s">
        <v>120</v>
      </c>
      <c r="E161" s="30"/>
      <c r="F161" s="185" t="s">
        <v>183</v>
      </c>
      <c r="G161" s="30"/>
      <c r="H161" s="30"/>
      <c r="I161" s="100"/>
      <c r="J161" s="30"/>
      <c r="K161" s="30"/>
      <c r="L161" s="33"/>
      <c r="M161" s="186"/>
      <c r="N161" s="61"/>
      <c r="O161" s="61"/>
      <c r="P161" s="61"/>
      <c r="Q161" s="61"/>
      <c r="R161" s="61"/>
      <c r="S161" s="61"/>
      <c r="T161" s="62"/>
      <c r="AT161" s="12" t="s">
        <v>120</v>
      </c>
      <c r="AU161" s="12" t="s">
        <v>83</v>
      </c>
    </row>
    <row r="162" spans="2:65" s="1" customFormat="1" ht="14.45" customHeight="1">
      <c r="B162" s="29"/>
      <c r="C162" s="171" t="s">
        <v>151</v>
      </c>
      <c r="D162" s="171" t="s">
        <v>115</v>
      </c>
      <c r="E162" s="172" t="s">
        <v>185</v>
      </c>
      <c r="F162" s="173" t="s">
        <v>186</v>
      </c>
      <c r="G162" s="174" t="s">
        <v>118</v>
      </c>
      <c r="H162" s="175">
        <v>4</v>
      </c>
      <c r="I162" s="176"/>
      <c r="J162" s="177">
        <f>ROUND(I162*H162,2)</f>
        <v>0</v>
      </c>
      <c r="K162" s="173" t="s">
        <v>1</v>
      </c>
      <c r="L162" s="33"/>
      <c r="M162" s="178" t="s">
        <v>1</v>
      </c>
      <c r="N162" s="179" t="s">
        <v>40</v>
      </c>
      <c r="O162" s="61"/>
      <c r="P162" s="180">
        <f>O162*H162</f>
        <v>0</v>
      </c>
      <c r="Q162" s="180">
        <v>0</v>
      </c>
      <c r="R162" s="180">
        <f>Q162*H162</f>
        <v>0</v>
      </c>
      <c r="S162" s="180">
        <v>0</v>
      </c>
      <c r="T162" s="181">
        <f>S162*H162</f>
        <v>0</v>
      </c>
      <c r="AR162" s="182" t="s">
        <v>119</v>
      </c>
      <c r="AT162" s="182" t="s">
        <v>115</v>
      </c>
      <c r="AU162" s="182" t="s">
        <v>83</v>
      </c>
      <c r="AY162" s="12" t="s">
        <v>114</v>
      </c>
      <c r="BE162" s="183">
        <f>IF(N162="základní",J162,0)</f>
        <v>0</v>
      </c>
      <c r="BF162" s="183">
        <f>IF(N162="snížená",J162,0)</f>
        <v>0</v>
      </c>
      <c r="BG162" s="183">
        <f>IF(N162="zákl. přenesená",J162,0)</f>
        <v>0</v>
      </c>
      <c r="BH162" s="183">
        <f>IF(N162="sníž. přenesená",J162,0)</f>
        <v>0</v>
      </c>
      <c r="BI162" s="183">
        <f>IF(N162="nulová",J162,0)</f>
        <v>0</v>
      </c>
      <c r="BJ162" s="12" t="s">
        <v>83</v>
      </c>
      <c r="BK162" s="183">
        <f>ROUND(I162*H162,2)</f>
        <v>0</v>
      </c>
      <c r="BL162" s="12" t="s">
        <v>119</v>
      </c>
      <c r="BM162" s="182" t="s">
        <v>187</v>
      </c>
    </row>
    <row r="163" spans="2:65" s="1" customFormat="1">
      <c r="B163" s="29"/>
      <c r="C163" s="30"/>
      <c r="D163" s="184" t="s">
        <v>120</v>
      </c>
      <c r="E163" s="30"/>
      <c r="F163" s="185" t="s">
        <v>186</v>
      </c>
      <c r="G163" s="30"/>
      <c r="H163" s="30"/>
      <c r="I163" s="100"/>
      <c r="J163" s="30"/>
      <c r="K163" s="30"/>
      <c r="L163" s="33"/>
      <c r="M163" s="186"/>
      <c r="N163" s="61"/>
      <c r="O163" s="61"/>
      <c r="P163" s="61"/>
      <c r="Q163" s="61"/>
      <c r="R163" s="61"/>
      <c r="S163" s="61"/>
      <c r="T163" s="62"/>
      <c r="AT163" s="12" t="s">
        <v>120</v>
      </c>
      <c r="AU163" s="12" t="s">
        <v>83</v>
      </c>
    </row>
    <row r="164" spans="2:65" s="1" customFormat="1" ht="14.45" customHeight="1">
      <c r="B164" s="29"/>
      <c r="C164" s="171" t="s">
        <v>7</v>
      </c>
      <c r="D164" s="171" t="s">
        <v>115</v>
      </c>
      <c r="E164" s="172" t="s">
        <v>188</v>
      </c>
      <c r="F164" s="173" t="s">
        <v>189</v>
      </c>
      <c r="G164" s="174" t="s">
        <v>118</v>
      </c>
      <c r="H164" s="175">
        <v>4</v>
      </c>
      <c r="I164" s="176"/>
      <c r="J164" s="177">
        <f>ROUND(I164*H164,2)</f>
        <v>0</v>
      </c>
      <c r="K164" s="173" t="s">
        <v>1</v>
      </c>
      <c r="L164" s="33"/>
      <c r="M164" s="178" t="s">
        <v>1</v>
      </c>
      <c r="N164" s="179" t="s">
        <v>40</v>
      </c>
      <c r="O164" s="61"/>
      <c r="P164" s="180">
        <f>O164*H164</f>
        <v>0</v>
      </c>
      <c r="Q164" s="180">
        <v>0</v>
      </c>
      <c r="R164" s="180">
        <f>Q164*H164</f>
        <v>0</v>
      </c>
      <c r="S164" s="180">
        <v>0</v>
      </c>
      <c r="T164" s="181">
        <f>S164*H164</f>
        <v>0</v>
      </c>
      <c r="AR164" s="182" t="s">
        <v>119</v>
      </c>
      <c r="AT164" s="182" t="s">
        <v>115</v>
      </c>
      <c r="AU164" s="182" t="s">
        <v>83</v>
      </c>
      <c r="AY164" s="12" t="s">
        <v>114</v>
      </c>
      <c r="BE164" s="183">
        <f>IF(N164="základní",J164,0)</f>
        <v>0</v>
      </c>
      <c r="BF164" s="183">
        <f>IF(N164="snížená",J164,0)</f>
        <v>0</v>
      </c>
      <c r="BG164" s="183">
        <f>IF(N164="zákl. přenesená",J164,0)</f>
        <v>0</v>
      </c>
      <c r="BH164" s="183">
        <f>IF(N164="sníž. přenesená",J164,0)</f>
        <v>0</v>
      </c>
      <c r="BI164" s="183">
        <f>IF(N164="nulová",J164,0)</f>
        <v>0</v>
      </c>
      <c r="BJ164" s="12" t="s">
        <v>83</v>
      </c>
      <c r="BK164" s="183">
        <f>ROUND(I164*H164,2)</f>
        <v>0</v>
      </c>
      <c r="BL164" s="12" t="s">
        <v>119</v>
      </c>
      <c r="BM164" s="182" t="s">
        <v>190</v>
      </c>
    </row>
    <row r="165" spans="2:65" s="1" customFormat="1">
      <c r="B165" s="29"/>
      <c r="C165" s="30"/>
      <c r="D165" s="184" t="s">
        <v>120</v>
      </c>
      <c r="E165" s="30"/>
      <c r="F165" s="185" t="s">
        <v>189</v>
      </c>
      <c r="G165" s="30"/>
      <c r="H165" s="30"/>
      <c r="I165" s="100"/>
      <c r="J165" s="30"/>
      <c r="K165" s="30"/>
      <c r="L165" s="33"/>
      <c r="M165" s="186"/>
      <c r="N165" s="61"/>
      <c r="O165" s="61"/>
      <c r="P165" s="61"/>
      <c r="Q165" s="61"/>
      <c r="R165" s="61"/>
      <c r="S165" s="61"/>
      <c r="T165" s="62"/>
      <c r="AT165" s="12" t="s">
        <v>120</v>
      </c>
      <c r="AU165" s="12" t="s">
        <v>83</v>
      </c>
    </row>
    <row r="166" spans="2:65" s="1" customFormat="1" ht="14.45" customHeight="1">
      <c r="B166" s="29"/>
      <c r="C166" s="171" t="s">
        <v>155</v>
      </c>
      <c r="D166" s="171" t="s">
        <v>115</v>
      </c>
      <c r="E166" s="172" t="s">
        <v>191</v>
      </c>
      <c r="F166" s="173" t="s">
        <v>192</v>
      </c>
      <c r="G166" s="174" t="s">
        <v>118</v>
      </c>
      <c r="H166" s="175">
        <v>1</v>
      </c>
      <c r="I166" s="176"/>
      <c r="J166" s="177">
        <f>ROUND(I166*H166,2)</f>
        <v>0</v>
      </c>
      <c r="K166" s="173" t="s">
        <v>1</v>
      </c>
      <c r="L166" s="33"/>
      <c r="M166" s="178" t="s">
        <v>1</v>
      </c>
      <c r="N166" s="179" t="s">
        <v>40</v>
      </c>
      <c r="O166" s="61"/>
      <c r="P166" s="180">
        <f>O166*H166</f>
        <v>0</v>
      </c>
      <c r="Q166" s="180">
        <v>0</v>
      </c>
      <c r="R166" s="180">
        <f>Q166*H166</f>
        <v>0</v>
      </c>
      <c r="S166" s="180">
        <v>0</v>
      </c>
      <c r="T166" s="181">
        <f>S166*H166</f>
        <v>0</v>
      </c>
      <c r="AR166" s="182" t="s">
        <v>119</v>
      </c>
      <c r="AT166" s="182" t="s">
        <v>115</v>
      </c>
      <c r="AU166" s="182" t="s">
        <v>83</v>
      </c>
      <c r="AY166" s="12" t="s">
        <v>114</v>
      </c>
      <c r="BE166" s="183">
        <f>IF(N166="základní",J166,0)</f>
        <v>0</v>
      </c>
      <c r="BF166" s="183">
        <f>IF(N166="snížená",J166,0)</f>
        <v>0</v>
      </c>
      <c r="BG166" s="183">
        <f>IF(N166="zákl. přenesená",J166,0)</f>
        <v>0</v>
      </c>
      <c r="BH166" s="183">
        <f>IF(N166="sníž. přenesená",J166,0)</f>
        <v>0</v>
      </c>
      <c r="BI166" s="183">
        <f>IF(N166="nulová",J166,0)</f>
        <v>0</v>
      </c>
      <c r="BJ166" s="12" t="s">
        <v>83</v>
      </c>
      <c r="BK166" s="183">
        <f>ROUND(I166*H166,2)</f>
        <v>0</v>
      </c>
      <c r="BL166" s="12" t="s">
        <v>119</v>
      </c>
      <c r="BM166" s="182" t="s">
        <v>193</v>
      </c>
    </row>
    <row r="167" spans="2:65" s="1" customFormat="1">
      <c r="B167" s="29"/>
      <c r="C167" s="30"/>
      <c r="D167" s="184" t="s">
        <v>120</v>
      </c>
      <c r="E167" s="30"/>
      <c r="F167" s="185" t="s">
        <v>192</v>
      </c>
      <c r="G167" s="30"/>
      <c r="H167" s="30"/>
      <c r="I167" s="100"/>
      <c r="J167" s="30"/>
      <c r="K167" s="30"/>
      <c r="L167" s="33"/>
      <c r="M167" s="186"/>
      <c r="N167" s="61"/>
      <c r="O167" s="61"/>
      <c r="P167" s="61"/>
      <c r="Q167" s="61"/>
      <c r="R167" s="61"/>
      <c r="S167" s="61"/>
      <c r="T167" s="62"/>
      <c r="AT167" s="12" t="s">
        <v>120</v>
      </c>
      <c r="AU167" s="12" t="s">
        <v>83</v>
      </c>
    </row>
    <row r="168" spans="2:65" s="1" customFormat="1" ht="14.45" customHeight="1">
      <c r="B168" s="29"/>
      <c r="C168" s="171" t="s">
        <v>194</v>
      </c>
      <c r="D168" s="171" t="s">
        <v>115</v>
      </c>
      <c r="E168" s="172" t="s">
        <v>195</v>
      </c>
      <c r="F168" s="173" t="s">
        <v>196</v>
      </c>
      <c r="G168" s="174" t="s">
        <v>197</v>
      </c>
      <c r="H168" s="175">
        <v>1</v>
      </c>
      <c r="I168" s="176"/>
      <c r="J168" s="177">
        <f>ROUND(I168*H168,2)</f>
        <v>0</v>
      </c>
      <c r="K168" s="173" t="s">
        <v>1</v>
      </c>
      <c r="L168" s="33"/>
      <c r="M168" s="178" t="s">
        <v>1</v>
      </c>
      <c r="N168" s="179" t="s">
        <v>40</v>
      </c>
      <c r="O168" s="61"/>
      <c r="P168" s="180">
        <f>O168*H168</f>
        <v>0</v>
      </c>
      <c r="Q168" s="180">
        <v>0</v>
      </c>
      <c r="R168" s="180">
        <f>Q168*H168</f>
        <v>0</v>
      </c>
      <c r="S168" s="180">
        <v>0</v>
      </c>
      <c r="T168" s="181">
        <f>S168*H168</f>
        <v>0</v>
      </c>
      <c r="AR168" s="182" t="s">
        <v>119</v>
      </c>
      <c r="AT168" s="182" t="s">
        <v>115</v>
      </c>
      <c r="AU168" s="182" t="s">
        <v>83</v>
      </c>
      <c r="AY168" s="12" t="s">
        <v>114</v>
      </c>
      <c r="BE168" s="183">
        <f>IF(N168="základní",J168,0)</f>
        <v>0</v>
      </c>
      <c r="BF168" s="183">
        <f>IF(N168="snížená",J168,0)</f>
        <v>0</v>
      </c>
      <c r="BG168" s="183">
        <f>IF(N168="zákl. přenesená",J168,0)</f>
        <v>0</v>
      </c>
      <c r="BH168" s="183">
        <f>IF(N168="sníž. přenesená",J168,0)</f>
        <v>0</v>
      </c>
      <c r="BI168" s="183">
        <f>IF(N168="nulová",J168,0)</f>
        <v>0</v>
      </c>
      <c r="BJ168" s="12" t="s">
        <v>83</v>
      </c>
      <c r="BK168" s="183">
        <f>ROUND(I168*H168,2)</f>
        <v>0</v>
      </c>
      <c r="BL168" s="12" t="s">
        <v>119</v>
      </c>
      <c r="BM168" s="182" t="s">
        <v>198</v>
      </c>
    </row>
    <row r="169" spans="2:65" s="1" customFormat="1">
      <c r="B169" s="29"/>
      <c r="C169" s="30"/>
      <c r="D169" s="184" t="s">
        <v>120</v>
      </c>
      <c r="E169" s="30"/>
      <c r="F169" s="185" t="s">
        <v>196</v>
      </c>
      <c r="G169" s="30"/>
      <c r="H169" s="30"/>
      <c r="I169" s="100"/>
      <c r="J169" s="30"/>
      <c r="K169" s="30"/>
      <c r="L169" s="33"/>
      <c r="M169" s="186"/>
      <c r="N169" s="61"/>
      <c r="O169" s="61"/>
      <c r="P169" s="61"/>
      <c r="Q169" s="61"/>
      <c r="R169" s="61"/>
      <c r="S169" s="61"/>
      <c r="T169" s="62"/>
      <c r="AT169" s="12" t="s">
        <v>120</v>
      </c>
      <c r="AU169" s="12" t="s">
        <v>83</v>
      </c>
    </row>
    <row r="170" spans="2:65" s="1" customFormat="1" ht="14.45" customHeight="1">
      <c r="B170" s="29"/>
      <c r="C170" s="171" t="s">
        <v>158</v>
      </c>
      <c r="D170" s="171" t="s">
        <v>115</v>
      </c>
      <c r="E170" s="172" t="s">
        <v>199</v>
      </c>
      <c r="F170" s="173" t="s">
        <v>200</v>
      </c>
      <c r="G170" s="174" t="s">
        <v>118</v>
      </c>
      <c r="H170" s="175">
        <v>2</v>
      </c>
      <c r="I170" s="176"/>
      <c r="J170" s="177">
        <f>ROUND(I170*H170,2)</f>
        <v>0</v>
      </c>
      <c r="K170" s="173" t="s">
        <v>1</v>
      </c>
      <c r="L170" s="33"/>
      <c r="M170" s="178" t="s">
        <v>1</v>
      </c>
      <c r="N170" s="179" t="s">
        <v>40</v>
      </c>
      <c r="O170" s="61"/>
      <c r="P170" s="180">
        <f>O170*H170</f>
        <v>0</v>
      </c>
      <c r="Q170" s="180">
        <v>0</v>
      </c>
      <c r="R170" s="180">
        <f>Q170*H170</f>
        <v>0</v>
      </c>
      <c r="S170" s="180">
        <v>0</v>
      </c>
      <c r="T170" s="181">
        <f>S170*H170</f>
        <v>0</v>
      </c>
      <c r="AR170" s="182" t="s">
        <v>119</v>
      </c>
      <c r="AT170" s="182" t="s">
        <v>115</v>
      </c>
      <c r="AU170" s="182" t="s">
        <v>83</v>
      </c>
      <c r="AY170" s="12" t="s">
        <v>114</v>
      </c>
      <c r="BE170" s="183">
        <f>IF(N170="základní",J170,0)</f>
        <v>0</v>
      </c>
      <c r="BF170" s="183">
        <f>IF(N170="snížená",J170,0)</f>
        <v>0</v>
      </c>
      <c r="BG170" s="183">
        <f>IF(N170="zákl. přenesená",J170,0)</f>
        <v>0</v>
      </c>
      <c r="BH170" s="183">
        <f>IF(N170="sníž. přenesená",J170,0)</f>
        <v>0</v>
      </c>
      <c r="BI170" s="183">
        <f>IF(N170="nulová",J170,0)</f>
        <v>0</v>
      </c>
      <c r="BJ170" s="12" t="s">
        <v>83</v>
      </c>
      <c r="BK170" s="183">
        <f>ROUND(I170*H170,2)</f>
        <v>0</v>
      </c>
      <c r="BL170" s="12" t="s">
        <v>119</v>
      </c>
      <c r="BM170" s="182" t="s">
        <v>201</v>
      </c>
    </row>
    <row r="171" spans="2:65" s="1" customFormat="1">
      <c r="B171" s="29"/>
      <c r="C171" s="30"/>
      <c r="D171" s="184" t="s">
        <v>120</v>
      </c>
      <c r="E171" s="30"/>
      <c r="F171" s="185" t="s">
        <v>200</v>
      </c>
      <c r="G171" s="30"/>
      <c r="H171" s="30"/>
      <c r="I171" s="100"/>
      <c r="J171" s="30"/>
      <c r="K171" s="30"/>
      <c r="L171" s="33"/>
      <c r="M171" s="186"/>
      <c r="N171" s="61"/>
      <c r="O171" s="61"/>
      <c r="P171" s="61"/>
      <c r="Q171" s="61"/>
      <c r="R171" s="61"/>
      <c r="S171" s="61"/>
      <c r="T171" s="62"/>
      <c r="AT171" s="12" t="s">
        <v>120</v>
      </c>
      <c r="AU171" s="12" t="s">
        <v>83</v>
      </c>
    </row>
    <row r="172" spans="2:65" s="1" customFormat="1" ht="14.45" customHeight="1">
      <c r="B172" s="29"/>
      <c r="C172" s="171" t="s">
        <v>202</v>
      </c>
      <c r="D172" s="171" t="s">
        <v>115</v>
      </c>
      <c r="E172" s="172" t="s">
        <v>203</v>
      </c>
      <c r="F172" s="173" t="s">
        <v>204</v>
      </c>
      <c r="G172" s="174" t="s">
        <v>118</v>
      </c>
      <c r="H172" s="175">
        <v>4</v>
      </c>
      <c r="I172" s="176"/>
      <c r="J172" s="177">
        <f>ROUND(I172*H172,2)</f>
        <v>0</v>
      </c>
      <c r="K172" s="173" t="s">
        <v>1</v>
      </c>
      <c r="L172" s="33"/>
      <c r="M172" s="178" t="s">
        <v>1</v>
      </c>
      <c r="N172" s="179" t="s">
        <v>40</v>
      </c>
      <c r="O172" s="61"/>
      <c r="P172" s="180">
        <f>O172*H172</f>
        <v>0</v>
      </c>
      <c r="Q172" s="180">
        <v>0</v>
      </c>
      <c r="R172" s="180">
        <f>Q172*H172</f>
        <v>0</v>
      </c>
      <c r="S172" s="180">
        <v>0</v>
      </c>
      <c r="T172" s="181">
        <f>S172*H172</f>
        <v>0</v>
      </c>
      <c r="AR172" s="182" t="s">
        <v>119</v>
      </c>
      <c r="AT172" s="182" t="s">
        <v>115</v>
      </c>
      <c r="AU172" s="182" t="s">
        <v>83</v>
      </c>
      <c r="AY172" s="12" t="s">
        <v>114</v>
      </c>
      <c r="BE172" s="183">
        <f>IF(N172="základní",J172,0)</f>
        <v>0</v>
      </c>
      <c r="BF172" s="183">
        <f>IF(N172="snížená",J172,0)</f>
        <v>0</v>
      </c>
      <c r="BG172" s="183">
        <f>IF(N172="zákl. přenesená",J172,0)</f>
        <v>0</v>
      </c>
      <c r="BH172" s="183">
        <f>IF(N172="sníž. přenesená",J172,0)</f>
        <v>0</v>
      </c>
      <c r="BI172" s="183">
        <f>IF(N172="nulová",J172,0)</f>
        <v>0</v>
      </c>
      <c r="BJ172" s="12" t="s">
        <v>83</v>
      </c>
      <c r="BK172" s="183">
        <f>ROUND(I172*H172,2)</f>
        <v>0</v>
      </c>
      <c r="BL172" s="12" t="s">
        <v>119</v>
      </c>
      <c r="BM172" s="182" t="s">
        <v>205</v>
      </c>
    </row>
    <row r="173" spans="2:65" s="1" customFormat="1">
      <c r="B173" s="29"/>
      <c r="C173" s="30"/>
      <c r="D173" s="184" t="s">
        <v>120</v>
      </c>
      <c r="E173" s="30"/>
      <c r="F173" s="185" t="s">
        <v>204</v>
      </c>
      <c r="G173" s="30"/>
      <c r="H173" s="30"/>
      <c r="I173" s="100"/>
      <c r="J173" s="30"/>
      <c r="K173" s="30"/>
      <c r="L173" s="33"/>
      <c r="M173" s="186"/>
      <c r="N173" s="61"/>
      <c r="O173" s="61"/>
      <c r="P173" s="61"/>
      <c r="Q173" s="61"/>
      <c r="R173" s="61"/>
      <c r="S173" s="61"/>
      <c r="T173" s="62"/>
      <c r="AT173" s="12" t="s">
        <v>120</v>
      </c>
      <c r="AU173" s="12" t="s">
        <v>83</v>
      </c>
    </row>
    <row r="174" spans="2:65" s="1" customFormat="1" ht="14.45" customHeight="1">
      <c r="B174" s="29"/>
      <c r="C174" s="171" t="s">
        <v>162</v>
      </c>
      <c r="D174" s="171" t="s">
        <v>115</v>
      </c>
      <c r="E174" s="172" t="s">
        <v>206</v>
      </c>
      <c r="F174" s="173" t="s">
        <v>207</v>
      </c>
      <c r="G174" s="174" t="s">
        <v>118</v>
      </c>
      <c r="H174" s="175">
        <v>5</v>
      </c>
      <c r="I174" s="176"/>
      <c r="J174" s="177">
        <f>ROUND(I174*H174,2)</f>
        <v>0</v>
      </c>
      <c r="K174" s="173" t="s">
        <v>1</v>
      </c>
      <c r="L174" s="33"/>
      <c r="M174" s="178" t="s">
        <v>1</v>
      </c>
      <c r="N174" s="179" t="s">
        <v>40</v>
      </c>
      <c r="O174" s="61"/>
      <c r="P174" s="180">
        <f>O174*H174</f>
        <v>0</v>
      </c>
      <c r="Q174" s="180">
        <v>0</v>
      </c>
      <c r="R174" s="180">
        <f>Q174*H174</f>
        <v>0</v>
      </c>
      <c r="S174" s="180">
        <v>0</v>
      </c>
      <c r="T174" s="181">
        <f>S174*H174</f>
        <v>0</v>
      </c>
      <c r="AR174" s="182" t="s">
        <v>119</v>
      </c>
      <c r="AT174" s="182" t="s">
        <v>115</v>
      </c>
      <c r="AU174" s="182" t="s">
        <v>83</v>
      </c>
      <c r="AY174" s="12" t="s">
        <v>114</v>
      </c>
      <c r="BE174" s="183">
        <f>IF(N174="základní",J174,0)</f>
        <v>0</v>
      </c>
      <c r="BF174" s="183">
        <f>IF(N174="snížená",J174,0)</f>
        <v>0</v>
      </c>
      <c r="BG174" s="183">
        <f>IF(N174="zákl. přenesená",J174,0)</f>
        <v>0</v>
      </c>
      <c r="BH174" s="183">
        <f>IF(N174="sníž. přenesená",J174,0)</f>
        <v>0</v>
      </c>
      <c r="BI174" s="183">
        <f>IF(N174="nulová",J174,0)</f>
        <v>0</v>
      </c>
      <c r="BJ174" s="12" t="s">
        <v>83</v>
      </c>
      <c r="BK174" s="183">
        <f>ROUND(I174*H174,2)</f>
        <v>0</v>
      </c>
      <c r="BL174" s="12" t="s">
        <v>119</v>
      </c>
      <c r="BM174" s="182" t="s">
        <v>208</v>
      </c>
    </row>
    <row r="175" spans="2:65" s="1" customFormat="1">
      <c r="B175" s="29"/>
      <c r="C175" s="30"/>
      <c r="D175" s="184" t="s">
        <v>120</v>
      </c>
      <c r="E175" s="30"/>
      <c r="F175" s="185" t="s">
        <v>207</v>
      </c>
      <c r="G175" s="30"/>
      <c r="H175" s="30"/>
      <c r="I175" s="100"/>
      <c r="J175" s="30"/>
      <c r="K175" s="30"/>
      <c r="L175" s="33"/>
      <c r="M175" s="186"/>
      <c r="N175" s="61"/>
      <c r="O175" s="61"/>
      <c r="P175" s="61"/>
      <c r="Q175" s="61"/>
      <c r="R175" s="61"/>
      <c r="S175" s="61"/>
      <c r="T175" s="62"/>
      <c r="AT175" s="12" t="s">
        <v>120</v>
      </c>
      <c r="AU175" s="12" t="s">
        <v>83</v>
      </c>
    </row>
    <row r="176" spans="2:65" s="1" customFormat="1" ht="14.45" customHeight="1">
      <c r="B176" s="29"/>
      <c r="C176" s="171" t="s">
        <v>209</v>
      </c>
      <c r="D176" s="171" t="s">
        <v>115</v>
      </c>
      <c r="E176" s="172" t="s">
        <v>210</v>
      </c>
      <c r="F176" s="173" t="s">
        <v>211</v>
      </c>
      <c r="G176" s="174" t="s">
        <v>118</v>
      </c>
      <c r="H176" s="175">
        <v>8</v>
      </c>
      <c r="I176" s="176"/>
      <c r="J176" s="177">
        <f>ROUND(I176*H176,2)</f>
        <v>0</v>
      </c>
      <c r="K176" s="173" t="s">
        <v>1</v>
      </c>
      <c r="L176" s="33"/>
      <c r="M176" s="178" t="s">
        <v>1</v>
      </c>
      <c r="N176" s="179" t="s">
        <v>40</v>
      </c>
      <c r="O176" s="61"/>
      <c r="P176" s="180">
        <f>O176*H176</f>
        <v>0</v>
      </c>
      <c r="Q176" s="180">
        <v>0</v>
      </c>
      <c r="R176" s="180">
        <f>Q176*H176</f>
        <v>0</v>
      </c>
      <c r="S176" s="180">
        <v>0</v>
      </c>
      <c r="T176" s="181">
        <f>S176*H176</f>
        <v>0</v>
      </c>
      <c r="AR176" s="182" t="s">
        <v>119</v>
      </c>
      <c r="AT176" s="182" t="s">
        <v>115</v>
      </c>
      <c r="AU176" s="182" t="s">
        <v>83</v>
      </c>
      <c r="AY176" s="12" t="s">
        <v>114</v>
      </c>
      <c r="BE176" s="183">
        <f>IF(N176="základní",J176,0)</f>
        <v>0</v>
      </c>
      <c r="BF176" s="183">
        <f>IF(N176="snížená",J176,0)</f>
        <v>0</v>
      </c>
      <c r="BG176" s="183">
        <f>IF(N176="zákl. přenesená",J176,0)</f>
        <v>0</v>
      </c>
      <c r="BH176" s="183">
        <f>IF(N176="sníž. přenesená",J176,0)</f>
        <v>0</v>
      </c>
      <c r="BI176" s="183">
        <f>IF(N176="nulová",J176,0)</f>
        <v>0</v>
      </c>
      <c r="BJ176" s="12" t="s">
        <v>83</v>
      </c>
      <c r="BK176" s="183">
        <f>ROUND(I176*H176,2)</f>
        <v>0</v>
      </c>
      <c r="BL176" s="12" t="s">
        <v>119</v>
      </c>
      <c r="BM176" s="182" t="s">
        <v>212</v>
      </c>
    </row>
    <row r="177" spans="2:65" s="1" customFormat="1">
      <c r="B177" s="29"/>
      <c r="C177" s="30"/>
      <c r="D177" s="184" t="s">
        <v>120</v>
      </c>
      <c r="E177" s="30"/>
      <c r="F177" s="185" t="s">
        <v>211</v>
      </c>
      <c r="G177" s="30"/>
      <c r="H177" s="30"/>
      <c r="I177" s="100"/>
      <c r="J177" s="30"/>
      <c r="K177" s="30"/>
      <c r="L177" s="33"/>
      <c r="M177" s="186"/>
      <c r="N177" s="61"/>
      <c r="O177" s="61"/>
      <c r="P177" s="61"/>
      <c r="Q177" s="61"/>
      <c r="R177" s="61"/>
      <c r="S177" s="61"/>
      <c r="T177" s="62"/>
      <c r="AT177" s="12" t="s">
        <v>120</v>
      </c>
      <c r="AU177" s="12" t="s">
        <v>83</v>
      </c>
    </row>
    <row r="178" spans="2:65" s="1" customFormat="1" ht="14.45" customHeight="1">
      <c r="B178" s="29"/>
      <c r="C178" s="171" t="s">
        <v>165</v>
      </c>
      <c r="D178" s="171" t="s">
        <v>115</v>
      </c>
      <c r="E178" s="172" t="s">
        <v>213</v>
      </c>
      <c r="F178" s="173" t="s">
        <v>214</v>
      </c>
      <c r="G178" s="174" t="s">
        <v>118</v>
      </c>
      <c r="H178" s="175">
        <v>1</v>
      </c>
      <c r="I178" s="176"/>
      <c r="J178" s="177">
        <f>ROUND(I178*H178,2)</f>
        <v>0</v>
      </c>
      <c r="K178" s="173" t="s">
        <v>1</v>
      </c>
      <c r="L178" s="33"/>
      <c r="M178" s="178" t="s">
        <v>1</v>
      </c>
      <c r="N178" s="179" t="s">
        <v>40</v>
      </c>
      <c r="O178" s="61"/>
      <c r="P178" s="180">
        <f>O178*H178</f>
        <v>0</v>
      </c>
      <c r="Q178" s="180">
        <v>0</v>
      </c>
      <c r="R178" s="180">
        <f>Q178*H178</f>
        <v>0</v>
      </c>
      <c r="S178" s="180">
        <v>0</v>
      </c>
      <c r="T178" s="181">
        <f>S178*H178</f>
        <v>0</v>
      </c>
      <c r="AR178" s="182" t="s">
        <v>119</v>
      </c>
      <c r="AT178" s="182" t="s">
        <v>115</v>
      </c>
      <c r="AU178" s="182" t="s">
        <v>83</v>
      </c>
      <c r="AY178" s="12" t="s">
        <v>114</v>
      </c>
      <c r="BE178" s="183">
        <f>IF(N178="základní",J178,0)</f>
        <v>0</v>
      </c>
      <c r="BF178" s="183">
        <f>IF(N178="snížená",J178,0)</f>
        <v>0</v>
      </c>
      <c r="BG178" s="183">
        <f>IF(N178="zákl. přenesená",J178,0)</f>
        <v>0</v>
      </c>
      <c r="BH178" s="183">
        <f>IF(N178="sníž. přenesená",J178,0)</f>
        <v>0</v>
      </c>
      <c r="BI178" s="183">
        <f>IF(N178="nulová",J178,0)</f>
        <v>0</v>
      </c>
      <c r="BJ178" s="12" t="s">
        <v>83</v>
      </c>
      <c r="BK178" s="183">
        <f>ROUND(I178*H178,2)</f>
        <v>0</v>
      </c>
      <c r="BL178" s="12" t="s">
        <v>119</v>
      </c>
      <c r="BM178" s="182" t="s">
        <v>215</v>
      </c>
    </row>
    <row r="179" spans="2:65" s="1" customFormat="1">
      <c r="B179" s="29"/>
      <c r="C179" s="30"/>
      <c r="D179" s="184" t="s">
        <v>120</v>
      </c>
      <c r="E179" s="30"/>
      <c r="F179" s="185" t="s">
        <v>214</v>
      </c>
      <c r="G179" s="30"/>
      <c r="H179" s="30"/>
      <c r="I179" s="100"/>
      <c r="J179" s="30"/>
      <c r="K179" s="30"/>
      <c r="L179" s="33"/>
      <c r="M179" s="186"/>
      <c r="N179" s="61"/>
      <c r="O179" s="61"/>
      <c r="P179" s="61"/>
      <c r="Q179" s="61"/>
      <c r="R179" s="61"/>
      <c r="S179" s="61"/>
      <c r="T179" s="62"/>
      <c r="AT179" s="12" t="s">
        <v>120</v>
      </c>
      <c r="AU179" s="12" t="s">
        <v>83</v>
      </c>
    </row>
    <row r="180" spans="2:65" s="1" customFormat="1" ht="14.45" customHeight="1">
      <c r="B180" s="29"/>
      <c r="C180" s="171" t="s">
        <v>216</v>
      </c>
      <c r="D180" s="171" t="s">
        <v>115</v>
      </c>
      <c r="E180" s="172" t="s">
        <v>217</v>
      </c>
      <c r="F180" s="173" t="s">
        <v>218</v>
      </c>
      <c r="G180" s="174" t="s">
        <v>118</v>
      </c>
      <c r="H180" s="175">
        <v>1</v>
      </c>
      <c r="I180" s="176"/>
      <c r="J180" s="177">
        <f>ROUND(I180*H180,2)</f>
        <v>0</v>
      </c>
      <c r="K180" s="173" t="s">
        <v>1</v>
      </c>
      <c r="L180" s="33"/>
      <c r="M180" s="178" t="s">
        <v>1</v>
      </c>
      <c r="N180" s="179" t="s">
        <v>40</v>
      </c>
      <c r="O180" s="61"/>
      <c r="P180" s="180">
        <f>O180*H180</f>
        <v>0</v>
      </c>
      <c r="Q180" s="180">
        <v>0</v>
      </c>
      <c r="R180" s="180">
        <f>Q180*H180</f>
        <v>0</v>
      </c>
      <c r="S180" s="180">
        <v>0</v>
      </c>
      <c r="T180" s="181">
        <f>S180*H180</f>
        <v>0</v>
      </c>
      <c r="AR180" s="182" t="s">
        <v>119</v>
      </c>
      <c r="AT180" s="182" t="s">
        <v>115</v>
      </c>
      <c r="AU180" s="182" t="s">
        <v>83</v>
      </c>
      <c r="AY180" s="12" t="s">
        <v>114</v>
      </c>
      <c r="BE180" s="183">
        <f>IF(N180="základní",J180,0)</f>
        <v>0</v>
      </c>
      <c r="BF180" s="183">
        <f>IF(N180="snížená",J180,0)</f>
        <v>0</v>
      </c>
      <c r="BG180" s="183">
        <f>IF(N180="zákl. přenesená",J180,0)</f>
        <v>0</v>
      </c>
      <c r="BH180" s="183">
        <f>IF(N180="sníž. přenesená",J180,0)</f>
        <v>0</v>
      </c>
      <c r="BI180" s="183">
        <f>IF(N180="nulová",J180,0)</f>
        <v>0</v>
      </c>
      <c r="BJ180" s="12" t="s">
        <v>83</v>
      </c>
      <c r="BK180" s="183">
        <f>ROUND(I180*H180,2)</f>
        <v>0</v>
      </c>
      <c r="BL180" s="12" t="s">
        <v>119</v>
      </c>
      <c r="BM180" s="182" t="s">
        <v>219</v>
      </c>
    </row>
    <row r="181" spans="2:65" s="1" customFormat="1">
      <c r="B181" s="29"/>
      <c r="C181" s="30"/>
      <c r="D181" s="184" t="s">
        <v>120</v>
      </c>
      <c r="E181" s="30"/>
      <c r="F181" s="185" t="s">
        <v>218</v>
      </c>
      <c r="G181" s="30"/>
      <c r="H181" s="30"/>
      <c r="I181" s="100"/>
      <c r="J181" s="30"/>
      <c r="K181" s="30"/>
      <c r="L181" s="33"/>
      <c r="M181" s="186"/>
      <c r="N181" s="61"/>
      <c r="O181" s="61"/>
      <c r="P181" s="61"/>
      <c r="Q181" s="61"/>
      <c r="R181" s="61"/>
      <c r="S181" s="61"/>
      <c r="T181" s="62"/>
      <c r="AT181" s="12" t="s">
        <v>120</v>
      </c>
      <c r="AU181" s="12" t="s">
        <v>83</v>
      </c>
    </row>
    <row r="182" spans="2:65" s="1" customFormat="1" ht="14.45" customHeight="1">
      <c r="B182" s="29"/>
      <c r="C182" s="171" t="s">
        <v>168</v>
      </c>
      <c r="D182" s="171" t="s">
        <v>115</v>
      </c>
      <c r="E182" s="172" t="s">
        <v>220</v>
      </c>
      <c r="F182" s="173" t="s">
        <v>221</v>
      </c>
      <c r="G182" s="174" t="s">
        <v>118</v>
      </c>
      <c r="H182" s="175">
        <v>2</v>
      </c>
      <c r="I182" s="176"/>
      <c r="J182" s="177">
        <f>ROUND(I182*H182,2)</f>
        <v>0</v>
      </c>
      <c r="K182" s="173" t="s">
        <v>1</v>
      </c>
      <c r="L182" s="33"/>
      <c r="M182" s="178" t="s">
        <v>1</v>
      </c>
      <c r="N182" s="179" t="s">
        <v>40</v>
      </c>
      <c r="O182" s="61"/>
      <c r="P182" s="180">
        <f>O182*H182</f>
        <v>0</v>
      </c>
      <c r="Q182" s="180">
        <v>0</v>
      </c>
      <c r="R182" s="180">
        <f>Q182*H182</f>
        <v>0</v>
      </c>
      <c r="S182" s="180">
        <v>0</v>
      </c>
      <c r="T182" s="181">
        <f>S182*H182</f>
        <v>0</v>
      </c>
      <c r="AR182" s="182" t="s">
        <v>119</v>
      </c>
      <c r="AT182" s="182" t="s">
        <v>115</v>
      </c>
      <c r="AU182" s="182" t="s">
        <v>83</v>
      </c>
      <c r="AY182" s="12" t="s">
        <v>114</v>
      </c>
      <c r="BE182" s="183">
        <f>IF(N182="základní",J182,0)</f>
        <v>0</v>
      </c>
      <c r="BF182" s="183">
        <f>IF(N182="snížená",J182,0)</f>
        <v>0</v>
      </c>
      <c r="BG182" s="183">
        <f>IF(N182="zákl. přenesená",J182,0)</f>
        <v>0</v>
      </c>
      <c r="BH182" s="183">
        <f>IF(N182="sníž. přenesená",J182,0)</f>
        <v>0</v>
      </c>
      <c r="BI182" s="183">
        <f>IF(N182="nulová",J182,0)</f>
        <v>0</v>
      </c>
      <c r="BJ182" s="12" t="s">
        <v>83</v>
      </c>
      <c r="BK182" s="183">
        <f>ROUND(I182*H182,2)</f>
        <v>0</v>
      </c>
      <c r="BL182" s="12" t="s">
        <v>119</v>
      </c>
      <c r="BM182" s="182" t="s">
        <v>222</v>
      </c>
    </row>
    <row r="183" spans="2:65" s="1" customFormat="1">
      <c r="B183" s="29"/>
      <c r="C183" s="30"/>
      <c r="D183" s="184" t="s">
        <v>120</v>
      </c>
      <c r="E183" s="30"/>
      <c r="F183" s="185" t="s">
        <v>221</v>
      </c>
      <c r="G183" s="30"/>
      <c r="H183" s="30"/>
      <c r="I183" s="100"/>
      <c r="J183" s="30"/>
      <c r="K183" s="30"/>
      <c r="L183" s="33"/>
      <c r="M183" s="186"/>
      <c r="N183" s="61"/>
      <c r="O183" s="61"/>
      <c r="P183" s="61"/>
      <c r="Q183" s="61"/>
      <c r="R183" s="61"/>
      <c r="S183" s="61"/>
      <c r="T183" s="62"/>
      <c r="AT183" s="12" t="s">
        <v>120</v>
      </c>
      <c r="AU183" s="12" t="s">
        <v>83</v>
      </c>
    </row>
    <row r="184" spans="2:65" s="1" customFormat="1" ht="14.45" customHeight="1">
      <c r="B184" s="29"/>
      <c r="C184" s="171" t="s">
        <v>223</v>
      </c>
      <c r="D184" s="171" t="s">
        <v>115</v>
      </c>
      <c r="E184" s="172" t="s">
        <v>224</v>
      </c>
      <c r="F184" s="173" t="s">
        <v>225</v>
      </c>
      <c r="G184" s="174" t="s">
        <v>118</v>
      </c>
      <c r="H184" s="175">
        <v>1</v>
      </c>
      <c r="I184" s="176"/>
      <c r="J184" s="177">
        <f>ROUND(I184*H184,2)</f>
        <v>0</v>
      </c>
      <c r="K184" s="173" t="s">
        <v>1</v>
      </c>
      <c r="L184" s="33"/>
      <c r="M184" s="178" t="s">
        <v>1</v>
      </c>
      <c r="N184" s="179" t="s">
        <v>40</v>
      </c>
      <c r="O184" s="61"/>
      <c r="P184" s="180">
        <f>O184*H184</f>
        <v>0</v>
      </c>
      <c r="Q184" s="180">
        <v>0</v>
      </c>
      <c r="R184" s="180">
        <f>Q184*H184</f>
        <v>0</v>
      </c>
      <c r="S184" s="180">
        <v>0</v>
      </c>
      <c r="T184" s="181">
        <f>S184*H184</f>
        <v>0</v>
      </c>
      <c r="AR184" s="182" t="s">
        <v>119</v>
      </c>
      <c r="AT184" s="182" t="s">
        <v>115</v>
      </c>
      <c r="AU184" s="182" t="s">
        <v>83</v>
      </c>
      <c r="AY184" s="12" t="s">
        <v>114</v>
      </c>
      <c r="BE184" s="183">
        <f>IF(N184="základní",J184,0)</f>
        <v>0</v>
      </c>
      <c r="BF184" s="183">
        <f>IF(N184="snížená",J184,0)</f>
        <v>0</v>
      </c>
      <c r="BG184" s="183">
        <f>IF(N184="zákl. přenesená",J184,0)</f>
        <v>0</v>
      </c>
      <c r="BH184" s="183">
        <f>IF(N184="sníž. přenesená",J184,0)</f>
        <v>0</v>
      </c>
      <c r="BI184" s="183">
        <f>IF(N184="nulová",J184,0)</f>
        <v>0</v>
      </c>
      <c r="BJ184" s="12" t="s">
        <v>83</v>
      </c>
      <c r="BK184" s="183">
        <f>ROUND(I184*H184,2)</f>
        <v>0</v>
      </c>
      <c r="BL184" s="12" t="s">
        <v>119</v>
      </c>
      <c r="BM184" s="182" t="s">
        <v>226</v>
      </c>
    </row>
    <row r="185" spans="2:65" s="1" customFormat="1">
      <c r="B185" s="29"/>
      <c r="C185" s="30"/>
      <c r="D185" s="184" t="s">
        <v>120</v>
      </c>
      <c r="E185" s="30"/>
      <c r="F185" s="185" t="s">
        <v>225</v>
      </c>
      <c r="G185" s="30"/>
      <c r="H185" s="30"/>
      <c r="I185" s="100"/>
      <c r="J185" s="30"/>
      <c r="K185" s="30"/>
      <c r="L185" s="33"/>
      <c r="M185" s="186"/>
      <c r="N185" s="61"/>
      <c r="O185" s="61"/>
      <c r="P185" s="61"/>
      <c r="Q185" s="61"/>
      <c r="R185" s="61"/>
      <c r="S185" s="61"/>
      <c r="T185" s="62"/>
      <c r="AT185" s="12" t="s">
        <v>120</v>
      </c>
      <c r="AU185" s="12" t="s">
        <v>83</v>
      </c>
    </row>
    <row r="186" spans="2:65" s="10" customFormat="1" ht="25.9" customHeight="1">
      <c r="B186" s="157"/>
      <c r="C186" s="158"/>
      <c r="D186" s="159" t="s">
        <v>74</v>
      </c>
      <c r="E186" s="160" t="s">
        <v>227</v>
      </c>
      <c r="F186" s="160" t="s">
        <v>228</v>
      </c>
      <c r="G186" s="158"/>
      <c r="H186" s="158"/>
      <c r="I186" s="161"/>
      <c r="J186" s="162">
        <f>BK186</f>
        <v>0</v>
      </c>
      <c r="K186" s="158"/>
      <c r="L186" s="163"/>
      <c r="M186" s="164"/>
      <c r="N186" s="165"/>
      <c r="O186" s="165"/>
      <c r="P186" s="166">
        <v>0</v>
      </c>
      <c r="Q186" s="165"/>
      <c r="R186" s="166">
        <v>0</v>
      </c>
      <c r="S186" s="165"/>
      <c r="T186" s="167">
        <v>0</v>
      </c>
      <c r="AR186" s="168" t="s">
        <v>83</v>
      </c>
      <c r="AT186" s="169" t="s">
        <v>74</v>
      </c>
      <c r="AU186" s="169" t="s">
        <v>75</v>
      </c>
      <c r="AY186" s="168" t="s">
        <v>114</v>
      </c>
      <c r="BK186" s="170">
        <v>0</v>
      </c>
    </row>
    <row r="187" spans="2:65" s="10" customFormat="1" ht="25.9" customHeight="1">
      <c r="B187" s="157"/>
      <c r="C187" s="158"/>
      <c r="D187" s="159" t="s">
        <v>74</v>
      </c>
      <c r="E187" s="160" t="s">
        <v>229</v>
      </c>
      <c r="F187" s="160" t="s">
        <v>230</v>
      </c>
      <c r="G187" s="158"/>
      <c r="H187" s="158"/>
      <c r="I187" s="161"/>
      <c r="J187" s="162">
        <f>BK187</f>
        <v>0</v>
      </c>
      <c r="K187" s="158"/>
      <c r="L187" s="163"/>
      <c r="M187" s="164"/>
      <c r="N187" s="165"/>
      <c r="O187" s="165"/>
      <c r="P187" s="166">
        <f>SUM(P188:P221)</f>
        <v>0</v>
      </c>
      <c r="Q187" s="165"/>
      <c r="R187" s="166">
        <f>SUM(R188:R221)</f>
        <v>0</v>
      </c>
      <c r="S187" s="165"/>
      <c r="T187" s="167">
        <f>SUM(T188:T221)</f>
        <v>0</v>
      </c>
      <c r="AR187" s="168" t="s">
        <v>83</v>
      </c>
      <c r="AT187" s="169" t="s">
        <v>74</v>
      </c>
      <c r="AU187" s="169" t="s">
        <v>75</v>
      </c>
      <c r="AY187" s="168" t="s">
        <v>114</v>
      </c>
      <c r="BK187" s="170">
        <f>SUM(BK188:BK221)</f>
        <v>0</v>
      </c>
    </row>
    <row r="188" spans="2:65" s="1" customFormat="1" ht="32.450000000000003" customHeight="1">
      <c r="B188" s="29"/>
      <c r="C188" s="171" t="s">
        <v>171</v>
      </c>
      <c r="D188" s="171" t="s">
        <v>115</v>
      </c>
      <c r="E188" s="172" t="s">
        <v>231</v>
      </c>
      <c r="F188" s="173" t="s">
        <v>232</v>
      </c>
      <c r="G188" s="174" t="s">
        <v>197</v>
      </c>
      <c r="H188" s="175">
        <v>180</v>
      </c>
      <c r="I188" s="176"/>
      <c r="J188" s="177">
        <f>ROUND(I188*H188,2)</f>
        <v>0</v>
      </c>
      <c r="K188" s="173" t="s">
        <v>1</v>
      </c>
      <c r="L188" s="33"/>
      <c r="M188" s="178" t="s">
        <v>1</v>
      </c>
      <c r="N188" s="179" t="s">
        <v>40</v>
      </c>
      <c r="O188" s="61"/>
      <c r="P188" s="180">
        <f>O188*H188</f>
        <v>0</v>
      </c>
      <c r="Q188" s="180">
        <v>0</v>
      </c>
      <c r="R188" s="180">
        <f>Q188*H188</f>
        <v>0</v>
      </c>
      <c r="S188" s="180">
        <v>0</v>
      </c>
      <c r="T188" s="181">
        <f>S188*H188</f>
        <v>0</v>
      </c>
      <c r="AR188" s="182" t="s">
        <v>119</v>
      </c>
      <c r="AT188" s="182" t="s">
        <v>115</v>
      </c>
      <c r="AU188" s="182" t="s">
        <v>83</v>
      </c>
      <c r="AY188" s="12" t="s">
        <v>114</v>
      </c>
      <c r="BE188" s="183">
        <f>IF(N188="základní",J188,0)</f>
        <v>0</v>
      </c>
      <c r="BF188" s="183">
        <f>IF(N188="snížená",J188,0)</f>
        <v>0</v>
      </c>
      <c r="BG188" s="183">
        <f>IF(N188="zákl. přenesená",J188,0)</f>
        <v>0</v>
      </c>
      <c r="BH188" s="183">
        <f>IF(N188="sníž. přenesená",J188,0)</f>
        <v>0</v>
      </c>
      <c r="BI188" s="183">
        <f>IF(N188="nulová",J188,0)</f>
        <v>0</v>
      </c>
      <c r="BJ188" s="12" t="s">
        <v>83</v>
      </c>
      <c r="BK188" s="183">
        <f>ROUND(I188*H188,2)</f>
        <v>0</v>
      </c>
      <c r="BL188" s="12" t="s">
        <v>119</v>
      </c>
      <c r="BM188" s="182" t="s">
        <v>233</v>
      </c>
    </row>
    <row r="189" spans="2:65" s="1" customFormat="1" ht="19.5">
      <c r="B189" s="29"/>
      <c r="C189" s="30"/>
      <c r="D189" s="184" t="s">
        <v>120</v>
      </c>
      <c r="E189" s="30"/>
      <c r="F189" s="185" t="s">
        <v>232</v>
      </c>
      <c r="G189" s="30"/>
      <c r="H189" s="30"/>
      <c r="I189" s="100"/>
      <c r="J189" s="30"/>
      <c r="K189" s="30"/>
      <c r="L189" s="33"/>
      <c r="M189" s="186"/>
      <c r="N189" s="61"/>
      <c r="O189" s="61"/>
      <c r="P189" s="61"/>
      <c r="Q189" s="61"/>
      <c r="R189" s="61"/>
      <c r="S189" s="61"/>
      <c r="T189" s="62"/>
      <c r="AT189" s="12" t="s">
        <v>120</v>
      </c>
      <c r="AU189" s="12" t="s">
        <v>83</v>
      </c>
    </row>
    <row r="190" spans="2:65" s="1" customFormat="1" ht="14.45" customHeight="1">
      <c r="B190" s="29"/>
      <c r="C190" s="171" t="s">
        <v>234</v>
      </c>
      <c r="D190" s="171" t="s">
        <v>115</v>
      </c>
      <c r="E190" s="172" t="s">
        <v>235</v>
      </c>
      <c r="F190" s="173" t="s">
        <v>236</v>
      </c>
      <c r="G190" s="174" t="s">
        <v>237</v>
      </c>
      <c r="H190" s="175">
        <v>1</v>
      </c>
      <c r="I190" s="176"/>
      <c r="J190" s="177">
        <f>ROUND(I190*H190,2)</f>
        <v>0</v>
      </c>
      <c r="K190" s="173" t="s">
        <v>1</v>
      </c>
      <c r="L190" s="33"/>
      <c r="M190" s="178" t="s">
        <v>1</v>
      </c>
      <c r="N190" s="179" t="s">
        <v>40</v>
      </c>
      <c r="O190" s="61"/>
      <c r="P190" s="180">
        <f>O190*H190</f>
        <v>0</v>
      </c>
      <c r="Q190" s="180">
        <v>0</v>
      </c>
      <c r="R190" s="180">
        <f>Q190*H190</f>
        <v>0</v>
      </c>
      <c r="S190" s="180">
        <v>0</v>
      </c>
      <c r="T190" s="181">
        <f>S190*H190</f>
        <v>0</v>
      </c>
      <c r="AR190" s="182" t="s">
        <v>119</v>
      </c>
      <c r="AT190" s="182" t="s">
        <v>115</v>
      </c>
      <c r="AU190" s="182" t="s">
        <v>83</v>
      </c>
      <c r="AY190" s="12" t="s">
        <v>114</v>
      </c>
      <c r="BE190" s="183">
        <f>IF(N190="základní",J190,0)</f>
        <v>0</v>
      </c>
      <c r="BF190" s="183">
        <f>IF(N190="snížená",J190,0)</f>
        <v>0</v>
      </c>
      <c r="BG190" s="183">
        <f>IF(N190="zákl. přenesená",J190,0)</f>
        <v>0</v>
      </c>
      <c r="BH190" s="183">
        <f>IF(N190="sníž. přenesená",J190,0)</f>
        <v>0</v>
      </c>
      <c r="BI190" s="183">
        <f>IF(N190="nulová",J190,0)</f>
        <v>0</v>
      </c>
      <c r="BJ190" s="12" t="s">
        <v>83</v>
      </c>
      <c r="BK190" s="183">
        <f>ROUND(I190*H190,2)</f>
        <v>0</v>
      </c>
      <c r="BL190" s="12" t="s">
        <v>119</v>
      </c>
      <c r="BM190" s="182" t="s">
        <v>238</v>
      </c>
    </row>
    <row r="191" spans="2:65" s="1" customFormat="1">
      <c r="B191" s="29"/>
      <c r="C191" s="30"/>
      <c r="D191" s="184" t="s">
        <v>120</v>
      </c>
      <c r="E191" s="30"/>
      <c r="F191" s="185" t="s">
        <v>236</v>
      </c>
      <c r="G191" s="30"/>
      <c r="H191" s="30"/>
      <c r="I191" s="100"/>
      <c r="J191" s="30"/>
      <c r="K191" s="30"/>
      <c r="L191" s="33"/>
      <c r="M191" s="186"/>
      <c r="N191" s="61"/>
      <c r="O191" s="61"/>
      <c r="P191" s="61"/>
      <c r="Q191" s="61"/>
      <c r="R191" s="61"/>
      <c r="S191" s="61"/>
      <c r="T191" s="62"/>
      <c r="AT191" s="12" t="s">
        <v>120</v>
      </c>
      <c r="AU191" s="12" t="s">
        <v>83</v>
      </c>
    </row>
    <row r="192" spans="2:65" s="1" customFormat="1" ht="14.45" customHeight="1">
      <c r="B192" s="29"/>
      <c r="C192" s="171" t="s">
        <v>177</v>
      </c>
      <c r="D192" s="171" t="s">
        <v>115</v>
      </c>
      <c r="E192" s="172" t="s">
        <v>239</v>
      </c>
      <c r="F192" s="173" t="s">
        <v>240</v>
      </c>
      <c r="G192" s="174" t="s">
        <v>197</v>
      </c>
      <c r="H192" s="175">
        <v>16</v>
      </c>
      <c r="I192" s="176"/>
      <c r="J192" s="177">
        <f>ROUND(I192*H192,2)</f>
        <v>0</v>
      </c>
      <c r="K192" s="173" t="s">
        <v>1</v>
      </c>
      <c r="L192" s="33"/>
      <c r="M192" s="178" t="s">
        <v>1</v>
      </c>
      <c r="N192" s="179" t="s">
        <v>40</v>
      </c>
      <c r="O192" s="61"/>
      <c r="P192" s="180">
        <f>O192*H192</f>
        <v>0</v>
      </c>
      <c r="Q192" s="180">
        <v>0</v>
      </c>
      <c r="R192" s="180">
        <f>Q192*H192</f>
        <v>0</v>
      </c>
      <c r="S192" s="180">
        <v>0</v>
      </c>
      <c r="T192" s="181">
        <f>S192*H192</f>
        <v>0</v>
      </c>
      <c r="AR192" s="182" t="s">
        <v>119</v>
      </c>
      <c r="AT192" s="182" t="s">
        <v>115</v>
      </c>
      <c r="AU192" s="182" t="s">
        <v>83</v>
      </c>
      <c r="AY192" s="12" t="s">
        <v>114</v>
      </c>
      <c r="BE192" s="183">
        <f>IF(N192="základní",J192,0)</f>
        <v>0</v>
      </c>
      <c r="BF192" s="183">
        <f>IF(N192="snížená",J192,0)</f>
        <v>0</v>
      </c>
      <c r="BG192" s="183">
        <f>IF(N192="zákl. přenesená",J192,0)</f>
        <v>0</v>
      </c>
      <c r="BH192" s="183">
        <f>IF(N192="sníž. přenesená",J192,0)</f>
        <v>0</v>
      </c>
      <c r="BI192" s="183">
        <f>IF(N192="nulová",J192,0)</f>
        <v>0</v>
      </c>
      <c r="BJ192" s="12" t="s">
        <v>83</v>
      </c>
      <c r="BK192" s="183">
        <f>ROUND(I192*H192,2)</f>
        <v>0</v>
      </c>
      <c r="BL192" s="12" t="s">
        <v>119</v>
      </c>
      <c r="BM192" s="182" t="s">
        <v>241</v>
      </c>
    </row>
    <row r="193" spans="2:65" s="1" customFormat="1">
      <c r="B193" s="29"/>
      <c r="C193" s="30"/>
      <c r="D193" s="184" t="s">
        <v>120</v>
      </c>
      <c r="E193" s="30"/>
      <c r="F193" s="185" t="s">
        <v>240</v>
      </c>
      <c r="G193" s="30"/>
      <c r="H193" s="30"/>
      <c r="I193" s="100"/>
      <c r="J193" s="30"/>
      <c r="K193" s="30"/>
      <c r="L193" s="33"/>
      <c r="M193" s="186"/>
      <c r="N193" s="61"/>
      <c r="O193" s="61"/>
      <c r="P193" s="61"/>
      <c r="Q193" s="61"/>
      <c r="R193" s="61"/>
      <c r="S193" s="61"/>
      <c r="T193" s="62"/>
      <c r="AT193" s="12" t="s">
        <v>120</v>
      </c>
      <c r="AU193" s="12" t="s">
        <v>83</v>
      </c>
    </row>
    <row r="194" spans="2:65" s="1" customFormat="1" ht="14.45" customHeight="1">
      <c r="B194" s="29"/>
      <c r="C194" s="171" t="s">
        <v>242</v>
      </c>
      <c r="D194" s="171" t="s">
        <v>115</v>
      </c>
      <c r="E194" s="172" t="s">
        <v>243</v>
      </c>
      <c r="F194" s="173" t="s">
        <v>244</v>
      </c>
      <c r="G194" s="174" t="s">
        <v>197</v>
      </c>
      <c r="H194" s="175">
        <v>300</v>
      </c>
      <c r="I194" s="176"/>
      <c r="J194" s="177">
        <f>ROUND(I194*H194,2)</f>
        <v>0</v>
      </c>
      <c r="K194" s="173" t="s">
        <v>1</v>
      </c>
      <c r="L194" s="33"/>
      <c r="M194" s="178" t="s">
        <v>1</v>
      </c>
      <c r="N194" s="179" t="s">
        <v>40</v>
      </c>
      <c r="O194" s="61"/>
      <c r="P194" s="180">
        <f>O194*H194</f>
        <v>0</v>
      </c>
      <c r="Q194" s="180">
        <v>0</v>
      </c>
      <c r="R194" s="180">
        <f>Q194*H194</f>
        <v>0</v>
      </c>
      <c r="S194" s="180">
        <v>0</v>
      </c>
      <c r="T194" s="181">
        <f>S194*H194</f>
        <v>0</v>
      </c>
      <c r="AR194" s="182" t="s">
        <v>119</v>
      </c>
      <c r="AT194" s="182" t="s">
        <v>115</v>
      </c>
      <c r="AU194" s="182" t="s">
        <v>83</v>
      </c>
      <c r="AY194" s="12" t="s">
        <v>114</v>
      </c>
      <c r="BE194" s="183">
        <f>IF(N194="základní",J194,0)</f>
        <v>0</v>
      </c>
      <c r="BF194" s="183">
        <f>IF(N194="snížená",J194,0)</f>
        <v>0</v>
      </c>
      <c r="BG194" s="183">
        <f>IF(N194="zákl. přenesená",J194,0)</f>
        <v>0</v>
      </c>
      <c r="BH194" s="183">
        <f>IF(N194="sníž. přenesená",J194,0)</f>
        <v>0</v>
      </c>
      <c r="BI194" s="183">
        <f>IF(N194="nulová",J194,0)</f>
        <v>0</v>
      </c>
      <c r="BJ194" s="12" t="s">
        <v>83</v>
      </c>
      <c r="BK194" s="183">
        <f>ROUND(I194*H194,2)</f>
        <v>0</v>
      </c>
      <c r="BL194" s="12" t="s">
        <v>119</v>
      </c>
      <c r="BM194" s="182" t="s">
        <v>245</v>
      </c>
    </row>
    <row r="195" spans="2:65" s="1" customFormat="1">
      <c r="B195" s="29"/>
      <c r="C195" s="30"/>
      <c r="D195" s="184" t="s">
        <v>120</v>
      </c>
      <c r="E195" s="30"/>
      <c r="F195" s="185" t="s">
        <v>244</v>
      </c>
      <c r="G195" s="30"/>
      <c r="H195" s="30"/>
      <c r="I195" s="100"/>
      <c r="J195" s="30"/>
      <c r="K195" s="30"/>
      <c r="L195" s="33"/>
      <c r="M195" s="186"/>
      <c r="N195" s="61"/>
      <c r="O195" s="61"/>
      <c r="P195" s="61"/>
      <c r="Q195" s="61"/>
      <c r="R195" s="61"/>
      <c r="S195" s="61"/>
      <c r="T195" s="62"/>
      <c r="AT195" s="12" t="s">
        <v>120</v>
      </c>
      <c r="AU195" s="12" t="s">
        <v>83</v>
      </c>
    </row>
    <row r="196" spans="2:65" s="1" customFormat="1" ht="14.45" customHeight="1">
      <c r="B196" s="29"/>
      <c r="C196" s="171" t="s">
        <v>180</v>
      </c>
      <c r="D196" s="171" t="s">
        <v>115</v>
      </c>
      <c r="E196" s="172" t="s">
        <v>246</v>
      </c>
      <c r="F196" s="173" t="s">
        <v>247</v>
      </c>
      <c r="G196" s="174" t="s">
        <v>197</v>
      </c>
      <c r="H196" s="175">
        <v>200</v>
      </c>
      <c r="I196" s="176"/>
      <c r="J196" s="177">
        <f>ROUND(I196*H196,2)</f>
        <v>0</v>
      </c>
      <c r="K196" s="173" t="s">
        <v>1</v>
      </c>
      <c r="L196" s="33"/>
      <c r="M196" s="178" t="s">
        <v>1</v>
      </c>
      <c r="N196" s="179" t="s">
        <v>40</v>
      </c>
      <c r="O196" s="61"/>
      <c r="P196" s="180">
        <f>O196*H196</f>
        <v>0</v>
      </c>
      <c r="Q196" s="180">
        <v>0</v>
      </c>
      <c r="R196" s="180">
        <f>Q196*H196</f>
        <v>0</v>
      </c>
      <c r="S196" s="180">
        <v>0</v>
      </c>
      <c r="T196" s="181">
        <f>S196*H196</f>
        <v>0</v>
      </c>
      <c r="AR196" s="182" t="s">
        <v>119</v>
      </c>
      <c r="AT196" s="182" t="s">
        <v>115</v>
      </c>
      <c r="AU196" s="182" t="s">
        <v>83</v>
      </c>
      <c r="AY196" s="12" t="s">
        <v>114</v>
      </c>
      <c r="BE196" s="183">
        <f>IF(N196="základní",J196,0)</f>
        <v>0</v>
      </c>
      <c r="BF196" s="183">
        <f>IF(N196="snížená",J196,0)</f>
        <v>0</v>
      </c>
      <c r="BG196" s="183">
        <f>IF(N196="zákl. přenesená",J196,0)</f>
        <v>0</v>
      </c>
      <c r="BH196" s="183">
        <f>IF(N196="sníž. přenesená",J196,0)</f>
        <v>0</v>
      </c>
      <c r="BI196" s="183">
        <f>IF(N196="nulová",J196,0)</f>
        <v>0</v>
      </c>
      <c r="BJ196" s="12" t="s">
        <v>83</v>
      </c>
      <c r="BK196" s="183">
        <f>ROUND(I196*H196,2)</f>
        <v>0</v>
      </c>
      <c r="BL196" s="12" t="s">
        <v>119</v>
      </c>
      <c r="BM196" s="182" t="s">
        <v>248</v>
      </c>
    </row>
    <row r="197" spans="2:65" s="1" customFormat="1">
      <c r="B197" s="29"/>
      <c r="C197" s="30"/>
      <c r="D197" s="184" t="s">
        <v>120</v>
      </c>
      <c r="E197" s="30"/>
      <c r="F197" s="185" t="s">
        <v>247</v>
      </c>
      <c r="G197" s="30"/>
      <c r="H197" s="30"/>
      <c r="I197" s="100"/>
      <c r="J197" s="30"/>
      <c r="K197" s="30"/>
      <c r="L197" s="33"/>
      <c r="M197" s="186"/>
      <c r="N197" s="61"/>
      <c r="O197" s="61"/>
      <c r="P197" s="61"/>
      <c r="Q197" s="61"/>
      <c r="R197" s="61"/>
      <c r="S197" s="61"/>
      <c r="T197" s="62"/>
      <c r="AT197" s="12" t="s">
        <v>120</v>
      </c>
      <c r="AU197" s="12" t="s">
        <v>83</v>
      </c>
    </row>
    <row r="198" spans="2:65" s="1" customFormat="1" ht="14.45" customHeight="1">
      <c r="B198" s="29"/>
      <c r="C198" s="171" t="s">
        <v>249</v>
      </c>
      <c r="D198" s="171" t="s">
        <v>115</v>
      </c>
      <c r="E198" s="172" t="s">
        <v>250</v>
      </c>
      <c r="F198" s="173" t="s">
        <v>251</v>
      </c>
      <c r="G198" s="174" t="s">
        <v>197</v>
      </c>
      <c r="H198" s="175">
        <v>2000</v>
      </c>
      <c r="I198" s="176"/>
      <c r="J198" s="177">
        <f>ROUND(I198*H198,2)</f>
        <v>0</v>
      </c>
      <c r="K198" s="173" t="s">
        <v>1</v>
      </c>
      <c r="L198" s="33"/>
      <c r="M198" s="178" t="s">
        <v>1</v>
      </c>
      <c r="N198" s="179" t="s">
        <v>40</v>
      </c>
      <c r="O198" s="61"/>
      <c r="P198" s="180">
        <f>O198*H198</f>
        <v>0</v>
      </c>
      <c r="Q198" s="180">
        <v>0</v>
      </c>
      <c r="R198" s="180">
        <f>Q198*H198</f>
        <v>0</v>
      </c>
      <c r="S198" s="180">
        <v>0</v>
      </c>
      <c r="T198" s="181">
        <f>S198*H198</f>
        <v>0</v>
      </c>
      <c r="AR198" s="182" t="s">
        <v>119</v>
      </c>
      <c r="AT198" s="182" t="s">
        <v>115</v>
      </c>
      <c r="AU198" s="182" t="s">
        <v>83</v>
      </c>
      <c r="AY198" s="12" t="s">
        <v>114</v>
      </c>
      <c r="BE198" s="183">
        <f>IF(N198="základní",J198,0)</f>
        <v>0</v>
      </c>
      <c r="BF198" s="183">
        <f>IF(N198="snížená",J198,0)</f>
        <v>0</v>
      </c>
      <c r="BG198" s="183">
        <f>IF(N198="zákl. přenesená",J198,0)</f>
        <v>0</v>
      </c>
      <c r="BH198" s="183">
        <f>IF(N198="sníž. přenesená",J198,0)</f>
        <v>0</v>
      </c>
      <c r="BI198" s="183">
        <f>IF(N198="nulová",J198,0)</f>
        <v>0</v>
      </c>
      <c r="BJ198" s="12" t="s">
        <v>83</v>
      </c>
      <c r="BK198" s="183">
        <f>ROUND(I198*H198,2)</f>
        <v>0</v>
      </c>
      <c r="BL198" s="12" t="s">
        <v>119</v>
      </c>
      <c r="BM198" s="182" t="s">
        <v>252</v>
      </c>
    </row>
    <row r="199" spans="2:65" s="1" customFormat="1">
      <c r="B199" s="29"/>
      <c r="C199" s="30"/>
      <c r="D199" s="184" t="s">
        <v>120</v>
      </c>
      <c r="E199" s="30"/>
      <c r="F199" s="185" t="s">
        <v>251</v>
      </c>
      <c r="G199" s="30"/>
      <c r="H199" s="30"/>
      <c r="I199" s="100"/>
      <c r="J199" s="30"/>
      <c r="K199" s="30"/>
      <c r="L199" s="33"/>
      <c r="M199" s="186"/>
      <c r="N199" s="61"/>
      <c r="O199" s="61"/>
      <c r="P199" s="61"/>
      <c r="Q199" s="61"/>
      <c r="R199" s="61"/>
      <c r="S199" s="61"/>
      <c r="T199" s="62"/>
      <c r="AT199" s="12" t="s">
        <v>120</v>
      </c>
      <c r="AU199" s="12" t="s">
        <v>83</v>
      </c>
    </row>
    <row r="200" spans="2:65" s="1" customFormat="1" ht="14.45" customHeight="1">
      <c r="B200" s="29"/>
      <c r="C200" s="171" t="s">
        <v>184</v>
      </c>
      <c r="D200" s="171" t="s">
        <v>115</v>
      </c>
      <c r="E200" s="172" t="s">
        <v>253</v>
      </c>
      <c r="F200" s="173" t="s">
        <v>254</v>
      </c>
      <c r="G200" s="174" t="s">
        <v>118</v>
      </c>
      <c r="H200" s="175">
        <v>60</v>
      </c>
      <c r="I200" s="176"/>
      <c r="J200" s="177">
        <f>ROUND(I200*H200,2)</f>
        <v>0</v>
      </c>
      <c r="K200" s="173" t="s">
        <v>1</v>
      </c>
      <c r="L200" s="33"/>
      <c r="M200" s="178" t="s">
        <v>1</v>
      </c>
      <c r="N200" s="179" t="s">
        <v>40</v>
      </c>
      <c r="O200" s="61"/>
      <c r="P200" s="180">
        <f>O200*H200</f>
        <v>0</v>
      </c>
      <c r="Q200" s="180">
        <v>0</v>
      </c>
      <c r="R200" s="180">
        <f>Q200*H200</f>
        <v>0</v>
      </c>
      <c r="S200" s="180">
        <v>0</v>
      </c>
      <c r="T200" s="181">
        <f>S200*H200</f>
        <v>0</v>
      </c>
      <c r="AR200" s="182" t="s">
        <v>119</v>
      </c>
      <c r="AT200" s="182" t="s">
        <v>115</v>
      </c>
      <c r="AU200" s="182" t="s">
        <v>83</v>
      </c>
      <c r="AY200" s="12" t="s">
        <v>114</v>
      </c>
      <c r="BE200" s="183">
        <f>IF(N200="základní",J200,0)</f>
        <v>0</v>
      </c>
      <c r="BF200" s="183">
        <f>IF(N200="snížená",J200,0)</f>
        <v>0</v>
      </c>
      <c r="BG200" s="183">
        <f>IF(N200="zákl. přenesená",J200,0)</f>
        <v>0</v>
      </c>
      <c r="BH200" s="183">
        <f>IF(N200="sníž. přenesená",J200,0)</f>
        <v>0</v>
      </c>
      <c r="BI200" s="183">
        <f>IF(N200="nulová",J200,0)</f>
        <v>0</v>
      </c>
      <c r="BJ200" s="12" t="s">
        <v>83</v>
      </c>
      <c r="BK200" s="183">
        <f>ROUND(I200*H200,2)</f>
        <v>0</v>
      </c>
      <c r="BL200" s="12" t="s">
        <v>119</v>
      </c>
      <c r="BM200" s="182" t="s">
        <v>255</v>
      </c>
    </row>
    <row r="201" spans="2:65" s="1" customFormat="1">
      <c r="B201" s="29"/>
      <c r="C201" s="30"/>
      <c r="D201" s="184" t="s">
        <v>120</v>
      </c>
      <c r="E201" s="30"/>
      <c r="F201" s="185" t="s">
        <v>254</v>
      </c>
      <c r="G201" s="30"/>
      <c r="H201" s="30"/>
      <c r="I201" s="100"/>
      <c r="J201" s="30"/>
      <c r="K201" s="30"/>
      <c r="L201" s="33"/>
      <c r="M201" s="186"/>
      <c r="N201" s="61"/>
      <c r="O201" s="61"/>
      <c r="P201" s="61"/>
      <c r="Q201" s="61"/>
      <c r="R201" s="61"/>
      <c r="S201" s="61"/>
      <c r="T201" s="62"/>
      <c r="AT201" s="12" t="s">
        <v>120</v>
      </c>
      <c r="AU201" s="12" t="s">
        <v>83</v>
      </c>
    </row>
    <row r="202" spans="2:65" s="1" customFormat="1" ht="14.45" customHeight="1">
      <c r="B202" s="29"/>
      <c r="C202" s="171" t="s">
        <v>256</v>
      </c>
      <c r="D202" s="171" t="s">
        <v>115</v>
      </c>
      <c r="E202" s="172" t="s">
        <v>257</v>
      </c>
      <c r="F202" s="173" t="s">
        <v>258</v>
      </c>
      <c r="G202" s="174" t="s">
        <v>197</v>
      </c>
      <c r="H202" s="175">
        <v>45</v>
      </c>
      <c r="I202" s="176"/>
      <c r="J202" s="177">
        <f>ROUND(I202*H202,2)</f>
        <v>0</v>
      </c>
      <c r="K202" s="173" t="s">
        <v>1</v>
      </c>
      <c r="L202" s="33"/>
      <c r="M202" s="178" t="s">
        <v>1</v>
      </c>
      <c r="N202" s="179" t="s">
        <v>40</v>
      </c>
      <c r="O202" s="61"/>
      <c r="P202" s="180">
        <f>O202*H202</f>
        <v>0</v>
      </c>
      <c r="Q202" s="180">
        <v>0</v>
      </c>
      <c r="R202" s="180">
        <f>Q202*H202</f>
        <v>0</v>
      </c>
      <c r="S202" s="180">
        <v>0</v>
      </c>
      <c r="T202" s="181">
        <f>S202*H202</f>
        <v>0</v>
      </c>
      <c r="AR202" s="182" t="s">
        <v>119</v>
      </c>
      <c r="AT202" s="182" t="s">
        <v>115</v>
      </c>
      <c r="AU202" s="182" t="s">
        <v>83</v>
      </c>
      <c r="AY202" s="12" t="s">
        <v>114</v>
      </c>
      <c r="BE202" s="183">
        <f>IF(N202="základní",J202,0)</f>
        <v>0</v>
      </c>
      <c r="BF202" s="183">
        <f>IF(N202="snížená",J202,0)</f>
        <v>0</v>
      </c>
      <c r="BG202" s="183">
        <f>IF(N202="zákl. přenesená",J202,0)</f>
        <v>0</v>
      </c>
      <c r="BH202" s="183">
        <f>IF(N202="sníž. přenesená",J202,0)</f>
        <v>0</v>
      </c>
      <c r="BI202" s="183">
        <f>IF(N202="nulová",J202,0)</f>
        <v>0</v>
      </c>
      <c r="BJ202" s="12" t="s">
        <v>83</v>
      </c>
      <c r="BK202" s="183">
        <f>ROUND(I202*H202,2)</f>
        <v>0</v>
      </c>
      <c r="BL202" s="12" t="s">
        <v>119</v>
      </c>
      <c r="BM202" s="182" t="s">
        <v>259</v>
      </c>
    </row>
    <row r="203" spans="2:65" s="1" customFormat="1">
      <c r="B203" s="29"/>
      <c r="C203" s="30"/>
      <c r="D203" s="184" t="s">
        <v>120</v>
      </c>
      <c r="E203" s="30"/>
      <c r="F203" s="185" t="s">
        <v>258</v>
      </c>
      <c r="G203" s="30"/>
      <c r="H203" s="30"/>
      <c r="I203" s="100"/>
      <c r="J203" s="30"/>
      <c r="K203" s="30"/>
      <c r="L203" s="33"/>
      <c r="M203" s="186"/>
      <c r="N203" s="61"/>
      <c r="O203" s="61"/>
      <c r="P203" s="61"/>
      <c r="Q203" s="61"/>
      <c r="R203" s="61"/>
      <c r="S203" s="61"/>
      <c r="T203" s="62"/>
      <c r="AT203" s="12" t="s">
        <v>120</v>
      </c>
      <c r="AU203" s="12" t="s">
        <v>83</v>
      </c>
    </row>
    <row r="204" spans="2:65" s="1" customFormat="1" ht="14.45" customHeight="1">
      <c r="B204" s="29"/>
      <c r="C204" s="171" t="s">
        <v>187</v>
      </c>
      <c r="D204" s="171" t="s">
        <v>115</v>
      </c>
      <c r="E204" s="172" t="s">
        <v>260</v>
      </c>
      <c r="F204" s="173" t="s">
        <v>261</v>
      </c>
      <c r="G204" s="174" t="s">
        <v>197</v>
      </c>
      <c r="H204" s="175">
        <v>10</v>
      </c>
      <c r="I204" s="176"/>
      <c r="J204" s="177">
        <f>ROUND(I204*H204,2)</f>
        <v>0</v>
      </c>
      <c r="K204" s="173" t="s">
        <v>1</v>
      </c>
      <c r="L204" s="33"/>
      <c r="M204" s="178" t="s">
        <v>1</v>
      </c>
      <c r="N204" s="179" t="s">
        <v>40</v>
      </c>
      <c r="O204" s="61"/>
      <c r="P204" s="180">
        <f>O204*H204</f>
        <v>0</v>
      </c>
      <c r="Q204" s="180">
        <v>0</v>
      </c>
      <c r="R204" s="180">
        <f>Q204*H204</f>
        <v>0</v>
      </c>
      <c r="S204" s="180">
        <v>0</v>
      </c>
      <c r="T204" s="181">
        <f>S204*H204</f>
        <v>0</v>
      </c>
      <c r="AR204" s="182" t="s">
        <v>119</v>
      </c>
      <c r="AT204" s="182" t="s">
        <v>115</v>
      </c>
      <c r="AU204" s="182" t="s">
        <v>83</v>
      </c>
      <c r="AY204" s="12" t="s">
        <v>114</v>
      </c>
      <c r="BE204" s="183">
        <f>IF(N204="základní",J204,0)</f>
        <v>0</v>
      </c>
      <c r="BF204" s="183">
        <f>IF(N204="snížená",J204,0)</f>
        <v>0</v>
      </c>
      <c r="BG204" s="183">
        <f>IF(N204="zákl. přenesená",J204,0)</f>
        <v>0</v>
      </c>
      <c r="BH204" s="183">
        <f>IF(N204="sníž. přenesená",J204,0)</f>
        <v>0</v>
      </c>
      <c r="BI204" s="183">
        <f>IF(N204="nulová",J204,0)</f>
        <v>0</v>
      </c>
      <c r="BJ204" s="12" t="s">
        <v>83</v>
      </c>
      <c r="BK204" s="183">
        <f>ROUND(I204*H204,2)</f>
        <v>0</v>
      </c>
      <c r="BL204" s="12" t="s">
        <v>119</v>
      </c>
      <c r="BM204" s="182" t="s">
        <v>262</v>
      </c>
    </row>
    <row r="205" spans="2:65" s="1" customFormat="1">
      <c r="B205" s="29"/>
      <c r="C205" s="30"/>
      <c r="D205" s="184" t="s">
        <v>120</v>
      </c>
      <c r="E205" s="30"/>
      <c r="F205" s="185" t="s">
        <v>261</v>
      </c>
      <c r="G205" s="30"/>
      <c r="H205" s="30"/>
      <c r="I205" s="100"/>
      <c r="J205" s="30"/>
      <c r="K205" s="30"/>
      <c r="L205" s="33"/>
      <c r="M205" s="186"/>
      <c r="N205" s="61"/>
      <c r="O205" s="61"/>
      <c r="P205" s="61"/>
      <c r="Q205" s="61"/>
      <c r="R205" s="61"/>
      <c r="S205" s="61"/>
      <c r="T205" s="62"/>
      <c r="AT205" s="12" t="s">
        <v>120</v>
      </c>
      <c r="AU205" s="12" t="s">
        <v>83</v>
      </c>
    </row>
    <row r="206" spans="2:65" s="1" customFormat="1" ht="14.45" customHeight="1">
      <c r="B206" s="29"/>
      <c r="C206" s="171" t="s">
        <v>263</v>
      </c>
      <c r="D206" s="171" t="s">
        <v>115</v>
      </c>
      <c r="E206" s="172" t="s">
        <v>264</v>
      </c>
      <c r="F206" s="173" t="s">
        <v>265</v>
      </c>
      <c r="G206" s="174" t="s">
        <v>197</v>
      </c>
      <c r="H206" s="175">
        <v>100</v>
      </c>
      <c r="I206" s="176"/>
      <c r="J206" s="177">
        <f>ROUND(I206*H206,2)</f>
        <v>0</v>
      </c>
      <c r="K206" s="173" t="s">
        <v>1</v>
      </c>
      <c r="L206" s="33"/>
      <c r="M206" s="178" t="s">
        <v>1</v>
      </c>
      <c r="N206" s="179" t="s">
        <v>40</v>
      </c>
      <c r="O206" s="61"/>
      <c r="P206" s="180">
        <f>O206*H206</f>
        <v>0</v>
      </c>
      <c r="Q206" s="180">
        <v>0</v>
      </c>
      <c r="R206" s="180">
        <f>Q206*H206</f>
        <v>0</v>
      </c>
      <c r="S206" s="180">
        <v>0</v>
      </c>
      <c r="T206" s="181">
        <f>S206*H206</f>
        <v>0</v>
      </c>
      <c r="AR206" s="182" t="s">
        <v>119</v>
      </c>
      <c r="AT206" s="182" t="s">
        <v>115</v>
      </c>
      <c r="AU206" s="182" t="s">
        <v>83</v>
      </c>
      <c r="AY206" s="12" t="s">
        <v>114</v>
      </c>
      <c r="BE206" s="183">
        <f>IF(N206="základní",J206,0)</f>
        <v>0</v>
      </c>
      <c r="BF206" s="183">
        <f>IF(N206="snížená",J206,0)</f>
        <v>0</v>
      </c>
      <c r="BG206" s="183">
        <f>IF(N206="zákl. přenesená",J206,0)</f>
        <v>0</v>
      </c>
      <c r="BH206" s="183">
        <f>IF(N206="sníž. přenesená",J206,0)</f>
        <v>0</v>
      </c>
      <c r="BI206" s="183">
        <f>IF(N206="nulová",J206,0)</f>
        <v>0</v>
      </c>
      <c r="BJ206" s="12" t="s">
        <v>83</v>
      </c>
      <c r="BK206" s="183">
        <f>ROUND(I206*H206,2)</f>
        <v>0</v>
      </c>
      <c r="BL206" s="12" t="s">
        <v>119</v>
      </c>
      <c r="BM206" s="182" t="s">
        <v>266</v>
      </c>
    </row>
    <row r="207" spans="2:65" s="1" customFormat="1">
      <c r="B207" s="29"/>
      <c r="C207" s="30"/>
      <c r="D207" s="184" t="s">
        <v>120</v>
      </c>
      <c r="E207" s="30"/>
      <c r="F207" s="185" t="s">
        <v>265</v>
      </c>
      <c r="G207" s="30"/>
      <c r="H207" s="30"/>
      <c r="I207" s="100"/>
      <c r="J207" s="30"/>
      <c r="K207" s="30"/>
      <c r="L207" s="33"/>
      <c r="M207" s="186"/>
      <c r="N207" s="61"/>
      <c r="O207" s="61"/>
      <c r="P207" s="61"/>
      <c r="Q207" s="61"/>
      <c r="R207" s="61"/>
      <c r="S207" s="61"/>
      <c r="T207" s="62"/>
      <c r="AT207" s="12" t="s">
        <v>120</v>
      </c>
      <c r="AU207" s="12" t="s">
        <v>83</v>
      </c>
    </row>
    <row r="208" spans="2:65" s="1" customFormat="1" ht="14.45" customHeight="1">
      <c r="B208" s="29"/>
      <c r="C208" s="171" t="s">
        <v>190</v>
      </c>
      <c r="D208" s="171" t="s">
        <v>115</v>
      </c>
      <c r="E208" s="172" t="s">
        <v>267</v>
      </c>
      <c r="F208" s="173" t="s">
        <v>268</v>
      </c>
      <c r="G208" s="174" t="s">
        <v>197</v>
      </c>
      <c r="H208" s="175">
        <v>100</v>
      </c>
      <c r="I208" s="176"/>
      <c r="J208" s="177">
        <f>ROUND(I208*H208,2)</f>
        <v>0</v>
      </c>
      <c r="K208" s="173" t="s">
        <v>1</v>
      </c>
      <c r="L208" s="33"/>
      <c r="M208" s="178" t="s">
        <v>1</v>
      </c>
      <c r="N208" s="179" t="s">
        <v>40</v>
      </c>
      <c r="O208" s="61"/>
      <c r="P208" s="180">
        <f>O208*H208</f>
        <v>0</v>
      </c>
      <c r="Q208" s="180">
        <v>0</v>
      </c>
      <c r="R208" s="180">
        <f>Q208*H208</f>
        <v>0</v>
      </c>
      <c r="S208" s="180">
        <v>0</v>
      </c>
      <c r="T208" s="181">
        <f>S208*H208</f>
        <v>0</v>
      </c>
      <c r="AR208" s="182" t="s">
        <v>119</v>
      </c>
      <c r="AT208" s="182" t="s">
        <v>115</v>
      </c>
      <c r="AU208" s="182" t="s">
        <v>83</v>
      </c>
      <c r="AY208" s="12" t="s">
        <v>114</v>
      </c>
      <c r="BE208" s="183">
        <f>IF(N208="základní",J208,0)</f>
        <v>0</v>
      </c>
      <c r="BF208" s="183">
        <f>IF(N208="snížená",J208,0)</f>
        <v>0</v>
      </c>
      <c r="BG208" s="183">
        <f>IF(N208="zákl. přenesená",J208,0)</f>
        <v>0</v>
      </c>
      <c r="BH208" s="183">
        <f>IF(N208="sníž. přenesená",J208,0)</f>
        <v>0</v>
      </c>
      <c r="BI208" s="183">
        <f>IF(N208="nulová",J208,0)</f>
        <v>0</v>
      </c>
      <c r="BJ208" s="12" t="s">
        <v>83</v>
      </c>
      <c r="BK208" s="183">
        <f>ROUND(I208*H208,2)</f>
        <v>0</v>
      </c>
      <c r="BL208" s="12" t="s">
        <v>119</v>
      </c>
      <c r="BM208" s="182" t="s">
        <v>269</v>
      </c>
    </row>
    <row r="209" spans="2:65" s="1" customFormat="1">
      <c r="B209" s="29"/>
      <c r="C209" s="30"/>
      <c r="D209" s="184" t="s">
        <v>120</v>
      </c>
      <c r="E209" s="30"/>
      <c r="F209" s="185" t="s">
        <v>268</v>
      </c>
      <c r="G209" s="30"/>
      <c r="H209" s="30"/>
      <c r="I209" s="100"/>
      <c r="J209" s="30"/>
      <c r="K209" s="30"/>
      <c r="L209" s="33"/>
      <c r="M209" s="186"/>
      <c r="N209" s="61"/>
      <c r="O209" s="61"/>
      <c r="P209" s="61"/>
      <c r="Q209" s="61"/>
      <c r="R209" s="61"/>
      <c r="S209" s="61"/>
      <c r="T209" s="62"/>
      <c r="AT209" s="12" t="s">
        <v>120</v>
      </c>
      <c r="AU209" s="12" t="s">
        <v>83</v>
      </c>
    </row>
    <row r="210" spans="2:65" s="1" customFormat="1" ht="14.45" customHeight="1">
      <c r="B210" s="29"/>
      <c r="C210" s="171" t="s">
        <v>270</v>
      </c>
      <c r="D210" s="171" t="s">
        <v>115</v>
      </c>
      <c r="E210" s="172" t="s">
        <v>271</v>
      </c>
      <c r="F210" s="173" t="s">
        <v>272</v>
      </c>
      <c r="G210" s="174" t="s">
        <v>197</v>
      </c>
      <c r="H210" s="175">
        <v>15</v>
      </c>
      <c r="I210" s="176"/>
      <c r="J210" s="177">
        <f>ROUND(I210*H210,2)</f>
        <v>0</v>
      </c>
      <c r="K210" s="173" t="s">
        <v>1</v>
      </c>
      <c r="L210" s="33"/>
      <c r="M210" s="178" t="s">
        <v>1</v>
      </c>
      <c r="N210" s="179" t="s">
        <v>40</v>
      </c>
      <c r="O210" s="61"/>
      <c r="P210" s="180">
        <f>O210*H210</f>
        <v>0</v>
      </c>
      <c r="Q210" s="180">
        <v>0</v>
      </c>
      <c r="R210" s="180">
        <f>Q210*H210</f>
        <v>0</v>
      </c>
      <c r="S210" s="180">
        <v>0</v>
      </c>
      <c r="T210" s="181">
        <f>S210*H210</f>
        <v>0</v>
      </c>
      <c r="AR210" s="182" t="s">
        <v>119</v>
      </c>
      <c r="AT210" s="182" t="s">
        <v>115</v>
      </c>
      <c r="AU210" s="182" t="s">
        <v>83</v>
      </c>
      <c r="AY210" s="12" t="s">
        <v>114</v>
      </c>
      <c r="BE210" s="183">
        <f>IF(N210="základní",J210,0)</f>
        <v>0</v>
      </c>
      <c r="BF210" s="183">
        <f>IF(N210="snížená",J210,0)</f>
        <v>0</v>
      </c>
      <c r="BG210" s="183">
        <f>IF(N210="zákl. přenesená",J210,0)</f>
        <v>0</v>
      </c>
      <c r="BH210" s="183">
        <f>IF(N210="sníž. přenesená",J210,0)</f>
        <v>0</v>
      </c>
      <c r="BI210" s="183">
        <f>IF(N210="nulová",J210,0)</f>
        <v>0</v>
      </c>
      <c r="BJ210" s="12" t="s">
        <v>83</v>
      </c>
      <c r="BK210" s="183">
        <f>ROUND(I210*H210,2)</f>
        <v>0</v>
      </c>
      <c r="BL210" s="12" t="s">
        <v>119</v>
      </c>
      <c r="BM210" s="182" t="s">
        <v>273</v>
      </c>
    </row>
    <row r="211" spans="2:65" s="1" customFormat="1">
      <c r="B211" s="29"/>
      <c r="C211" s="30"/>
      <c r="D211" s="184" t="s">
        <v>120</v>
      </c>
      <c r="E211" s="30"/>
      <c r="F211" s="185" t="s">
        <v>272</v>
      </c>
      <c r="G211" s="30"/>
      <c r="H211" s="30"/>
      <c r="I211" s="100"/>
      <c r="J211" s="30"/>
      <c r="K211" s="30"/>
      <c r="L211" s="33"/>
      <c r="M211" s="186"/>
      <c r="N211" s="61"/>
      <c r="O211" s="61"/>
      <c r="P211" s="61"/>
      <c r="Q211" s="61"/>
      <c r="R211" s="61"/>
      <c r="S211" s="61"/>
      <c r="T211" s="62"/>
      <c r="AT211" s="12" t="s">
        <v>120</v>
      </c>
      <c r="AU211" s="12" t="s">
        <v>83</v>
      </c>
    </row>
    <row r="212" spans="2:65" s="1" customFormat="1" ht="14.45" customHeight="1">
      <c r="B212" s="29"/>
      <c r="C212" s="171" t="s">
        <v>193</v>
      </c>
      <c r="D212" s="171" t="s">
        <v>115</v>
      </c>
      <c r="E212" s="172" t="s">
        <v>274</v>
      </c>
      <c r="F212" s="173" t="s">
        <v>275</v>
      </c>
      <c r="G212" s="174" t="s">
        <v>197</v>
      </c>
      <c r="H212" s="175">
        <v>150</v>
      </c>
      <c r="I212" s="176"/>
      <c r="J212" s="177">
        <f>ROUND(I212*H212,2)</f>
        <v>0</v>
      </c>
      <c r="K212" s="173" t="s">
        <v>1</v>
      </c>
      <c r="L212" s="33"/>
      <c r="M212" s="178" t="s">
        <v>1</v>
      </c>
      <c r="N212" s="179" t="s">
        <v>40</v>
      </c>
      <c r="O212" s="61"/>
      <c r="P212" s="180">
        <f>O212*H212</f>
        <v>0</v>
      </c>
      <c r="Q212" s="180">
        <v>0</v>
      </c>
      <c r="R212" s="180">
        <f>Q212*H212</f>
        <v>0</v>
      </c>
      <c r="S212" s="180">
        <v>0</v>
      </c>
      <c r="T212" s="181">
        <f>S212*H212</f>
        <v>0</v>
      </c>
      <c r="AR212" s="182" t="s">
        <v>119</v>
      </c>
      <c r="AT212" s="182" t="s">
        <v>115</v>
      </c>
      <c r="AU212" s="182" t="s">
        <v>83</v>
      </c>
      <c r="AY212" s="12" t="s">
        <v>114</v>
      </c>
      <c r="BE212" s="183">
        <f>IF(N212="základní",J212,0)</f>
        <v>0</v>
      </c>
      <c r="BF212" s="183">
        <f>IF(N212="snížená",J212,0)</f>
        <v>0</v>
      </c>
      <c r="BG212" s="183">
        <f>IF(N212="zákl. přenesená",J212,0)</f>
        <v>0</v>
      </c>
      <c r="BH212" s="183">
        <f>IF(N212="sníž. přenesená",J212,0)</f>
        <v>0</v>
      </c>
      <c r="BI212" s="183">
        <f>IF(N212="nulová",J212,0)</f>
        <v>0</v>
      </c>
      <c r="BJ212" s="12" t="s">
        <v>83</v>
      </c>
      <c r="BK212" s="183">
        <f>ROUND(I212*H212,2)</f>
        <v>0</v>
      </c>
      <c r="BL212" s="12" t="s">
        <v>119</v>
      </c>
      <c r="BM212" s="182" t="s">
        <v>276</v>
      </c>
    </row>
    <row r="213" spans="2:65" s="1" customFormat="1">
      <c r="B213" s="29"/>
      <c r="C213" s="30"/>
      <c r="D213" s="184" t="s">
        <v>120</v>
      </c>
      <c r="E213" s="30"/>
      <c r="F213" s="185" t="s">
        <v>275</v>
      </c>
      <c r="G213" s="30"/>
      <c r="H213" s="30"/>
      <c r="I213" s="100"/>
      <c r="J213" s="30"/>
      <c r="K213" s="30"/>
      <c r="L213" s="33"/>
      <c r="M213" s="186"/>
      <c r="N213" s="61"/>
      <c r="O213" s="61"/>
      <c r="P213" s="61"/>
      <c r="Q213" s="61"/>
      <c r="R213" s="61"/>
      <c r="S213" s="61"/>
      <c r="T213" s="62"/>
      <c r="AT213" s="12" t="s">
        <v>120</v>
      </c>
      <c r="AU213" s="12" t="s">
        <v>83</v>
      </c>
    </row>
    <row r="214" spans="2:65" s="1" customFormat="1" ht="14.45" customHeight="1">
      <c r="B214" s="29"/>
      <c r="C214" s="171" t="s">
        <v>277</v>
      </c>
      <c r="D214" s="171" t="s">
        <v>115</v>
      </c>
      <c r="E214" s="172" t="s">
        <v>278</v>
      </c>
      <c r="F214" s="173" t="s">
        <v>279</v>
      </c>
      <c r="G214" s="174" t="s">
        <v>197</v>
      </c>
      <c r="H214" s="175">
        <v>45</v>
      </c>
      <c r="I214" s="176"/>
      <c r="J214" s="177">
        <f>ROUND(I214*H214,2)</f>
        <v>0</v>
      </c>
      <c r="K214" s="173" t="s">
        <v>1</v>
      </c>
      <c r="L214" s="33"/>
      <c r="M214" s="178" t="s">
        <v>1</v>
      </c>
      <c r="N214" s="179" t="s">
        <v>40</v>
      </c>
      <c r="O214" s="61"/>
      <c r="P214" s="180">
        <f>O214*H214</f>
        <v>0</v>
      </c>
      <c r="Q214" s="180">
        <v>0</v>
      </c>
      <c r="R214" s="180">
        <f>Q214*H214</f>
        <v>0</v>
      </c>
      <c r="S214" s="180">
        <v>0</v>
      </c>
      <c r="T214" s="181">
        <f>S214*H214</f>
        <v>0</v>
      </c>
      <c r="AR214" s="182" t="s">
        <v>119</v>
      </c>
      <c r="AT214" s="182" t="s">
        <v>115</v>
      </c>
      <c r="AU214" s="182" t="s">
        <v>83</v>
      </c>
      <c r="AY214" s="12" t="s">
        <v>114</v>
      </c>
      <c r="BE214" s="183">
        <f>IF(N214="základní",J214,0)</f>
        <v>0</v>
      </c>
      <c r="BF214" s="183">
        <f>IF(N214="snížená",J214,0)</f>
        <v>0</v>
      </c>
      <c r="BG214" s="183">
        <f>IF(N214="zákl. přenesená",J214,0)</f>
        <v>0</v>
      </c>
      <c r="BH214" s="183">
        <f>IF(N214="sníž. přenesená",J214,0)</f>
        <v>0</v>
      </c>
      <c r="BI214" s="183">
        <f>IF(N214="nulová",J214,0)</f>
        <v>0</v>
      </c>
      <c r="BJ214" s="12" t="s">
        <v>83</v>
      </c>
      <c r="BK214" s="183">
        <f>ROUND(I214*H214,2)</f>
        <v>0</v>
      </c>
      <c r="BL214" s="12" t="s">
        <v>119</v>
      </c>
      <c r="BM214" s="182" t="s">
        <v>280</v>
      </c>
    </row>
    <row r="215" spans="2:65" s="1" customFormat="1">
      <c r="B215" s="29"/>
      <c r="C215" s="30"/>
      <c r="D215" s="184" t="s">
        <v>120</v>
      </c>
      <c r="E215" s="30"/>
      <c r="F215" s="185" t="s">
        <v>279</v>
      </c>
      <c r="G215" s="30"/>
      <c r="H215" s="30"/>
      <c r="I215" s="100"/>
      <c r="J215" s="30"/>
      <c r="K215" s="30"/>
      <c r="L215" s="33"/>
      <c r="M215" s="186"/>
      <c r="N215" s="61"/>
      <c r="O215" s="61"/>
      <c r="P215" s="61"/>
      <c r="Q215" s="61"/>
      <c r="R215" s="61"/>
      <c r="S215" s="61"/>
      <c r="T215" s="62"/>
      <c r="AT215" s="12" t="s">
        <v>120</v>
      </c>
      <c r="AU215" s="12" t="s">
        <v>83</v>
      </c>
    </row>
    <row r="216" spans="2:65" s="1" customFormat="1" ht="14.45" customHeight="1">
      <c r="B216" s="29"/>
      <c r="C216" s="171" t="s">
        <v>198</v>
      </c>
      <c r="D216" s="171" t="s">
        <v>115</v>
      </c>
      <c r="E216" s="172" t="s">
        <v>281</v>
      </c>
      <c r="F216" s="173" t="s">
        <v>282</v>
      </c>
      <c r="G216" s="174" t="s">
        <v>237</v>
      </c>
      <c r="H216" s="175">
        <v>1</v>
      </c>
      <c r="I216" s="176"/>
      <c r="J216" s="177">
        <f>ROUND(I216*H216,2)</f>
        <v>0</v>
      </c>
      <c r="K216" s="173" t="s">
        <v>1</v>
      </c>
      <c r="L216" s="33"/>
      <c r="M216" s="178" t="s">
        <v>1</v>
      </c>
      <c r="N216" s="179" t="s">
        <v>40</v>
      </c>
      <c r="O216" s="61"/>
      <c r="P216" s="180">
        <f>O216*H216</f>
        <v>0</v>
      </c>
      <c r="Q216" s="180">
        <v>0</v>
      </c>
      <c r="R216" s="180">
        <f>Q216*H216</f>
        <v>0</v>
      </c>
      <c r="S216" s="180">
        <v>0</v>
      </c>
      <c r="T216" s="181">
        <f>S216*H216</f>
        <v>0</v>
      </c>
      <c r="AR216" s="182" t="s">
        <v>119</v>
      </c>
      <c r="AT216" s="182" t="s">
        <v>115</v>
      </c>
      <c r="AU216" s="182" t="s">
        <v>83</v>
      </c>
      <c r="AY216" s="12" t="s">
        <v>114</v>
      </c>
      <c r="BE216" s="183">
        <f>IF(N216="základní",J216,0)</f>
        <v>0</v>
      </c>
      <c r="BF216" s="183">
        <f>IF(N216="snížená",J216,0)</f>
        <v>0</v>
      </c>
      <c r="BG216" s="183">
        <f>IF(N216="zákl. přenesená",J216,0)</f>
        <v>0</v>
      </c>
      <c r="BH216" s="183">
        <f>IF(N216="sníž. přenesená",J216,0)</f>
        <v>0</v>
      </c>
      <c r="BI216" s="183">
        <f>IF(N216="nulová",J216,0)</f>
        <v>0</v>
      </c>
      <c r="BJ216" s="12" t="s">
        <v>83</v>
      </c>
      <c r="BK216" s="183">
        <f>ROUND(I216*H216,2)</f>
        <v>0</v>
      </c>
      <c r="BL216" s="12" t="s">
        <v>119</v>
      </c>
      <c r="BM216" s="182" t="s">
        <v>283</v>
      </c>
    </row>
    <row r="217" spans="2:65" s="1" customFormat="1">
      <c r="B217" s="29"/>
      <c r="C217" s="30"/>
      <c r="D217" s="184" t="s">
        <v>120</v>
      </c>
      <c r="E217" s="30"/>
      <c r="F217" s="185" t="s">
        <v>282</v>
      </c>
      <c r="G217" s="30"/>
      <c r="H217" s="30"/>
      <c r="I217" s="100"/>
      <c r="J217" s="30"/>
      <c r="K217" s="30"/>
      <c r="L217" s="33"/>
      <c r="M217" s="186"/>
      <c r="N217" s="61"/>
      <c r="O217" s="61"/>
      <c r="P217" s="61"/>
      <c r="Q217" s="61"/>
      <c r="R217" s="61"/>
      <c r="S217" s="61"/>
      <c r="T217" s="62"/>
      <c r="AT217" s="12" t="s">
        <v>120</v>
      </c>
      <c r="AU217" s="12" t="s">
        <v>83</v>
      </c>
    </row>
    <row r="218" spans="2:65" s="1" customFormat="1" ht="14.45" customHeight="1">
      <c r="B218" s="29"/>
      <c r="C218" s="171" t="s">
        <v>284</v>
      </c>
      <c r="D218" s="171" t="s">
        <v>115</v>
      </c>
      <c r="E218" s="172" t="s">
        <v>285</v>
      </c>
      <c r="F218" s="173" t="s">
        <v>286</v>
      </c>
      <c r="G218" s="174" t="s">
        <v>237</v>
      </c>
      <c r="H218" s="175">
        <v>1</v>
      </c>
      <c r="I218" s="176"/>
      <c r="J218" s="177">
        <f>ROUND(I218*H218,2)</f>
        <v>0</v>
      </c>
      <c r="K218" s="173" t="s">
        <v>1</v>
      </c>
      <c r="L218" s="33"/>
      <c r="M218" s="178" t="s">
        <v>1</v>
      </c>
      <c r="N218" s="179" t="s">
        <v>40</v>
      </c>
      <c r="O218" s="61"/>
      <c r="P218" s="180">
        <f>O218*H218</f>
        <v>0</v>
      </c>
      <c r="Q218" s="180">
        <v>0</v>
      </c>
      <c r="R218" s="180">
        <f>Q218*H218</f>
        <v>0</v>
      </c>
      <c r="S218" s="180">
        <v>0</v>
      </c>
      <c r="T218" s="181">
        <f>S218*H218</f>
        <v>0</v>
      </c>
      <c r="AR218" s="182" t="s">
        <v>119</v>
      </c>
      <c r="AT218" s="182" t="s">
        <v>115</v>
      </c>
      <c r="AU218" s="182" t="s">
        <v>83</v>
      </c>
      <c r="AY218" s="12" t="s">
        <v>114</v>
      </c>
      <c r="BE218" s="183">
        <f>IF(N218="základní",J218,0)</f>
        <v>0</v>
      </c>
      <c r="BF218" s="183">
        <f>IF(N218="snížená",J218,0)</f>
        <v>0</v>
      </c>
      <c r="BG218" s="183">
        <f>IF(N218="zákl. přenesená",J218,0)</f>
        <v>0</v>
      </c>
      <c r="BH218" s="183">
        <f>IF(N218="sníž. přenesená",J218,0)</f>
        <v>0</v>
      </c>
      <c r="BI218" s="183">
        <f>IF(N218="nulová",J218,0)</f>
        <v>0</v>
      </c>
      <c r="BJ218" s="12" t="s">
        <v>83</v>
      </c>
      <c r="BK218" s="183">
        <f>ROUND(I218*H218,2)</f>
        <v>0</v>
      </c>
      <c r="BL218" s="12" t="s">
        <v>119</v>
      </c>
      <c r="BM218" s="182" t="s">
        <v>287</v>
      </c>
    </row>
    <row r="219" spans="2:65" s="1" customFormat="1">
      <c r="B219" s="29"/>
      <c r="C219" s="30"/>
      <c r="D219" s="184" t="s">
        <v>120</v>
      </c>
      <c r="E219" s="30"/>
      <c r="F219" s="185" t="s">
        <v>286</v>
      </c>
      <c r="G219" s="30"/>
      <c r="H219" s="30"/>
      <c r="I219" s="100"/>
      <c r="J219" s="30"/>
      <c r="K219" s="30"/>
      <c r="L219" s="33"/>
      <c r="M219" s="186"/>
      <c r="N219" s="61"/>
      <c r="O219" s="61"/>
      <c r="P219" s="61"/>
      <c r="Q219" s="61"/>
      <c r="R219" s="61"/>
      <c r="S219" s="61"/>
      <c r="T219" s="62"/>
      <c r="AT219" s="12" t="s">
        <v>120</v>
      </c>
      <c r="AU219" s="12" t="s">
        <v>83</v>
      </c>
    </row>
    <row r="220" spans="2:65" s="1" customFormat="1" ht="14.45" customHeight="1">
      <c r="B220" s="29"/>
      <c r="C220" s="171" t="s">
        <v>201</v>
      </c>
      <c r="D220" s="171" t="s">
        <v>115</v>
      </c>
      <c r="E220" s="172" t="s">
        <v>288</v>
      </c>
      <c r="F220" s="173" t="s">
        <v>289</v>
      </c>
      <c r="G220" s="174" t="s">
        <v>237</v>
      </c>
      <c r="H220" s="175">
        <v>1</v>
      </c>
      <c r="I220" s="176"/>
      <c r="J220" s="177">
        <f>ROUND(I220*H220,2)</f>
        <v>0</v>
      </c>
      <c r="K220" s="173" t="s">
        <v>1</v>
      </c>
      <c r="L220" s="33"/>
      <c r="M220" s="178" t="s">
        <v>1</v>
      </c>
      <c r="N220" s="179" t="s">
        <v>40</v>
      </c>
      <c r="O220" s="61"/>
      <c r="P220" s="180">
        <f>O220*H220</f>
        <v>0</v>
      </c>
      <c r="Q220" s="180">
        <v>0</v>
      </c>
      <c r="R220" s="180">
        <f>Q220*H220</f>
        <v>0</v>
      </c>
      <c r="S220" s="180">
        <v>0</v>
      </c>
      <c r="T220" s="181">
        <f>S220*H220</f>
        <v>0</v>
      </c>
      <c r="AR220" s="182" t="s">
        <v>119</v>
      </c>
      <c r="AT220" s="182" t="s">
        <v>115</v>
      </c>
      <c r="AU220" s="182" t="s">
        <v>83</v>
      </c>
      <c r="AY220" s="12" t="s">
        <v>114</v>
      </c>
      <c r="BE220" s="183">
        <f>IF(N220="základní",J220,0)</f>
        <v>0</v>
      </c>
      <c r="BF220" s="183">
        <f>IF(N220="snížená",J220,0)</f>
        <v>0</v>
      </c>
      <c r="BG220" s="183">
        <f>IF(N220="zákl. přenesená",J220,0)</f>
        <v>0</v>
      </c>
      <c r="BH220" s="183">
        <f>IF(N220="sníž. přenesená",J220,0)</f>
        <v>0</v>
      </c>
      <c r="BI220" s="183">
        <f>IF(N220="nulová",J220,0)</f>
        <v>0</v>
      </c>
      <c r="BJ220" s="12" t="s">
        <v>83</v>
      </c>
      <c r="BK220" s="183">
        <f>ROUND(I220*H220,2)</f>
        <v>0</v>
      </c>
      <c r="BL220" s="12" t="s">
        <v>119</v>
      </c>
      <c r="BM220" s="182" t="s">
        <v>290</v>
      </c>
    </row>
    <row r="221" spans="2:65" s="1" customFormat="1">
      <c r="B221" s="29"/>
      <c r="C221" s="30"/>
      <c r="D221" s="184" t="s">
        <v>120</v>
      </c>
      <c r="E221" s="30"/>
      <c r="F221" s="185" t="s">
        <v>289</v>
      </c>
      <c r="G221" s="30"/>
      <c r="H221" s="30"/>
      <c r="I221" s="100"/>
      <c r="J221" s="30"/>
      <c r="K221" s="30"/>
      <c r="L221" s="33"/>
      <c r="M221" s="186"/>
      <c r="N221" s="61"/>
      <c r="O221" s="61"/>
      <c r="P221" s="61"/>
      <c r="Q221" s="61"/>
      <c r="R221" s="61"/>
      <c r="S221" s="61"/>
      <c r="T221" s="62"/>
      <c r="AT221" s="12" t="s">
        <v>120</v>
      </c>
      <c r="AU221" s="12" t="s">
        <v>83</v>
      </c>
    </row>
    <row r="222" spans="2:65" s="10" customFormat="1" ht="25.9" customHeight="1">
      <c r="B222" s="157"/>
      <c r="C222" s="158"/>
      <c r="D222" s="159" t="s">
        <v>74</v>
      </c>
      <c r="E222" s="160" t="s">
        <v>291</v>
      </c>
      <c r="F222" s="160" t="s">
        <v>292</v>
      </c>
      <c r="G222" s="158"/>
      <c r="H222" s="158"/>
      <c r="I222" s="161"/>
      <c r="J222" s="162">
        <f>BK222</f>
        <v>0</v>
      </c>
      <c r="K222" s="158"/>
      <c r="L222" s="163"/>
      <c r="M222" s="164"/>
      <c r="N222" s="165"/>
      <c r="O222" s="165"/>
      <c r="P222" s="166">
        <f>SUM(P223:P224)</f>
        <v>0</v>
      </c>
      <c r="Q222" s="165"/>
      <c r="R222" s="166">
        <f>SUM(R223:R224)</f>
        <v>0</v>
      </c>
      <c r="S222" s="165"/>
      <c r="T222" s="167">
        <f>SUM(T223:T224)</f>
        <v>0</v>
      </c>
      <c r="AR222" s="168" t="s">
        <v>83</v>
      </c>
      <c r="AT222" s="169" t="s">
        <v>74</v>
      </c>
      <c r="AU222" s="169" t="s">
        <v>75</v>
      </c>
      <c r="AY222" s="168" t="s">
        <v>114</v>
      </c>
      <c r="BK222" s="170">
        <f>SUM(BK223:BK224)</f>
        <v>0</v>
      </c>
    </row>
    <row r="223" spans="2:65" s="1" customFormat="1" ht="14.45" customHeight="1">
      <c r="B223" s="29"/>
      <c r="C223" s="171" t="s">
        <v>293</v>
      </c>
      <c r="D223" s="171" t="s">
        <v>115</v>
      </c>
      <c r="E223" s="172" t="s">
        <v>294</v>
      </c>
      <c r="F223" s="173" t="s">
        <v>295</v>
      </c>
      <c r="G223" s="174" t="s">
        <v>237</v>
      </c>
      <c r="H223" s="175">
        <v>1</v>
      </c>
      <c r="I223" s="176"/>
      <c r="J223" s="177">
        <f>ROUND(I223*H223,2)</f>
        <v>0</v>
      </c>
      <c r="K223" s="173" t="s">
        <v>1</v>
      </c>
      <c r="L223" s="33"/>
      <c r="M223" s="178" t="s">
        <v>1</v>
      </c>
      <c r="N223" s="179" t="s">
        <v>40</v>
      </c>
      <c r="O223" s="61"/>
      <c r="P223" s="180">
        <f>O223*H223</f>
        <v>0</v>
      </c>
      <c r="Q223" s="180">
        <v>0</v>
      </c>
      <c r="R223" s="180">
        <f>Q223*H223</f>
        <v>0</v>
      </c>
      <c r="S223" s="180">
        <v>0</v>
      </c>
      <c r="T223" s="181">
        <f>S223*H223</f>
        <v>0</v>
      </c>
      <c r="AR223" s="182" t="s">
        <v>119</v>
      </c>
      <c r="AT223" s="182" t="s">
        <v>115</v>
      </c>
      <c r="AU223" s="182" t="s">
        <v>83</v>
      </c>
      <c r="AY223" s="12" t="s">
        <v>114</v>
      </c>
      <c r="BE223" s="183">
        <f>IF(N223="základní",J223,0)</f>
        <v>0</v>
      </c>
      <c r="BF223" s="183">
        <f>IF(N223="snížená",J223,0)</f>
        <v>0</v>
      </c>
      <c r="BG223" s="183">
        <f>IF(N223="zákl. přenesená",J223,0)</f>
        <v>0</v>
      </c>
      <c r="BH223" s="183">
        <f>IF(N223="sníž. přenesená",J223,0)</f>
        <v>0</v>
      </c>
      <c r="BI223" s="183">
        <f>IF(N223="nulová",J223,0)</f>
        <v>0</v>
      </c>
      <c r="BJ223" s="12" t="s">
        <v>83</v>
      </c>
      <c r="BK223" s="183">
        <f>ROUND(I223*H223,2)</f>
        <v>0</v>
      </c>
      <c r="BL223" s="12" t="s">
        <v>119</v>
      </c>
      <c r="BM223" s="182" t="s">
        <v>296</v>
      </c>
    </row>
    <row r="224" spans="2:65" s="1" customFormat="1">
      <c r="B224" s="29"/>
      <c r="C224" s="30"/>
      <c r="D224" s="184" t="s">
        <v>120</v>
      </c>
      <c r="E224" s="30"/>
      <c r="F224" s="185" t="s">
        <v>295</v>
      </c>
      <c r="G224" s="30"/>
      <c r="H224" s="30"/>
      <c r="I224" s="100"/>
      <c r="J224" s="30"/>
      <c r="K224" s="30"/>
      <c r="L224" s="33"/>
      <c r="M224" s="187"/>
      <c r="N224" s="188"/>
      <c r="O224" s="188"/>
      <c r="P224" s="188"/>
      <c r="Q224" s="188"/>
      <c r="R224" s="188"/>
      <c r="S224" s="188"/>
      <c r="T224" s="189"/>
      <c r="AT224" s="12" t="s">
        <v>120</v>
      </c>
      <c r="AU224" s="12" t="s">
        <v>83</v>
      </c>
    </row>
    <row r="225" spans="2:12" s="1" customFormat="1" ht="6.95" customHeight="1">
      <c r="B225" s="44"/>
      <c r="C225" s="45"/>
      <c r="D225" s="45"/>
      <c r="E225" s="45"/>
      <c r="F225" s="45"/>
      <c r="G225" s="45"/>
      <c r="H225" s="45"/>
      <c r="I225" s="132"/>
      <c r="J225" s="45"/>
      <c r="K225" s="45"/>
      <c r="L225" s="33"/>
    </row>
  </sheetData>
  <sheetProtection sheet="1" objects="1" scenarios="1" formatColumns="0" formatRows="0" autoFilter="0"/>
  <autoFilter ref="C120:K224"/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phoneticPr fontId="0" type="noConversion"/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4</vt:i4>
      </vt:variant>
    </vt:vector>
  </HeadingPairs>
  <TitlesOfParts>
    <vt:vector size="6" baseType="lpstr">
      <vt:lpstr>Rekapitulace stavby</vt:lpstr>
      <vt:lpstr>01 - výkaz výměr FVE</vt:lpstr>
      <vt:lpstr>'01 - výkaz výměr FVE'!Názvy_tisku</vt:lpstr>
      <vt:lpstr>'Rekapitulace stavby'!Názvy_tisku</vt:lpstr>
      <vt:lpstr>'01 - výkaz výměr FVE'!Oblast_tisku</vt:lpstr>
      <vt:lpstr>'Rekapitulace stavby'!Oblast_tisku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DT178731\Nesnera</dc:creator>
  <cp:lastModifiedBy>david.loun</cp:lastModifiedBy>
  <dcterms:created xsi:type="dcterms:W3CDTF">2019-07-22T08:55:00Z</dcterms:created>
  <dcterms:modified xsi:type="dcterms:W3CDTF">2019-07-30T15:18:05Z</dcterms:modified>
</cp:coreProperties>
</file>