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02 - výměna motorů VZT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'02 - výměna motorů VZT'!$C$119:$K$137</definedName>
    <definedName name="_xlnm.Print_Area" localSheetId="1">'02 - výměna motorů VZT'!$C$4:$J$76,'02 - výměna motorů VZT'!$C$82:$J$101,'02 - výměna motorů VZT'!$C$107:$K$137</definedName>
    <definedName name="_xlnm.Print_Titles" localSheetId="1">'02 - výměna motorů VZT'!$119:$119</definedName>
  </definedNames>
  <calcPr/>
</workbook>
</file>

<file path=xl/calcChain.xml><?xml version="1.0" encoding="utf-8"?>
<calcChain xmlns="http://schemas.openxmlformats.org/spreadsheetml/2006/main">
  <c i="2" r="J37"/>
  <c r="J36"/>
  <c i="1" r="AY95"/>
  <c i="2" r="J35"/>
  <c i="1" r="AX95"/>
  <c i="2" r="BI136"/>
  <c r="BH136"/>
  <c r="BG136"/>
  <c r="BF136"/>
  <c r="T136"/>
  <c r="R136"/>
  <c r="P136"/>
  <c r="BK136"/>
  <c r="J136"/>
  <c r="BE136"/>
  <c r="BI134"/>
  <c r="BH134"/>
  <c r="BG134"/>
  <c r="BF134"/>
  <c r="T134"/>
  <c r="R134"/>
  <c r="P134"/>
  <c r="BK134"/>
  <c r="J134"/>
  <c r="BE134"/>
  <c r="BI132"/>
  <c r="BH132"/>
  <c r="BG132"/>
  <c r="BF132"/>
  <c r="T132"/>
  <c r="R132"/>
  <c r="P132"/>
  <c r="BK132"/>
  <c r="J132"/>
  <c r="BE132"/>
  <c r="BI130"/>
  <c r="BH130"/>
  <c r="BG130"/>
  <c r="BF130"/>
  <c r="T130"/>
  <c r="T129"/>
  <c r="T128"/>
  <c r="R130"/>
  <c r="R129"/>
  <c r="R128"/>
  <c r="P130"/>
  <c r="P129"/>
  <c r="P128"/>
  <c r="BK130"/>
  <c r="BK129"/>
  <c r="J129"/>
  <c r="BK128"/>
  <c r="J128"/>
  <c r="J130"/>
  <c r="BE130"/>
  <c r="J100"/>
  <c r="J99"/>
  <c r="BI125"/>
  <c r="BH125"/>
  <c r="BG125"/>
  <c r="BF125"/>
  <c r="T125"/>
  <c r="R125"/>
  <c r="P125"/>
  <c r="BK125"/>
  <c r="J125"/>
  <c r="BE125"/>
  <c r="BI123"/>
  <c r="F37"/>
  <c i="1" r="BD95"/>
  <c i="2" r="BH123"/>
  <c r="F36"/>
  <c i="1" r="BC95"/>
  <c i="2" r="BG123"/>
  <c r="F35"/>
  <c i="1" r="BB95"/>
  <c i="2" r="BF123"/>
  <c r="J34"/>
  <c i="1" r="AW95"/>
  <c i="2" r="F34"/>
  <c i="1" r="BA95"/>
  <c i="2" r="T123"/>
  <c r="T122"/>
  <c r="T121"/>
  <c r="T120"/>
  <c r="R123"/>
  <c r="R122"/>
  <c r="R121"/>
  <c r="R120"/>
  <c r="P123"/>
  <c r="P122"/>
  <c r="P121"/>
  <c r="P120"/>
  <c i="1" r="AU95"/>
  <c i="2" r="BK123"/>
  <c r="BK122"/>
  <c r="J122"/>
  <c r="BK121"/>
  <c r="J121"/>
  <c r="BK120"/>
  <c r="J120"/>
  <c r="J96"/>
  <c r="J30"/>
  <c i="1" r="AG95"/>
  <c i="2" r="J123"/>
  <c r="BE123"/>
  <c r="J33"/>
  <c i="1" r="AV95"/>
  <c i="2" r="F33"/>
  <c i="1" r="AZ95"/>
  <c i="2" r="J98"/>
  <c r="J97"/>
  <c r="F114"/>
  <c r="E112"/>
  <c r="F89"/>
  <c r="E87"/>
  <c r="J39"/>
  <c r="J24"/>
  <c r="E24"/>
  <c r="J117"/>
  <c r="J92"/>
  <c r="J23"/>
  <c r="J21"/>
  <c r="E21"/>
  <c r="J116"/>
  <c r="J91"/>
  <c r="J20"/>
  <c r="J18"/>
  <c r="E18"/>
  <c r="F117"/>
  <c r="F92"/>
  <c r="J17"/>
  <c r="J15"/>
  <c r="E15"/>
  <c r="F116"/>
  <c r="F91"/>
  <c r="J14"/>
  <c r="J12"/>
  <c r="J114"/>
  <c r="J89"/>
  <c r="E7"/>
  <c r="E110"/>
  <c r="E85"/>
  <c i="1" r="BD94"/>
  <c r="W33"/>
  <c r="BC94"/>
  <c r="W32"/>
  <c r="BB94"/>
  <c r="W31"/>
  <c r="BA94"/>
  <c r="W30"/>
  <c r="AZ94"/>
  <c r="W29"/>
  <c r="AY94"/>
  <c r="AX94"/>
  <c r="AW94"/>
  <c r="AK30"/>
  <c r="AV94"/>
  <c r="AK29"/>
  <c r="AU94"/>
  <c r="AT94"/>
  <c r="AS94"/>
  <c r="AG94"/>
  <c r="AK26"/>
  <c r="AT95"/>
  <c r="AN95"/>
  <c r="AN94"/>
  <c r="L90"/>
  <c r="AM90"/>
  <c r="AM89"/>
  <c r="L89"/>
  <c r="AM87"/>
  <c r="L87"/>
  <c r="L85"/>
  <c r="L8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<sst xmlns="http://schemas.openxmlformats.org/spreadsheetml/2006/main">
  <si>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</si>
  <si>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</si>
  <si>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</si>
  <si>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</si>
  <si>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</si>
  <si>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{0db13e38-7d5c-41ef-9a03-946aec36afcb}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</si>
  <si>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</si>
  <si>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</si>
  <si>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</si>
  <si>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</si>
  <si>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</si>
  <si>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</si>
  <si>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</si>
  <si>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</si>
  <si>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20190227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</si>
  <si>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</si>
  <si>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</si>
  <si>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Úprava VZT OD Andy</t>
  </si>
  <si>
    <t>KSO:</t>
  </si>
  <si>
    <t>CC-CZ:</t>
  </si>
  <si>
    <t>Místo:</t>
  </si>
  <si>
    <t xml:space="preserve"> </t>
  </si>
  <si>
    <t>Datum:</t>
  </si>
  <si>
    <t>3. 7. 2019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</si>
  <si>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</si>
  <si>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</si>
  <si>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</si>
  <si>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</si>
  <si>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</si>
  <si>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</si>
  <si>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</si>
  <si>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</si>
  <si>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</si>
  <si>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</si>
  <si>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</si>
  <si>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</si>
  <si>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</si>
  <si>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</si>
  <si>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</si>
  <si>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</si>
  <si>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</si>
  <si>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</si>
  <si>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</si>
  <si>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</si>
  <si>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</si>
  <si>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</si>
  <si>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</si>
  <si>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</si>
  <si>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</si>
  <si>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</si>
  <si>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</si>
  <si>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</si>
  <si>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</si>
  <si>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</si>
  <si>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</si>
  <si>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</si>
  <si>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</si>
  <si>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</si>
  <si>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</si>
  <si>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</si>
  <si>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</si>
  <si>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</si>
  <si>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</si>
  <si>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</si>
  <si>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</si>
  <si>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</si>
  <si>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</si>
  <si>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</si>
  <si>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</si>
  <si>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</si>
  <si>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</si>
  <si>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</si>
  <si>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</si>
  <si>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</si>
  <si>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</si>
  <si>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</si>
  <si>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</si>
  <si>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</si>
  <si>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02</t>
  </si>
  <si>
    <t>výměna motorů VZT</t>
  </si>
  <si>
    <t>STA</t>
  </si>
  <si>
    <t>1</t>
  </si>
  <si>
    <t>{2229c460-094e-4916-9b51-23d303606046}</t>
  </si>
  <si>
    <t>2</t>
  </si>
  <si>
    <t>KRYCÍ LIST SOUPISU PRACÍ</t>
  </si>
  <si>
    <t>Objekt:</t>
  </si>
  <si>
    <t>02 - výměna motorů VZT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</si>
  <si>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</si>
  <si>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</si>
  <si>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</si>
  <si>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</si>
  <si>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</si>
  <si>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</si>
  <si>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997 - Přesun sutě</t>
  </si>
  <si>
    <t>PSV - Práce a dodávky PSV</t>
  </si>
  <si>
    <t xml:space="preserve">    751 - Vzduchotechnika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</si>
  <si>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</si>
  <si>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</si>
  <si>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</si>
  <si>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</si>
  <si>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</si>
  <si>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</si>
  <si>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</si>
  <si>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</si>
  <si>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</si>
  <si>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</si>
  <si>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</si>
  <si>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</si>
  <si>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</si>
  <si>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</si>
  <si>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</si>
  <si>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</si>
  <si>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997</t>
  </si>
  <si>
    <t>Přesun sutě</t>
  </si>
  <si>
    <t>K</t>
  </si>
  <si>
    <t>997013501</t>
  </si>
  <si>
    <t>Odvoz suti a vybouraných hmot na skládku nebo meziskládku do 1 km se složením</t>
  </si>
  <si>
    <t>t</t>
  </si>
  <si>
    <t>CS ÚRS 2019 01</t>
  </si>
  <si>
    <t>4</t>
  </si>
  <si>
    <t>-1415185181</t>
  </si>
  <si>
    <t>PP</t>
  </si>
  <si>
    <t xml:space="preserve">Odvoz suti a vybouraných hmot na skládku nebo meziskládku  se složením, na vzdálenost do 1 km</t>
  </si>
  <si>
    <t>997013509</t>
  </si>
  <si>
    <t>Příplatek k odvozu suti a vybouraných hmot na skládku ZKD 1 km přes 1 km</t>
  </si>
  <si>
    <t>-1478870909</t>
  </si>
  <si>
    <t xml:space="preserve">Odvoz suti a vybouraných hmot na skládku nebo meziskládku  se složením, na vzdálenost Příplatek k ceně za každý další i započatý 1 km přes 1 km</t>
  </si>
  <si>
    <t>VV</t>
  </si>
  <si>
    <t>0,4*9 'Přepočtené koeficientem množství</t>
  </si>
  <si>
    <t>PSV</t>
  </si>
  <si>
    <t>Práce a dodávky PSV</t>
  </si>
  <si>
    <t>751</t>
  </si>
  <si>
    <t>Vzduchotechnika</t>
  </si>
  <si>
    <t>3</t>
  </si>
  <si>
    <t>7511112R</t>
  </si>
  <si>
    <t>Mtž motoru VZT</t>
  </si>
  <si>
    <t>kus</t>
  </si>
  <si>
    <t>16</t>
  </si>
  <si>
    <t>841401154</t>
  </si>
  <si>
    <t>M</t>
  </si>
  <si>
    <t>426160R1</t>
  </si>
  <si>
    <t xml:space="preserve">motor VZT viz. příloha č. 3.2 Tech. spec - motor A </t>
  </si>
  <si>
    <t>32</t>
  </si>
  <si>
    <t>-1602173063</t>
  </si>
  <si>
    <t>5</t>
  </si>
  <si>
    <t>426160R2</t>
  </si>
  <si>
    <t xml:space="preserve">motor VZT viz příloha č. 3.2 Tech. spec. - motor B </t>
  </si>
  <si>
    <t>449769182</t>
  </si>
  <si>
    <t>6</t>
  </si>
  <si>
    <t>751621811</t>
  </si>
  <si>
    <t>Demontáž motoru VZT</t>
  </si>
  <si>
    <t>-1378500276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</si>
</sst>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5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5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6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17" fillId="0" borderId="4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0" fillId="4" borderId="6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0" fillId="4" borderId="7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right" vertical="center"/>
    </xf>
    <xf numFmtId="0" fontId="20" fillId="4" borderId="8" xfId="0" applyFont="1" applyFill="1" applyBorder="1" applyAlignment="1" applyProtection="1">
      <alignment horizontal="left" vertical="center"/>
    </xf>
    <xf numFmtId="0" fontId="20" fillId="4" borderId="0" xfId="0" applyFont="1" applyFill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4" fontId="18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</xf>
    <xf numFmtId="4" fontId="27" fillId="0" borderId="20" xfId="0" applyNumberFormat="1" applyFont="1" applyBorder="1" applyAlignment="1" applyProtection="1">
      <alignment vertical="center"/>
    </xf>
    <xf numFmtId="166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0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20" fillId="4" borderId="16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/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0" fillId="0" borderId="22" xfId="0" applyFont="1" applyBorder="1" applyAlignment="1" applyProtection="1">
      <alignment horizontal="center" vertical="center"/>
    </xf>
    <xf numFmtId="49" fontId="20" fillId="0" borderId="22" xfId="0" applyNumberFormat="1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167" fontId="20" fillId="0" borderId="22" xfId="0" applyNumberFormat="1" applyFont="1" applyBorder="1" applyAlignment="1" applyProtection="1">
      <alignment vertical="center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</xf>
    <xf numFmtId="166" fontId="21" fillId="0" borderId="0" xfId="0" applyNumberFormat="1" applyFont="1" applyBorder="1" applyAlignment="1" applyProtection="1">
      <alignment vertical="center"/>
    </xf>
    <xf numFmtId="166" fontId="21" fillId="0" borderId="15" xfId="0" applyNumberFormat="1" applyFont="1" applyBorder="1" applyAlignment="1" applyProtection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</xf>
    <xf numFmtId="0" fontId="33" fillId="0" borderId="0" xfId="0" applyFont="1" applyAlignment="1" applyProtection="1">
      <alignment horizontal="left" vertical="center" wrapText="1"/>
    </xf>
    <xf numFmtId="0" fontId="0" fillId="0" borderId="14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167" fontId="34" fillId="0" borderId="22" xfId="0" applyNumberFormat="1" applyFont="1" applyBorder="1" applyAlignment="1" applyProtection="1">
      <alignment vertical="center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7.14" customWidth="1"/>
    <col min="2" max="2" width="1.43" customWidth="1"/>
    <col min="3" max="3" width="3.57" customWidth="1"/>
    <col min="4" max="4" width="2.29" customWidth="1"/>
    <col min="5" max="5" width="2.29" customWidth="1"/>
    <col min="6" max="6" width="2.29" customWidth="1"/>
    <col min="7" max="7" width="2.29" customWidth="1"/>
    <col min="8" max="8" width="2.29" customWidth="1"/>
    <col min="9" max="9" width="2.29" customWidth="1"/>
    <col min="10" max="10" width="2.29" customWidth="1"/>
    <col min="11" max="11" width="2.29" customWidth="1"/>
    <col min="12" max="12" width="2.29" customWidth="1"/>
    <col min="13" max="13" width="2.29" customWidth="1"/>
    <col min="14" max="14" width="2.29" customWidth="1"/>
    <col min="15" max="15" width="2.29" customWidth="1"/>
    <col min="16" max="16" width="2.29" customWidth="1"/>
    <col min="17" max="17" width="2.29" customWidth="1"/>
    <col min="18" max="18" width="2.29" customWidth="1"/>
    <col min="19" max="19" width="2.29" customWidth="1"/>
    <col min="20" max="20" width="2.29" customWidth="1"/>
    <col min="21" max="21" width="2.29" customWidth="1"/>
    <col min="22" max="22" width="2.29" customWidth="1"/>
    <col min="23" max="23" width="2.29" customWidth="1"/>
    <col min="24" max="24" width="2.29" customWidth="1"/>
    <col min="25" max="25" width="2.29" customWidth="1"/>
    <col min="26" max="26" width="2.29" customWidth="1"/>
    <col min="27" max="27" width="2.29" customWidth="1"/>
    <col min="28" max="28" width="2.29" customWidth="1"/>
    <col min="29" max="29" width="2.29" customWidth="1"/>
    <col min="30" max="30" width="2.29" customWidth="1"/>
    <col min="31" max="31" width="2.29" customWidth="1"/>
    <col min="32" max="32" width="2.29" customWidth="1"/>
    <col min="33" max="33" width="2.29" customWidth="1"/>
    <col min="34" max="34" width="2.86" customWidth="1"/>
    <col min="35" max="35" width="27.14" customWidth="1"/>
    <col min="36" max="36" width="2.14" customWidth="1"/>
    <col min="37" max="37" width="2.14" customWidth="1"/>
    <col min="38" max="38" width="7.14" customWidth="1"/>
    <col min="39" max="39" width="2.86" customWidth="1"/>
    <col min="40" max="40" width="11.43" customWidth="1"/>
    <col min="41" max="41" width="6.43" customWidth="1"/>
    <col min="42" max="42" width="3.57" customWidth="1"/>
    <col min="43" max="43" width="13.43" hidden="1" customWidth="1"/>
    <col min="44" max="44" width="11.71" customWidth="1"/>
    <col min="45" max="45" width="22.14" hidden="1" customWidth="1"/>
    <col min="46" max="46" width="22.14" hidden="1" customWidth="1"/>
    <col min="47" max="47" width="22.14" hidden="1" customWidth="1"/>
    <col min="48" max="48" width="18.57" hidden="1" customWidth="1"/>
    <col min="49" max="49" width="18.57" hidden="1" customWidth="1"/>
    <col min="50" max="50" width="21.43" hidden="1" customWidth="1"/>
    <col min="51" max="51" width="21.43" hidden="1" customWidth="1"/>
    <col min="52" max="52" width="18.57" hidden="1" customWidth="1"/>
    <col min="53" max="53" width="16.43" hidden="1" customWidth="1"/>
    <col min="54" max="54" width="21.43" hidden="1" customWidth="1"/>
    <col min="55" max="55" width="18.57" hidden="1" customWidth="1"/>
    <col min="56" max="56" width="16.43" hidden="1" customWidth="1"/>
    <col min="57" max="57" width="57" customWidth="1"/>
    <col min="71" max="71" width="9.14" hidden="1"/>
    <col min="72" max="72" width="9.14" hidden="1"/>
    <col min="73" max="73" width="9.14" hidden="1"/>
    <col min="74" max="74" width="9.14" hidden="1"/>
    <col min="75" max="75" width="9.14" hidden="1"/>
    <col min="76" max="76" width="9.14" hidden="1"/>
    <col min="77" max="77" width="9.14" hidden="1"/>
    <col min="78" max="78" width="9.14" hidden="1"/>
    <col min="79" max="79" width="9.14" hidden="1"/>
    <col min="80" max="80" width="9.14" hidden="1"/>
    <col min="81" max="81" width="9.14" hidden="1"/>
    <col min="82" max="82" width="9.14" hidden="1"/>
    <col min="83" max="83" width="9.14" hidden="1"/>
    <col min="84" max="84" width="9.14" hidden="1"/>
    <col min="85" max="85" width="9.14" hidden="1"/>
    <col min="86" max="86" width="9.14" hidden="1"/>
    <col min="87" max="87" width="9.14" hidden="1"/>
    <col min="88" max="88" width="9.14" hidden="1"/>
    <col min="89" max="89" width="9.14" hidden="1"/>
    <col min="90" max="90" width="9.14" hidden="1"/>
    <col min="91" max="91" width="9.14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ht="36.96" customHeight="1">
      <c r="AR2"/>
      <c r="BS2" s="14" t="s">
        <v>6</v>
      </c>
      <c r="BT2" s="14" t="s">
        <v>7</v>
      </c>
    </row>
    <row r="3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ht="24.96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ht="36.96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ht="18.48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ht="18.48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30</v>
      </c>
    </row>
    <row r="18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ht="12" customHeight="1">
      <c r="B19" s="18"/>
      <c r="C19" s="19"/>
      <c r="D19" s="29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ht="18.48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30</v>
      </c>
    </row>
    <row r="2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ht="12" customHeight="1">
      <c r="B22" s="18"/>
      <c r="C22" s="19"/>
      <c r="D22" s="29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ht="14.4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1" customFormat="1" ht="25.92" customHeight="1">
      <c r="B26" s="35"/>
      <c r="C26" s="36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ROUND(AG94,2)</f>
        <v>0</v>
      </c>
      <c r="AL26" s="38"/>
      <c r="AM26" s="38"/>
      <c r="AN26" s="38"/>
      <c r="AO26" s="38"/>
      <c r="AP26" s="36"/>
      <c r="AQ26" s="36"/>
      <c r="AR26" s="40"/>
      <c r="BE26" s="28"/>
    </row>
    <row r="27" s="1" customFormat="1" ht="6.96" customHeight="1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40"/>
      <c r="BE27" s="28"/>
    </row>
    <row r="28" s="1" customFormat="1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34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35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36</v>
      </c>
      <c r="AL28" s="41"/>
      <c r="AM28" s="41"/>
      <c r="AN28" s="41"/>
      <c r="AO28" s="41"/>
      <c r="AP28" s="36"/>
      <c r="AQ28" s="36"/>
      <c r="AR28" s="40"/>
      <c r="BE28" s="28"/>
    </row>
    <row r="29" s="2" customFormat="1" ht="14.4" customHeight="1">
      <c r="B29" s="42"/>
      <c r="C29" s="43"/>
      <c r="D29" s="29" t="s">
        <v>37</v>
      </c>
      <c r="E29" s="43"/>
      <c r="F29" s="29" t="s">
        <v>38</v>
      </c>
      <c r="G29" s="43"/>
      <c r="H29" s="43"/>
      <c r="I29" s="43"/>
      <c r="J29" s="43"/>
      <c r="K29" s="43"/>
      <c r="L29" s="44">
        <v>0.20999999999999999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5">
        <f>ROUND(AZ94, 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5">
        <f>ROUND(AV94, 2)</f>
        <v>0</v>
      </c>
      <c r="AL29" s="43"/>
      <c r="AM29" s="43"/>
      <c r="AN29" s="43"/>
      <c r="AO29" s="43"/>
      <c r="AP29" s="43"/>
      <c r="AQ29" s="43"/>
      <c r="AR29" s="46"/>
      <c r="BE29" s="47"/>
    </row>
    <row r="30" s="2" customFormat="1" ht="14.4" customHeight="1">
      <c r="B30" s="42"/>
      <c r="C30" s="43"/>
      <c r="D30" s="43"/>
      <c r="E30" s="43"/>
      <c r="F30" s="29" t="s">
        <v>39</v>
      </c>
      <c r="G30" s="43"/>
      <c r="H30" s="43"/>
      <c r="I30" s="43"/>
      <c r="J30" s="43"/>
      <c r="K30" s="43"/>
      <c r="L30" s="44">
        <v>0.14999999999999999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5">
        <f>ROUND(BA94, 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5">
        <f>ROUND(AW94, 2)</f>
        <v>0</v>
      </c>
      <c r="AL30" s="43"/>
      <c r="AM30" s="43"/>
      <c r="AN30" s="43"/>
      <c r="AO30" s="43"/>
      <c r="AP30" s="43"/>
      <c r="AQ30" s="43"/>
      <c r="AR30" s="46"/>
      <c r="BE30" s="47"/>
    </row>
    <row r="31" hidden="1" s="2" customFormat="1" ht="14.4" customHeight="1">
      <c r="B31" s="42"/>
      <c r="C31" s="43"/>
      <c r="D31" s="43"/>
      <c r="E31" s="43"/>
      <c r="F31" s="29" t="s">
        <v>40</v>
      </c>
      <c r="G31" s="43"/>
      <c r="H31" s="43"/>
      <c r="I31" s="43"/>
      <c r="J31" s="43"/>
      <c r="K31" s="43"/>
      <c r="L31" s="44">
        <v>0.20999999999999999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5">
        <f>ROUND(BB94, 2)</f>
        <v>0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5">
        <v>0</v>
      </c>
      <c r="AL31" s="43"/>
      <c r="AM31" s="43"/>
      <c r="AN31" s="43"/>
      <c r="AO31" s="43"/>
      <c r="AP31" s="43"/>
      <c r="AQ31" s="43"/>
      <c r="AR31" s="46"/>
      <c r="BE31" s="47"/>
    </row>
    <row r="32" hidden="1" s="2" customFormat="1" ht="14.4" customHeight="1">
      <c r="B32" s="42"/>
      <c r="C32" s="43"/>
      <c r="D32" s="43"/>
      <c r="E32" s="43"/>
      <c r="F32" s="29" t="s">
        <v>41</v>
      </c>
      <c r="G32" s="43"/>
      <c r="H32" s="43"/>
      <c r="I32" s="43"/>
      <c r="J32" s="43"/>
      <c r="K32" s="43"/>
      <c r="L32" s="44">
        <v>0.14999999999999999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5">
        <f>ROUND(BC94, 2)</f>
        <v>0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5">
        <v>0</v>
      </c>
      <c r="AL32" s="43"/>
      <c r="AM32" s="43"/>
      <c r="AN32" s="43"/>
      <c r="AO32" s="43"/>
      <c r="AP32" s="43"/>
      <c r="AQ32" s="43"/>
      <c r="AR32" s="46"/>
      <c r="BE32" s="47"/>
    </row>
    <row r="33" hidden="1" s="2" customFormat="1" ht="14.4" customHeight="1">
      <c r="B33" s="42"/>
      <c r="C33" s="43"/>
      <c r="D33" s="43"/>
      <c r="E33" s="43"/>
      <c r="F33" s="29" t="s">
        <v>42</v>
      </c>
      <c r="G33" s="43"/>
      <c r="H33" s="43"/>
      <c r="I33" s="43"/>
      <c r="J33" s="43"/>
      <c r="K33" s="43"/>
      <c r="L33" s="44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5">
        <f>ROUND(BD94, 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5">
        <v>0</v>
      </c>
      <c r="AL33" s="43"/>
      <c r="AM33" s="43"/>
      <c r="AN33" s="43"/>
      <c r="AO33" s="43"/>
      <c r="AP33" s="43"/>
      <c r="AQ33" s="43"/>
      <c r="AR33" s="46"/>
      <c r="BE33" s="47"/>
    </row>
    <row r="34" s="1" customFormat="1" ht="6.96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40"/>
      <c r="BE34" s="28"/>
    </row>
    <row r="35" s="1" customFormat="1" ht="25.92" customHeight="1">
      <c r="B35" s="35"/>
      <c r="C35" s="48"/>
      <c r="D35" s="49" t="s">
        <v>43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44</v>
      </c>
      <c r="U35" s="50"/>
      <c r="V35" s="50"/>
      <c r="W35" s="50"/>
      <c r="X35" s="52" t="s">
        <v>45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40"/>
    </row>
    <row r="36" s="1" customFormat="1" ht="6.96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40"/>
    </row>
    <row r="37" s="1" customFormat="1" ht="14.4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40"/>
    </row>
    <row r="38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1" customFormat="1" ht="14.4" customHeight="1">
      <c r="B49" s="35"/>
      <c r="C49" s="36"/>
      <c r="D49" s="55" t="s">
        <v>46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5" t="s">
        <v>47</v>
      </c>
      <c r="AI49" s="56"/>
      <c r="AJ49" s="56"/>
      <c r="AK49" s="56"/>
      <c r="AL49" s="56"/>
      <c r="AM49" s="56"/>
      <c r="AN49" s="56"/>
      <c r="AO49" s="56"/>
      <c r="AP49" s="36"/>
      <c r="AQ49" s="36"/>
      <c r="AR49" s="40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1" customFormat="1">
      <c r="B60" s="35"/>
      <c r="C60" s="36"/>
      <c r="D60" s="57" t="s">
        <v>48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7" t="s">
        <v>49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7" t="s">
        <v>48</v>
      </c>
      <c r="AI60" s="38"/>
      <c r="AJ60" s="38"/>
      <c r="AK60" s="38"/>
      <c r="AL60" s="38"/>
      <c r="AM60" s="57" t="s">
        <v>49</v>
      </c>
      <c r="AN60" s="38"/>
      <c r="AO60" s="38"/>
      <c r="AP60" s="36"/>
      <c r="AQ60" s="36"/>
      <c r="AR60" s="40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1" customFormat="1">
      <c r="B64" s="35"/>
      <c r="C64" s="36"/>
      <c r="D64" s="55" t="s">
        <v>50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5" t="s">
        <v>51</v>
      </c>
      <c r="AI64" s="56"/>
      <c r="AJ64" s="56"/>
      <c r="AK64" s="56"/>
      <c r="AL64" s="56"/>
      <c r="AM64" s="56"/>
      <c r="AN64" s="56"/>
      <c r="AO64" s="56"/>
      <c r="AP64" s="36"/>
      <c r="AQ64" s="36"/>
      <c r="AR64" s="40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1" customFormat="1">
      <c r="B75" s="35"/>
      <c r="C75" s="36"/>
      <c r="D75" s="57" t="s">
        <v>48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7" t="s">
        <v>49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7" t="s">
        <v>48</v>
      </c>
      <c r="AI75" s="38"/>
      <c r="AJ75" s="38"/>
      <c r="AK75" s="38"/>
      <c r="AL75" s="38"/>
      <c r="AM75" s="57" t="s">
        <v>49</v>
      </c>
      <c r="AN75" s="38"/>
      <c r="AO75" s="38"/>
      <c r="AP75" s="36"/>
      <c r="AQ75" s="36"/>
      <c r="AR75" s="40"/>
    </row>
    <row r="76" s="1" customFormat="1"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40"/>
    </row>
    <row r="77" s="1" customFormat="1" ht="6.96" customHeight="1"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40"/>
    </row>
    <row r="81" s="1" customFormat="1" ht="6.96" customHeight="1"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40"/>
    </row>
    <row r="82" s="1" customFormat="1" ht="24.96" customHeight="1">
      <c r="B82" s="35"/>
      <c r="C82" s="20" t="s">
        <v>52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40"/>
    </row>
    <row r="83" s="1" customFormat="1" ht="6.96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40"/>
    </row>
    <row r="84" s="3" customFormat="1" ht="12" customHeight="1">
      <c r="B84" s="62"/>
      <c r="C84" s="29" t="s">
        <v>13</v>
      </c>
      <c r="D84" s="63"/>
      <c r="E84" s="63"/>
      <c r="F84" s="63"/>
      <c r="G84" s="63"/>
      <c r="H84" s="63"/>
      <c r="I84" s="63"/>
      <c r="J84" s="63"/>
      <c r="K84" s="63"/>
      <c r="L84" s="63" t="str">
        <f>K5</f>
        <v>20190227</v>
      </c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4"/>
    </row>
    <row r="85" s="4" customFormat="1" ht="36.96" customHeight="1">
      <c r="B85" s="65"/>
      <c r="C85" s="66" t="s">
        <v>16</v>
      </c>
      <c r="D85" s="67"/>
      <c r="E85" s="67"/>
      <c r="F85" s="67"/>
      <c r="G85" s="67"/>
      <c r="H85" s="67"/>
      <c r="I85" s="67"/>
      <c r="J85" s="67"/>
      <c r="K85" s="67"/>
      <c r="L85" s="68" t="str">
        <f>K6</f>
        <v>Úprava VZT OD Andy</v>
      </c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9"/>
    </row>
    <row r="86" s="1" customFormat="1" ht="6.96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40"/>
    </row>
    <row r="87" s="1" customFormat="1" ht="12" customHeight="1"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70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71" t="str">
        <f>IF(AN8= "","",AN8)</f>
        <v>3. 7. 2019</v>
      </c>
      <c r="AN87" s="71"/>
      <c r="AO87" s="36"/>
      <c r="AP87" s="36"/>
      <c r="AQ87" s="36"/>
      <c r="AR87" s="40"/>
    </row>
    <row r="88" s="1" customFormat="1" ht="6.96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40"/>
    </row>
    <row r="89" s="1" customFormat="1" ht="15.6" customHeight="1"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63" t="str">
        <f>IF(E11= 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29</v>
      </c>
      <c r="AJ89" s="36"/>
      <c r="AK89" s="36"/>
      <c r="AL89" s="36"/>
      <c r="AM89" s="72" t="str">
        <f>IF(E17="","",E17)</f>
        <v xml:space="preserve"> </v>
      </c>
      <c r="AN89" s="63"/>
      <c r="AO89" s="63"/>
      <c r="AP89" s="63"/>
      <c r="AQ89" s="36"/>
      <c r="AR89" s="40"/>
      <c r="AS89" s="73" t="s">
        <v>53</v>
      </c>
      <c r="AT89" s="74"/>
      <c r="AU89" s="75"/>
      <c r="AV89" s="75"/>
      <c r="AW89" s="75"/>
      <c r="AX89" s="75"/>
      <c r="AY89" s="75"/>
      <c r="AZ89" s="75"/>
      <c r="BA89" s="75"/>
      <c r="BB89" s="75"/>
      <c r="BC89" s="75"/>
      <c r="BD89" s="76"/>
    </row>
    <row r="90" s="1" customFormat="1" ht="15.6" customHeight="1">
      <c r="B90" s="35"/>
      <c r="C90" s="29" t="s">
        <v>27</v>
      </c>
      <c r="D90" s="36"/>
      <c r="E90" s="36"/>
      <c r="F90" s="36"/>
      <c r="G90" s="36"/>
      <c r="H90" s="36"/>
      <c r="I90" s="36"/>
      <c r="J90" s="36"/>
      <c r="K90" s="36"/>
      <c r="L90" s="63" t="str">
        <f>IF(E14= 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31</v>
      </c>
      <c r="AJ90" s="36"/>
      <c r="AK90" s="36"/>
      <c r="AL90" s="36"/>
      <c r="AM90" s="72" t="str">
        <f>IF(E20="","",E20)</f>
        <v xml:space="preserve"> </v>
      </c>
      <c r="AN90" s="63"/>
      <c r="AO90" s="63"/>
      <c r="AP90" s="63"/>
      <c r="AQ90" s="36"/>
      <c r="AR90" s="40"/>
      <c r="AS90" s="77"/>
      <c r="AT90" s="78"/>
      <c r="AU90" s="79"/>
      <c r="AV90" s="79"/>
      <c r="AW90" s="79"/>
      <c r="AX90" s="79"/>
      <c r="AY90" s="79"/>
      <c r="AZ90" s="79"/>
      <c r="BA90" s="79"/>
      <c r="BB90" s="79"/>
      <c r="BC90" s="79"/>
      <c r="BD90" s="80"/>
    </row>
    <row r="91" s="1" customFormat="1" ht="10.8" customHeight="1"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40"/>
      <c r="AS91" s="81"/>
      <c r="AT91" s="82"/>
      <c r="AU91" s="83"/>
      <c r="AV91" s="83"/>
      <c r="AW91" s="83"/>
      <c r="AX91" s="83"/>
      <c r="AY91" s="83"/>
      <c r="AZ91" s="83"/>
      <c r="BA91" s="83"/>
      <c r="BB91" s="83"/>
      <c r="BC91" s="83"/>
      <c r="BD91" s="84"/>
    </row>
    <row r="92" s="1" customFormat="1" ht="29.28" customHeight="1">
      <c r="B92" s="35"/>
      <c r="C92" s="85" t="s">
        <v>54</v>
      </c>
      <c r="D92" s="86"/>
      <c r="E92" s="86"/>
      <c r="F92" s="86"/>
      <c r="G92" s="86"/>
      <c r="H92" s="87"/>
      <c r="I92" s="88" t="s">
        <v>55</v>
      </c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9" t="s">
        <v>56</v>
      </c>
      <c r="AH92" s="86"/>
      <c r="AI92" s="86"/>
      <c r="AJ92" s="86"/>
      <c r="AK92" s="86"/>
      <c r="AL92" s="86"/>
      <c r="AM92" s="86"/>
      <c r="AN92" s="88" t="s">
        <v>57</v>
      </c>
      <c r="AO92" s="86"/>
      <c r="AP92" s="90"/>
      <c r="AQ92" s="91" t="s">
        <v>58</v>
      </c>
      <c r="AR92" s="40"/>
      <c r="AS92" s="92" t="s">
        <v>59</v>
      </c>
      <c r="AT92" s="93" t="s">
        <v>60</v>
      </c>
      <c r="AU92" s="93" t="s">
        <v>61</v>
      </c>
      <c r="AV92" s="93" t="s">
        <v>62</v>
      </c>
      <c r="AW92" s="93" t="s">
        <v>63</v>
      </c>
      <c r="AX92" s="93" t="s">
        <v>64</v>
      </c>
      <c r="AY92" s="93" t="s">
        <v>65</v>
      </c>
      <c r="AZ92" s="93" t="s">
        <v>66</v>
      </c>
      <c r="BA92" s="93" t="s">
        <v>67</v>
      </c>
      <c r="BB92" s="93" t="s">
        <v>68</v>
      </c>
      <c r="BC92" s="93" t="s">
        <v>69</v>
      </c>
      <c r="BD92" s="94" t="s">
        <v>70</v>
      </c>
    </row>
    <row r="93" s="1" customFormat="1" ht="10.8" customHeight="1"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40"/>
      <c r="AS93" s="95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7"/>
    </row>
    <row r="94" s="5" customFormat="1" ht="32.4" customHeight="1">
      <c r="B94" s="98"/>
      <c r="C94" s="99" t="s">
        <v>71</v>
      </c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1">
        <f>ROUND(AG95,2)</f>
        <v>0</v>
      </c>
      <c r="AH94" s="101"/>
      <c r="AI94" s="101"/>
      <c r="AJ94" s="101"/>
      <c r="AK94" s="101"/>
      <c r="AL94" s="101"/>
      <c r="AM94" s="101"/>
      <c r="AN94" s="102">
        <f>SUM(AG94,AT94)</f>
        <v>0</v>
      </c>
      <c r="AO94" s="102"/>
      <c r="AP94" s="102"/>
      <c r="AQ94" s="103" t="s">
        <v>1</v>
      </c>
      <c r="AR94" s="104"/>
      <c r="AS94" s="105">
        <f>ROUND(AS95,2)</f>
        <v>0</v>
      </c>
      <c r="AT94" s="106">
        <f>ROUND(SUM(AV94:AW94),2)</f>
        <v>0</v>
      </c>
      <c r="AU94" s="107">
        <f>ROUND(AU95,5)</f>
        <v>0</v>
      </c>
      <c r="AV94" s="106">
        <f>ROUND(AZ94*L29,2)</f>
        <v>0</v>
      </c>
      <c r="AW94" s="106">
        <f>ROUND(BA94*L30,2)</f>
        <v>0</v>
      </c>
      <c r="AX94" s="106">
        <f>ROUND(BB94*L29,2)</f>
        <v>0</v>
      </c>
      <c r="AY94" s="106">
        <f>ROUND(BC94*L30,2)</f>
        <v>0</v>
      </c>
      <c r="AZ94" s="106">
        <f>ROUND(AZ95,2)</f>
        <v>0</v>
      </c>
      <c r="BA94" s="106">
        <f>ROUND(BA95,2)</f>
        <v>0</v>
      </c>
      <c r="BB94" s="106">
        <f>ROUND(BB95,2)</f>
        <v>0</v>
      </c>
      <c r="BC94" s="106">
        <f>ROUND(BC95,2)</f>
        <v>0</v>
      </c>
      <c r="BD94" s="108">
        <f>ROUND(BD95,2)</f>
        <v>0</v>
      </c>
      <c r="BS94" s="109" t="s">
        <v>72</v>
      </c>
      <c r="BT94" s="109" t="s">
        <v>73</v>
      </c>
      <c r="BU94" s="110" t="s">
        <v>74</v>
      </c>
      <c r="BV94" s="109" t="s">
        <v>75</v>
      </c>
      <c r="BW94" s="109" t="s">
        <v>5</v>
      </c>
      <c r="BX94" s="109" t="s">
        <v>76</v>
      </c>
      <c r="CL94" s="109" t="s">
        <v>1</v>
      </c>
    </row>
    <row r="95" s="6" customFormat="1" ht="14.4" customHeight="1">
      <c r="A95" s="111" t="s">
        <v>77</v>
      </c>
      <c r="B95" s="112"/>
      <c r="C95" s="113"/>
      <c r="D95" s="114" t="s">
        <v>78</v>
      </c>
      <c r="E95" s="114"/>
      <c r="F95" s="114"/>
      <c r="G95" s="114"/>
      <c r="H95" s="114"/>
      <c r="I95" s="115"/>
      <c r="J95" s="114" t="s">
        <v>79</v>
      </c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6">
        <f>'02 - výměna motorů VZT'!J30</f>
        <v>0</v>
      </c>
      <c r="AH95" s="115"/>
      <c r="AI95" s="115"/>
      <c r="AJ95" s="115"/>
      <c r="AK95" s="115"/>
      <c r="AL95" s="115"/>
      <c r="AM95" s="115"/>
      <c r="AN95" s="116">
        <f>SUM(AG95,AT95)</f>
        <v>0</v>
      </c>
      <c r="AO95" s="115"/>
      <c r="AP95" s="115"/>
      <c r="AQ95" s="117" t="s">
        <v>80</v>
      </c>
      <c r="AR95" s="118"/>
      <c r="AS95" s="119">
        <v>0</v>
      </c>
      <c r="AT95" s="120">
        <f>ROUND(SUM(AV95:AW95),2)</f>
        <v>0</v>
      </c>
      <c r="AU95" s="121">
        <f>'02 - výměna motorů VZT'!P120</f>
        <v>0</v>
      </c>
      <c r="AV95" s="120">
        <f>'02 - výměna motorů VZT'!J33</f>
        <v>0</v>
      </c>
      <c r="AW95" s="120">
        <f>'02 - výměna motorů VZT'!J34</f>
        <v>0</v>
      </c>
      <c r="AX95" s="120">
        <f>'02 - výměna motorů VZT'!J35</f>
        <v>0</v>
      </c>
      <c r="AY95" s="120">
        <f>'02 - výměna motorů VZT'!J36</f>
        <v>0</v>
      </c>
      <c r="AZ95" s="120">
        <f>'02 - výměna motorů VZT'!F33</f>
        <v>0</v>
      </c>
      <c r="BA95" s="120">
        <f>'02 - výměna motorů VZT'!F34</f>
        <v>0</v>
      </c>
      <c r="BB95" s="120">
        <f>'02 - výměna motorů VZT'!F35</f>
        <v>0</v>
      </c>
      <c r="BC95" s="120">
        <f>'02 - výměna motorů VZT'!F36</f>
        <v>0</v>
      </c>
      <c r="BD95" s="122">
        <f>'02 - výměna motorů VZT'!F37</f>
        <v>0</v>
      </c>
      <c r="BT95" s="123" t="s">
        <v>81</v>
      </c>
      <c r="BV95" s="123" t="s">
        <v>75</v>
      </c>
      <c r="BW95" s="123" t="s">
        <v>82</v>
      </c>
      <c r="BX95" s="123" t="s">
        <v>5</v>
      </c>
      <c r="CL95" s="123" t="s">
        <v>1</v>
      </c>
      <c r="CM95" s="123" t="s">
        <v>83</v>
      </c>
    </row>
    <row r="96" s="1" customFormat="1" ht="30" customHeight="1"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40"/>
    </row>
    <row r="97" s="1" customFormat="1" ht="6.96" customHeight="1"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40"/>
    </row>
  </sheetData>
  <sheetProtection sheet="1" formatColumns="0" formatRows="0" objects="1" scenarios="1" spinCount="100000" saltValue="eN7YMk5S2OGEEC+jgfvC8LcXYT5AlvnXatcTs3tVfL5VHspjCU9ZZ8VmhQesDNz4cvd74p1tRb5Tni0dhRPefA==" hashValue="kSglDF7r4YqbdKorwUfNoxYy+e4KkIrfnrYOQnC2P7mYzaUJAtX2rqFXPJYrRtIlw/ZsWjmemxFZKBCtrU3tmg==" algorithmName="SHA-512" password="CC35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95" location="'02 - výměna motorů VZT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14" customWidth="1"/>
    <col min="2" max="2" width="1.43" customWidth="1"/>
    <col min="3" max="3" width="3.57" customWidth="1"/>
    <col min="4" max="4" width="3.71" customWidth="1"/>
    <col min="5" max="5" width="14.71" customWidth="1"/>
    <col min="6" max="6" width="43.57" customWidth="1"/>
    <col min="7" max="7" width="6" customWidth="1"/>
    <col min="8" max="8" width="9.86" customWidth="1"/>
    <col min="9" max="9" width="17.29" style="124" customWidth="1"/>
    <col min="10" max="10" width="17.29" customWidth="1"/>
    <col min="11" max="11" width="17.29" customWidth="1"/>
    <col min="12" max="12" width="8" customWidth="1"/>
    <col min="13" max="13" width="9.29" hidden="1" customWidth="1"/>
    <col min="14" max="14" width="9.14" hidden="1"/>
    <col min="15" max="15" width="12.14" hidden="1" customWidth="1"/>
    <col min="16" max="16" width="12.14" hidden="1" customWidth="1"/>
    <col min="17" max="17" width="12.14" hidden="1" customWidth="1"/>
    <col min="18" max="18" width="12.14" hidden="1" customWidth="1"/>
    <col min="19" max="19" width="12.14" hidden="1" customWidth="1"/>
    <col min="20" max="20" width="12.14" hidden="1" customWidth="1"/>
    <col min="21" max="21" width="14" hidden="1" customWidth="1"/>
    <col min="22" max="22" width="10.57" customWidth="1"/>
    <col min="23" max="23" width="14" customWidth="1"/>
    <col min="24" max="24" width="10.57" customWidth="1"/>
    <col min="25" max="25" width="12.86" customWidth="1"/>
    <col min="26" max="26" width="9.43" customWidth="1"/>
    <col min="27" max="27" width="12.86" customWidth="1"/>
    <col min="28" max="28" width="14" customWidth="1"/>
    <col min="29" max="29" width="9.43" customWidth="1"/>
    <col min="30" max="30" width="12.86" customWidth="1"/>
    <col min="31" max="31" width="14" customWidth="1"/>
    <col min="44" max="44" width="9.14" hidden="1"/>
    <col min="45" max="45" width="9.14" hidden="1"/>
    <col min="46" max="46" width="9.14" hidden="1"/>
    <col min="47" max="47" width="9.14" hidden="1"/>
    <col min="48" max="48" width="9.14" hidden="1"/>
    <col min="49" max="49" width="9.14" hidden="1"/>
    <col min="50" max="50" width="9.14" hidden="1"/>
    <col min="51" max="51" width="9.14" hidden="1"/>
    <col min="52" max="52" width="9.14" hidden="1"/>
    <col min="53" max="53" width="9.14" hidden="1"/>
    <col min="54" max="54" width="9.14" hidden="1"/>
    <col min="55" max="55" width="9.14" hidden="1"/>
    <col min="56" max="56" width="9.14" hidden="1"/>
    <col min="57" max="57" width="9.14" hidden="1"/>
    <col min="58" max="58" width="9.14" hidden="1"/>
    <col min="59" max="59" width="9.14" hidden="1"/>
    <col min="60" max="60" width="9.14" hidden="1"/>
    <col min="61" max="61" width="9.14" hidden="1"/>
    <col min="62" max="62" width="9.14" hidden="1"/>
    <col min="63" max="63" width="9.14" hidden="1"/>
    <col min="64" max="64" width="9.14" hidden="1"/>
    <col min="65" max="65" width="9.14" hidden="1"/>
  </cols>
  <sheetData>
    <row r="2" ht="36.96" customHeight="1">
      <c r="L2"/>
      <c r="AT2" s="14" t="s">
        <v>82</v>
      </c>
    </row>
    <row r="3" ht="6.96" customHeight="1">
      <c r="B3" s="125"/>
      <c r="C3" s="126"/>
      <c r="D3" s="126"/>
      <c r="E3" s="126"/>
      <c r="F3" s="126"/>
      <c r="G3" s="126"/>
      <c r="H3" s="126"/>
      <c r="I3" s="127"/>
      <c r="J3" s="126"/>
      <c r="K3" s="126"/>
      <c r="L3" s="17"/>
      <c r="AT3" s="14" t="s">
        <v>83</v>
      </c>
    </row>
    <row r="4" ht="24.96" customHeight="1">
      <c r="B4" s="17"/>
      <c r="D4" s="128" t="s">
        <v>84</v>
      </c>
      <c r="L4" s="17"/>
      <c r="M4" s="129" t="s">
        <v>10</v>
      </c>
      <c r="AT4" s="14" t="s">
        <v>4</v>
      </c>
    </row>
    <row r="5" ht="6.96" customHeight="1">
      <c r="B5" s="17"/>
      <c r="L5" s="17"/>
    </row>
    <row r="6" ht="12" customHeight="1">
      <c r="B6" s="17"/>
      <c r="D6" s="130" t="s">
        <v>16</v>
      </c>
      <c r="L6" s="17"/>
    </row>
    <row r="7" ht="14.4" customHeight="1">
      <c r="B7" s="17"/>
      <c r="E7" s="131" t="str">
        <f>'Rekapitulace stavby'!K6</f>
        <v>Úprava VZT OD Andy</v>
      </c>
      <c r="F7" s="130"/>
      <c r="G7" s="130"/>
      <c r="H7" s="130"/>
      <c r="L7" s="17"/>
    </row>
    <row r="8" s="1" customFormat="1" ht="12" customHeight="1">
      <c r="B8" s="40"/>
      <c r="D8" s="130" t="s">
        <v>85</v>
      </c>
      <c r="I8" s="132"/>
      <c r="L8" s="40"/>
    </row>
    <row r="9" s="1" customFormat="1" ht="36.96" customHeight="1">
      <c r="B9" s="40"/>
      <c r="E9" s="133" t="s">
        <v>86</v>
      </c>
      <c r="F9" s="1"/>
      <c r="G9" s="1"/>
      <c r="H9" s="1"/>
      <c r="I9" s="132"/>
      <c r="L9" s="40"/>
    </row>
    <row r="10" s="1" customFormat="1">
      <c r="B10" s="40"/>
      <c r="I10" s="132"/>
      <c r="L10" s="40"/>
    </row>
    <row r="11" s="1" customFormat="1" ht="12" customHeight="1">
      <c r="B11" s="40"/>
      <c r="D11" s="130" t="s">
        <v>18</v>
      </c>
      <c r="F11" s="134" t="s">
        <v>1</v>
      </c>
      <c r="I11" s="135" t="s">
        <v>19</v>
      </c>
      <c r="J11" s="134" t="s">
        <v>1</v>
      </c>
      <c r="L11" s="40"/>
    </row>
    <row r="12" s="1" customFormat="1" ht="12" customHeight="1">
      <c r="B12" s="40"/>
      <c r="D12" s="130" t="s">
        <v>20</v>
      </c>
      <c r="F12" s="134" t="s">
        <v>21</v>
      </c>
      <c r="I12" s="135" t="s">
        <v>22</v>
      </c>
      <c r="J12" s="136" t="str">
        <f>'Rekapitulace stavby'!AN8</f>
        <v>3. 7. 2019</v>
      </c>
      <c r="L12" s="40"/>
    </row>
    <row r="13" s="1" customFormat="1" ht="10.8" customHeight="1">
      <c r="B13" s="40"/>
      <c r="I13" s="132"/>
      <c r="L13" s="40"/>
    </row>
    <row r="14" s="1" customFormat="1" ht="12" customHeight="1">
      <c r="B14" s="40"/>
      <c r="D14" s="130" t="s">
        <v>24</v>
      </c>
      <c r="I14" s="135" t="s">
        <v>25</v>
      </c>
      <c r="J14" s="134" t="str">
        <f>IF('Rekapitulace stavby'!AN10="","",'Rekapitulace stavby'!AN10)</f>
        <v/>
      </c>
      <c r="L14" s="40"/>
    </row>
    <row r="15" s="1" customFormat="1" ht="18" customHeight="1">
      <c r="B15" s="40"/>
      <c r="E15" s="134" t="str">
        <f>IF('Rekapitulace stavby'!E11="","",'Rekapitulace stavby'!E11)</f>
        <v xml:space="preserve"> </v>
      </c>
      <c r="I15" s="135" t="s">
        <v>26</v>
      </c>
      <c r="J15" s="134" t="str">
        <f>IF('Rekapitulace stavby'!AN11="","",'Rekapitulace stavby'!AN11)</f>
        <v/>
      </c>
      <c r="L15" s="40"/>
    </row>
    <row r="16" s="1" customFormat="1" ht="6.96" customHeight="1">
      <c r="B16" s="40"/>
      <c r="I16" s="132"/>
      <c r="L16" s="40"/>
    </row>
    <row r="17" s="1" customFormat="1" ht="12" customHeight="1">
      <c r="B17" s="40"/>
      <c r="D17" s="130" t="s">
        <v>27</v>
      </c>
      <c r="I17" s="135" t="s">
        <v>25</v>
      </c>
      <c r="J17" s="30" t="str">
        <f>'Rekapitulace stavby'!AN13</f>
        <v>Vyplň údaj</v>
      </c>
      <c r="L17" s="40"/>
    </row>
    <row r="18" s="1" customFormat="1" ht="18" customHeight="1">
      <c r="B18" s="40"/>
      <c r="E18" s="30" t="str">
        <f>'Rekapitulace stavby'!E14</f>
        <v>Vyplň údaj</v>
      </c>
      <c r="F18" s="134"/>
      <c r="G18" s="134"/>
      <c r="H18" s="134"/>
      <c r="I18" s="135" t="s">
        <v>26</v>
      </c>
      <c r="J18" s="30" t="str">
        <f>'Rekapitulace stavby'!AN14</f>
        <v>Vyplň údaj</v>
      </c>
      <c r="L18" s="40"/>
    </row>
    <row r="19" s="1" customFormat="1" ht="6.96" customHeight="1">
      <c r="B19" s="40"/>
      <c r="I19" s="132"/>
      <c r="L19" s="40"/>
    </row>
    <row r="20" s="1" customFormat="1" ht="12" customHeight="1">
      <c r="B20" s="40"/>
      <c r="D20" s="130" t="s">
        <v>29</v>
      </c>
      <c r="I20" s="135" t="s">
        <v>25</v>
      </c>
      <c r="J20" s="134" t="str">
        <f>IF('Rekapitulace stavby'!AN16="","",'Rekapitulace stavby'!AN16)</f>
        <v/>
      </c>
      <c r="L20" s="40"/>
    </row>
    <row r="21" s="1" customFormat="1" ht="18" customHeight="1">
      <c r="B21" s="40"/>
      <c r="E21" s="134" t="str">
        <f>IF('Rekapitulace stavby'!E17="","",'Rekapitulace stavby'!E17)</f>
        <v xml:space="preserve"> </v>
      </c>
      <c r="I21" s="135" t="s">
        <v>26</v>
      </c>
      <c r="J21" s="134" t="str">
        <f>IF('Rekapitulace stavby'!AN17="","",'Rekapitulace stavby'!AN17)</f>
        <v/>
      </c>
      <c r="L21" s="40"/>
    </row>
    <row r="22" s="1" customFormat="1" ht="6.96" customHeight="1">
      <c r="B22" s="40"/>
      <c r="I22" s="132"/>
      <c r="L22" s="40"/>
    </row>
    <row r="23" s="1" customFormat="1" ht="12" customHeight="1">
      <c r="B23" s="40"/>
      <c r="D23" s="130" t="s">
        <v>31</v>
      </c>
      <c r="I23" s="135" t="s">
        <v>25</v>
      </c>
      <c r="J23" s="134" t="str">
        <f>IF('Rekapitulace stavby'!AN19="","",'Rekapitulace stavby'!AN19)</f>
        <v/>
      </c>
      <c r="L23" s="40"/>
    </row>
    <row r="24" s="1" customFormat="1" ht="18" customHeight="1">
      <c r="B24" s="40"/>
      <c r="E24" s="134" t="str">
        <f>IF('Rekapitulace stavby'!E20="","",'Rekapitulace stavby'!E20)</f>
        <v xml:space="preserve"> </v>
      </c>
      <c r="I24" s="135" t="s">
        <v>26</v>
      </c>
      <c r="J24" s="134" t="str">
        <f>IF('Rekapitulace stavby'!AN20="","",'Rekapitulace stavby'!AN20)</f>
        <v/>
      </c>
      <c r="L24" s="40"/>
    </row>
    <row r="25" s="1" customFormat="1" ht="6.96" customHeight="1">
      <c r="B25" s="40"/>
      <c r="I25" s="132"/>
      <c r="L25" s="40"/>
    </row>
    <row r="26" s="1" customFormat="1" ht="12" customHeight="1">
      <c r="B26" s="40"/>
      <c r="D26" s="130" t="s">
        <v>32</v>
      </c>
      <c r="I26" s="132"/>
      <c r="L26" s="40"/>
    </row>
    <row r="27" s="7" customFormat="1" ht="14.4" customHeight="1">
      <c r="B27" s="137"/>
      <c r="E27" s="138" t="s">
        <v>1</v>
      </c>
      <c r="F27" s="138"/>
      <c r="G27" s="138"/>
      <c r="H27" s="138"/>
      <c r="I27" s="139"/>
      <c r="L27" s="137"/>
    </row>
    <row r="28" s="1" customFormat="1" ht="6.96" customHeight="1">
      <c r="B28" s="40"/>
      <c r="I28" s="132"/>
      <c r="L28" s="40"/>
    </row>
    <row r="29" s="1" customFormat="1" ht="6.96" customHeight="1">
      <c r="B29" s="40"/>
      <c r="D29" s="75"/>
      <c r="E29" s="75"/>
      <c r="F29" s="75"/>
      <c r="G29" s="75"/>
      <c r="H29" s="75"/>
      <c r="I29" s="140"/>
      <c r="J29" s="75"/>
      <c r="K29" s="75"/>
      <c r="L29" s="40"/>
    </row>
    <row r="30" s="1" customFormat="1" ht="25.44" customHeight="1">
      <c r="B30" s="40"/>
      <c r="D30" s="141" t="s">
        <v>33</v>
      </c>
      <c r="I30" s="132"/>
      <c r="J30" s="142">
        <f>ROUND(J120, 2)</f>
        <v>0</v>
      </c>
      <c r="L30" s="40"/>
    </row>
    <row r="31" s="1" customFormat="1" ht="6.96" customHeight="1">
      <c r="B31" s="40"/>
      <c r="D31" s="75"/>
      <c r="E31" s="75"/>
      <c r="F31" s="75"/>
      <c r="G31" s="75"/>
      <c r="H31" s="75"/>
      <c r="I31" s="140"/>
      <c r="J31" s="75"/>
      <c r="K31" s="75"/>
      <c r="L31" s="40"/>
    </row>
    <row r="32" s="1" customFormat="1" ht="14.4" customHeight="1">
      <c r="B32" s="40"/>
      <c r="F32" s="143" t="s">
        <v>35</v>
      </c>
      <c r="I32" s="144" t="s">
        <v>34</v>
      </c>
      <c r="J32" s="143" t="s">
        <v>36</v>
      </c>
      <c r="L32" s="40"/>
    </row>
    <row r="33" s="1" customFormat="1" ht="14.4" customHeight="1">
      <c r="B33" s="40"/>
      <c r="D33" s="145" t="s">
        <v>37</v>
      </c>
      <c r="E33" s="130" t="s">
        <v>38</v>
      </c>
      <c r="F33" s="146">
        <f>ROUND((SUM(BE120:BE137)),  2)</f>
        <v>0</v>
      </c>
      <c r="I33" s="147">
        <v>0.20999999999999999</v>
      </c>
      <c r="J33" s="146">
        <f>ROUND(((SUM(BE120:BE137))*I33),  2)</f>
        <v>0</v>
      </c>
      <c r="L33" s="40"/>
    </row>
    <row r="34" s="1" customFormat="1" ht="14.4" customHeight="1">
      <c r="B34" s="40"/>
      <c r="E34" s="130" t="s">
        <v>39</v>
      </c>
      <c r="F34" s="146">
        <f>ROUND((SUM(BF120:BF137)),  2)</f>
        <v>0</v>
      </c>
      <c r="I34" s="147">
        <v>0.14999999999999999</v>
      </c>
      <c r="J34" s="146">
        <f>ROUND(((SUM(BF120:BF137))*I34),  2)</f>
        <v>0</v>
      </c>
      <c r="L34" s="40"/>
    </row>
    <row r="35" hidden="1" s="1" customFormat="1" ht="14.4" customHeight="1">
      <c r="B35" s="40"/>
      <c r="E35" s="130" t="s">
        <v>40</v>
      </c>
      <c r="F35" s="146">
        <f>ROUND((SUM(BG120:BG137)),  2)</f>
        <v>0</v>
      </c>
      <c r="I35" s="147">
        <v>0.20999999999999999</v>
      </c>
      <c r="J35" s="146">
        <f>0</f>
        <v>0</v>
      </c>
      <c r="L35" s="40"/>
    </row>
    <row r="36" hidden="1" s="1" customFormat="1" ht="14.4" customHeight="1">
      <c r="B36" s="40"/>
      <c r="E36" s="130" t="s">
        <v>41</v>
      </c>
      <c r="F36" s="146">
        <f>ROUND((SUM(BH120:BH137)),  2)</f>
        <v>0</v>
      </c>
      <c r="I36" s="147">
        <v>0.14999999999999999</v>
      </c>
      <c r="J36" s="146">
        <f>0</f>
        <v>0</v>
      </c>
      <c r="L36" s="40"/>
    </row>
    <row r="37" hidden="1" s="1" customFormat="1" ht="14.4" customHeight="1">
      <c r="B37" s="40"/>
      <c r="E37" s="130" t="s">
        <v>42</v>
      </c>
      <c r="F37" s="146">
        <f>ROUND((SUM(BI120:BI137)),  2)</f>
        <v>0</v>
      </c>
      <c r="I37" s="147">
        <v>0</v>
      </c>
      <c r="J37" s="146">
        <f>0</f>
        <v>0</v>
      </c>
      <c r="L37" s="40"/>
    </row>
    <row r="38" s="1" customFormat="1" ht="6.96" customHeight="1">
      <c r="B38" s="40"/>
      <c r="I38" s="132"/>
      <c r="L38" s="40"/>
    </row>
    <row r="39" s="1" customFormat="1" ht="25.44" customHeight="1">
      <c r="B39" s="40"/>
      <c r="C39" s="148"/>
      <c r="D39" s="149" t="s">
        <v>43</v>
      </c>
      <c r="E39" s="150"/>
      <c r="F39" s="150"/>
      <c r="G39" s="151" t="s">
        <v>44</v>
      </c>
      <c r="H39" s="152" t="s">
        <v>45</v>
      </c>
      <c r="I39" s="153"/>
      <c r="J39" s="154">
        <f>SUM(J30:J37)</f>
        <v>0</v>
      </c>
      <c r="K39" s="155"/>
      <c r="L39" s="40"/>
    </row>
    <row r="40" s="1" customFormat="1" ht="14.4" customHeight="1">
      <c r="B40" s="40"/>
      <c r="I40" s="132"/>
      <c r="L40" s="40"/>
    </row>
    <row r="41" ht="14.4" customHeight="1">
      <c r="B41" s="17"/>
      <c r="L41" s="17"/>
    </row>
    <row r="42" ht="14.4" customHeight="1">
      <c r="B42" s="17"/>
      <c r="L42" s="17"/>
    </row>
    <row r="43" ht="14.4" customHeight="1">
      <c r="B43" s="17"/>
      <c r="L43" s="17"/>
    </row>
    <row r="44" ht="14.4" customHeight="1">
      <c r="B44" s="17"/>
      <c r="L44" s="17"/>
    </row>
    <row r="45" ht="14.4" customHeight="1">
      <c r="B45" s="17"/>
      <c r="L45" s="17"/>
    </row>
    <row r="46" ht="14.4" customHeight="1">
      <c r="B46" s="17"/>
      <c r="L46" s="17"/>
    </row>
    <row r="47" ht="14.4" customHeight="1">
      <c r="B47" s="17"/>
      <c r="L47" s="17"/>
    </row>
    <row r="48" ht="14.4" customHeight="1">
      <c r="B48" s="17"/>
      <c r="L48" s="17"/>
    </row>
    <row r="49" ht="14.4" customHeight="1">
      <c r="B49" s="17"/>
      <c r="L49" s="17"/>
    </row>
    <row r="50" s="1" customFormat="1" ht="14.4" customHeight="1">
      <c r="B50" s="40"/>
      <c r="D50" s="156" t="s">
        <v>46</v>
      </c>
      <c r="E50" s="157"/>
      <c r="F50" s="157"/>
      <c r="G50" s="156" t="s">
        <v>47</v>
      </c>
      <c r="H50" s="157"/>
      <c r="I50" s="158"/>
      <c r="J50" s="157"/>
      <c r="K50" s="157"/>
      <c r="L50" s="4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1" customFormat="1">
      <c r="B61" s="40"/>
      <c r="D61" s="159" t="s">
        <v>48</v>
      </c>
      <c r="E61" s="160"/>
      <c r="F61" s="161" t="s">
        <v>49</v>
      </c>
      <c r="G61" s="159" t="s">
        <v>48</v>
      </c>
      <c r="H61" s="160"/>
      <c r="I61" s="162"/>
      <c r="J61" s="163" t="s">
        <v>49</v>
      </c>
      <c r="K61" s="160"/>
      <c r="L61" s="40"/>
    </row>
    <row r="62">
      <c r="B62" s="17"/>
      <c r="L62" s="17"/>
    </row>
    <row r="63">
      <c r="B63" s="17"/>
      <c r="L63" s="17"/>
    </row>
    <row r="64">
      <c r="B64" s="17"/>
      <c r="L64" s="17"/>
    </row>
    <row r="65" s="1" customFormat="1">
      <c r="B65" s="40"/>
      <c r="D65" s="156" t="s">
        <v>50</v>
      </c>
      <c r="E65" s="157"/>
      <c r="F65" s="157"/>
      <c r="G65" s="156" t="s">
        <v>51</v>
      </c>
      <c r="H65" s="157"/>
      <c r="I65" s="158"/>
      <c r="J65" s="157"/>
      <c r="K65" s="157"/>
      <c r="L65" s="40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1" customFormat="1">
      <c r="B76" s="40"/>
      <c r="D76" s="159" t="s">
        <v>48</v>
      </c>
      <c r="E76" s="160"/>
      <c r="F76" s="161" t="s">
        <v>49</v>
      </c>
      <c r="G76" s="159" t="s">
        <v>48</v>
      </c>
      <c r="H76" s="160"/>
      <c r="I76" s="162"/>
      <c r="J76" s="163" t="s">
        <v>49</v>
      </c>
      <c r="K76" s="160"/>
      <c r="L76" s="40"/>
    </row>
    <row r="77" s="1" customFormat="1" ht="14.4" customHeight="1">
      <c r="B77" s="164"/>
      <c r="C77" s="165"/>
      <c r="D77" s="165"/>
      <c r="E77" s="165"/>
      <c r="F77" s="165"/>
      <c r="G77" s="165"/>
      <c r="H77" s="165"/>
      <c r="I77" s="166"/>
      <c r="J77" s="165"/>
      <c r="K77" s="165"/>
      <c r="L77" s="40"/>
    </row>
    <row r="81" s="1" customFormat="1" ht="6.96" customHeight="1">
      <c r="B81" s="167"/>
      <c r="C81" s="168"/>
      <c r="D81" s="168"/>
      <c r="E81" s="168"/>
      <c r="F81" s="168"/>
      <c r="G81" s="168"/>
      <c r="H81" s="168"/>
      <c r="I81" s="169"/>
      <c r="J81" s="168"/>
      <c r="K81" s="168"/>
      <c r="L81" s="40"/>
    </row>
    <row r="82" s="1" customFormat="1" ht="24.96" customHeight="1">
      <c r="B82" s="35"/>
      <c r="C82" s="20" t="s">
        <v>87</v>
      </c>
      <c r="D82" s="36"/>
      <c r="E82" s="36"/>
      <c r="F82" s="36"/>
      <c r="G82" s="36"/>
      <c r="H82" s="36"/>
      <c r="I82" s="132"/>
      <c r="J82" s="36"/>
      <c r="K82" s="36"/>
      <c r="L82" s="40"/>
    </row>
    <row r="83" s="1" customFormat="1" ht="6.96" customHeight="1">
      <c r="B83" s="35"/>
      <c r="C83" s="36"/>
      <c r="D83" s="36"/>
      <c r="E83" s="36"/>
      <c r="F83" s="36"/>
      <c r="G83" s="36"/>
      <c r="H83" s="36"/>
      <c r="I83" s="132"/>
      <c r="J83" s="36"/>
      <c r="K83" s="36"/>
      <c r="L83" s="40"/>
    </row>
    <row r="84" s="1" customFormat="1" ht="12" customHeight="1">
      <c r="B84" s="35"/>
      <c r="C84" s="29" t="s">
        <v>16</v>
      </c>
      <c r="D84" s="36"/>
      <c r="E84" s="36"/>
      <c r="F84" s="36"/>
      <c r="G84" s="36"/>
      <c r="H84" s="36"/>
      <c r="I84" s="132"/>
      <c r="J84" s="36"/>
      <c r="K84" s="36"/>
      <c r="L84" s="40"/>
    </row>
    <row r="85" s="1" customFormat="1" ht="14.4" customHeight="1">
      <c r="B85" s="35"/>
      <c r="C85" s="36"/>
      <c r="D85" s="36"/>
      <c r="E85" s="170" t="str">
        <f>E7</f>
        <v>Úprava VZT OD Andy</v>
      </c>
      <c r="F85" s="29"/>
      <c r="G85" s="29"/>
      <c r="H85" s="29"/>
      <c r="I85" s="132"/>
      <c r="J85" s="36"/>
      <c r="K85" s="36"/>
      <c r="L85" s="40"/>
    </row>
    <row r="86" s="1" customFormat="1" ht="12" customHeight="1">
      <c r="B86" s="35"/>
      <c r="C86" s="29" t="s">
        <v>85</v>
      </c>
      <c r="D86" s="36"/>
      <c r="E86" s="36"/>
      <c r="F86" s="36"/>
      <c r="G86" s="36"/>
      <c r="H86" s="36"/>
      <c r="I86" s="132"/>
      <c r="J86" s="36"/>
      <c r="K86" s="36"/>
      <c r="L86" s="40"/>
    </row>
    <row r="87" s="1" customFormat="1" ht="14.4" customHeight="1">
      <c r="B87" s="35"/>
      <c r="C87" s="36"/>
      <c r="D87" s="36"/>
      <c r="E87" s="68" t="str">
        <f>E9</f>
        <v>02 - výměna motorů VZT</v>
      </c>
      <c r="F87" s="36"/>
      <c r="G87" s="36"/>
      <c r="H87" s="36"/>
      <c r="I87" s="132"/>
      <c r="J87" s="36"/>
      <c r="K87" s="36"/>
      <c r="L87" s="40"/>
    </row>
    <row r="88" s="1" customFormat="1" ht="6.96" customHeight="1">
      <c r="B88" s="35"/>
      <c r="C88" s="36"/>
      <c r="D88" s="36"/>
      <c r="E88" s="36"/>
      <c r="F88" s="36"/>
      <c r="G88" s="36"/>
      <c r="H88" s="36"/>
      <c r="I88" s="132"/>
      <c r="J88" s="36"/>
      <c r="K88" s="36"/>
      <c r="L88" s="40"/>
    </row>
    <row r="89" s="1" customFormat="1" ht="12" customHeight="1">
      <c r="B89" s="35"/>
      <c r="C89" s="29" t="s">
        <v>20</v>
      </c>
      <c r="D89" s="36"/>
      <c r="E89" s="36"/>
      <c r="F89" s="24" t="str">
        <f>F12</f>
        <v xml:space="preserve"> </v>
      </c>
      <c r="G89" s="36"/>
      <c r="H89" s="36"/>
      <c r="I89" s="135" t="s">
        <v>22</v>
      </c>
      <c r="J89" s="71" t="str">
        <f>IF(J12="","",J12)</f>
        <v>3. 7. 2019</v>
      </c>
      <c r="K89" s="36"/>
      <c r="L89" s="40"/>
    </row>
    <row r="90" s="1" customFormat="1" ht="6.96" customHeight="1">
      <c r="B90" s="35"/>
      <c r="C90" s="36"/>
      <c r="D90" s="36"/>
      <c r="E90" s="36"/>
      <c r="F90" s="36"/>
      <c r="G90" s="36"/>
      <c r="H90" s="36"/>
      <c r="I90" s="132"/>
      <c r="J90" s="36"/>
      <c r="K90" s="36"/>
      <c r="L90" s="40"/>
    </row>
    <row r="91" s="1" customFormat="1" ht="15.6" customHeight="1">
      <c r="B91" s="35"/>
      <c r="C91" s="29" t="s">
        <v>24</v>
      </c>
      <c r="D91" s="36"/>
      <c r="E91" s="36"/>
      <c r="F91" s="24" t="str">
        <f>E15</f>
        <v xml:space="preserve"> </v>
      </c>
      <c r="G91" s="36"/>
      <c r="H91" s="36"/>
      <c r="I91" s="135" t="s">
        <v>29</v>
      </c>
      <c r="J91" s="33" t="str">
        <f>E21</f>
        <v xml:space="preserve"> </v>
      </c>
      <c r="K91" s="36"/>
      <c r="L91" s="40"/>
    </row>
    <row r="92" s="1" customFormat="1" ht="15.6" customHeight="1">
      <c r="B92" s="35"/>
      <c r="C92" s="29" t="s">
        <v>27</v>
      </c>
      <c r="D92" s="36"/>
      <c r="E92" s="36"/>
      <c r="F92" s="24" t="str">
        <f>IF(E18="","",E18)</f>
        <v>Vyplň údaj</v>
      </c>
      <c r="G92" s="36"/>
      <c r="H92" s="36"/>
      <c r="I92" s="135" t="s">
        <v>31</v>
      </c>
      <c r="J92" s="33" t="str">
        <f>E24</f>
        <v xml:space="preserve"> </v>
      </c>
      <c r="K92" s="36"/>
      <c r="L92" s="40"/>
    </row>
    <row r="93" s="1" customFormat="1" ht="10.32" customHeight="1">
      <c r="B93" s="35"/>
      <c r="C93" s="36"/>
      <c r="D93" s="36"/>
      <c r="E93" s="36"/>
      <c r="F93" s="36"/>
      <c r="G93" s="36"/>
      <c r="H93" s="36"/>
      <c r="I93" s="132"/>
      <c r="J93" s="36"/>
      <c r="K93" s="36"/>
      <c r="L93" s="40"/>
    </row>
    <row r="94" s="1" customFormat="1" ht="29.28" customHeight="1">
      <c r="B94" s="35"/>
      <c r="C94" s="171" t="s">
        <v>88</v>
      </c>
      <c r="D94" s="172"/>
      <c r="E94" s="172"/>
      <c r="F94" s="172"/>
      <c r="G94" s="172"/>
      <c r="H94" s="172"/>
      <c r="I94" s="173"/>
      <c r="J94" s="174" t="s">
        <v>89</v>
      </c>
      <c r="K94" s="172"/>
      <c r="L94" s="40"/>
    </row>
    <row r="95" s="1" customFormat="1" ht="10.32" customHeight="1">
      <c r="B95" s="35"/>
      <c r="C95" s="36"/>
      <c r="D95" s="36"/>
      <c r="E95" s="36"/>
      <c r="F95" s="36"/>
      <c r="G95" s="36"/>
      <c r="H95" s="36"/>
      <c r="I95" s="132"/>
      <c r="J95" s="36"/>
      <c r="K95" s="36"/>
      <c r="L95" s="40"/>
    </row>
    <row r="96" s="1" customFormat="1" ht="22.8" customHeight="1">
      <c r="B96" s="35"/>
      <c r="C96" s="175" t="s">
        <v>90</v>
      </c>
      <c r="D96" s="36"/>
      <c r="E96" s="36"/>
      <c r="F96" s="36"/>
      <c r="G96" s="36"/>
      <c r="H96" s="36"/>
      <c r="I96" s="132"/>
      <c r="J96" s="102">
        <f>J120</f>
        <v>0</v>
      </c>
      <c r="K96" s="36"/>
      <c r="L96" s="40"/>
      <c r="AU96" s="14" t="s">
        <v>91</v>
      </c>
    </row>
    <row r="97" s="8" customFormat="1" ht="24.96" customHeight="1">
      <c r="B97" s="176"/>
      <c r="C97" s="177"/>
      <c r="D97" s="178" t="s">
        <v>92</v>
      </c>
      <c r="E97" s="179"/>
      <c r="F97" s="179"/>
      <c r="G97" s="179"/>
      <c r="H97" s="179"/>
      <c r="I97" s="180"/>
      <c r="J97" s="181">
        <f>J121</f>
        <v>0</v>
      </c>
      <c r="K97" s="177"/>
      <c r="L97" s="182"/>
    </row>
    <row r="98" s="9" customFormat="1" ht="19.92" customHeight="1">
      <c r="B98" s="183"/>
      <c r="C98" s="184"/>
      <c r="D98" s="185" t="s">
        <v>93</v>
      </c>
      <c r="E98" s="186"/>
      <c r="F98" s="186"/>
      <c r="G98" s="186"/>
      <c r="H98" s="186"/>
      <c r="I98" s="187"/>
      <c r="J98" s="188">
        <f>J122</f>
        <v>0</v>
      </c>
      <c r="K98" s="184"/>
      <c r="L98" s="189"/>
    </row>
    <row r="99" s="8" customFormat="1" ht="24.96" customHeight="1">
      <c r="B99" s="176"/>
      <c r="C99" s="177"/>
      <c r="D99" s="178" t="s">
        <v>94</v>
      </c>
      <c r="E99" s="179"/>
      <c r="F99" s="179"/>
      <c r="G99" s="179"/>
      <c r="H99" s="179"/>
      <c r="I99" s="180"/>
      <c r="J99" s="181">
        <f>J128</f>
        <v>0</v>
      </c>
      <c r="K99" s="177"/>
      <c r="L99" s="182"/>
    </row>
    <row r="100" s="9" customFormat="1" ht="19.92" customHeight="1">
      <c r="B100" s="183"/>
      <c r="C100" s="184"/>
      <c r="D100" s="185" t="s">
        <v>95</v>
      </c>
      <c r="E100" s="186"/>
      <c r="F100" s="186"/>
      <c r="G100" s="186"/>
      <c r="H100" s="186"/>
      <c r="I100" s="187"/>
      <c r="J100" s="188">
        <f>J129</f>
        <v>0</v>
      </c>
      <c r="K100" s="184"/>
      <c r="L100" s="189"/>
    </row>
    <row r="101" s="1" customFormat="1" ht="21.84" customHeight="1">
      <c r="B101" s="35"/>
      <c r="C101" s="36"/>
      <c r="D101" s="36"/>
      <c r="E101" s="36"/>
      <c r="F101" s="36"/>
      <c r="G101" s="36"/>
      <c r="H101" s="36"/>
      <c r="I101" s="132"/>
      <c r="J101" s="36"/>
      <c r="K101" s="36"/>
      <c r="L101" s="40"/>
    </row>
    <row r="102" s="1" customFormat="1" ht="6.96" customHeight="1">
      <c r="B102" s="58"/>
      <c r="C102" s="59"/>
      <c r="D102" s="59"/>
      <c r="E102" s="59"/>
      <c r="F102" s="59"/>
      <c r="G102" s="59"/>
      <c r="H102" s="59"/>
      <c r="I102" s="166"/>
      <c r="J102" s="59"/>
      <c r="K102" s="59"/>
      <c r="L102" s="40"/>
    </row>
    <row r="106" s="1" customFormat="1" ht="6.96" customHeight="1">
      <c r="B106" s="60"/>
      <c r="C106" s="61"/>
      <c r="D106" s="61"/>
      <c r="E106" s="61"/>
      <c r="F106" s="61"/>
      <c r="G106" s="61"/>
      <c r="H106" s="61"/>
      <c r="I106" s="169"/>
      <c r="J106" s="61"/>
      <c r="K106" s="61"/>
      <c r="L106" s="40"/>
    </row>
    <row r="107" s="1" customFormat="1" ht="24.96" customHeight="1">
      <c r="B107" s="35"/>
      <c r="C107" s="20" t="s">
        <v>96</v>
      </c>
      <c r="D107" s="36"/>
      <c r="E107" s="36"/>
      <c r="F107" s="36"/>
      <c r="G107" s="36"/>
      <c r="H107" s="36"/>
      <c r="I107" s="132"/>
      <c r="J107" s="36"/>
      <c r="K107" s="36"/>
      <c r="L107" s="40"/>
    </row>
    <row r="108" s="1" customFormat="1" ht="6.96" customHeight="1">
      <c r="B108" s="35"/>
      <c r="C108" s="36"/>
      <c r="D108" s="36"/>
      <c r="E108" s="36"/>
      <c r="F108" s="36"/>
      <c r="G108" s="36"/>
      <c r="H108" s="36"/>
      <c r="I108" s="132"/>
      <c r="J108" s="36"/>
      <c r="K108" s="36"/>
      <c r="L108" s="40"/>
    </row>
    <row r="109" s="1" customFormat="1" ht="12" customHeight="1">
      <c r="B109" s="35"/>
      <c r="C109" s="29" t="s">
        <v>16</v>
      </c>
      <c r="D109" s="36"/>
      <c r="E109" s="36"/>
      <c r="F109" s="36"/>
      <c r="G109" s="36"/>
      <c r="H109" s="36"/>
      <c r="I109" s="132"/>
      <c r="J109" s="36"/>
      <c r="K109" s="36"/>
      <c r="L109" s="40"/>
    </row>
    <row r="110" s="1" customFormat="1" ht="14.4" customHeight="1">
      <c r="B110" s="35"/>
      <c r="C110" s="36"/>
      <c r="D110" s="36"/>
      <c r="E110" s="170" t="str">
        <f>E7</f>
        <v>Úprava VZT OD Andy</v>
      </c>
      <c r="F110" s="29"/>
      <c r="G110" s="29"/>
      <c r="H110" s="29"/>
      <c r="I110" s="132"/>
      <c r="J110" s="36"/>
      <c r="K110" s="36"/>
      <c r="L110" s="40"/>
    </row>
    <row r="111" s="1" customFormat="1" ht="12" customHeight="1">
      <c r="B111" s="35"/>
      <c r="C111" s="29" t="s">
        <v>85</v>
      </c>
      <c r="D111" s="36"/>
      <c r="E111" s="36"/>
      <c r="F111" s="36"/>
      <c r="G111" s="36"/>
      <c r="H111" s="36"/>
      <c r="I111" s="132"/>
      <c r="J111" s="36"/>
      <c r="K111" s="36"/>
      <c r="L111" s="40"/>
    </row>
    <row r="112" s="1" customFormat="1" ht="14.4" customHeight="1">
      <c r="B112" s="35"/>
      <c r="C112" s="36"/>
      <c r="D112" s="36"/>
      <c r="E112" s="68" t="str">
        <f>E9</f>
        <v>02 - výměna motorů VZT</v>
      </c>
      <c r="F112" s="36"/>
      <c r="G112" s="36"/>
      <c r="H112" s="36"/>
      <c r="I112" s="132"/>
      <c r="J112" s="36"/>
      <c r="K112" s="36"/>
      <c r="L112" s="40"/>
    </row>
    <row r="113" s="1" customFormat="1" ht="6.96" customHeight="1">
      <c r="B113" s="35"/>
      <c r="C113" s="36"/>
      <c r="D113" s="36"/>
      <c r="E113" s="36"/>
      <c r="F113" s="36"/>
      <c r="G113" s="36"/>
      <c r="H113" s="36"/>
      <c r="I113" s="132"/>
      <c r="J113" s="36"/>
      <c r="K113" s="36"/>
      <c r="L113" s="40"/>
    </row>
    <row r="114" s="1" customFormat="1" ht="12" customHeight="1">
      <c r="B114" s="35"/>
      <c r="C114" s="29" t="s">
        <v>20</v>
      </c>
      <c r="D114" s="36"/>
      <c r="E114" s="36"/>
      <c r="F114" s="24" t="str">
        <f>F12</f>
        <v xml:space="preserve"> </v>
      </c>
      <c r="G114" s="36"/>
      <c r="H114" s="36"/>
      <c r="I114" s="135" t="s">
        <v>22</v>
      </c>
      <c r="J114" s="71" t="str">
        <f>IF(J12="","",J12)</f>
        <v>3. 7. 2019</v>
      </c>
      <c r="K114" s="36"/>
      <c r="L114" s="40"/>
    </row>
    <row r="115" s="1" customFormat="1" ht="6.96" customHeight="1">
      <c r="B115" s="35"/>
      <c r="C115" s="36"/>
      <c r="D115" s="36"/>
      <c r="E115" s="36"/>
      <c r="F115" s="36"/>
      <c r="G115" s="36"/>
      <c r="H115" s="36"/>
      <c r="I115" s="132"/>
      <c r="J115" s="36"/>
      <c r="K115" s="36"/>
      <c r="L115" s="40"/>
    </row>
    <row r="116" s="1" customFormat="1" ht="15.6" customHeight="1">
      <c r="B116" s="35"/>
      <c r="C116" s="29" t="s">
        <v>24</v>
      </c>
      <c r="D116" s="36"/>
      <c r="E116" s="36"/>
      <c r="F116" s="24" t="str">
        <f>E15</f>
        <v xml:space="preserve"> </v>
      </c>
      <c r="G116" s="36"/>
      <c r="H116" s="36"/>
      <c r="I116" s="135" t="s">
        <v>29</v>
      </c>
      <c r="J116" s="33" t="str">
        <f>E21</f>
        <v xml:space="preserve"> </v>
      </c>
      <c r="K116" s="36"/>
      <c r="L116" s="40"/>
    </row>
    <row r="117" s="1" customFormat="1" ht="15.6" customHeight="1">
      <c r="B117" s="35"/>
      <c r="C117" s="29" t="s">
        <v>27</v>
      </c>
      <c r="D117" s="36"/>
      <c r="E117" s="36"/>
      <c r="F117" s="24" t="str">
        <f>IF(E18="","",E18)</f>
        <v>Vyplň údaj</v>
      </c>
      <c r="G117" s="36"/>
      <c r="H117" s="36"/>
      <c r="I117" s="135" t="s">
        <v>31</v>
      </c>
      <c r="J117" s="33" t="str">
        <f>E24</f>
        <v xml:space="preserve"> </v>
      </c>
      <c r="K117" s="36"/>
      <c r="L117" s="40"/>
    </row>
    <row r="118" s="1" customFormat="1" ht="10.32" customHeight="1">
      <c r="B118" s="35"/>
      <c r="C118" s="36"/>
      <c r="D118" s="36"/>
      <c r="E118" s="36"/>
      <c r="F118" s="36"/>
      <c r="G118" s="36"/>
      <c r="H118" s="36"/>
      <c r="I118" s="132"/>
      <c r="J118" s="36"/>
      <c r="K118" s="36"/>
      <c r="L118" s="40"/>
    </row>
    <row r="119" s="10" customFormat="1" ht="29.28" customHeight="1">
      <c r="B119" s="190"/>
      <c r="C119" s="191" t="s">
        <v>97</v>
      </c>
      <c r="D119" s="192" t="s">
        <v>58</v>
      </c>
      <c r="E119" s="192" t="s">
        <v>54</v>
      </c>
      <c r="F119" s="192" t="s">
        <v>55</v>
      </c>
      <c r="G119" s="192" t="s">
        <v>98</v>
      </c>
      <c r="H119" s="192" t="s">
        <v>99</v>
      </c>
      <c r="I119" s="193" t="s">
        <v>100</v>
      </c>
      <c r="J119" s="192" t="s">
        <v>89</v>
      </c>
      <c r="K119" s="194" t="s">
        <v>101</v>
      </c>
      <c r="L119" s="195"/>
      <c r="M119" s="92" t="s">
        <v>1</v>
      </c>
      <c r="N119" s="93" t="s">
        <v>37</v>
      </c>
      <c r="O119" s="93" t="s">
        <v>102</v>
      </c>
      <c r="P119" s="93" t="s">
        <v>103</v>
      </c>
      <c r="Q119" s="93" t="s">
        <v>104</v>
      </c>
      <c r="R119" s="93" t="s">
        <v>105</v>
      </c>
      <c r="S119" s="93" t="s">
        <v>106</v>
      </c>
      <c r="T119" s="94" t="s">
        <v>107</v>
      </c>
    </row>
    <row r="120" s="1" customFormat="1" ht="22.8" customHeight="1">
      <c r="B120" s="35"/>
      <c r="C120" s="99" t="s">
        <v>108</v>
      </c>
      <c r="D120" s="36"/>
      <c r="E120" s="36"/>
      <c r="F120" s="36"/>
      <c r="G120" s="36"/>
      <c r="H120" s="36"/>
      <c r="I120" s="132"/>
      <c r="J120" s="196">
        <f>BK120</f>
        <v>0</v>
      </c>
      <c r="K120" s="36"/>
      <c r="L120" s="40"/>
      <c r="M120" s="95"/>
      <c r="N120" s="96"/>
      <c r="O120" s="96"/>
      <c r="P120" s="197">
        <f>P121+P128</f>
        <v>0</v>
      </c>
      <c r="Q120" s="96"/>
      <c r="R120" s="197">
        <f>R121+R128</f>
        <v>0.46400000000000002</v>
      </c>
      <c r="S120" s="96"/>
      <c r="T120" s="198">
        <f>T121+T128</f>
        <v>0.40000000000000002</v>
      </c>
      <c r="AT120" s="14" t="s">
        <v>72</v>
      </c>
      <c r="AU120" s="14" t="s">
        <v>91</v>
      </c>
      <c r="BK120" s="199">
        <f>BK121+BK128</f>
        <v>0</v>
      </c>
    </row>
    <row r="121" s="11" customFormat="1" ht="25.92" customHeight="1">
      <c r="B121" s="200"/>
      <c r="C121" s="201"/>
      <c r="D121" s="202" t="s">
        <v>72</v>
      </c>
      <c r="E121" s="203" t="s">
        <v>109</v>
      </c>
      <c r="F121" s="203" t="s">
        <v>110</v>
      </c>
      <c r="G121" s="201"/>
      <c r="H121" s="201"/>
      <c r="I121" s="204"/>
      <c r="J121" s="205">
        <f>BK121</f>
        <v>0</v>
      </c>
      <c r="K121" s="201"/>
      <c r="L121" s="206"/>
      <c r="M121" s="207"/>
      <c r="N121" s="208"/>
      <c r="O121" s="208"/>
      <c r="P121" s="209">
        <f>P122</f>
        <v>0</v>
      </c>
      <c r="Q121" s="208"/>
      <c r="R121" s="209">
        <f>R122</f>
        <v>0</v>
      </c>
      <c r="S121" s="208"/>
      <c r="T121" s="210">
        <f>T122</f>
        <v>0</v>
      </c>
      <c r="AR121" s="211" t="s">
        <v>81</v>
      </c>
      <c r="AT121" s="212" t="s">
        <v>72</v>
      </c>
      <c r="AU121" s="212" t="s">
        <v>73</v>
      </c>
      <c r="AY121" s="211" t="s">
        <v>111</v>
      </c>
      <c r="BK121" s="213">
        <f>BK122</f>
        <v>0</v>
      </c>
    </row>
    <row r="122" s="11" customFormat="1" ht="22.8" customHeight="1">
      <c r="B122" s="200"/>
      <c r="C122" s="201"/>
      <c r="D122" s="202" t="s">
        <v>72</v>
      </c>
      <c r="E122" s="214" t="s">
        <v>112</v>
      </c>
      <c r="F122" s="214" t="s">
        <v>113</v>
      </c>
      <c r="G122" s="201"/>
      <c r="H122" s="201"/>
      <c r="I122" s="204"/>
      <c r="J122" s="215">
        <f>BK122</f>
        <v>0</v>
      </c>
      <c r="K122" s="201"/>
      <c r="L122" s="206"/>
      <c r="M122" s="207"/>
      <c r="N122" s="208"/>
      <c r="O122" s="208"/>
      <c r="P122" s="209">
        <f>SUM(P123:P127)</f>
        <v>0</v>
      </c>
      <c r="Q122" s="208"/>
      <c r="R122" s="209">
        <f>SUM(R123:R127)</f>
        <v>0</v>
      </c>
      <c r="S122" s="208"/>
      <c r="T122" s="210">
        <f>SUM(T123:T127)</f>
        <v>0</v>
      </c>
      <c r="AR122" s="211" t="s">
        <v>81</v>
      </c>
      <c r="AT122" s="212" t="s">
        <v>72</v>
      </c>
      <c r="AU122" s="212" t="s">
        <v>81</v>
      </c>
      <c r="AY122" s="211" t="s">
        <v>111</v>
      </c>
      <c r="BK122" s="213">
        <f>SUM(BK123:BK127)</f>
        <v>0</v>
      </c>
    </row>
    <row r="123" s="1" customFormat="1" ht="21.6" customHeight="1">
      <c r="B123" s="35"/>
      <c r="C123" s="216" t="s">
        <v>81</v>
      </c>
      <c r="D123" s="216" t="s">
        <v>114</v>
      </c>
      <c r="E123" s="217" t="s">
        <v>115</v>
      </c>
      <c r="F123" s="218" t="s">
        <v>116</v>
      </c>
      <c r="G123" s="219" t="s">
        <v>117</v>
      </c>
      <c r="H123" s="220">
        <v>0.40000000000000002</v>
      </c>
      <c r="I123" s="221"/>
      <c r="J123" s="222">
        <f>ROUND(I123*H123,2)</f>
        <v>0</v>
      </c>
      <c r="K123" s="218" t="s">
        <v>118</v>
      </c>
      <c r="L123" s="40"/>
      <c r="M123" s="223" t="s">
        <v>1</v>
      </c>
      <c r="N123" s="224" t="s">
        <v>38</v>
      </c>
      <c r="O123" s="83"/>
      <c r="P123" s="225">
        <f>O123*H123</f>
        <v>0</v>
      </c>
      <c r="Q123" s="225">
        <v>0</v>
      </c>
      <c r="R123" s="225">
        <f>Q123*H123</f>
        <v>0</v>
      </c>
      <c r="S123" s="225">
        <v>0</v>
      </c>
      <c r="T123" s="226">
        <f>S123*H123</f>
        <v>0</v>
      </c>
      <c r="AR123" s="227" t="s">
        <v>119</v>
      </c>
      <c r="AT123" s="227" t="s">
        <v>114</v>
      </c>
      <c r="AU123" s="227" t="s">
        <v>83</v>
      </c>
      <c r="AY123" s="14" t="s">
        <v>111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4" t="s">
        <v>81</v>
      </c>
      <c r="BK123" s="228">
        <f>ROUND(I123*H123,2)</f>
        <v>0</v>
      </c>
      <c r="BL123" s="14" t="s">
        <v>119</v>
      </c>
      <c r="BM123" s="227" t="s">
        <v>120</v>
      </c>
    </row>
    <row r="124" s="1" customFormat="1">
      <c r="B124" s="35"/>
      <c r="C124" s="36"/>
      <c r="D124" s="229" t="s">
        <v>121</v>
      </c>
      <c r="E124" s="36"/>
      <c r="F124" s="230" t="s">
        <v>122</v>
      </c>
      <c r="G124" s="36"/>
      <c r="H124" s="36"/>
      <c r="I124" s="132"/>
      <c r="J124" s="36"/>
      <c r="K124" s="36"/>
      <c r="L124" s="40"/>
      <c r="M124" s="231"/>
      <c r="N124" s="83"/>
      <c r="O124" s="83"/>
      <c r="P124" s="83"/>
      <c r="Q124" s="83"/>
      <c r="R124" s="83"/>
      <c r="S124" s="83"/>
      <c r="T124" s="84"/>
      <c r="AT124" s="14" t="s">
        <v>121</v>
      </c>
      <c r="AU124" s="14" t="s">
        <v>83</v>
      </c>
    </row>
    <row r="125" s="1" customFormat="1" ht="21.6" customHeight="1">
      <c r="B125" s="35"/>
      <c r="C125" s="216" t="s">
        <v>83</v>
      </c>
      <c r="D125" s="216" t="s">
        <v>114</v>
      </c>
      <c r="E125" s="217" t="s">
        <v>123</v>
      </c>
      <c r="F125" s="218" t="s">
        <v>124</v>
      </c>
      <c r="G125" s="219" t="s">
        <v>117</v>
      </c>
      <c r="H125" s="220">
        <v>3.6000000000000001</v>
      </c>
      <c r="I125" s="221"/>
      <c r="J125" s="222">
        <f>ROUND(I125*H125,2)</f>
        <v>0</v>
      </c>
      <c r="K125" s="218" t="s">
        <v>118</v>
      </c>
      <c r="L125" s="40"/>
      <c r="M125" s="223" t="s">
        <v>1</v>
      </c>
      <c r="N125" s="224" t="s">
        <v>38</v>
      </c>
      <c r="O125" s="83"/>
      <c r="P125" s="225">
        <f>O125*H125</f>
        <v>0</v>
      </c>
      <c r="Q125" s="225">
        <v>0</v>
      </c>
      <c r="R125" s="225">
        <f>Q125*H125</f>
        <v>0</v>
      </c>
      <c r="S125" s="225">
        <v>0</v>
      </c>
      <c r="T125" s="226">
        <f>S125*H125</f>
        <v>0</v>
      </c>
      <c r="AR125" s="227" t="s">
        <v>119</v>
      </c>
      <c r="AT125" s="227" t="s">
        <v>114</v>
      </c>
      <c r="AU125" s="227" t="s">
        <v>83</v>
      </c>
      <c r="AY125" s="14" t="s">
        <v>111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4" t="s">
        <v>81</v>
      </c>
      <c r="BK125" s="228">
        <f>ROUND(I125*H125,2)</f>
        <v>0</v>
      </c>
      <c r="BL125" s="14" t="s">
        <v>119</v>
      </c>
      <c r="BM125" s="227" t="s">
        <v>125</v>
      </c>
    </row>
    <row r="126" s="1" customFormat="1">
      <c r="B126" s="35"/>
      <c r="C126" s="36"/>
      <c r="D126" s="229" t="s">
        <v>121</v>
      </c>
      <c r="E126" s="36"/>
      <c r="F126" s="230" t="s">
        <v>126</v>
      </c>
      <c r="G126" s="36"/>
      <c r="H126" s="36"/>
      <c r="I126" s="132"/>
      <c r="J126" s="36"/>
      <c r="K126" s="36"/>
      <c r="L126" s="40"/>
      <c r="M126" s="231"/>
      <c r="N126" s="83"/>
      <c r="O126" s="83"/>
      <c r="P126" s="83"/>
      <c r="Q126" s="83"/>
      <c r="R126" s="83"/>
      <c r="S126" s="83"/>
      <c r="T126" s="84"/>
      <c r="AT126" s="14" t="s">
        <v>121</v>
      </c>
      <c r="AU126" s="14" t="s">
        <v>83</v>
      </c>
    </row>
    <row r="127" s="12" customFormat="1">
      <c r="B127" s="232"/>
      <c r="C127" s="233"/>
      <c r="D127" s="229" t="s">
        <v>127</v>
      </c>
      <c r="E127" s="233"/>
      <c r="F127" s="234" t="s">
        <v>128</v>
      </c>
      <c r="G127" s="233"/>
      <c r="H127" s="235">
        <v>3.6000000000000001</v>
      </c>
      <c r="I127" s="236"/>
      <c r="J127" s="233"/>
      <c r="K127" s="233"/>
      <c r="L127" s="237"/>
      <c r="M127" s="238"/>
      <c r="N127" s="239"/>
      <c r="O127" s="239"/>
      <c r="P127" s="239"/>
      <c r="Q127" s="239"/>
      <c r="R127" s="239"/>
      <c r="S127" s="239"/>
      <c r="T127" s="240"/>
      <c r="AT127" s="241" t="s">
        <v>127</v>
      </c>
      <c r="AU127" s="241" t="s">
        <v>83</v>
      </c>
      <c r="AV127" s="12" t="s">
        <v>83</v>
      </c>
      <c r="AW127" s="12" t="s">
        <v>4</v>
      </c>
      <c r="AX127" s="12" t="s">
        <v>81</v>
      </c>
      <c r="AY127" s="241" t="s">
        <v>111</v>
      </c>
    </row>
    <row r="128" s="11" customFormat="1" ht="25.92" customHeight="1">
      <c r="B128" s="200"/>
      <c r="C128" s="201"/>
      <c r="D128" s="202" t="s">
        <v>72</v>
      </c>
      <c r="E128" s="203" t="s">
        <v>129</v>
      </c>
      <c r="F128" s="203" t="s">
        <v>130</v>
      </c>
      <c r="G128" s="201"/>
      <c r="H128" s="201"/>
      <c r="I128" s="204"/>
      <c r="J128" s="205">
        <f>BK128</f>
        <v>0</v>
      </c>
      <c r="K128" s="201"/>
      <c r="L128" s="206"/>
      <c r="M128" s="207"/>
      <c r="N128" s="208"/>
      <c r="O128" s="208"/>
      <c r="P128" s="209">
        <f>P129</f>
        <v>0</v>
      </c>
      <c r="Q128" s="208"/>
      <c r="R128" s="209">
        <f>R129</f>
        <v>0.46400000000000002</v>
      </c>
      <c r="S128" s="208"/>
      <c r="T128" s="210">
        <f>T129</f>
        <v>0.40000000000000002</v>
      </c>
      <c r="AR128" s="211" t="s">
        <v>83</v>
      </c>
      <c r="AT128" s="212" t="s">
        <v>72</v>
      </c>
      <c r="AU128" s="212" t="s">
        <v>73</v>
      </c>
      <c r="AY128" s="211" t="s">
        <v>111</v>
      </c>
      <c r="BK128" s="213">
        <f>BK129</f>
        <v>0</v>
      </c>
    </row>
    <row r="129" s="11" customFormat="1" ht="22.8" customHeight="1">
      <c r="B129" s="200"/>
      <c r="C129" s="201"/>
      <c r="D129" s="202" t="s">
        <v>72</v>
      </c>
      <c r="E129" s="214" t="s">
        <v>131</v>
      </c>
      <c r="F129" s="214" t="s">
        <v>132</v>
      </c>
      <c r="G129" s="201"/>
      <c r="H129" s="201"/>
      <c r="I129" s="204"/>
      <c r="J129" s="215">
        <f>BK129</f>
        <v>0</v>
      </c>
      <c r="K129" s="201"/>
      <c r="L129" s="206"/>
      <c r="M129" s="207"/>
      <c r="N129" s="208"/>
      <c r="O129" s="208"/>
      <c r="P129" s="209">
        <f>SUM(P130:P137)</f>
        <v>0</v>
      </c>
      <c r="Q129" s="208"/>
      <c r="R129" s="209">
        <f>SUM(R130:R137)</f>
        <v>0.46400000000000002</v>
      </c>
      <c r="S129" s="208"/>
      <c r="T129" s="210">
        <f>SUM(T130:T137)</f>
        <v>0.40000000000000002</v>
      </c>
      <c r="AR129" s="211" t="s">
        <v>83</v>
      </c>
      <c r="AT129" s="212" t="s">
        <v>72</v>
      </c>
      <c r="AU129" s="212" t="s">
        <v>81</v>
      </c>
      <c r="AY129" s="211" t="s">
        <v>111</v>
      </c>
      <c r="BK129" s="213">
        <f>SUM(BK130:BK137)</f>
        <v>0</v>
      </c>
    </row>
    <row r="130" s="1" customFormat="1" ht="14.4" customHeight="1">
      <c r="B130" s="35"/>
      <c r="C130" s="216" t="s">
        <v>133</v>
      </c>
      <c r="D130" s="216" t="s">
        <v>114</v>
      </c>
      <c r="E130" s="217" t="s">
        <v>134</v>
      </c>
      <c r="F130" s="218" t="s">
        <v>135</v>
      </c>
      <c r="G130" s="219" t="s">
        <v>136</v>
      </c>
      <c r="H130" s="220">
        <v>8</v>
      </c>
      <c r="I130" s="221"/>
      <c r="J130" s="222">
        <f>ROUND(I130*H130,2)</f>
        <v>0</v>
      </c>
      <c r="K130" s="218" t="s">
        <v>1</v>
      </c>
      <c r="L130" s="40"/>
      <c r="M130" s="223" t="s">
        <v>1</v>
      </c>
      <c r="N130" s="224" t="s">
        <v>38</v>
      </c>
      <c r="O130" s="83"/>
      <c r="P130" s="225">
        <f>O130*H130</f>
        <v>0</v>
      </c>
      <c r="Q130" s="225">
        <v>0</v>
      </c>
      <c r="R130" s="225">
        <f>Q130*H130</f>
        <v>0</v>
      </c>
      <c r="S130" s="225">
        <v>0</v>
      </c>
      <c r="T130" s="226">
        <f>S130*H130</f>
        <v>0</v>
      </c>
      <c r="AR130" s="227" t="s">
        <v>137</v>
      </c>
      <c r="AT130" s="227" t="s">
        <v>114</v>
      </c>
      <c r="AU130" s="227" t="s">
        <v>83</v>
      </c>
      <c r="AY130" s="14" t="s">
        <v>111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4" t="s">
        <v>81</v>
      </c>
      <c r="BK130" s="228">
        <f>ROUND(I130*H130,2)</f>
        <v>0</v>
      </c>
      <c r="BL130" s="14" t="s">
        <v>137</v>
      </c>
      <c r="BM130" s="227" t="s">
        <v>138</v>
      </c>
    </row>
    <row r="131" s="1" customFormat="1">
      <c r="B131" s="35"/>
      <c r="C131" s="36"/>
      <c r="D131" s="229" t="s">
        <v>121</v>
      </c>
      <c r="E131" s="36"/>
      <c r="F131" s="230" t="s">
        <v>135</v>
      </c>
      <c r="G131" s="36"/>
      <c r="H131" s="36"/>
      <c r="I131" s="132"/>
      <c r="J131" s="36"/>
      <c r="K131" s="36"/>
      <c r="L131" s="40"/>
      <c r="M131" s="231"/>
      <c r="N131" s="83"/>
      <c r="O131" s="83"/>
      <c r="P131" s="83"/>
      <c r="Q131" s="83"/>
      <c r="R131" s="83"/>
      <c r="S131" s="83"/>
      <c r="T131" s="84"/>
      <c r="AT131" s="14" t="s">
        <v>121</v>
      </c>
      <c r="AU131" s="14" t="s">
        <v>83</v>
      </c>
    </row>
    <row r="132" s="1" customFormat="1" ht="21.6" customHeight="1">
      <c r="B132" s="35"/>
      <c r="C132" s="242" t="s">
        <v>119</v>
      </c>
      <c r="D132" s="242" t="s">
        <v>139</v>
      </c>
      <c r="E132" s="243" t="s">
        <v>140</v>
      </c>
      <c r="F132" s="244" t="s">
        <v>141</v>
      </c>
      <c r="G132" s="245" t="s">
        <v>136</v>
      </c>
      <c r="H132" s="246">
        <v>4</v>
      </c>
      <c r="I132" s="247"/>
      <c r="J132" s="248">
        <f>ROUND(I132*H132,2)</f>
        <v>0</v>
      </c>
      <c r="K132" s="244" t="s">
        <v>1</v>
      </c>
      <c r="L132" s="249"/>
      <c r="M132" s="250" t="s">
        <v>1</v>
      </c>
      <c r="N132" s="251" t="s">
        <v>38</v>
      </c>
      <c r="O132" s="83"/>
      <c r="P132" s="225">
        <f>O132*H132</f>
        <v>0</v>
      </c>
      <c r="Q132" s="225">
        <v>0.058000000000000003</v>
      </c>
      <c r="R132" s="225">
        <f>Q132*H132</f>
        <v>0.23200000000000001</v>
      </c>
      <c r="S132" s="225">
        <v>0</v>
      </c>
      <c r="T132" s="226">
        <f>S132*H132</f>
        <v>0</v>
      </c>
      <c r="AR132" s="227" t="s">
        <v>142</v>
      </c>
      <c r="AT132" s="227" t="s">
        <v>139</v>
      </c>
      <c r="AU132" s="227" t="s">
        <v>83</v>
      </c>
      <c r="AY132" s="14" t="s">
        <v>111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4" t="s">
        <v>81</v>
      </c>
      <c r="BK132" s="228">
        <f>ROUND(I132*H132,2)</f>
        <v>0</v>
      </c>
      <c r="BL132" s="14" t="s">
        <v>137</v>
      </c>
      <c r="BM132" s="227" t="s">
        <v>143</v>
      </c>
    </row>
    <row r="133" s="1" customFormat="1">
      <c r="B133" s="35"/>
      <c r="C133" s="36"/>
      <c r="D133" s="229" t="s">
        <v>121</v>
      </c>
      <c r="E133" s="36"/>
      <c r="F133" s="230" t="s">
        <v>141</v>
      </c>
      <c r="G133" s="36"/>
      <c r="H133" s="36"/>
      <c r="I133" s="132"/>
      <c r="J133" s="36"/>
      <c r="K133" s="36"/>
      <c r="L133" s="40"/>
      <c r="M133" s="231"/>
      <c r="N133" s="83"/>
      <c r="O133" s="83"/>
      <c r="P133" s="83"/>
      <c r="Q133" s="83"/>
      <c r="R133" s="83"/>
      <c r="S133" s="83"/>
      <c r="T133" s="84"/>
      <c r="AT133" s="14" t="s">
        <v>121</v>
      </c>
      <c r="AU133" s="14" t="s">
        <v>83</v>
      </c>
    </row>
    <row r="134" s="1" customFormat="1" ht="21.6" customHeight="1">
      <c r="B134" s="35"/>
      <c r="C134" s="242" t="s">
        <v>144</v>
      </c>
      <c r="D134" s="242" t="s">
        <v>139</v>
      </c>
      <c r="E134" s="243" t="s">
        <v>145</v>
      </c>
      <c r="F134" s="244" t="s">
        <v>146</v>
      </c>
      <c r="G134" s="245" t="s">
        <v>136</v>
      </c>
      <c r="H134" s="246">
        <v>4</v>
      </c>
      <c r="I134" s="247"/>
      <c r="J134" s="248">
        <f>ROUND(I134*H134,2)</f>
        <v>0</v>
      </c>
      <c r="K134" s="244" t="s">
        <v>1</v>
      </c>
      <c r="L134" s="249"/>
      <c r="M134" s="250" t="s">
        <v>1</v>
      </c>
      <c r="N134" s="251" t="s">
        <v>38</v>
      </c>
      <c r="O134" s="83"/>
      <c r="P134" s="225">
        <f>O134*H134</f>
        <v>0</v>
      </c>
      <c r="Q134" s="225">
        <v>0.058000000000000003</v>
      </c>
      <c r="R134" s="225">
        <f>Q134*H134</f>
        <v>0.23200000000000001</v>
      </c>
      <c r="S134" s="225">
        <v>0</v>
      </c>
      <c r="T134" s="226">
        <f>S134*H134</f>
        <v>0</v>
      </c>
      <c r="AR134" s="227" t="s">
        <v>142</v>
      </c>
      <c r="AT134" s="227" t="s">
        <v>139</v>
      </c>
      <c r="AU134" s="227" t="s">
        <v>83</v>
      </c>
      <c r="AY134" s="14" t="s">
        <v>111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4" t="s">
        <v>81</v>
      </c>
      <c r="BK134" s="228">
        <f>ROUND(I134*H134,2)</f>
        <v>0</v>
      </c>
      <c r="BL134" s="14" t="s">
        <v>137</v>
      </c>
      <c r="BM134" s="227" t="s">
        <v>147</v>
      </c>
    </row>
    <row r="135" s="1" customFormat="1">
      <c r="B135" s="35"/>
      <c r="C135" s="36"/>
      <c r="D135" s="229" t="s">
        <v>121</v>
      </c>
      <c r="E135" s="36"/>
      <c r="F135" s="230" t="s">
        <v>146</v>
      </c>
      <c r="G135" s="36"/>
      <c r="H135" s="36"/>
      <c r="I135" s="132"/>
      <c r="J135" s="36"/>
      <c r="K135" s="36"/>
      <c r="L135" s="40"/>
      <c r="M135" s="231"/>
      <c r="N135" s="83"/>
      <c r="O135" s="83"/>
      <c r="P135" s="83"/>
      <c r="Q135" s="83"/>
      <c r="R135" s="83"/>
      <c r="S135" s="83"/>
      <c r="T135" s="84"/>
      <c r="AT135" s="14" t="s">
        <v>121</v>
      </c>
      <c r="AU135" s="14" t="s">
        <v>83</v>
      </c>
    </row>
    <row r="136" s="1" customFormat="1" ht="14.4" customHeight="1">
      <c r="B136" s="35"/>
      <c r="C136" s="216" t="s">
        <v>148</v>
      </c>
      <c r="D136" s="216" t="s">
        <v>114</v>
      </c>
      <c r="E136" s="217" t="s">
        <v>149</v>
      </c>
      <c r="F136" s="218" t="s">
        <v>150</v>
      </c>
      <c r="G136" s="219" t="s">
        <v>136</v>
      </c>
      <c r="H136" s="220">
        <v>8</v>
      </c>
      <c r="I136" s="221"/>
      <c r="J136" s="222">
        <f>ROUND(I136*H136,2)</f>
        <v>0</v>
      </c>
      <c r="K136" s="218" t="s">
        <v>118</v>
      </c>
      <c r="L136" s="40"/>
      <c r="M136" s="223" t="s">
        <v>1</v>
      </c>
      <c r="N136" s="224" t="s">
        <v>38</v>
      </c>
      <c r="O136" s="83"/>
      <c r="P136" s="225">
        <f>O136*H136</f>
        <v>0</v>
      </c>
      <c r="Q136" s="225">
        <v>0</v>
      </c>
      <c r="R136" s="225">
        <f>Q136*H136</f>
        <v>0</v>
      </c>
      <c r="S136" s="225">
        <v>0.050000000000000003</v>
      </c>
      <c r="T136" s="226">
        <f>S136*H136</f>
        <v>0.40000000000000002</v>
      </c>
      <c r="AR136" s="227" t="s">
        <v>137</v>
      </c>
      <c r="AT136" s="227" t="s">
        <v>114</v>
      </c>
      <c r="AU136" s="227" t="s">
        <v>83</v>
      </c>
      <c r="AY136" s="14" t="s">
        <v>111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4" t="s">
        <v>81</v>
      </c>
      <c r="BK136" s="228">
        <f>ROUND(I136*H136,2)</f>
        <v>0</v>
      </c>
      <c r="BL136" s="14" t="s">
        <v>137</v>
      </c>
      <c r="BM136" s="227" t="s">
        <v>151</v>
      </c>
    </row>
    <row r="137" s="1" customFormat="1">
      <c r="B137" s="35"/>
      <c r="C137" s="36"/>
      <c r="D137" s="229" t="s">
        <v>121</v>
      </c>
      <c r="E137" s="36"/>
      <c r="F137" s="230" t="s">
        <v>150</v>
      </c>
      <c r="G137" s="36"/>
      <c r="H137" s="36"/>
      <c r="I137" s="132"/>
      <c r="J137" s="36"/>
      <c r="K137" s="36"/>
      <c r="L137" s="40"/>
      <c r="M137" s="252"/>
      <c r="N137" s="253"/>
      <c r="O137" s="253"/>
      <c r="P137" s="253"/>
      <c r="Q137" s="253"/>
      <c r="R137" s="253"/>
      <c r="S137" s="253"/>
      <c r="T137" s="254"/>
      <c r="AT137" s="14" t="s">
        <v>121</v>
      </c>
      <c r="AU137" s="14" t="s">
        <v>83</v>
      </c>
    </row>
    <row r="138" s="1" customFormat="1" ht="6.96" customHeight="1">
      <c r="B138" s="58"/>
      <c r="C138" s="59"/>
      <c r="D138" s="59"/>
      <c r="E138" s="59"/>
      <c r="F138" s="59"/>
      <c r="G138" s="59"/>
      <c r="H138" s="59"/>
      <c r="I138" s="166"/>
      <c r="J138" s="59"/>
      <c r="K138" s="59"/>
      <c r="L138" s="40"/>
    </row>
  </sheetData>
  <sheetProtection sheet="1" autoFilter="0" formatColumns="0" formatRows="0" objects="1" scenarios="1" spinCount="100000" saltValue="ehXVqQ3pTrHmco4lWRl3VluxM68Vs6hG04n4NRlf46YK/f6JLBCCuXqQdyYZdx3FIpmUdSikxzUSR/7Yv+WvHw==" hashValue="tO3JC9g89WV3mBvHlm58CXU9X9IAkAEFM5LwV2GXIhv6R6g/cM60TmvWybjbllr5sZG//E3mT2y6K5FlOcJw1g==" algorithmName="SHA-512" password="CC35"/>
  <autoFilter ref="C119:K137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DT178731\Nesnera</dc:creator>
  <cp:lastModifiedBy>DT178731\Nesnera</cp:lastModifiedBy>
  <dcterms:created xsi:type="dcterms:W3CDTF">2019-07-11T09:28:17Z</dcterms:created>
  <dcterms:modified xsi:type="dcterms:W3CDTF">2019-07-11T09:28:19Z</dcterms:modified>
</cp:coreProperties>
</file>