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85" windowWidth="28455" windowHeight="14505" activeTab="0"/>
  </bookViews>
  <sheets>
    <sheet name="Rekapitulace stavby" sheetId="1" r:id="rId1"/>
    <sheet name="00 - VEDLEJŠÍ A OSTATNÍ R..." sheetId="2" r:id="rId2"/>
    <sheet name="SO 01 - Starý Smolivec, o..." sheetId="3" r:id="rId3"/>
    <sheet name="Pokyny pro vyplnění" sheetId="4" r:id="rId4"/>
  </sheets>
  <definedNames>
    <definedName name="_xlnm._FilterDatabase" localSheetId="1" hidden="1">'00 - VEDLEJŠÍ A OSTATNÍ R...'!$C$77:$K$82</definedName>
    <definedName name="_xlnm._FilterDatabase" localSheetId="2" hidden="1">'SO 01 - Starý Smolivec, o...'!$C$86:$K$188</definedName>
    <definedName name="_xlnm.Print_Area" localSheetId="1">'00 - VEDLEJŠÍ A OSTATNÍ R...'!$C$4:$J$36,'00 - VEDLEJŠÍ A OSTATNÍ R...'!$C$42:$J$59,'00 - VEDLEJŠÍ A OSTATNÍ R...'!$C$65:$K$82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'SO 01 - Starý Smolivec, o...'!$C$4:$J$36,'SO 01 - Starý Smolivec, o...'!$C$42:$J$68,'SO 01 - Starý Smolivec, o...'!$C$74:$K$188</definedName>
    <definedName name="_xlnm.Print_Titles" localSheetId="0">'Rekapitulace stavby'!$49:$49</definedName>
    <definedName name="_xlnm.Print_Titles" localSheetId="1">'00 - VEDLEJŠÍ A OSTATNÍ R...'!$77:$77</definedName>
  </definedNames>
  <calcPr calcId="124519"/>
</workbook>
</file>

<file path=xl/sharedStrings.xml><?xml version="1.0" encoding="utf-8"?>
<sst xmlns="http://schemas.openxmlformats.org/spreadsheetml/2006/main" count="2039" uniqueCount="538">
  <si>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</si>
  <si>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</si>
  <si>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</si>
  <si>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</si>
  <si>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</si>
  <si>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</si>
  <si>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</si>
  <si>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{c86eeb10-f495-45f4-8cae-47040e377602}</t>
  </si>
  <si>
    <t>&gt;&gt;  skryté sloupce  &lt;&lt;</t>
  </si>
  <si>
    <t>0,001</t>
  </si>
  <si>
    <t>21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</si>
  <si>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</si>
  <si>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</si>
  <si>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</si>
  <si>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</si>
  <si>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</si>
  <si>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</si>
  <si>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_17144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</si>
  <si>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</si>
  <si>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</si>
  <si>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Starý Smolivec, obnova rybníka Strhaný</t>
  </si>
  <si>
    <t>KSO:</t>
  </si>
  <si>
    <t>CC-CZ:</t>
  </si>
  <si>
    <t>Místo:</t>
  </si>
  <si>
    <t>k. ú. Starý Smolivec</t>
  </si>
  <si>
    <t>Datum:</t>
  </si>
  <si>
    <t>18. 5. 2017</t>
  </si>
  <si>
    <t>Zadavatel:</t>
  </si>
  <si>
    <t>IČ:</t>
  </si>
  <si>
    <t>00256935</t>
  </si>
  <si>
    <t>Obec Mladý Smolivec 95, 335 01 Nepomuk</t>
  </si>
  <si>
    <t>DIČ:</t>
  </si>
  <si>
    <t>Uchazeč:</t>
  </si>
  <si>
    <t>Vyplň údaj</t>
  </si>
  <si>
    <t>Projektant:</t>
  </si>
  <si>
    <t>12465071</t>
  </si>
  <si>
    <t>Ing. Václav Mach - INGVAMA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</si>
  <si>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</si>
  <si>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</si>
  <si>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</si>
  <si>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</si>
  <si>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</si>
  <si>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</si>
  <si>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</si>
  <si>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</si>
  <si>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</si>
  <si>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</si>
  <si>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</si>
  <si>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</si>
  <si>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</si>
  <si>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</si>
  <si>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</si>
  <si>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</si>
  <si>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</si>
  <si>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</si>
  <si>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</si>
  <si>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</si>
  <si>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</si>
  <si>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</si>
  <si>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</si>
  <si>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</si>
  <si>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</si>
  <si>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</si>
  <si>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</si>
  <si>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</si>
  <si>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</si>
  <si>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</si>
  <si>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</si>
  <si>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</si>
  <si>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</si>
  <si>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</si>
  <si>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</si>
  <si>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</si>
  <si>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</si>
  <si>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</si>
  <si>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</si>
  <si>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</si>
  <si>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</si>
  <si>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</si>
  <si>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</si>
  <si>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ROZPOČTOVÉ NÁKLADY</t>
  </si>
  <si>
    <t>VON</t>
  </si>
  <si>
    <t>1</t>
  </si>
  <si>
    <t>{5aa859f8-0eed-40cb-b5d1-de5dc4c75bc6}</t>
  </si>
  <si>
    <t>2</t>
  </si>
  <si>
    <t>SO 01</t>
  </si>
  <si>
    <t>STA</t>
  </si>
  <si>
    <t>{22652afc-7e71-4ff2-b63b-caf6f485e008}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</si>
  <si>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</si>
  <si>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</si>
  <si>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</si>
  <si>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</si>
  <si>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</si>
  <si>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</si>
  <si>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</si>
  <si>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VEDLEJŠÍ A OSTATNÍ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</si>
  <si>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</si>
  <si>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</si>
  <si>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</si>
  <si>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</si>
  <si>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</si>
  <si>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</si>
  <si>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</si>
  <si>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</si>
  <si>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</si>
  <si>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</si>
  <si>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</si>
  <si>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</si>
  <si>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</si>
  <si>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</si>
  <si>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</si>
  <si>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</si>
  <si>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</si>
  <si>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</si>
  <si>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</si>
  <si>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</si>
  <si>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</si>
  <si>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</si>
  <si>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</si>
  <si>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ROZPOCET</t>
  </si>
  <si>
    <t>VRN3</t>
  </si>
  <si>
    <t>Zařízení staveniště</t>
  </si>
  <si>
    <t>5</t>
  </si>
  <si>
    <t>K</t>
  </si>
  <si>
    <t>030001000</t>
  </si>
  <si>
    <t>Kč</t>
  </si>
  <si>
    <t>4</t>
  </si>
  <si>
    <t>-1772103160</t>
  </si>
  <si>
    <t>P</t>
  </si>
  <si>
    <t>Poznámka k položce:
Poznámka k položce:, Poznámka k položce:  Zahrnuje veškeré náklady spojené s pořízením, dovozem, montáží, údržbou, demontáží a odvozem veškerých mobilních stavebních buněk (kancelář, šatny, příruční sklad, umývárna) a k tomu odpovídajících mobilních WC, včetně eventuálního dočasného zpevnění ploch, včetně dočasného napojení na inženýrské sítě a ekologickou likvidaci odpadů. Dále zahrnuje zřízení provizorní odstavné plochy pro malou mechanizaci cca 50 m2, zabezpečenou před případným únikem ropných látek. ostatní ZS - viz POV</t>
  </si>
  <si>
    <t>SO 01 - Starý Smolivec, obnova rybníka Strhaný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</si>
  <si>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</si>
  <si>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</si>
  <si>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</si>
  <si>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</si>
  <si>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</si>
  <si>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</si>
  <si>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</si>
  <si>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</si>
  <si>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</si>
  <si>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</si>
  <si>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</si>
  <si>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</si>
  <si>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</si>
  <si>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</si>
  <si>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</si>
  <si>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</si>
  <si>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</si>
  <si>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VV</t>
  </si>
  <si>
    <t xml:space="preserve">460   </t>
  </si>
  <si>
    <t>Součet</t>
  </si>
  <si>
    <t>112101102</t>
  </si>
  <si>
    <t>Kácení stromů listnatých D kmene do 500 mm</t>
  </si>
  <si>
    <t>kus</t>
  </si>
  <si>
    <t>3</t>
  </si>
  <si>
    <t>112201102</t>
  </si>
  <si>
    <t>Odstranění pařezů D do 500 mm</t>
  </si>
  <si>
    <t>6</t>
  </si>
  <si>
    <t>113151111</t>
  </si>
  <si>
    <t>Rozebrání zpevněných ploch ze silničních dílců</t>
  </si>
  <si>
    <t>8</t>
  </si>
  <si>
    <t>122101101</t>
  </si>
  <si>
    <t>Odkopávky v hornině tř. 1 a 2 objem do 100 m3 pro položení vrstvy písku v místě vstupu do vody</t>
  </si>
  <si>
    <t>m3</t>
  </si>
  <si>
    <t>10</t>
  </si>
  <si>
    <t xml:space="preserve">200 * 0,2   </t>
  </si>
  <si>
    <t>122703601</t>
  </si>
  <si>
    <t>Odstranění nánosů při únosnosti dna přes 0,15 do 40 kPa</t>
  </si>
  <si>
    <t>12</t>
  </si>
  <si>
    <t>7</t>
  </si>
  <si>
    <t>123202101</t>
  </si>
  <si>
    <t>Vykopávky zářezů pro montáž potrubí do 1000 m3 v hornině tř. 3 (bezpečnostní přeliv)</t>
  </si>
  <si>
    <t>14</t>
  </si>
  <si>
    <t>125203111</t>
  </si>
  <si>
    <t>Vykopávka odvodňovací stoky v hornině tř. 3</t>
  </si>
  <si>
    <t>16</t>
  </si>
  <si>
    <t xml:space="preserve">(3 + 0.6) /2 * 0,8 * 85   </t>
  </si>
  <si>
    <t>9</t>
  </si>
  <si>
    <t>129203101</t>
  </si>
  <si>
    <t>Čištění odpadního koryta od bezpečnostního přelivu v hornině tř. 3</t>
  </si>
  <si>
    <t>18</t>
  </si>
  <si>
    <t>131201101</t>
  </si>
  <si>
    <t>Hloubení jam nezapažených v hornině tř. 3 objemu do 100 m3 pro založení zídky z LK</t>
  </si>
  <si>
    <t>20</t>
  </si>
  <si>
    <t xml:space="preserve">(4 + 1)/2 * 1,5 * 15 + 12,69   </t>
  </si>
  <si>
    <t>11</t>
  </si>
  <si>
    <t>162253101</t>
  </si>
  <si>
    <t>Vodorovné přemístění nánosu z nádrží do 60 m při únosnosti dna přes 40 kPa</t>
  </si>
  <si>
    <t>22</t>
  </si>
  <si>
    <t>162253102</t>
  </si>
  <si>
    <t>Vodorovné přemístění nánosu z nádrží do 40 m při únosnost dna do 40 kPa</t>
  </si>
  <si>
    <t>24</t>
  </si>
  <si>
    <t xml:space="preserve">3068 * 0,5   </t>
  </si>
  <si>
    <t>13</t>
  </si>
  <si>
    <t>162301101</t>
  </si>
  <si>
    <t>Vodorovné přemístění sedimentu k rozprostření na zemědělské pozemky do 500 m</t>
  </si>
  <si>
    <t>26</t>
  </si>
  <si>
    <t>162301102</t>
  </si>
  <si>
    <t>Vodorovné přemístění sedimentu a horniny tř. 1 až 4 na meziskládku do 1000 m</t>
  </si>
  <si>
    <t>28</t>
  </si>
  <si>
    <t>162401102</t>
  </si>
  <si>
    <t>Vodorovné přemístění do 2000 m výkopku/sypaniny z horniny tř. 1 až 4</t>
  </si>
  <si>
    <t>30</t>
  </si>
  <si>
    <t xml:space="preserve">3316,22 - 3068   </t>
  </si>
  <si>
    <t>167101102</t>
  </si>
  <si>
    <t>Nakládání sedimentu a přebytečného výkopku na meziskládce přes 100 m3 k odvozu</t>
  </si>
  <si>
    <t>32</t>
  </si>
  <si>
    <t>17</t>
  </si>
  <si>
    <t>171201201</t>
  </si>
  <si>
    <t>Uložení sedimentu na zemědělskou půdu</t>
  </si>
  <si>
    <t>34</t>
  </si>
  <si>
    <t xml:space="preserve">3068   </t>
  </si>
  <si>
    <t>174101103</t>
  </si>
  <si>
    <t>Zásyp zářezů pro podzemní vedení sypaninou se zhutněním (zakrytá část bezpečnostního přelivu + zídka z LK)</t>
  </si>
  <si>
    <t>36</t>
  </si>
  <si>
    <t>19</t>
  </si>
  <si>
    <t>180405111</t>
  </si>
  <si>
    <t>Založení trávníku ve vegetačních prefabrikátech výsevem semene v rovině a ve svahu do 1:5</t>
  </si>
  <si>
    <t>38</t>
  </si>
  <si>
    <t>M</t>
  </si>
  <si>
    <t>005724740</t>
  </si>
  <si>
    <t>osivo směs travní krajinná - svahová</t>
  </si>
  <si>
    <t>kg</t>
  </si>
  <si>
    <t>40</t>
  </si>
  <si>
    <t xml:space="preserve">495 * 0,015   </t>
  </si>
  <si>
    <t>180405114</t>
  </si>
  <si>
    <t>Založení trávníku ve vegetačních prefabrikátech výsevem směsi semene v rovině a ve svahu do 1:5</t>
  </si>
  <si>
    <t>42</t>
  </si>
  <si>
    <t>181006111</t>
  </si>
  <si>
    <t>Rozprostření zemin tl vrstvy do 0,1 m schopných zúrodnění v rovině a sklonu do 1:5</t>
  </si>
  <si>
    <t>44</t>
  </si>
  <si>
    <t>23</t>
  </si>
  <si>
    <t>181301101</t>
  </si>
  <si>
    <t>Rozprostření ornice tl vrstvy do 100 mm pl do 500 m2 v rovině nebo ve svahu do 1:5</t>
  </si>
  <si>
    <t>46</t>
  </si>
  <si>
    <t xml:space="preserve">460 + 35   </t>
  </si>
  <si>
    <t>181951101</t>
  </si>
  <si>
    <t>Úprava povrchu dna rybníka v hornině tř. 1 až 4 bez zhutnění</t>
  </si>
  <si>
    <t>48</t>
  </si>
  <si>
    <t>25</t>
  </si>
  <si>
    <t>183408212</t>
  </si>
  <si>
    <t>Orba střední na plochách nad 1 ha v půdě střední</t>
  </si>
  <si>
    <t>ha</t>
  </si>
  <si>
    <t>50</t>
  </si>
  <si>
    <t xml:space="preserve">30680 /10000   </t>
  </si>
  <si>
    <t>Zakládání</t>
  </si>
  <si>
    <t>212572111</t>
  </si>
  <si>
    <t>Vrstva písku o tlouštce 20 cm (vstup do vody)</t>
  </si>
  <si>
    <t>52</t>
  </si>
  <si>
    <t>27</t>
  </si>
  <si>
    <t>213311141</t>
  </si>
  <si>
    <t>Polštáře zhutněné pod základy ze štěrkopísku tříděného (zakrytá část bezp. přelivu)</t>
  </si>
  <si>
    <t>54</t>
  </si>
  <si>
    <t xml:space="preserve">3,1 * 6,0 * 0,1   </t>
  </si>
  <si>
    <t>272313811</t>
  </si>
  <si>
    <t>Základové pasy z betonu tř. C 25/30 (základové pasy pod zdi z LK-bezpečnostní přeliv)</t>
  </si>
  <si>
    <t>56</t>
  </si>
  <si>
    <t>29</t>
  </si>
  <si>
    <t>272351215</t>
  </si>
  <si>
    <t>Zřízení bednění stěn základových kleneb</t>
  </si>
  <si>
    <t>58</t>
  </si>
  <si>
    <t xml:space="preserve">(6,5 + 5,0 +1,8 + 2,2 +5,4 + 1,5) * 0,5 * 2   </t>
  </si>
  <si>
    <t>272351216</t>
  </si>
  <si>
    <t>Odstranění bednění stěn základových kleneb</t>
  </si>
  <si>
    <t>60</t>
  </si>
  <si>
    <t>31</t>
  </si>
  <si>
    <t>272362021</t>
  </si>
  <si>
    <t>Výztuž základových kleneb svařovanými sítěmi Kari</t>
  </si>
  <si>
    <t>t</t>
  </si>
  <si>
    <t>62</t>
  </si>
  <si>
    <t>273321511</t>
  </si>
  <si>
    <t>Základové desky ze ŽB bez zvýšených nároků na prostředí tř. C 25/30 (zakrytá část bezp. přelivu)</t>
  </si>
  <si>
    <t>64</t>
  </si>
  <si>
    <t xml:space="preserve">3,1 * 6,0 * 0,2   </t>
  </si>
  <si>
    <t>Svislé a kompletní konstrukce</t>
  </si>
  <si>
    <t>33</t>
  </si>
  <si>
    <t>321213234</t>
  </si>
  <si>
    <t>Zdivo nadzákladové z lomového kamene vodních staveb rubové se zatřením na maltu MC 25 ( zídka pro vstup do rybníka)</t>
  </si>
  <si>
    <t>66</t>
  </si>
  <si>
    <t>Vodorovné konstrukce</t>
  </si>
  <si>
    <t>451311521</t>
  </si>
  <si>
    <t>Podklad pro dlažbu z betonu prostého mrazuvzdorného tř. C 25/30 vrstva tl nad 100 do 150 mm</t>
  </si>
  <si>
    <t>68</t>
  </si>
  <si>
    <t xml:space="preserve">28,35 +3,6 +4,2 + 12,92 + 5,17   </t>
  </si>
  <si>
    <t>35</t>
  </si>
  <si>
    <t>451315135</t>
  </si>
  <si>
    <t>Podkladní vrstva z betonu C 16/20 tl do 100 mm (pod zídku z LK)</t>
  </si>
  <si>
    <t>70</t>
  </si>
  <si>
    <t>451561111</t>
  </si>
  <si>
    <t>Lože pod dlažby z kameniva drceného drobného vrstva tl do 100 mm</t>
  </si>
  <si>
    <t>72</t>
  </si>
  <si>
    <t>37</t>
  </si>
  <si>
    <t>451571111</t>
  </si>
  <si>
    <t>Lože pod silniční panely ze štěrkopísku vrstva tl do 100 mm</t>
  </si>
  <si>
    <t>74</t>
  </si>
  <si>
    <t xml:space="preserve">540   </t>
  </si>
  <si>
    <t>464531112</t>
  </si>
  <si>
    <t>Pohoz návodního svahu z hrubého drceného kameniva zrno 63 až 125 mm z terénu</t>
  </si>
  <si>
    <t>76</t>
  </si>
  <si>
    <t>39</t>
  </si>
  <si>
    <t>465210122</t>
  </si>
  <si>
    <t>Schody z lomového kamene na maltu cementovou s vyspárováním tl 250 mm</t>
  </si>
  <si>
    <t>78</t>
  </si>
  <si>
    <t xml:space="preserve">(0,6 * 0,25) * 4   </t>
  </si>
  <si>
    <t>465512227</t>
  </si>
  <si>
    <t>Dlažba z lomového kamene na podkladní beton se zalitím spár cementovou maltou tl 250 mm</t>
  </si>
  <si>
    <t>80</t>
  </si>
  <si>
    <t>Komunikace pozemní</t>
  </si>
  <si>
    <t>41</t>
  </si>
  <si>
    <t>564261111</t>
  </si>
  <si>
    <t>Dosypání koruny hráze ze štěrkopísku tl 200 mm po zhutnění</t>
  </si>
  <si>
    <t>82</t>
  </si>
  <si>
    <t xml:space="preserve">110 * 3,0   </t>
  </si>
  <si>
    <t>584121111</t>
  </si>
  <si>
    <t>Osazení silničních dílců z ŽB do lože z kameniva těženého tl 40 mm</t>
  </si>
  <si>
    <t>84</t>
  </si>
  <si>
    <t>43</t>
  </si>
  <si>
    <t>593811340</t>
  </si>
  <si>
    <t>panel silniční IDZ 2/490 300x100x15 cm, 1/3 z celkového množství (180 ks)</t>
  </si>
  <si>
    <t>86</t>
  </si>
  <si>
    <t>Trubní vedení</t>
  </si>
  <si>
    <t>871470410</t>
  </si>
  <si>
    <t>Montáž kanalizačního potrubí korugovaného SN 10 z polypropylenu DN 800</t>
  </si>
  <si>
    <t>m</t>
  </si>
  <si>
    <t>88</t>
  </si>
  <si>
    <t xml:space="preserve">7,6 * 2   </t>
  </si>
  <si>
    <t>45</t>
  </si>
  <si>
    <t>286138600</t>
  </si>
  <si>
    <t>potrubí kanalizační UPOROL (PE-HD/PP) 730/600 mm SN 8, dl.6 m</t>
  </si>
  <si>
    <t>90</t>
  </si>
  <si>
    <t>899623171</t>
  </si>
  <si>
    <t>Obetonování potrubí betonem tř. C 25/30 v otevřeném výkopu s výztuží KARI sítí (zakrytá část bezp. přelivu)</t>
  </si>
  <si>
    <t>92</t>
  </si>
  <si>
    <t>47</t>
  </si>
  <si>
    <t>899643111</t>
  </si>
  <si>
    <t>Bednění pro obetonování potrubí otevřený výkop</t>
  </si>
  <si>
    <t>94</t>
  </si>
  <si>
    <t xml:space="preserve">(6 * 1,1) * 2   </t>
  </si>
  <si>
    <t>Ostatní konstrukce a práce, bourání</t>
  </si>
  <si>
    <t>985323111</t>
  </si>
  <si>
    <t>Spojovací můstek z bentonitové suspenze mezi betonem a hutněným zásypem</t>
  </si>
  <si>
    <t>96</t>
  </si>
  <si>
    <t>998</t>
  </si>
  <si>
    <t>Přesun hmot</t>
  </si>
  <si>
    <t>49</t>
  </si>
  <si>
    <t>998321011</t>
  </si>
  <si>
    <t>Přesun hmot pro hráze přehradní zemní a kamenité</t>
  </si>
  <si>
    <t>98</t>
  </si>
  <si>
    <t>Práce a dodávky M</t>
  </si>
  <si>
    <t>46-M</t>
  </si>
  <si>
    <t>Zemní práce při extr.mont.pracích</t>
  </si>
  <si>
    <t>460030028</t>
  </si>
  <si>
    <t>Ostatní práce štěpkování netěžitelného porostu s odvozem</t>
  </si>
  <si>
    <t>prms</t>
  </si>
  <si>
    <t>100</t>
  </si>
  <si>
    <t xml:space="preserve">460 * 0,008  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</si>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</sst>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167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38" t="s">
        <v>8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2" t="s">
        <v>9</v>
      </c>
      <c r="BT2" s="22" t="s">
        <v>10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11</v>
      </c>
      <c r="BT3" s="22" t="s">
        <v>12</v>
      </c>
    </row>
    <row r="4" spans="2:71" ht="36.95" customHeight="1">
      <c r="B4" s="26"/>
      <c r="C4" s="27"/>
      <c r="D4" s="28" t="s">
        <v>13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14</v>
      </c>
      <c r="BE4" s="31" t="s">
        <v>15</v>
      </c>
      <c r="BS4" s="22" t="s">
        <v>9</v>
      </c>
    </row>
    <row r="5" spans="2:71" ht="14.45" customHeight="1">
      <c r="B5" s="26"/>
      <c r="C5" s="27"/>
      <c r="D5" s="32" t="s">
        <v>16</v>
      </c>
      <c r="E5" s="27"/>
      <c r="F5" s="27"/>
      <c r="G5" s="27"/>
      <c r="H5" s="27"/>
      <c r="I5" s="27"/>
      <c r="J5" s="27"/>
      <c r="K5" s="305" t="s">
        <v>17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7"/>
      <c r="AQ5" s="29"/>
      <c r="BE5" s="303" t="s">
        <v>18</v>
      </c>
      <c r="BS5" s="22" t="s">
        <v>11</v>
      </c>
    </row>
    <row r="6" spans="2:71" ht="36.95" customHeight="1">
      <c r="B6" s="26"/>
      <c r="C6" s="27"/>
      <c r="D6" s="34" t="s">
        <v>19</v>
      </c>
      <c r="E6" s="27"/>
      <c r="F6" s="27"/>
      <c r="G6" s="27"/>
      <c r="H6" s="27"/>
      <c r="I6" s="27"/>
      <c r="J6" s="27"/>
      <c r="K6" s="307" t="s">
        <v>20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7"/>
      <c r="AQ6" s="29"/>
      <c r="BE6" s="304"/>
      <c r="BS6" s="22" t="s">
        <v>11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5</v>
      </c>
      <c r="AO7" s="27"/>
      <c r="AP7" s="27"/>
      <c r="AQ7" s="29"/>
      <c r="BE7" s="304"/>
      <c r="BS7" s="22" t="s">
        <v>11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04"/>
      <c r="BS8" s="22" t="s">
        <v>11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04"/>
      <c r="BS9" s="22" t="s">
        <v>11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04"/>
      <c r="BS10" s="22" t="s">
        <v>11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5</v>
      </c>
      <c r="AO11" s="27"/>
      <c r="AP11" s="27"/>
      <c r="AQ11" s="29"/>
      <c r="BE11" s="304"/>
      <c r="BS11" s="22" t="s">
        <v>11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04"/>
      <c r="BS12" s="22" t="s">
        <v>11</v>
      </c>
    </row>
    <row r="13" spans="2:71" ht="14.45" customHeight="1">
      <c r="B13" s="26"/>
      <c r="C13" s="27"/>
      <c r="D13" s="35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33</v>
      </c>
      <c r="AO13" s="27"/>
      <c r="AP13" s="27"/>
      <c r="AQ13" s="29"/>
      <c r="BE13" s="304"/>
      <c r="BS13" s="22" t="s">
        <v>11</v>
      </c>
    </row>
    <row r="14" spans="2:71" ht="13.5">
      <c r="B14" s="26"/>
      <c r="C14" s="27"/>
      <c r="D14" s="27"/>
      <c r="E14" s="308" t="s">
        <v>33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5" t="s">
        <v>31</v>
      </c>
      <c r="AL14" s="27"/>
      <c r="AM14" s="27"/>
      <c r="AN14" s="37" t="s">
        <v>33</v>
      </c>
      <c r="AO14" s="27"/>
      <c r="AP14" s="27"/>
      <c r="AQ14" s="29"/>
      <c r="BE14" s="304"/>
      <c r="BS14" s="22" t="s">
        <v>11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04"/>
      <c r="BS15" s="22" t="s">
        <v>6</v>
      </c>
    </row>
    <row r="16" spans="2:71" ht="14.45" customHeight="1">
      <c r="B16" s="26"/>
      <c r="C16" s="27"/>
      <c r="D16" s="35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35</v>
      </c>
      <c r="AO16" s="27"/>
      <c r="AP16" s="27"/>
      <c r="AQ16" s="29"/>
      <c r="BE16" s="304"/>
      <c r="BS16" s="22" t="s">
        <v>6</v>
      </c>
    </row>
    <row r="17" spans="2:71" ht="18.4" customHeight="1">
      <c r="B17" s="26"/>
      <c r="C17" s="27"/>
      <c r="D17" s="27"/>
      <c r="E17" s="33" t="s">
        <v>36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5</v>
      </c>
      <c r="AO17" s="27"/>
      <c r="AP17" s="27"/>
      <c r="AQ17" s="29"/>
      <c r="BE17" s="304"/>
      <c r="BS17" s="22" t="s">
        <v>37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04"/>
      <c r="BS18" s="22" t="s">
        <v>11</v>
      </c>
    </row>
    <row r="19" spans="2:71" ht="14.45" customHeight="1">
      <c r="B19" s="26"/>
      <c r="C19" s="27"/>
      <c r="D19" s="35" t="s">
        <v>38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04"/>
      <c r="BS19" s="22" t="s">
        <v>11</v>
      </c>
    </row>
    <row r="20" spans="2:71" ht="48.75" customHeight="1">
      <c r="B20" s="26"/>
      <c r="C20" s="27"/>
      <c r="D20" s="27"/>
      <c r="E20" s="310" t="s">
        <v>39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7"/>
      <c r="AP20" s="27"/>
      <c r="AQ20" s="29"/>
      <c r="BE20" s="304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04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04"/>
    </row>
    <row r="23" spans="2:57" s="1" customFormat="1" ht="25.9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11">
        <f>ROUND(AG51,2)</f>
        <v>0</v>
      </c>
      <c r="AL23" s="312"/>
      <c r="AM23" s="312"/>
      <c r="AN23" s="312"/>
      <c r="AO23" s="312"/>
      <c r="AP23" s="40"/>
      <c r="AQ23" s="43"/>
      <c r="BE23" s="30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0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13" t="s">
        <v>41</v>
      </c>
      <c r="M25" s="313"/>
      <c r="N25" s="313"/>
      <c r="O25" s="313"/>
      <c r="P25" s="40"/>
      <c r="Q25" s="40"/>
      <c r="R25" s="40"/>
      <c r="S25" s="40"/>
      <c r="T25" s="40"/>
      <c r="U25" s="40"/>
      <c r="V25" s="40"/>
      <c r="W25" s="313" t="s">
        <v>42</v>
      </c>
      <c r="X25" s="313"/>
      <c r="Y25" s="313"/>
      <c r="Z25" s="313"/>
      <c r="AA25" s="313"/>
      <c r="AB25" s="313"/>
      <c r="AC25" s="313"/>
      <c r="AD25" s="313"/>
      <c r="AE25" s="313"/>
      <c r="AF25" s="40"/>
      <c r="AG25" s="40"/>
      <c r="AH25" s="40"/>
      <c r="AI25" s="40"/>
      <c r="AJ25" s="40"/>
      <c r="AK25" s="313" t="s">
        <v>43</v>
      </c>
      <c r="AL25" s="313"/>
      <c r="AM25" s="313"/>
      <c r="AN25" s="313"/>
      <c r="AO25" s="313"/>
      <c r="AP25" s="40"/>
      <c r="AQ25" s="43"/>
      <c r="BE25" s="304"/>
    </row>
    <row r="26" spans="2:57" s="2" customFormat="1" ht="14.4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14">
        <v>0.21</v>
      </c>
      <c r="M26" s="315"/>
      <c r="N26" s="315"/>
      <c r="O26" s="315"/>
      <c r="P26" s="46"/>
      <c r="Q26" s="46"/>
      <c r="R26" s="46"/>
      <c r="S26" s="46"/>
      <c r="T26" s="46"/>
      <c r="U26" s="46"/>
      <c r="V26" s="46"/>
      <c r="W26" s="316">
        <f>ROUND(AZ51,2)</f>
        <v>0</v>
      </c>
      <c r="X26" s="315"/>
      <c r="Y26" s="315"/>
      <c r="Z26" s="315"/>
      <c r="AA26" s="315"/>
      <c r="AB26" s="315"/>
      <c r="AC26" s="315"/>
      <c r="AD26" s="315"/>
      <c r="AE26" s="315"/>
      <c r="AF26" s="46"/>
      <c r="AG26" s="46"/>
      <c r="AH26" s="46"/>
      <c r="AI26" s="46"/>
      <c r="AJ26" s="46"/>
      <c r="AK26" s="316">
        <f>ROUND(AV51,2)</f>
        <v>0</v>
      </c>
      <c r="AL26" s="315"/>
      <c r="AM26" s="315"/>
      <c r="AN26" s="315"/>
      <c r="AO26" s="315"/>
      <c r="AP26" s="46"/>
      <c r="AQ26" s="48"/>
      <c r="BE26" s="304"/>
    </row>
    <row r="27" spans="2:57" s="2" customFormat="1" ht="14.4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14">
        <v>0.15</v>
      </c>
      <c r="M27" s="315"/>
      <c r="N27" s="315"/>
      <c r="O27" s="315"/>
      <c r="P27" s="46"/>
      <c r="Q27" s="46"/>
      <c r="R27" s="46"/>
      <c r="S27" s="46"/>
      <c r="T27" s="46"/>
      <c r="U27" s="46"/>
      <c r="V27" s="46"/>
      <c r="W27" s="316">
        <f>ROUND(BA51,2)</f>
        <v>0</v>
      </c>
      <c r="X27" s="315"/>
      <c r="Y27" s="315"/>
      <c r="Z27" s="315"/>
      <c r="AA27" s="315"/>
      <c r="AB27" s="315"/>
      <c r="AC27" s="315"/>
      <c r="AD27" s="315"/>
      <c r="AE27" s="315"/>
      <c r="AF27" s="46"/>
      <c r="AG27" s="46"/>
      <c r="AH27" s="46"/>
      <c r="AI27" s="46"/>
      <c r="AJ27" s="46"/>
      <c r="AK27" s="316">
        <f>ROUND(AW51,2)</f>
        <v>0</v>
      </c>
      <c r="AL27" s="315"/>
      <c r="AM27" s="315"/>
      <c r="AN27" s="315"/>
      <c r="AO27" s="315"/>
      <c r="AP27" s="46"/>
      <c r="AQ27" s="48"/>
      <c r="BE27" s="304"/>
    </row>
    <row r="28" spans="2:57" s="2" customFormat="1" ht="14.4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14">
        <v>0.21</v>
      </c>
      <c r="M28" s="315"/>
      <c r="N28" s="315"/>
      <c r="O28" s="315"/>
      <c r="P28" s="46"/>
      <c r="Q28" s="46"/>
      <c r="R28" s="46"/>
      <c r="S28" s="46"/>
      <c r="T28" s="46"/>
      <c r="U28" s="46"/>
      <c r="V28" s="46"/>
      <c r="W28" s="316">
        <f>ROUND(BB51,2)</f>
        <v>0</v>
      </c>
      <c r="X28" s="315"/>
      <c r="Y28" s="315"/>
      <c r="Z28" s="315"/>
      <c r="AA28" s="315"/>
      <c r="AB28" s="315"/>
      <c r="AC28" s="315"/>
      <c r="AD28" s="315"/>
      <c r="AE28" s="315"/>
      <c r="AF28" s="46"/>
      <c r="AG28" s="46"/>
      <c r="AH28" s="46"/>
      <c r="AI28" s="46"/>
      <c r="AJ28" s="46"/>
      <c r="AK28" s="316">
        <v>0</v>
      </c>
      <c r="AL28" s="315"/>
      <c r="AM28" s="315"/>
      <c r="AN28" s="315"/>
      <c r="AO28" s="315"/>
      <c r="AP28" s="46"/>
      <c r="AQ28" s="48"/>
      <c r="BE28" s="304"/>
    </row>
    <row r="29" spans="2:57" s="2" customFormat="1" ht="14.4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14">
        <v>0.15</v>
      </c>
      <c r="M29" s="315"/>
      <c r="N29" s="315"/>
      <c r="O29" s="315"/>
      <c r="P29" s="46"/>
      <c r="Q29" s="46"/>
      <c r="R29" s="46"/>
      <c r="S29" s="46"/>
      <c r="T29" s="46"/>
      <c r="U29" s="46"/>
      <c r="V29" s="46"/>
      <c r="W29" s="316">
        <f>ROUND(BC51,2)</f>
        <v>0</v>
      </c>
      <c r="X29" s="315"/>
      <c r="Y29" s="315"/>
      <c r="Z29" s="315"/>
      <c r="AA29" s="315"/>
      <c r="AB29" s="315"/>
      <c r="AC29" s="315"/>
      <c r="AD29" s="315"/>
      <c r="AE29" s="315"/>
      <c r="AF29" s="46"/>
      <c r="AG29" s="46"/>
      <c r="AH29" s="46"/>
      <c r="AI29" s="46"/>
      <c r="AJ29" s="46"/>
      <c r="AK29" s="316">
        <v>0</v>
      </c>
      <c r="AL29" s="315"/>
      <c r="AM29" s="315"/>
      <c r="AN29" s="315"/>
      <c r="AO29" s="315"/>
      <c r="AP29" s="46"/>
      <c r="AQ29" s="48"/>
      <c r="BE29" s="304"/>
    </row>
    <row r="30" spans="2:57" s="2" customFormat="1" ht="14.4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14">
        <v>0</v>
      </c>
      <c r="M30" s="315"/>
      <c r="N30" s="315"/>
      <c r="O30" s="315"/>
      <c r="P30" s="46"/>
      <c r="Q30" s="46"/>
      <c r="R30" s="46"/>
      <c r="S30" s="46"/>
      <c r="T30" s="46"/>
      <c r="U30" s="46"/>
      <c r="V30" s="46"/>
      <c r="W30" s="316">
        <f>ROUND(BD51,2)</f>
        <v>0</v>
      </c>
      <c r="X30" s="315"/>
      <c r="Y30" s="315"/>
      <c r="Z30" s="315"/>
      <c r="AA30" s="315"/>
      <c r="AB30" s="315"/>
      <c r="AC30" s="315"/>
      <c r="AD30" s="315"/>
      <c r="AE30" s="315"/>
      <c r="AF30" s="46"/>
      <c r="AG30" s="46"/>
      <c r="AH30" s="46"/>
      <c r="AI30" s="46"/>
      <c r="AJ30" s="46"/>
      <c r="AK30" s="316">
        <v>0</v>
      </c>
      <c r="AL30" s="315"/>
      <c r="AM30" s="315"/>
      <c r="AN30" s="315"/>
      <c r="AO30" s="315"/>
      <c r="AP30" s="46"/>
      <c r="AQ30" s="48"/>
      <c r="BE30" s="30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04"/>
    </row>
    <row r="32" spans="2:57" s="1" customFormat="1" ht="25.9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17" t="s">
        <v>52</v>
      </c>
      <c r="Y32" s="318"/>
      <c r="Z32" s="318"/>
      <c r="AA32" s="318"/>
      <c r="AB32" s="318"/>
      <c r="AC32" s="51"/>
      <c r="AD32" s="51"/>
      <c r="AE32" s="51"/>
      <c r="AF32" s="51"/>
      <c r="AG32" s="51"/>
      <c r="AH32" s="51"/>
      <c r="AI32" s="51"/>
      <c r="AJ32" s="51"/>
      <c r="AK32" s="319">
        <f>SUM(AK23:AK30)</f>
        <v>0</v>
      </c>
      <c r="AL32" s="318"/>
      <c r="AM32" s="318"/>
      <c r="AN32" s="318"/>
      <c r="AO32" s="320"/>
      <c r="AP32" s="49"/>
      <c r="AQ32" s="53"/>
      <c r="BE32" s="30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53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 t="str">
        <f>K5</f>
        <v>_17144</v>
      </c>
      <c r="AR41" s="60"/>
    </row>
    <row r="42" spans="2:44" s="4" customFormat="1" ht="36.95" customHeight="1">
      <c r="B42" s="62"/>
      <c r="C42" s="63" t="s">
        <v>19</v>
      </c>
      <c r="L42" s="321" t="str">
        <f>K6</f>
        <v>Starý Smolivec, obnova rybníka Strhaný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62"/>
    </row>
    <row r="43" spans="2:44" s="1" customFormat="1" ht="6.95" customHeight="1">
      <c r="B43" s="39"/>
      <c r="AR43" s="39"/>
    </row>
    <row r="44" spans="2:44" s="1" customFormat="1" ht="13.5">
      <c r="B44" s="39"/>
      <c r="C44" s="61" t="s">
        <v>23</v>
      </c>
      <c r="L44" s="64" t="str">
        <f>IF(K8="","",K8)</f>
        <v>k. ú. Starý Smolivec</v>
      </c>
      <c r="AI44" s="61" t="s">
        <v>25</v>
      </c>
      <c r="AM44" s="323" t="str">
        <f>IF(AN8="","",AN8)</f>
        <v>18. 5. 2017</v>
      </c>
      <c r="AN44" s="323"/>
      <c r="AR44" s="39"/>
    </row>
    <row r="45" spans="2:44" s="1" customFormat="1" ht="6.95" customHeight="1">
      <c r="B45" s="39"/>
      <c r="AR45" s="39"/>
    </row>
    <row r="46" spans="2:56" s="1" customFormat="1" ht="13.5">
      <c r="B46" s="39"/>
      <c r="C46" s="61" t="s">
        <v>27</v>
      </c>
      <c r="L46" s="3" t="str">
        <f>IF(E11="","",E11)</f>
        <v>Obec Mladý Smolivec 95, 335 01 Nepomuk</v>
      </c>
      <c r="AI46" s="61" t="s">
        <v>34</v>
      </c>
      <c r="AM46" s="324" t="str">
        <f>IF(E17="","",E17)</f>
        <v>Ing. Václav Mach - INGVAMA</v>
      </c>
      <c r="AN46" s="324"/>
      <c r="AO46" s="324"/>
      <c r="AP46" s="324"/>
      <c r="AR46" s="39"/>
      <c r="AS46" s="325" t="s">
        <v>54</v>
      </c>
      <c r="AT46" s="326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3.5">
      <c r="B47" s="39"/>
      <c r="C47" s="61" t="s">
        <v>32</v>
      </c>
      <c r="L47" s="3" t="str">
        <f>IF(E14="Vyplň údaj","",E14)</f>
        <v/>
      </c>
      <c r="AR47" s="39"/>
      <c r="AS47" s="327"/>
      <c r="AT47" s="328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27"/>
      <c r="AT48" s="328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29" t="s">
        <v>55</v>
      </c>
      <c r="D49" s="330"/>
      <c r="E49" s="330"/>
      <c r="F49" s="330"/>
      <c r="G49" s="330"/>
      <c r="H49" s="69"/>
      <c r="I49" s="331" t="s">
        <v>56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57</v>
      </c>
      <c r="AH49" s="330"/>
      <c r="AI49" s="330"/>
      <c r="AJ49" s="330"/>
      <c r="AK49" s="330"/>
      <c r="AL49" s="330"/>
      <c r="AM49" s="330"/>
      <c r="AN49" s="331" t="s">
        <v>58</v>
      </c>
      <c r="AO49" s="330"/>
      <c r="AP49" s="330"/>
      <c r="AQ49" s="70" t="s">
        <v>59</v>
      </c>
      <c r="AR49" s="39"/>
      <c r="AS49" s="71" t="s">
        <v>60</v>
      </c>
      <c r="AT49" s="72" t="s">
        <v>61</v>
      </c>
      <c r="AU49" s="72" t="s">
        <v>62</v>
      </c>
      <c r="AV49" s="72" t="s">
        <v>63</v>
      </c>
      <c r="AW49" s="72" t="s">
        <v>64</v>
      </c>
      <c r="AX49" s="72" t="s">
        <v>65</v>
      </c>
      <c r="AY49" s="72" t="s">
        <v>66</v>
      </c>
      <c r="AZ49" s="72" t="s">
        <v>67</v>
      </c>
      <c r="BA49" s="72" t="s">
        <v>68</v>
      </c>
      <c r="BB49" s="72" t="s">
        <v>69</v>
      </c>
      <c r="BC49" s="72" t="s">
        <v>70</v>
      </c>
      <c r="BD49" s="73" t="s">
        <v>71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72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36">
        <f>ROUND(SUM(AG52:AG53),2)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7" t="s">
        <v>5</v>
      </c>
      <c r="AR51" s="62"/>
      <c r="AS51" s="78">
        <f>ROUND(SUM(AS52:AS53),2)</f>
        <v>0</v>
      </c>
      <c r="AT51" s="79">
        <f>ROUND(SUM(AV51:AW51),2)</f>
        <v>0</v>
      </c>
      <c r="AU51" s="80">
        <f>ROUND(SUM(AU52:AU53),5)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ROUND(SUM(AZ52:AZ53),2)</f>
        <v>0</v>
      </c>
      <c r="BA51" s="79">
        <f>ROUND(SUM(BA52:BA53),2)</f>
        <v>0</v>
      </c>
      <c r="BB51" s="79">
        <f>ROUND(SUM(BB52:BB53),2)</f>
        <v>0</v>
      </c>
      <c r="BC51" s="79">
        <f>ROUND(SUM(BC52:BC53),2)</f>
        <v>0</v>
      </c>
      <c r="BD51" s="81">
        <f>ROUND(SUM(BD52:BD53),2)</f>
        <v>0</v>
      </c>
      <c r="BS51" s="63" t="s">
        <v>73</v>
      </c>
      <c r="BT51" s="63" t="s">
        <v>74</v>
      </c>
      <c r="BU51" s="82" t="s">
        <v>75</v>
      </c>
      <c r="BV51" s="63" t="s">
        <v>76</v>
      </c>
      <c r="BW51" s="63" t="s">
        <v>7</v>
      </c>
      <c r="BX51" s="63" t="s">
        <v>77</v>
      </c>
      <c r="CL51" s="63" t="s">
        <v>5</v>
      </c>
    </row>
    <row r="52" spans="1:91" s="5" customFormat="1" ht="37.5" customHeight="1">
      <c r="A52" s="83" t="s">
        <v>78</v>
      </c>
      <c r="B52" s="84"/>
      <c r="C52" s="85"/>
      <c r="D52" s="335" t="s">
        <v>79</v>
      </c>
      <c r="E52" s="335"/>
      <c r="F52" s="335"/>
      <c r="G52" s="335"/>
      <c r="H52" s="335"/>
      <c r="I52" s="86"/>
      <c r="J52" s="335" t="s">
        <v>80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'00 - VEDLEJŠÍ A OSTATNÍ R...'!J27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87" t="s">
        <v>81</v>
      </c>
      <c r="AR52" s="84"/>
      <c r="AS52" s="88">
        <v>0</v>
      </c>
      <c r="AT52" s="89">
        <f>ROUND(SUM(AV52:AW52),2)</f>
        <v>0</v>
      </c>
      <c r="AU52" s="90">
        <f>'00 - VEDLEJŠÍ A OSTATNÍ R...'!P78</f>
        <v>0</v>
      </c>
      <c r="AV52" s="89">
        <f>'00 - VEDLEJŠÍ A OSTATNÍ R...'!J30</f>
        <v>0</v>
      </c>
      <c r="AW52" s="89">
        <f>'00 - VEDLEJŠÍ A OSTATNÍ R...'!J31</f>
        <v>0</v>
      </c>
      <c r="AX52" s="89">
        <f>'00 - VEDLEJŠÍ A OSTATNÍ R...'!J32</f>
        <v>0</v>
      </c>
      <c r="AY52" s="89">
        <f>'00 - VEDLEJŠÍ A OSTATNÍ R...'!J33</f>
        <v>0</v>
      </c>
      <c r="AZ52" s="89">
        <f>'00 - VEDLEJŠÍ A OSTATNÍ R...'!F30</f>
        <v>0</v>
      </c>
      <c r="BA52" s="89">
        <f>'00 - VEDLEJŠÍ A OSTATNÍ R...'!F31</f>
        <v>0</v>
      </c>
      <c r="BB52" s="89">
        <f>'00 - VEDLEJŠÍ A OSTATNÍ R...'!F32</f>
        <v>0</v>
      </c>
      <c r="BC52" s="89">
        <f>'00 - VEDLEJŠÍ A OSTATNÍ R...'!F33</f>
        <v>0</v>
      </c>
      <c r="BD52" s="91">
        <f>'00 - VEDLEJŠÍ A OSTATNÍ R...'!F34</f>
        <v>0</v>
      </c>
      <c r="BT52" s="92" t="s">
        <v>82</v>
      </c>
      <c r="BV52" s="92" t="s">
        <v>76</v>
      </c>
      <c r="BW52" s="92" t="s">
        <v>83</v>
      </c>
      <c r="BX52" s="92" t="s">
        <v>7</v>
      </c>
      <c r="CL52" s="92" t="s">
        <v>5</v>
      </c>
      <c r="CM52" s="92" t="s">
        <v>84</v>
      </c>
    </row>
    <row r="53" spans="1:91" s="5" customFormat="1" ht="22.5" customHeight="1">
      <c r="A53" s="83" t="s">
        <v>78</v>
      </c>
      <c r="B53" s="84"/>
      <c r="C53" s="85"/>
      <c r="D53" s="335" t="s">
        <v>85</v>
      </c>
      <c r="E53" s="335"/>
      <c r="F53" s="335"/>
      <c r="G53" s="335"/>
      <c r="H53" s="335"/>
      <c r="I53" s="86"/>
      <c r="J53" s="335" t="s">
        <v>20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3">
        <f>'SO 01 - Starý Smolivec, o...'!J27</f>
        <v>0</v>
      </c>
      <c r="AH53" s="334"/>
      <c r="AI53" s="334"/>
      <c r="AJ53" s="334"/>
      <c r="AK53" s="334"/>
      <c r="AL53" s="334"/>
      <c r="AM53" s="334"/>
      <c r="AN53" s="333">
        <f>SUM(AG53,AT53)</f>
        <v>0</v>
      </c>
      <c r="AO53" s="334"/>
      <c r="AP53" s="334"/>
      <c r="AQ53" s="87" t="s">
        <v>86</v>
      </c>
      <c r="AR53" s="84"/>
      <c r="AS53" s="93">
        <v>0</v>
      </c>
      <c r="AT53" s="94">
        <f>ROUND(SUM(AV53:AW53),2)</f>
        <v>0</v>
      </c>
      <c r="AU53" s="95">
        <f>'SO 01 - Starý Smolivec, o...'!P87</f>
        <v>0</v>
      </c>
      <c r="AV53" s="94">
        <f>'SO 01 - Starý Smolivec, o...'!J30</f>
        <v>0</v>
      </c>
      <c r="AW53" s="94">
        <f>'SO 01 - Starý Smolivec, o...'!J31</f>
        <v>0</v>
      </c>
      <c r="AX53" s="94">
        <f>'SO 01 - Starý Smolivec, o...'!J32</f>
        <v>0</v>
      </c>
      <c r="AY53" s="94">
        <f>'SO 01 - Starý Smolivec, o...'!J33</f>
        <v>0</v>
      </c>
      <c r="AZ53" s="94">
        <f>'SO 01 - Starý Smolivec, o...'!F30</f>
        <v>0</v>
      </c>
      <c r="BA53" s="94">
        <f>'SO 01 - Starý Smolivec, o...'!F31</f>
        <v>0</v>
      </c>
      <c r="BB53" s="94">
        <f>'SO 01 - Starý Smolivec, o...'!F32</f>
        <v>0</v>
      </c>
      <c r="BC53" s="94">
        <f>'SO 01 - Starý Smolivec, o...'!F33</f>
        <v>0</v>
      </c>
      <c r="BD53" s="96">
        <f>'SO 01 - Starý Smolivec, o...'!F34</f>
        <v>0</v>
      </c>
      <c r="BT53" s="92" t="s">
        <v>82</v>
      </c>
      <c r="BV53" s="92" t="s">
        <v>76</v>
      </c>
      <c r="BW53" s="92" t="s">
        <v>87</v>
      </c>
      <c r="BX53" s="92" t="s">
        <v>7</v>
      </c>
      <c r="CL53" s="92" t="s">
        <v>5</v>
      </c>
      <c r="CM53" s="92" t="s">
        <v>84</v>
      </c>
    </row>
    <row r="54" spans="2:44" s="1" customFormat="1" ht="30" customHeight="1">
      <c r="B54" s="39"/>
      <c r="AR54" s="3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39"/>
    </row>
  </sheetData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 - VEDLEJŠÍ A OSTATNÍ R...'!C2" display="/"/>
    <hyperlink ref="A53" location="'SO 01 - Starý Smolivec, 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88</v>
      </c>
      <c r="G1" s="347" t="s">
        <v>89</v>
      </c>
      <c r="H1" s="347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8" t="s">
        <v>8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93</v>
      </c>
      <c r="E4" s="27"/>
      <c r="F4" s="27"/>
      <c r="G4" s="27"/>
      <c r="H4" s="27"/>
      <c r="I4" s="103"/>
      <c r="J4" s="27"/>
      <c r="K4" s="29"/>
      <c r="M4" s="30" t="s">
        <v>14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22.5" customHeight="1">
      <c r="B7" s="26"/>
      <c r="C7" s="27"/>
      <c r="D7" s="27"/>
      <c r="E7" s="340" t="str">
        <f>'Rekapitulace stavby'!K6</f>
        <v>Starý Smolivec, obnova rybníka Strhaný</v>
      </c>
      <c r="F7" s="341"/>
      <c r="G7" s="341"/>
      <c r="H7" s="341"/>
      <c r="I7" s="103"/>
      <c r="J7" s="27"/>
      <c r="K7" s="29"/>
    </row>
    <row r="8" spans="2:11" s="1" customFormat="1" ht="13.5">
      <c r="B8" s="39"/>
      <c r="C8" s="40"/>
      <c r="D8" s="35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95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18. 5. 2017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05" t="s">
        <v>31</v>
      </c>
      <c r="J15" s="33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05" t="s">
        <v>31</v>
      </c>
      <c r="J21" s="33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63" customHeight="1">
      <c r="B24" s="107"/>
      <c r="C24" s="108"/>
      <c r="D24" s="108"/>
      <c r="E24" s="310" t="s">
        <v>39</v>
      </c>
      <c r="F24" s="310"/>
      <c r="G24" s="310"/>
      <c r="H24" s="31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ROUND(J78,2)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ROUND(SUM(BE78:BE82),2)</f>
        <v>0</v>
      </c>
      <c r="G30" s="40"/>
      <c r="H30" s="40"/>
      <c r="I30" s="117">
        <v>0.21</v>
      </c>
      <c r="J30" s="116">
        <f>ROUND(ROUND((SUM(BE78:BE82)),2)*I30,2)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ROUND(SUM(BF78:BF82),2)</f>
        <v>0</v>
      </c>
      <c r="G31" s="40"/>
      <c r="H31" s="40"/>
      <c r="I31" s="117">
        <v>0.15</v>
      </c>
      <c r="J31" s="116">
        <f>ROUND(ROUND((SUM(BF78:BF82)),2)*I31,2)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ROUND(SUM(BG78:BG82),2)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ROUND(SUM(BH78:BH82),2)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ROUND(SUM(BI78:BI82),2)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40" t="str">
        <f>E7</f>
        <v>Starý Smolivec, obnova rybníka Strhaný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42" t="str">
        <f>E9</f>
        <v>00 - VEDLEJŠÍ A OSTATNÍ ROZPOČTOVÉ NÁKLADY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k. ú. Starý Smolivec</v>
      </c>
      <c r="G49" s="40"/>
      <c r="H49" s="40"/>
      <c r="I49" s="105" t="s">
        <v>25</v>
      </c>
      <c r="J49" s="106" t="str">
        <f>IF(J12="","",J12)</f>
        <v>18. 5. 2017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Obec Mladý Smolivec 95, 335 01 Nepomuk</v>
      </c>
      <c r="G51" s="40"/>
      <c r="H51" s="40"/>
      <c r="I51" s="105" t="s">
        <v>34</v>
      </c>
      <c r="J51" s="33" t="str">
        <f>E21</f>
        <v>Ing. Václav Mach - INGVAMA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J78</f>
        <v>0</v>
      </c>
      <c r="K56" s="43"/>
      <c r="AU56" s="22" t="s">
        <v>100</v>
      </c>
    </row>
    <row r="57" spans="2:11" s="7" customFormat="1" ht="24.95" customHeight="1">
      <c r="B57" s="133"/>
      <c r="C57" s="134"/>
      <c r="D57" s="135" t="s">
        <v>101</v>
      </c>
      <c r="E57" s="136"/>
      <c r="F57" s="136"/>
      <c r="G57" s="136"/>
      <c r="H57" s="136"/>
      <c r="I57" s="137"/>
      <c r="J57" s="138">
        <f>J79</f>
        <v>0</v>
      </c>
      <c r="K57" s="139"/>
    </row>
    <row r="58" spans="2:11" s="8" customFormat="1" ht="19.9" customHeight="1">
      <c r="B58" s="140"/>
      <c r="C58" s="141"/>
      <c r="D58" s="142" t="s">
        <v>102</v>
      </c>
      <c r="E58" s="143"/>
      <c r="F58" s="143"/>
      <c r="G58" s="143"/>
      <c r="H58" s="143"/>
      <c r="I58" s="144"/>
      <c r="J58" s="145">
        <f>J80</f>
        <v>0</v>
      </c>
      <c r="K58" s="146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04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25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26"/>
      <c r="J64" s="58"/>
      <c r="K64" s="58"/>
      <c r="L64" s="39"/>
    </row>
    <row r="65" spans="2:12" s="1" customFormat="1" ht="36.95" customHeight="1">
      <c r="B65" s="39"/>
      <c r="C65" s="59" t="s">
        <v>103</v>
      </c>
      <c r="L65" s="39"/>
    </row>
    <row r="66" spans="2:12" s="1" customFormat="1" ht="6.95" customHeight="1">
      <c r="B66" s="39"/>
      <c r="L66" s="39"/>
    </row>
    <row r="67" spans="2:12" s="1" customFormat="1" ht="14.45" customHeight="1">
      <c r="B67" s="39"/>
      <c r="C67" s="61" t="s">
        <v>19</v>
      </c>
      <c r="L67" s="39"/>
    </row>
    <row r="68" spans="2:12" s="1" customFormat="1" ht="22.5" customHeight="1">
      <c r="B68" s="39"/>
      <c r="E68" s="344" t="str">
        <f>E7</f>
        <v>Starý Smolivec, obnova rybníka Strhaný</v>
      </c>
      <c r="F68" s="345"/>
      <c r="G68" s="345"/>
      <c r="H68" s="345"/>
      <c r="L68" s="39"/>
    </row>
    <row r="69" spans="2:12" s="1" customFormat="1" ht="14.45" customHeight="1">
      <c r="B69" s="39"/>
      <c r="C69" s="61" t="s">
        <v>94</v>
      </c>
      <c r="L69" s="39"/>
    </row>
    <row r="70" spans="2:12" s="1" customFormat="1" ht="23.25" customHeight="1">
      <c r="B70" s="39"/>
      <c r="E70" s="321" t="str">
        <f>E9</f>
        <v>00 - VEDLEJŠÍ A OSTATNÍ ROZPOČTOVÉ NÁKLADY</v>
      </c>
      <c r="F70" s="346"/>
      <c r="G70" s="346"/>
      <c r="H70" s="346"/>
      <c r="L70" s="39"/>
    </row>
    <row r="71" spans="2:12" s="1" customFormat="1" ht="6.95" customHeight="1">
      <c r="B71" s="39"/>
      <c r="L71" s="39"/>
    </row>
    <row r="72" spans="2:12" s="1" customFormat="1" ht="18" customHeight="1">
      <c r="B72" s="39"/>
      <c r="C72" s="61" t="s">
        <v>23</v>
      </c>
      <c r="F72" s="147" t="str">
        <f>F12</f>
        <v>k. ú. Starý Smolivec</v>
      </c>
      <c r="I72" s="148" t="s">
        <v>25</v>
      </c>
      <c r="J72" s="65" t="str">
        <f>IF(J12="","",J12)</f>
        <v>18. 5. 2017</v>
      </c>
      <c r="L72" s="39"/>
    </row>
    <row r="73" spans="2:12" s="1" customFormat="1" ht="6.95" customHeight="1">
      <c r="B73" s="39"/>
      <c r="L73" s="39"/>
    </row>
    <row r="74" spans="2:12" s="1" customFormat="1" ht="13.5">
      <c r="B74" s="39"/>
      <c r="C74" s="61" t="s">
        <v>27</v>
      </c>
      <c r="F74" s="147" t="str">
        <f>E15</f>
        <v>Obec Mladý Smolivec 95, 335 01 Nepomuk</v>
      </c>
      <c r="I74" s="148" t="s">
        <v>34</v>
      </c>
      <c r="J74" s="147" t="str">
        <f>E21</f>
        <v>Ing. Václav Mach - INGVAMA</v>
      </c>
      <c r="L74" s="39"/>
    </row>
    <row r="75" spans="2:12" s="1" customFormat="1" ht="14.45" customHeight="1">
      <c r="B75" s="39"/>
      <c r="C75" s="61" t="s">
        <v>32</v>
      </c>
      <c r="F75" s="147" t="str">
        <f>IF(E18="","",E18)</f>
        <v/>
      </c>
      <c r="L75" s="39"/>
    </row>
    <row r="76" spans="2:12" s="1" customFormat="1" ht="10.35" customHeight="1">
      <c r="B76" s="39"/>
      <c r="L76" s="39"/>
    </row>
    <row r="77" spans="2:20" s="9" customFormat="1" ht="29.25" customHeight="1">
      <c r="B77" s="149"/>
      <c r="C77" s="150" t="s">
        <v>104</v>
      </c>
      <c r="D77" s="151" t="s">
        <v>59</v>
      </c>
      <c r="E77" s="151" t="s">
        <v>55</v>
      </c>
      <c r="F77" s="151" t="s">
        <v>105</v>
      </c>
      <c r="G77" s="151" t="s">
        <v>106</v>
      </c>
      <c r="H77" s="151" t="s">
        <v>107</v>
      </c>
      <c r="I77" s="152" t="s">
        <v>108</v>
      </c>
      <c r="J77" s="151" t="s">
        <v>98</v>
      </c>
      <c r="K77" s="153" t="s">
        <v>109</v>
      </c>
      <c r="L77" s="149"/>
      <c r="M77" s="71" t="s">
        <v>110</v>
      </c>
      <c r="N77" s="72" t="s">
        <v>44</v>
      </c>
      <c r="O77" s="72" t="s">
        <v>111</v>
      </c>
      <c r="P77" s="72" t="s">
        <v>112</v>
      </c>
      <c r="Q77" s="72" t="s">
        <v>113</v>
      </c>
      <c r="R77" s="72" t="s">
        <v>114</v>
      </c>
      <c r="S77" s="72" t="s">
        <v>115</v>
      </c>
      <c r="T77" s="73" t="s">
        <v>116</v>
      </c>
    </row>
    <row r="78" spans="2:63" s="1" customFormat="1" ht="29.25" customHeight="1">
      <c r="B78" s="39"/>
      <c r="C78" s="75" t="s">
        <v>99</v>
      </c>
      <c r="J78" s="154">
        <f>BK78</f>
        <v>0</v>
      </c>
      <c r="L78" s="39"/>
      <c r="M78" s="74"/>
      <c r="N78" s="66"/>
      <c r="O78" s="66"/>
      <c r="P78" s="155">
        <f>P79</f>
        <v>0</v>
      </c>
      <c r="Q78" s="66"/>
      <c r="R78" s="155">
        <f>R79</f>
        <v>0</v>
      </c>
      <c r="S78" s="66"/>
      <c r="T78" s="156">
        <f>T79</f>
        <v>0</v>
      </c>
      <c r="AT78" s="22" t="s">
        <v>73</v>
      </c>
      <c r="AU78" s="22" t="s">
        <v>100</v>
      </c>
      <c r="BK78" s="157">
        <f>BK79</f>
        <v>0</v>
      </c>
    </row>
    <row r="79" spans="2:63" s="10" customFormat="1" ht="37.35" customHeight="1">
      <c r="B79" s="158"/>
      <c r="D79" s="159" t="s">
        <v>73</v>
      </c>
      <c r="E79" s="160" t="s">
        <v>117</v>
      </c>
      <c r="F79" s="160" t="s">
        <v>118</v>
      </c>
      <c r="I79" s="161"/>
      <c r="J79" s="162">
        <f>BK79</f>
        <v>0</v>
      </c>
      <c r="L79" s="158"/>
      <c r="M79" s="163"/>
      <c r="N79" s="164"/>
      <c r="O79" s="164"/>
      <c r="P79" s="165">
        <f>P80</f>
        <v>0</v>
      </c>
      <c r="Q79" s="164"/>
      <c r="R79" s="165">
        <f>R80</f>
        <v>0</v>
      </c>
      <c r="S79" s="164"/>
      <c r="T79" s="166">
        <f>T80</f>
        <v>0</v>
      </c>
      <c r="AR79" s="159" t="s">
        <v>82</v>
      </c>
      <c r="AT79" s="167" t="s">
        <v>73</v>
      </c>
      <c r="AU79" s="167" t="s">
        <v>74</v>
      </c>
      <c r="AY79" s="159" t="s">
        <v>119</v>
      </c>
      <c r="BK79" s="168">
        <f>BK80</f>
        <v>0</v>
      </c>
    </row>
    <row r="80" spans="2:63" s="10" customFormat="1" ht="19.9" customHeight="1">
      <c r="B80" s="158"/>
      <c r="D80" s="169" t="s">
        <v>73</v>
      </c>
      <c r="E80" s="170" t="s">
        <v>120</v>
      </c>
      <c r="F80" s="170" t="s">
        <v>121</v>
      </c>
      <c r="I80" s="161"/>
      <c r="J80" s="171">
        <f>BK80</f>
        <v>0</v>
      </c>
      <c r="L80" s="158"/>
      <c r="M80" s="163"/>
      <c r="N80" s="164"/>
      <c r="O80" s="164"/>
      <c r="P80" s="165">
        <f>SUM(P81:P82)</f>
        <v>0</v>
      </c>
      <c r="Q80" s="164"/>
      <c r="R80" s="165">
        <f>SUM(R81:R82)</f>
        <v>0</v>
      </c>
      <c r="S80" s="164"/>
      <c r="T80" s="166">
        <f>SUM(T81:T82)</f>
        <v>0</v>
      </c>
      <c r="AR80" s="159" t="s">
        <v>122</v>
      </c>
      <c r="AT80" s="167" t="s">
        <v>73</v>
      </c>
      <c r="AU80" s="167" t="s">
        <v>82</v>
      </c>
      <c r="AY80" s="159" t="s">
        <v>119</v>
      </c>
      <c r="BK80" s="168">
        <f>SUM(BK81:BK82)</f>
        <v>0</v>
      </c>
    </row>
    <row r="81" spans="2:65" s="1" customFormat="1" ht="22.5" customHeight="1">
      <c r="B81" s="172"/>
      <c r="C81" s="173" t="s">
        <v>82</v>
      </c>
      <c r="D81" s="173" t="s">
        <v>123</v>
      </c>
      <c r="E81" s="174" t="s">
        <v>124</v>
      </c>
      <c r="F81" s="175" t="s">
        <v>121</v>
      </c>
      <c r="G81" s="176" t="s">
        <v>125</v>
      </c>
      <c r="H81" s="177">
        <v>1</v>
      </c>
      <c r="I81" s="178"/>
      <c r="J81" s="179">
        <f>ROUND(I81*H81,2)</f>
        <v>0</v>
      </c>
      <c r="K81" s="175" t="s">
        <v>5</v>
      </c>
      <c r="L81" s="39"/>
      <c r="M81" s="180" t="s">
        <v>5</v>
      </c>
      <c r="N81" s="181" t="s">
        <v>45</v>
      </c>
      <c r="O81" s="40"/>
      <c r="P81" s="182">
        <f>O81*H81</f>
        <v>0</v>
      </c>
      <c r="Q81" s="182">
        <v>0</v>
      </c>
      <c r="R81" s="182">
        <f>Q81*H81</f>
        <v>0</v>
      </c>
      <c r="S81" s="182">
        <v>0</v>
      </c>
      <c r="T81" s="183">
        <f>S81*H81</f>
        <v>0</v>
      </c>
      <c r="AR81" s="22" t="s">
        <v>126</v>
      </c>
      <c r="AT81" s="22" t="s">
        <v>123</v>
      </c>
      <c r="AU81" s="22" t="s">
        <v>84</v>
      </c>
      <c r="AY81" s="22" t="s">
        <v>119</v>
      </c>
      <c r="BE81" s="184">
        <f>IF(N81="základní",J81,0)</f>
        <v>0</v>
      </c>
      <c r="BF81" s="184">
        <f>IF(N81="snížená",J81,0)</f>
        <v>0</v>
      </c>
      <c r="BG81" s="184">
        <f>IF(N81="zákl. přenesená",J81,0)</f>
        <v>0</v>
      </c>
      <c r="BH81" s="184">
        <f>IF(N81="sníž. přenesená",J81,0)</f>
        <v>0</v>
      </c>
      <c r="BI81" s="184">
        <f>IF(N81="nulová",J81,0)</f>
        <v>0</v>
      </c>
      <c r="BJ81" s="22" t="s">
        <v>82</v>
      </c>
      <c r="BK81" s="184">
        <f>ROUND(I81*H81,2)</f>
        <v>0</v>
      </c>
      <c r="BL81" s="22" t="s">
        <v>126</v>
      </c>
      <c r="BM81" s="22" t="s">
        <v>127</v>
      </c>
    </row>
    <row r="82" spans="2:47" s="1" customFormat="1" ht="94.5">
      <c r="B82" s="39"/>
      <c r="D82" s="185" t="s">
        <v>128</v>
      </c>
      <c r="F82" s="186" t="s">
        <v>129</v>
      </c>
      <c r="I82" s="187"/>
      <c r="L82" s="39"/>
      <c r="M82" s="188"/>
      <c r="N82" s="189"/>
      <c r="O82" s="189"/>
      <c r="P82" s="189"/>
      <c r="Q82" s="189"/>
      <c r="R82" s="189"/>
      <c r="S82" s="189"/>
      <c r="T82" s="190"/>
      <c r="AT82" s="22" t="s">
        <v>128</v>
      </c>
      <c r="AU82" s="22" t="s">
        <v>84</v>
      </c>
    </row>
    <row r="83" spans="2:12" s="1" customFormat="1" ht="6.95" customHeight="1">
      <c r="B83" s="54"/>
      <c r="C83" s="55"/>
      <c r="D83" s="55"/>
      <c r="E83" s="55"/>
      <c r="F83" s="55"/>
      <c r="G83" s="55"/>
      <c r="H83" s="55"/>
      <c r="I83" s="125"/>
      <c r="J83" s="55"/>
      <c r="K83" s="55"/>
      <c r="L83" s="39"/>
    </row>
  </sheetData>
  <autoFilter ref="C77:K8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98"/>
      <c r="C1" s="98"/>
      <c r="D1" s="99" t="s">
        <v>1</v>
      </c>
      <c r="E1" s="98"/>
      <c r="F1" s="100" t="s">
        <v>88</v>
      </c>
      <c r="G1" s="347" t="s">
        <v>89</v>
      </c>
      <c r="H1" s="347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38" t="s">
        <v>8</v>
      </c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02"/>
      <c r="J3" s="24"/>
      <c r="K3" s="25"/>
      <c r="AT3" s="22" t="s">
        <v>84</v>
      </c>
    </row>
    <row r="4" spans="2:46" ht="36.95" customHeight="1">
      <c r="B4" s="26"/>
      <c r="C4" s="27"/>
      <c r="D4" s="28" t="s">
        <v>93</v>
      </c>
      <c r="E4" s="27"/>
      <c r="F4" s="27"/>
      <c r="G4" s="27"/>
      <c r="H4" s="27"/>
      <c r="I4" s="103"/>
      <c r="J4" s="27"/>
      <c r="K4" s="29"/>
      <c r="M4" s="30" t="s">
        <v>14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03"/>
      <c r="J5" s="27"/>
      <c r="K5" s="29"/>
    </row>
    <row r="6" spans="2:11" ht="13.5">
      <c r="B6" s="26"/>
      <c r="C6" s="27"/>
      <c r="D6" s="35" t="s">
        <v>19</v>
      </c>
      <c r="E6" s="27"/>
      <c r="F6" s="27"/>
      <c r="G6" s="27"/>
      <c r="H6" s="27"/>
      <c r="I6" s="103"/>
      <c r="J6" s="27"/>
      <c r="K6" s="29"/>
    </row>
    <row r="7" spans="2:11" ht="22.5" customHeight="1">
      <c r="B7" s="26"/>
      <c r="C7" s="27"/>
      <c r="D7" s="27"/>
      <c r="E7" s="340" t="str">
        <f>'Rekapitulace stavby'!K6</f>
        <v>Starý Smolivec, obnova rybníka Strhaný</v>
      </c>
      <c r="F7" s="341"/>
      <c r="G7" s="341"/>
      <c r="H7" s="341"/>
      <c r="I7" s="103"/>
      <c r="J7" s="27"/>
      <c r="K7" s="29"/>
    </row>
    <row r="8" spans="2:11" s="1" customFormat="1" ht="13.5">
      <c r="B8" s="39"/>
      <c r="C8" s="40"/>
      <c r="D8" s="35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42" t="s">
        <v>130</v>
      </c>
      <c r="F9" s="343"/>
      <c r="G9" s="343"/>
      <c r="H9" s="343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5</v>
      </c>
      <c r="G11" s="40"/>
      <c r="H11" s="40"/>
      <c r="I11" s="105" t="s">
        <v>22</v>
      </c>
      <c r="J11" s="33" t="s">
        <v>5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05" t="s">
        <v>25</v>
      </c>
      <c r="J12" s="106" t="str">
        <f>'Rekapitulace stavby'!AN8</f>
        <v>18. 5. 2017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05" t="s">
        <v>28</v>
      </c>
      <c r="J14" s="33" t="s">
        <v>29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05" t="s">
        <v>31</v>
      </c>
      <c r="J15" s="33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5" t="s">
        <v>32</v>
      </c>
      <c r="E17" s="40"/>
      <c r="F17" s="40"/>
      <c r="G17" s="40"/>
      <c r="H17" s="40"/>
      <c r="I17" s="105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5" t="s">
        <v>34</v>
      </c>
      <c r="E20" s="40"/>
      <c r="F20" s="40"/>
      <c r="G20" s="40"/>
      <c r="H20" s="40"/>
      <c r="I20" s="105" t="s">
        <v>28</v>
      </c>
      <c r="J20" s="33" t="s">
        <v>35</v>
      </c>
      <c r="K20" s="43"/>
    </row>
    <row r="21" spans="2:11" s="1" customFormat="1" ht="18" customHeight="1">
      <c r="B21" s="39"/>
      <c r="C21" s="40"/>
      <c r="D21" s="40"/>
      <c r="E21" s="33" t="s">
        <v>36</v>
      </c>
      <c r="F21" s="40"/>
      <c r="G21" s="40"/>
      <c r="H21" s="40"/>
      <c r="I21" s="105" t="s">
        <v>31</v>
      </c>
      <c r="J21" s="33" t="s">
        <v>5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5" t="s">
        <v>38</v>
      </c>
      <c r="E23" s="40"/>
      <c r="F23" s="40"/>
      <c r="G23" s="40"/>
      <c r="H23" s="40"/>
      <c r="I23" s="104"/>
      <c r="J23" s="40"/>
      <c r="K23" s="43"/>
    </row>
    <row r="24" spans="2:11" s="6" customFormat="1" ht="63" customHeight="1">
      <c r="B24" s="107"/>
      <c r="C24" s="108"/>
      <c r="D24" s="108"/>
      <c r="E24" s="310" t="s">
        <v>39</v>
      </c>
      <c r="F24" s="310"/>
      <c r="G24" s="310"/>
      <c r="H24" s="310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40</v>
      </c>
      <c r="E27" s="40"/>
      <c r="F27" s="40"/>
      <c r="G27" s="40"/>
      <c r="H27" s="40"/>
      <c r="I27" s="104"/>
      <c r="J27" s="114">
        <f>ROUND(J87,2)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15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16">
        <f>ROUND(SUM(BE87:BE188),2)</f>
        <v>0</v>
      </c>
      <c r="G30" s="40"/>
      <c r="H30" s="40"/>
      <c r="I30" s="117">
        <v>0.21</v>
      </c>
      <c r="J30" s="116">
        <f>ROUND(ROUND((SUM(BE87:BE188)),2)*I30,2)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16">
        <f>ROUND(SUM(BF87:BF188),2)</f>
        <v>0</v>
      </c>
      <c r="G31" s="40"/>
      <c r="H31" s="40"/>
      <c r="I31" s="117">
        <v>0.15</v>
      </c>
      <c r="J31" s="116">
        <f>ROUND(ROUND((SUM(BF87:BF188)),2)*I31,2)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16">
        <f>ROUND(SUM(BG87:BG188),2)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16">
        <f>ROUND(SUM(BH87:BH188),2)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16">
        <f>ROUND(SUM(BI87:BI188),2)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50</v>
      </c>
      <c r="E36" s="69"/>
      <c r="F36" s="69"/>
      <c r="G36" s="120" t="s">
        <v>51</v>
      </c>
      <c r="H36" s="121" t="s">
        <v>52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8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5" t="s">
        <v>19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40" t="str">
        <f>E7</f>
        <v>Starý Smolivec, obnova rybníka Strhaný</v>
      </c>
      <c r="F45" s="341"/>
      <c r="G45" s="341"/>
      <c r="H45" s="341"/>
      <c r="I45" s="104"/>
      <c r="J45" s="40"/>
      <c r="K45" s="43"/>
    </row>
    <row r="46" spans="2:11" s="1" customFormat="1" ht="14.45" customHeight="1">
      <c r="B46" s="39"/>
      <c r="C46" s="35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42" t="str">
        <f>E9</f>
        <v>SO 01 - Starý Smolivec, obnova rybníka Strhaný</v>
      </c>
      <c r="F47" s="343"/>
      <c r="G47" s="343"/>
      <c r="H47" s="343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k. ú. Starý Smolivec</v>
      </c>
      <c r="G49" s="40"/>
      <c r="H49" s="40"/>
      <c r="I49" s="105" t="s">
        <v>25</v>
      </c>
      <c r="J49" s="106" t="str">
        <f>IF(J12="","",J12)</f>
        <v>18. 5. 2017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Obec Mladý Smolivec 95, 335 01 Nepomuk</v>
      </c>
      <c r="G51" s="40"/>
      <c r="H51" s="40"/>
      <c r="I51" s="105" t="s">
        <v>34</v>
      </c>
      <c r="J51" s="33" t="str">
        <f>E21</f>
        <v>Ing. Václav Mach - INGVAMA</v>
      </c>
      <c r="K51" s="43"/>
    </row>
    <row r="52" spans="2:11" s="1" customFormat="1" ht="14.45" customHeight="1">
      <c r="B52" s="39"/>
      <c r="C52" s="35" t="s">
        <v>32</v>
      </c>
      <c r="D52" s="40"/>
      <c r="E52" s="40"/>
      <c r="F52" s="33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J87</f>
        <v>0</v>
      </c>
      <c r="K56" s="43"/>
      <c r="AU56" s="22" t="s">
        <v>100</v>
      </c>
    </row>
    <row r="57" spans="2:11" s="7" customFormat="1" ht="24.95" customHeight="1">
      <c r="B57" s="133"/>
      <c r="C57" s="134"/>
      <c r="D57" s="135" t="s">
        <v>131</v>
      </c>
      <c r="E57" s="136"/>
      <c r="F57" s="136"/>
      <c r="G57" s="136"/>
      <c r="H57" s="136"/>
      <c r="I57" s="137"/>
      <c r="J57" s="138">
        <f>J88</f>
        <v>0</v>
      </c>
      <c r="K57" s="139"/>
    </row>
    <row r="58" spans="2:11" s="8" customFormat="1" ht="19.9" customHeight="1">
      <c r="B58" s="140"/>
      <c r="C58" s="141"/>
      <c r="D58" s="142" t="s">
        <v>132</v>
      </c>
      <c r="E58" s="143"/>
      <c r="F58" s="143"/>
      <c r="G58" s="143"/>
      <c r="H58" s="143"/>
      <c r="I58" s="144"/>
      <c r="J58" s="145">
        <f>J89</f>
        <v>0</v>
      </c>
      <c r="K58" s="146"/>
    </row>
    <row r="59" spans="2:11" s="8" customFormat="1" ht="19.9" customHeight="1">
      <c r="B59" s="140"/>
      <c r="C59" s="141"/>
      <c r="D59" s="142" t="s">
        <v>133</v>
      </c>
      <c r="E59" s="143"/>
      <c r="F59" s="143"/>
      <c r="G59" s="143"/>
      <c r="H59" s="143"/>
      <c r="I59" s="144"/>
      <c r="J59" s="145">
        <f>J135</f>
        <v>0</v>
      </c>
      <c r="K59" s="146"/>
    </row>
    <row r="60" spans="2:11" s="8" customFormat="1" ht="19.9" customHeight="1">
      <c r="B60" s="140"/>
      <c r="C60" s="141"/>
      <c r="D60" s="142" t="s">
        <v>134</v>
      </c>
      <c r="E60" s="143"/>
      <c r="F60" s="143"/>
      <c r="G60" s="143"/>
      <c r="H60" s="143"/>
      <c r="I60" s="144"/>
      <c r="J60" s="145">
        <f>J149</f>
        <v>0</v>
      </c>
      <c r="K60" s="146"/>
    </row>
    <row r="61" spans="2:11" s="8" customFormat="1" ht="19.9" customHeight="1">
      <c r="B61" s="140"/>
      <c r="C61" s="141"/>
      <c r="D61" s="142" t="s">
        <v>135</v>
      </c>
      <c r="E61" s="143"/>
      <c r="F61" s="143"/>
      <c r="G61" s="143"/>
      <c r="H61" s="143"/>
      <c r="I61" s="144"/>
      <c r="J61" s="145">
        <f>J151</f>
        <v>0</v>
      </c>
      <c r="K61" s="146"/>
    </row>
    <row r="62" spans="2:11" s="8" customFormat="1" ht="19.9" customHeight="1">
      <c r="B62" s="140"/>
      <c r="C62" s="141"/>
      <c r="D62" s="142" t="s">
        <v>136</v>
      </c>
      <c r="E62" s="143"/>
      <c r="F62" s="143"/>
      <c r="G62" s="143"/>
      <c r="H62" s="143"/>
      <c r="I62" s="144"/>
      <c r="J62" s="145">
        <f>J165</f>
        <v>0</v>
      </c>
      <c r="K62" s="146"/>
    </row>
    <row r="63" spans="2:11" s="8" customFormat="1" ht="19.9" customHeight="1">
      <c r="B63" s="140"/>
      <c r="C63" s="141"/>
      <c r="D63" s="142" t="s">
        <v>137</v>
      </c>
      <c r="E63" s="143"/>
      <c r="F63" s="143"/>
      <c r="G63" s="143"/>
      <c r="H63" s="143"/>
      <c r="I63" s="144"/>
      <c r="J63" s="145">
        <f>J171</f>
        <v>0</v>
      </c>
      <c r="K63" s="146"/>
    </row>
    <row r="64" spans="2:11" s="8" customFormat="1" ht="19.9" customHeight="1">
      <c r="B64" s="140"/>
      <c r="C64" s="141"/>
      <c r="D64" s="142" t="s">
        <v>138</v>
      </c>
      <c r="E64" s="143"/>
      <c r="F64" s="143"/>
      <c r="G64" s="143"/>
      <c r="H64" s="143"/>
      <c r="I64" s="144"/>
      <c r="J64" s="145">
        <f>J180</f>
        <v>0</v>
      </c>
      <c r="K64" s="146"/>
    </row>
    <row r="65" spans="2:11" s="8" customFormat="1" ht="19.9" customHeight="1">
      <c r="B65" s="140"/>
      <c r="C65" s="141"/>
      <c r="D65" s="142" t="s">
        <v>139</v>
      </c>
      <c r="E65" s="143"/>
      <c r="F65" s="143"/>
      <c r="G65" s="143"/>
      <c r="H65" s="143"/>
      <c r="I65" s="144"/>
      <c r="J65" s="145">
        <f>J182</f>
        <v>0</v>
      </c>
      <c r="K65" s="146"/>
    </row>
    <row r="66" spans="2:11" s="7" customFormat="1" ht="24.95" customHeight="1">
      <c r="B66" s="133"/>
      <c r="C66" s="134"/>
      <c r="D66" s="135" t="s">
        <v>140</v>
      </c>
      <c r="E66" s="136"/>
      <c r="F66" s="136"/>
      <c r="G66" s="136"/>
      <c r="H66" s="136"/>
      <c r="I66" s="137"/>
      <c r="J66" s="138">
        <f>J184</f>
        <v>0</v>
      </c>
      <c r="K66" s="139"/>
    </row>
    <row r="67" spans="2:11" s="8" customFormat="1" ht="19.9" customHeight="1">
      <c r="B67" s="140"/>
      <c r="C67" s="141"/>
      <c r="D67" s="142" t="s">
        <v>141</v>
      </c>
      <c r="E67" s="143"/>
      <c r="F67" s="143"/>
      <c r="G67" s="143"/>
      <c r="H67" s="143"/>
      <c r="I67" s="144"/>
      <c r="J67" s="145">
        <f>J185</f>
        <v>0</v>
      </c>
      <c r="K67" s="146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04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25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26"/>
      <c r="J73" s="58"/>
      <c r="K73" s="58"/>
      <c r="L73" s="39"/>
    </row>
    <row r="74" spans="2:12" s="1" customFormat="1" ht="36.95" customHeight="1">
      <c r="B74" s="39"/>
      <c r="C74" s="59" t="s">
        <v>103</v>
      </c>
      <c r="L74" s="39"/>
    </row>
    <row r="75" spans="2:12" s="1" customFormat="1" ht="6.95" customHeight="1">
      <c r="B75" s="39"/>
      <c r="L75" s="39"/>
    </row>
    <row r="76" spans="2:12" s="1" customFormat="1" ht="14.45" customHeight="1">
      <c r="B76" s="39"/>
      <c r="C76" s="61" t="s">
        <v>19</v>
      </c>
      <c r="L76" s="39"/>
    </row>
    <row r="77" spans="2:12" s="1" customFormat="1" ht="22.5" customHeight="1">
      <c r="B77" s="39"/>
      <c r="E77" s="344" t="str">
        <f>E7</f>
        <v>Starý Smolivec, obnova rybníka Strhaný</v>
      </c>
      <c r="F77" s="345"/>
      <c r="G77" s="345"/>
      <c r="H77" s="345"/>
      <c r="L77" s="39"/>
    </row>
    <row r="78" spans="2:12" s="1" customFormat="1" ht="14.45" customHeight="1">
      <c r="B78" s="39"/>
      <c r="C78" s="61" t="s">
        <v>94</v>
      </c>
      <c r="L78" s="39"/>
    </row>
    <row r="79" spans="2:12" s="1" customFormat="1" ht="23.25" customHeight="1">
      <c r="B79" s="39"/>
      <c r="E79" s="321" t="str">
        <f>E9</f>
        <v>SO 01 - Starý Smolivec, obnova rybníka Strhaný</v>
      </c>
      <c r="F79" s="346"/>
      <c r="G79" s="346"/>
      <c r="H79" s="346"/>
      <c r="L79" s="39"/>
    </row>
    <row r="80" spans="2:12" s="1" customFormat="1" ht="6.95" customHeight="1">
      <c r="B80" s="39"/>
      <c r="L80" s="39"/>
    </row>
    <row r="81" spans="2:12" s="1" customFormat="1" ht="18" customHeight="1">
      <c r="B81" s="39"/>
      <c r="C81" s="61" t="s">
        <v>23</v>
      </c>
      <c r="F81" s="147" t="str">
        <f>F12</f>
        <v>k. ú. Starý Smolivec</v>
      </c>
      <c r="I81" s="148" t="s">
        <v>25</v>
      </c>
      <c r="J81" s="65" t="str">
        <f>IF(J12="","",J12)</f>
        <v>18. 5. 2017</v>
      </c>
      <c r="L81" s="39"/>
    </row>
    <row r="82" spans="2:12" s="1" customFormat="1" ht="6.95" customHeight="1">
      <c r="B82" s="39"/>
      <c r="L82" s="39"/>
    </row>
    <row r="83" spans="2:12" s="1" customFormat="1" ht="13.5">
      <c r="B83" s="39"/>
      <c r="C83" s="61" t="s">
        <v>27</v>
      </c>
      <c r="F83" s="147" t="str">
        <f>E15</f>
        <v>Obec Mladý Smolivec 95, 335 01 Nepomuk</v>
      </c>
      <c r="I83" s="148" t="s">
        <v>34</v>
      </c>
      <c r="J83" s="147" t="str">
        <f>E21</f>
        <v>Ing. Václav Mach - INGVAMA</v>
      </c>
      <c r="L83" s="39"/>
    </row>
    <row r="84" spans="2:12" s="1" customFormat="1" ht="14.45" customHeight="1">
      <c r="B84" s="39"/>
      <c r="C84" s="61" t="s">
        <v>32</v>
      </c>
      <c r="F84" s="147" t="str">
        <f>IF(E18="","",E18)</f>
        <v/>
      </c>
      <c r="L84" s="39"/>
    </row>
    <row r="85" spans="2:12" s="1" customFormat="1" ht="10.35" customHeight="1">
      <c r="B85" s="39"/>
      <c r="L85" s="39"/>
    </row>
    <row r="86" spans="2:20" s="9" customFormat="1" ht="29.25" customHeight="1">
      <c r="B86" s="149"/>
      <c r="C86" s="150" t="s">
        <v>104</v>
      </c>
      <c r="D86" s="151" t="s">
        <v>59</v>
      </c>
      <c r="E86" s="151" t="s">
        <v>55</v>
      </c>
      <c r="F86" s="151" t="s">
        <v>105</v>
      </c>
      <c r="G86" s="151" t="s">
        <v>106</v>
      </c>
      <c r="H86" s="151" t="s">
        <v>107</v>
      </c>
      <c r="I86" s="152" t="s">
        <v>108</v>
      </c>
      <c r="J86" s="151" t="s">
        <v>98</v>
      </c>
      <c r="K86" s="153" t="s">
        <v>109</v>
      </c>
      <c r="L86" s="149"/>
      <c r="M86" s="71" t="s">
        <v>110</v>
      </c>
      <c r="N86" s="72" t="s">
        <v>44</v>
      </c>
      <c r="O86" s="72" t="s">
        <v>111</v>
      </c>
      <c r="P86" s="72" t="s">
        <v>112</v>
      </c>
      <c r="Q86" s="72" t="s">
        <v>113</v>
      </c>
      <c r="R86" s="72" t="s">
        <v>114</v>
      </c>
      <c r="S86" s="72" t="s">
        <v>115</v>
      </c>
      <c r="T86" s="73" t="s">
        <v>116</v>
      </c>
    </row>
    <row r="87" spans="2:63" s="1" customFormat="1" ht="29.25" customHeight="1">
      <c r="B87" s="39"/>
      <c r="C87" s="75" t="s">
        <v>99</v>
      </c>
      <c r="J87" s="154">
        <f>BK87</f>
        <v>0</v>
      </c>
      <c r="L87" s="39"/>
      <c r="M87" s="74"/>
      <c r="N87" s="66"/>
      <c r="O87" s="66"/>
      <c r="P87" s="155">
        <f>P88+P184</f>
        <v>0</v>
      </c>
      <c r="Q87" s="66"/>
      <c r="R87" s="155">
        <f>R88+R184</f>
        <v>503.77287423999996</v>
      </c>
      <c r="S87" s="66"/>
      <c r="T87" s="156">
        <f>T88+T184</f>
        <v>0</v>
      </c>
      <c r="AT87" s="22" t="s">
        <v>73</v>
      </c>
      <c r="AU87" s="22" t="s">
        <v>100</v>
      </c>
      <c r="BK87" s="157">
        <f>BK88+BK184</f>
        <v>0</v>
      </c>
    </row>
    <row r="88" spans="2:63" s="10" customFormat="1" ht="37.35" customHeight="1">
      <c r="B88" s="158"/>
      <c r="D88" s="159" t="s">
        <v>73</v>
      </c>
      <c r="E88" s="160" t="s">
        <v>142</v>
      </c>
      <c r="F88" s="160" t="s">
        <v>143</v>
      </c>
      <c r="I88" s="161"/>
      <c r="J88" s="162">
        <f>BK88</f>
        <v>0</v>
      </c>
      <c r="L88" s="158"/>
      <c r="M88" s="163"/>
      <c r="N88" s="164"/>
      <c r="O88" s="164"/>
      <c r="P88" s="165">
        <f>P89+P135+P149+P151+P165+P171+P180+P182</f>
        <v>0</v>
      </c>
      <c r="Q88" s="164"/>
      <c r="R88" s="165">
        <f>R89+R135+R149+R151+R165+R171+R180+R182</f>
        <v>503.77287423999996</v>
      </c>
      <c r="S88" s="164"/>
      <c r="T88" s="166">
        <f>T89+T135+T149+T151+T165+T171+T180+T182</f>
        <v>0</v>
      </c>
      <c r="AR88" s="159" t="s">
        <v>82</v>
      </c>
      <c r="AT88" s="167" t="s">
        <v>73</v>
      </c>
      <c r="AU88" s="167" t="s">
        <v>74</v>
      </c>
      <c r="AY88" s="159" t="s">
        <v>119</v>
      </c>
      <c r="BK88" s="168">
        <f>BK89+BK135+BK149+BK151+BK165+BK171+BK180+BK182</f>
        <v>0</v>
      </c>
    </row>
    <row r="89" spans="2:63" s="10" customFormat="1" ht="19.9" customHeight="1">
      <c r="B89" s="158"/>
      <c r="D89" s="169" t="s">
        <v>73</v>
      </c>
      <c r="E89" s="170" t="s">
        <v>82</v>
      </c>
      <c r="F89" s="170" t="s">
        <v>144</v>
      </c>
      <c r="I89" s="161"/>
      <c r="J89" s="171">
        <f>BK89</f>
        <v>0</v>
      </c>
      <c r="L89" s="158"/>
      <c r="M89" s="163"/>
      <c r="N89" s="164"/>
      <c r="O89" s="164"/>
      <c r="P89" s="165">
        <f>SUM(P90:P134)</f>
        <v>0</v>
      </c>
      <c r="Q89" s="164"/>
      <c r="R89" s="165">
        <f>SUM(R90:R134)</f>
        <v>0.007475</v>
      </c>
      <c r="S89" s="164"/>
      <c r="T89" s="166">
        <f>SUM(T90:T134)</f>
        <v>0</v>
      </c>
      <c r="AR89" s="159" t="s">
        <v>82</v>
      </c>
      <c r="AT89" s="167" t="s">
        <v>73</v>
      </c>
      <c r="AU89" s="167" t="s">
        <v>82</v>
      </c>
      <c r="AY89" s="159" t="s">
        <v>119</v>
      </c>
      <c r="BK89" s="168">
        <f>SUM(BK90:BK134)</f>
        <v>0</v>
      </c>
    </row>
    <row r="90" spans="2:65" s="1" customFormat="1" ht="31.5" customHeight="1">
      <c r="B90" s="172"/>
      <c r="C90" s="173" t="s">
        <v>82</v>
      </c>
      <c r="D90" s="173" t="s">
        <v>123</v>
      </c>
      <c r="E90" s="174" t="s">
        <v>145</v>
      </c>
      <c r="F90" s="175" t="s">
        <v>146</v>
      </c>
      <c r="G90" s="176" t="s">
        <v>147</v>
      </c>
      <c r="H90" s="177">
        <v>460</v>
      </c>
      <c r="I90" s="178"/>
      <c r="J90" s="179">
        <f>ROUND(I90*H90,2)</f>
        <v>0</v>
      </c>
      <c r="K90" s="175" t="s">
        <v>5</v>
      </c>
      <c r="L90" s="39"/>
      <c r="M90" s="180" t="s">
        <v>5</v>
      </c>
      <c r="N90" s="181" t="s">
        <v>45</v>
      </c>
      <c r="O90" s="40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22" t="s">
        <v>126</v>
      </c>
      <c r="AT90" s="22" t="s">
        <v>123</v>
      </c>
      <c r="AU90" s="22" t="s">
        <v>84</v>
      </c>
      <c r="AY90" s="22" t="s">
        <v>119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22" t="s">
        <v>82</v>
      </c>
      <c r="BK90" s="184">
        <f>ROUND(I90*H90,2)</f>
        <v>0</v>
      </c>
      <c r="BL90" s="22" t="s">
        <v>126</v>
      </c>
      <c r="BM90" s="22" t="s">
        <v>84</v>
      </c>
    </row>
    <row r="91" spans="2:51" s="11" customFormat="1" ht="13.5">
      <c r="B91" s="191"/>
      <c r="D91" s="185" t="s">
        <v>148</v>
      </c>
      <c r="E91" s="192" t="s">
        <v>5</v>
      </c>
      <c r="F91" s="193" t="s">
        <v>149</v>
      </c>
      <c r="H91" s="194">
        <v>460</v>
      </c>
      <c r="I91" s="195"/>
      <c r="L91" s="191"/>
      <c r="M91" s="196"/>
      <c r="N91" s="197"/>
      <c r="O91" s="197"/>
      <c r="P91" s="197"/>
      <c r="Q91" s="197"/>
      <c r="R91" s="197"/>
      <c r="S91" s="197"/>
      <c r="T91" s="198"/>
      <c r="AT91" s="192" t="s">
        <v>148</v>
      </c>
      <c r="AU91" s="192" t="s">
        <v>84</v>
      </c>
      <c r="AV91" s="11" t="s">
        <v>84</v>
      </c>
      <c r="AW91" s="11" t="s">
        <v>37</v>
      </c>
      <c r="AX91" s="11" t="s">
        <v>74</v>
      </c>
      <c r="AY91" s="192" t="s">
        <v>119</v>
      </c>
    </row>
    <row r="92" spans="2:51" s="12" customFormat="1" ht="13.5">
      <c r="B92" s="199"/>
      <c r="D92" s="200" t="s">
        <v>148</v>
      </c>
      <c r="E92" s="201" t="s">
        <v>5</v>
      </c>
      <c r="F92" s="202" t="s">
        <v>150</v>
      </c>
      <c r="H92" s="203">
        <v>460</v>
      </c>
      <c r="I92" s="204"/>
      <c r="L92" s="199"/>
      <c r="M92" s="205"/>
      <c r="N92" s="206"/>
      <c r="O92" s="206"/>
      <c r="P92" s="206"/>
      <c r="Q92" s="206"/>
      <c r="R92" s="206"/>
      <c r="S92" s="206"/>
      <c r="T92" s="207"/>
      <c r="AT92" s="208" t="s">
        <v>148</v>
      </c>
      <c r="AU92" s="208" t="s">
        <v>84</v>
      </c>
      <c r="AV92" s="12" t="s">
        <v>126</v>
      </c>
      <c r="AW92" s="12" t="s">
        <v>37</v>
      </c>
      <c r="AX92" s="12" t="s">
        <v>82</v>
      </c>
      <c r="AY92" s="208" t="s">
        <v>119</v>
      </c>
    </row>
    <row r="93" spans="2:65" s="1" customFormat="1" ht="22.5" customHeight="1">
      <c r="B93" s="172"/>
      <c r="C93" s="173" t="s">
        <v>84</v>
      </c>
      <c r="D93" s="173" t="s">
        <v>123</v>
      </c>
      <c r="E93" s="174" t="s">
        <v>151</v>
      </c>
      <c r="F93" s="175" t="s">
        <v>152</v>
      </c>
      <c r="G93" s="176" t="s">
        <v>153</v>
      </c>
      <c r="H93" s="177">
        <v>1</v>
      </c>
      <c r="I93" s="178"/>
      <c r="J93" s="179">
        <f>ROUND(I93*H93,2)</f>
        <v>0</v>
      </c>
      <c r="K93" s="175" t="s">
        <v>5</v>
      </c>
      <c r="L93" s="39"/>
      <c r="M93" s="180" t="s">
        <v>5</v>
      </c>
      <c r="N93" s="181" t="s">
        <v>45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2" t="s">
        <v>126</v>
      </c>
      <c r="AT93" s="22" t="s">
        <v>123</v>
      </c>
      <c r="AU93" s="22" t="s">
        <v>84</v>
      </c>
      <c r="AY93" s="22" t="s">
        <v>119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2" t="s">
        <v>82</v>
      </c>
      <c r="BK93" s="184">
        <f>ROUND(I93*H93,2)</f>
        <v>0</v>
      </c>
      <c r="BL93" s="22" t="s">
        <v>126</v>
      </c>
      <c r="BM93" s="22" t="s">
        <v>126</v>
      </c>
    </row>
    <row r="94" spans="2:65" s="1" customFormat="1" ht="22.5" customHeight="1">
      <c r="B94" s="172"/>
      <c r="C94" s="173" t="s">
        <v>154</v>
      </c>
      <c r="D94" s="173" t="s">
        <v>123</v>
      </c>
      <c r="E94" s="174" t="s">
        <v>155</v>
      </c>
      <c r="F94" s="175" t="s">
        <v>156</v>
      </c>
      <c r="G94" s="176" t="s">
        <v>153</v>
      </c>
      <c r="H94" s="177">
        <v>1</v>
      </c>
      <c r="I94" s="178"/>
      <c r="J94" s="179">
        <f>ROUND(I94*H94,2)</f>
        <v>0</v>
      </c>
      <c r="K94" s="175" t="s">
        <v>5</v>
      </c>
      <c r="L94" s="39"/>
      <c r="M94" s="180" t="s">
        <v>5</v>
      </c>
      <c r="N94" s="181" t="s">
        <v>45</v>
      </c>
      <c r="O94" s="40"/>
      <c r="P94" s="182">
        <f>O94*H94</f>
        <v>0</v>
      </c>
      <c r="Q94" s="182">
        <v>5E-05</v>
      </c>
      <c r="R94" s="182">
        <f>Q94*H94</f>
        <v>5E-05</v>
      </c>
      <c r="S94" s="182">
        <v>0</v>
      </c>
      <c r="T94" s="183">
        <f>S94*H94</f>
        <v>0</v>
      </c>
      <c r="AR94" s="22" t="s">
        <v>126</v>
      </c>
      <c r="AT94" s="22" t="s">
        <v>123</v>
      </c>
      <c r="AU94" s="22" t="s">
        <v>84</v>
      </c>
      <c r="AY94" s="22" t="s">
        <v>119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2" t="s">
        <v>82</v>
      </c>
      <c r="BK94" s="184">
        <f>ROUND(I94*H94,2)</f>
        <v>0</v>
      </c>
      <c r="BL94" s="22" t="s">
        <v>126</v>
      </c>
      <c r="BM94" s="22" t="s">
        <v>157</v>
      </c>
    </row>
    <row r="95" spans="2:65" s="1" customFormat="1" ht="22.5" customHeight="1">
      <c r="B95" s="172"/>
      <c r="C95" s="173" t="s">
        <v>126</v>
      </c>
      <c r="D95" s="173" t="s">
        <v>123</v>
      </c>
      <c r="E95" s="174" t="s">
        <v>158</v>
      </c>
      <c r="F95" s="175" t="s">
        <v>159</v>
      </c>
      <c r="G95" s="176" t="s">
        <v>147</v>
      </c>
      <c r="H95" s="177">
        <v>540</v>
      </c>
      <c r="I95" s="178"/>
      <c r="J95" s="179">
        <f>ROUND(I95*H95,2)</f>
        <v>0</v>
      </c>
      <c r="K95" s="175" t="s">
        <v>5</v>
      </c>
      <c r="L95" s="39"/>
      <c r="M95" s="180" t="s">
        <v>5</v>
      </c>
      <c r="N95" s="181" t="s">
        <v>45</v>
      </c>
      <c r="O95" s="40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AR95" s="22" t="s">
        <v>126</v>
      </c>
      <c r="AT95" s="22" t="s">
        <v>123</v>
      </c>
      <c r="AU95" s="22" t="s">
        <v>84</v>
      </c>
      <c r="AY95" s="22" t="s">
        <v>119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2" t="s">
        <v>82</v>
      </c>
      <c r="BK95" s="184">
        <f>ROUND(I95*H95,2)</f>
        <v>0</v>
      </c>
      <c r="BL95" s="22" t="s">
        <v>126</v>
      </c>
      <c r="BM95" s="22" t="s">
        <v>160</v>
      </c>
    </row>
    <row r="96" spans="2:65" s="1" customFormat="1" ht="31.5" customHeight="1">
      <c r="B96" s="172"/>
      <c r="C96" s="173" t="s">
        <v>122</v>
      </c>
      <c r="D96" s="173" t="s">
        <v>123</v>
      </c>
      <c r="E96" s="174" t="s">
        <v>161</v>
      </c>
      <c r="F96" s="175" t="s">
        <v>162</v>
      </c>
      <c r="G96" s="176" t="s">
        <v>163</v>
      </c>
      <c r="H96" s="177">
        <v>40</v>
      </c>
      <c r="I96" s="178"/>
      <c r="J96" s="179">
        <f>ROUND(I96*H96,2)</f>
        <v>0</v>
      </c>
      <c r="K96" s="175" t="s">
        <v>5</v>
      </c>
      <c r="L96" s="39"/>
      <c r="M96" s="180" t="s">
        <v>5</v>
      </c>
      <c r="N96" s="181" t="s">
        <v>45</v>
      </c>
      <c r="O96" s="40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2" t="s">
        <v>126</v>
      </c>
      <c r="AT96" s="22" t="s">
        <v>123</v>
      </c>
      <c r="AU96" s="22" t="s">
        <v>84</v>
      </c>
      <c r="AY96" s="22" t="s">
        <v>119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2" t="s">
        <v>82</v>
      </c>
      <c r="BK96" s="184">
        <f>ROUND(I96*H96,2)</f>
        <v>0</v>
      </c>
      <c r="BL96" s="22" t="s">
        <v>126</v>
      </c>
      <c r="BM96" s="22" t="s">
        <v>164</v>
      </c>
    </row>
    <row r="97" spans="2:51" s="11" customFormat="1" ht="13.5">
      <c r="B97" s="191"/>
      <c r="D97" s="185" t="s">
        <v>148</v>
      </c>
      <c r="E97" s="192" t="s">
        <v>5</v>
      </c>
      <c r="F97" s="193" t="s">
        <v>165</v>
      </c>
      <c r="H97" s="194">
        <v>40</v>
      </c>
      <c r="I97" s="195"/>
      <c r="L97" s="191"/>
      <c r="M97" s="196"/>
      <c r="N97" s="197"/>
      <c r="O97" s="197"/>
      <c r="P97" s="197"/>
      <c r="Q97" s="197"/>
      <c r="R97" s="197"/>
      <c r="S97" s="197"/>
      <c r="T97" s="198"/>
      <c r="AT97" s="192" t="s">
        <v>148</v>
      </c>
      <c r="AU97" s="192" t="s">
        <v>84</v>
      </c>
      <c r="AV97" s="11" t="s">
        <v>84</v>
      </c>
      <c r="AW97" s="11" t="s">
        <v>37</v>
      </c>
      <c r="AX97" s="11" t="s">
        <v>74</v>
      </c>
      <c r="AY97" s="192" t="s">
        <v>119</v>
      </c>
    </row>
    <row r="98" spans="2:51" s="12" customFormat="1" ht="13.5">
      <c r="B98" s="199"/>
      <c r="D98" s="200" t="s">
        <v>148</v>
      </c>
      <c r="E98" s="201" t="s">
        <v>5</v>
      </c>
      <c r="F98" s="202" t="s">
        <v>150</v>
      </c>
      <c r="H98" s="203">
        <v>40</v>
      </c>
      <c r="I98" s="204"/>
      <c r="L98" s="199"/>
      <c r="M98" s="205"/>
      <c r="N98" s="206"/>
      <c r="O98" s="206"/>
      <c r="P98" s="206"/>
      <c r="Q98" s="206"/>
      <c r="R98" s="206"/>
      <c r="S98" s="206"/>
      <c r="T98" s="207"/>
      <c r="AT98" s="208" t="s">
        <v>148</v>
      </c>
      <c r="AU98" s="208" t="s">
        <v>84</v>
      </c>
      <c r="AV98" s="12" t="s">
        <v>126</v>
      </c>
      <c r="AW98" s="12" t="s">
        <v>37</v>
      </c>
      <c r="AX98" s="12" t="s">
        <v>82</v>
      </c>
      <c r="AY98" s="208" t="s">
        <v>119</v>
      </c>
    </row>
    <row r="99" spans="2:65" s="1" customFormat="1" ht="22.5" customHeight="1">
      <c r="B99" s="172"/>
      <c r="C99" s="173" t="s">
        <v>157</v>
      </c>
      <c r="D99" s="173" t="s">
        <v>123</v>
      </c>
      <c r="E99" s="174" t="s">
        <v>166</v>
      </c>
      <c r="F99" s="175" t="s">
        <v>167</v>
      </c>
      <c r="G99" s="176" t="s">
        <v>163</v>
      </c>
      <c r="H99" s="177">
        <v>3068</v>
      </c>
      <c r="I99" s="178"/>
      <c r="J99" s="179">
        <f>ROUND(I99*H99,2)</f>
        <v>0</v>
      </c>
      <c r="K99" s="175" t="s">
        <v>5</v>
      </c>
      <c r="L99" s="39"/>
      <c r="M99" s="180" t="s">
        <v>5</v>
      </c>
      <c r="N99" s="181" t="s">
        <v>45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2" t="s">
        <v>126</v>
      </c>
      <c r="AT99" s="22" t="s">
        <v>123</v>
      </c>
      <c r="AU99" s="22" t="s">
        <v>84</v>
      </c>
      <c r="AY99" s="22" t="s">
        <v>119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2" t="s">
        <v>82</v>
      </c>
      <c r="BK99" s="184">
        <f>ROUND(I99*H99,2)</f>
        <v>0</v>
      </c>
      <c r="BL99" s="22" t="s">
        <v>126</v>
      </c>
      <c r="BM99" s="22" t="s">
        <v>168</v>
      </c>
    </row>
    <row r="100" spans="2:65" s="1" customFormat="1" ht="22.5" customHeight="1">
      <c r="B100" s="172"/>
      <c r="C100" s="173" t="s">
        <v>169</v>
      </c>
      <c r="D100" s="173" t="s">
        <v>123</v>
      </c>
      <c r="E100" s="174" t="s">
        <v>170</v>
      </c>
      <c r="F100" s="175" t="s">
        <v>171</v>
      </c>
      <c r="G100" s="176" t="s">
        <v>163</v>
      </c>
      <c r="H100" s="177">
        <v>72.504</v>
      </c>
      <c r="I100" s="178"/>
      <c r="J100" s="179">
        <f>ROUND(I100*H100,2)</f>
        <v>0</v>
      </c>
      <c r="K100" s="175" t="s">
        <v>5</v>
      </c>
      <c r="L100" s="39"/>
      <c r="M100" s="180" t="s">
        <v>5</v>
      </c>
      <c r="N100" s="181" t="s">
        <v>45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2" t="s">
        <v>126</v>
      </c>
      <c r="AT100" s="22" t="s">
        <v>123</v>
      </c>
      <c r="AU100" s="22" t="s">
        <v>84</v>
      </c>
      <c r="AY100" s="22" t="s">
        <v>119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2" t="s">
        <v>82</v>
      </c>
      <c r="BK100" s="184">
        <f>ROUND(I100*H100,2)</f>
        <v>0</v>
      </c>
      <c r="BL100" s="22" t="s">
        <v>126</v>
      </c>
      <c r="BM100" s="22" t="s">
        <v>172</v>
      </c>
    </row>
    <row r="101" spans="2:65" s="1" customFormat="1" ht="22.5" customHeight="1">
      <c r="B101" s="172"/>
      <c r="C101" s="173" t="s">
        <v>160</v>
      </c>
      <c r="D101" s="173" t="s">
        <v>123</v>
      </c>
      <c r="E101" s="174" t="s">
        <v>173</v>
      </c>
      <c r="F101" s="175" t="s">
        <v>174</v>
      </c>
      <c r="G101" s="176" t="s">
        <v>163</v>
      </c>
      <c r="H101" s="177">
        <v>122.4</v>
      </c>
      <c r="I101" s="178"/>
      <c r="J101" s="179">
        <f>ROUND(I101*H101,2)</f>
        <v>0</v>
      </c>
      <c r="K101" s="175" t="s">
        <v>5</v>
      </c>
      <c r="L101" s="39"/>
      <c r="M101" s="180" t="s">
        <v>5</v>
      </c>
      <c r="N101" s="181" t="s">
        <v>45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2" t="s">
        <v>126</v>
      </c>
      <c r="AT101" s="22" t="s">
        <v>123</v>
      </c>
      <c r="AU101" s="22" t="s">
        <v>84</v>
      </c>
      <c r="AY101" s="22" t="s">
        <v>119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2" t="s">
        <v>82</v>
      </c>
      <c r="BK101" s="184">
        <f>ROUND(I101*H101,2)</f>
        <v>0</v>
      </c>
      <c r="BL101" s="22" t="s">
        <v>126</v>
      </c>
      <c r="BM101" s="22" t="s">
        <v>175</v>
      </c>
    </row>
    <row r="102" spans="2:51" s="11" customFormat="1" ht="13.5">
      <c r="B102" s="191"/>
      <c r="D102" s="185" t="s">
        <v>148</v>
      </c>
      <c r="E102" s="192" t="s">
        <v>5</v>
      </c>
      <c r="F102" s="193" t="s">
        <v>176</v>
      </c>
      <c r="H102" s="194">
        <v>122.4</v>
      </c>
      <c r="I102" s="195"/>
      <c r="L102" s="191"/>
      <c r="M102" s="196"/>
      <c r="N102" s="197"/>
      <c r="O102" s="197"/>
      <c r="P102" s="197"/>
      <c r="Q102" s="197"/>
      <c r="R102" s="197"/>
      <c r="S102" s="197"/>
      <c r="T102" s="198"/>
      <c r="AT102" s="192" t="s">
        <v>148</v>
      </c>
      <c r="AU102" s="192" t="s">
        <v>84</v>
      </c>
      <c r="AV102" s="11" t="s">
        <v>84</v>
      </c>
      <c r="AW102" s="11" t="s">
        <v>37</v>
      </c>
      <c r="AX102" s="11" t="s">
        <v>74</v>
      </c>
      <c r="AY102" s="192" t="s">
        <v>119</v>
      </c>
    </row>
    <row r="103" spans="2:51" s="12" customFormat="1" ht="13.5">
      <c r="B103" s="199"/>
      <c r="D103" s="200" t="s">
        <v>148</v>
      </c>
      <c r="E103" s="201" t="s">
        <v>5</v>
      </c>
      <c r="F103" s="202" t="s">
        <v>150</v>
      </c>
      <c r="H103" s="203">
        <v>122.4</v>
      </c>
      <c r="I103" s="204"/>
      <c r="L103" s="199"/>
      <c r="M103" s="205"/>
      <c r="N103" s="206"/>
      <c r="O103" s="206"/>
      <c r="P103" s="206"/>
      <c r="Q103" s="206"/>
      <c r="R103" s="206"/>
      <c r="S103" s="206"/>
      <c r="T103" s="207"/>
      <c r="AT103" s="208" t="s">
        <v>148</v>
      </c>
      <c r="AU103" s="208" t="s">
        <v>84</v>
      </c>
      <c r="AV103" s="12" t="s">
        <v>126</v>
      </c>
      <c r="AW103" s="12" t="s">
        <v>37</v>
      </c>
      <c r="AX103" s="12" t="s">
        <v>82</v>
      </c>
      <c r="AY103" s="208" t="s">
        <v>119</v>
      </c>
    </row>
    <row r="104" spans="2:65" s="1" customFormat="1" ht="22.5" customHeight="1">
      <c r="B104" s="172"/>
      <c r="C104" s="173" t="s">
        <v>177</v>
      </c>
      <c r="D104" s="173" t="s">
        <v>123</v>
      </c>
      <c r="E104" s="174" t="s">
        <v>178</v>
      </c>
      <c r="F104" s="175" t="s">
        <v>179</v>
      </c>
      <c r="G104" s="176" t="s">
        <v>163</v>
      </c>
      <c r="H104" s="177">
        <v>32.4</v>
      </c>
      <c r="I104" s="178"/>
      <c r="J104" s="179">
        <f>ROUND(I104*H104,2)</f>
        <v>0</v>
      </c>
      <c r="K104" s="175" t="s">
        <v>5</v>
      </c>
      <c r="L104" s="39"/>
      <c r="M104" s="180" t="s">
        <v>5</v>
      </c>
      <c r="N104" s="181" t="s">
        <v>45</v>
      </c>
      <c r="O104" s="40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AR104" s="22" t="s">
        <v>126</v>
      </c>
      <c r="AT104" s="22" t="s">
        <v>123</v>
      </c>
      <c r="AU104" s="22" t="s">
        <v>84</v>
      </c>
      <c r="AY104" s="22" t="s">
        <v>119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22" t="s">
        <v>82</v>
      </c>
      <c r="BK104" s="184">
        <f>ROUND(I104*H104,2)</f>
        <v>0</v>
      </c>
      <c r="BL104" s="22" t="s">
        <v>126</v>
      </c>
      <c r="BM104" s="22" t="s">
        <v>180</v>
      </c>
    </row>
    <row r="105" spans="2:65" s="1" customFormat="1" ht="22.5" customHeight="1">
      <c r="B105" s="172"/>
      <c r="C105" s="173" t="s">
        <v>164</v>
      </c>
      <c r="D105" s="173" t="s">
        <v>123</v>
      </c>
      <c r="E105" s="174" t="s">
        <v>181</v>
      </c>
      <c r="F105" s="175" t="s">
        <v>182</v>
      </c>
      <c r="G105" s="176" t="s">
        <v>163</v>
      </c>
      <c r="H105" s="177">
        <v>68.94</v>
      </c>
      <c r="I105" s="178"/>
      <c r="J105" s="179">
        <f>ROUND(I105*H105,2)</f>
        <v>0</v>
      </c>
      <c r="K105" s="175" t="s">
        <v>5</v>
      </c>
      <c r="L105" s="39"/>
      <c r="M105" s="180" t="s">
        <v>5</v>
      </c>
      <c r="N105" s="181" t="s">
        <v>45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2" t="s">
        <v>126</v>
      </c>
      <c r="AT105" s="22" t="s">
        <v>123</v>
      </c>
      <c r="AU105" s="22" t="s">
        <v>84</v>
      </c>
      <c r="AY105" s="22" t="s">
        <v>119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2" t="s">
        <v>82</v>
      </c>
      <c r="BK105" s="184">
        <f>ROUND(I105*H105,2)</f>
        <v>0</v>
      </c>
      <c r="BL105" s="22" t="s">
        <v>126</v>
      </c>
      <c r="BM105" s="22" t="s">
        <v>183</v>
      </c>
    </row>
    <row r="106" spans="2:51" s="11" customFormat="1" ht="13.5">
      <c r="B106" s="191"/>
      <c r="D106" s="185" t="s">
        <v>148</v>
      </c>
      <c r="E106" s="192" t="s">
        <v>5</v>
      </c>
      <c r="F106" s="193" t="s">
        <v>184</v>
      </c>
      <c r="H106" s="194">
        <v>68.94</v>
      </c>
      <c r="I106" s="195"/>
      <c r="L106" s="191"/>
      <c r="M106" s="196"/>
      <c r="N106" s="197"/>
      <c r="O106" s="197"/>
      <c r="P106" s="197"/>
      <c r="Q106" s="197"/>
      <c r="R106" s="197"/>
      <c r="S106" s="197"/>
      <c r="T106" s="198"/>
      <c r="AT106" s="192" t="s">
        <v>148</v>
      </c>
      <c r="AU106" s="192" t="s">
        <v>84</v>
      </c>
      <c r="AV106" s="11" t="s">
        <v>84</v>
      </c>
      <c r="AW106" s="11" t="s">
        <v>37</v>
      </c>
      <c r="AX106" s="11" t="s">
        <v>74</v>
      </c>
      <c r="AY106" s="192" t="s">
        <v>119</v>
      </c>
    </row>
    <row r="107" spans="2:51" s="12" customFormat="1" ht="13.5">
      <c r="B107" s="199"/>
      <c r="D107" s="200" t="s">
        <v>148</v>
      </c>
      <c r="E107" s="201" t="s">
        <v>5</v>
      </c>
      <c r="F107" s="202" t="s">
        <v>150</v>
      </c>
      <c r="H107" s="203">
        <v>68.94</v>
      </c>
      <c r="I107" s="204"/>
      <c r="L107" s="199"/>
      <c r="M107" s="205"/>
      <c r="N107" s="206"/>
      <c r="O107" s="206"/>
      <c r="P107" s="206"/>
      <c r="Q107" s="206"/>
      <c r="R107" s="206"/>
      <c r="S107" s="206"/>
      <c r="T107" s="207"/>
      <c r="AT107" s="208" t="s">
        <v>148</v>
      </c>
      <c r="AU107" s="208" t="s">
        <v>84</v>
      </c>
      <c r="AV107" s="12" t="s">
        <v>126</v>
      </c>
      <c r="AW107" s="12" t="s">
        <v>37</v>
      </c>
      <c r="AX107" s="12" t="s">
        <v>82</v>
      </c>
      <c r="AY107" s="208" t="s">
        <v>119</v>
      </c>
    </row>
    <row r="108" spans="2:65" s="1" customFormat="1" ht="22.5" customHeight="1">
      <c r="B108" s="172"/>
      <c r="C108" s="173" t="s">
        <v>185</v>
      </c>
      <c r="D108" s="173" t="s">
        <v>123</v>
      </c>
      <c r="E108" s="174" t="s">
        <v>186</v>
      </c>
      <c r="F108" s="175" t="s">
        <v>187</v>
      </c>
      <c r="G108" s="176" t="s">
        <v>163</v>
      </c>
      <c r="H108" s="177">
        <v>1534</v>
      </c>
      <c r="I108" s="178"/>
      <c r="J108" s="179">
        <f>ROUND(I108*H108,2)</f>
        <v>0</v>
      </c>
      <c r="K108" s="175" t="s">
        <v>5</v>
      </c>
      <c r="L108" s="39"/>
      <c r="M108" s="180" t="s">
        <v>5</v>
      </c>
      <c r="N108" s="181" t="s">
        <v>45</v>
      </c>
      <c r="O108" s="40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22" t="s">
        <v>126</v>
      </c>
      <c r="AT108" s="22" t="s">
        <v>123</v>
      </c>
      <c r="AU108" s="22" t="s">
        <v>84</v>
      </c>
      <c r="AY108" s="22" t="s">
        <v>119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22" t="s">
        <v>82</v>
      </c>
      <c r="BK108" s="184">
        <f>ROUND(I108*H108,2)</f>
        <v>0</v>
      </c>
      <c r="BL108" s="22" t="s">
        <v>126</v>
      </c>
      <c r="BM108" s="22" t="s">
        <v>188</v>
      </c>
    </row>
    <row r="109" spans="2:65" s="1" customFormat="1" ht="22.5" customHeight="1">
      <c r="B109" s="172"/>
      <c r="C109" s="173" t="s">
        <v>168</v>
      </c>
      <c r="D109" s="173" t="s">
        <v>123</v>
      </c>
      <c r="E109" s="174" t="s">
        <v>189</v>
      </c>
      <c r="F109" s="175" t="s">
        <v>190</v>
      </c>
      <c r="G109" s="176" t="s">
        <v>163</v>
      </c>
      <c r="H109" s="177">
        <v>1534</v>
      </c>
      <c r="I109" s="178"/>
      <c r="J109" s="179">
        <f>ROUND(I109*H109,2)</f>
        <v>0</v>
      </c>
      <c r="K109" s="175" t="s">
        <v>5</v>
      </c>
      <c r="L109" s="39"/>
      <c r="M109" s="180" t="s">
        <v>5</v>
      </c>
      <c r="N109" s="181" t="s">
        <v>45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AR109" s="22" t="s">
        <v>126</v>
      </c>
      <c r="AT109" s="22" t="s">
        <v>123</v>
      </c>
      <c r="AU109" s="22" t="s">
        <v>84</v>
      </c>
      <c r="AY109" s="22" t="s">
        <v>119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2" t="s">
        <v>82</v>
      </c>
      <c r="BK109" s="184">
        <f>ROUND(I109*H109,2)</f>
        <v>0</v>
      </c>
      <c r="BL109" s="22" t="s">
        <v>126</v>
      </c>
      <c r="BM109" s="22" t="s">
        <v>191</v>
      </c>
    </row>
    <row r="110" spans="2:51" s="11" customFormat="1" ht="13.5">
      <c r="B110" s="191"/>
      <c r="D110" s="185" t="s">
        <v>148</v>
      </c>
      <c r="E110" s="192" t="s">
        <v>5</v>
      </c>
      <c r="F110" s="193" t="s">
        <v>192</v>
      </c>
      <c r="H110" s="194">
        <v>1534</v>
      </c>
      <c r="I110" s="195"/>
      <c r="L110" s="191"/>
      <c r="M110" s="196"/>
      <c r="N110" s="197"/>
      <c r="O110" s="197"/>
      <c r="P110" s="197"/>
      <c r="Q110" s="197"/>
      <c r="R110" s="197"/>
      <c r="S110" s="197"/>
      <c r="T110" s="198"/>
      <c r="AT110" s="192" t="s">
        <v>148</v>
      </c>
      <c r="AU110" s="192" t="s">
        <v>84</v>
      </c>
      <c r="AV110" s="11" t="s">
        <v>84</v>
      </c>
      <c r="AW110" s="11" t="s">
        <v>37</v>
      </c>
      <c r="AX110" s="11" t="s">
        <v>74</v>
      </c>
      <c r="AY110" s="192" t="s">
        <v>119</v>
      </c>
    </row>
    <row r="111" spans="2:51" s="12" customFormat="1" ht="13.5">
      <c r="B111" s="199"/>
      <c r="D111" s="200" t="s">
        <v>148</v>
      </c>
      <c r="E111" s="201" t="s">
        <v>5</v>
      </c>
      <c r="F111" s="202" t="s">
        <v>150</v>
      </c>
      <c r="H111" s="203">
        <v>1534</v>
      </c>
      <c r="I111" s="204"/>
      <c r="L111" s="199"/>
      <c r="M111" s="205"/>
      <c r="N111" s="206"/>
      <c r="O111" s="206"/>
      <c r="P111" s="206"/>
      <c r="Q111" s="206"/>
      <c r="R111" s="206"/>
      <c r="S111" s="206"/>
      <c r="T111" s="207"/>
      <c r="AT111" s="208" t="s">
        <v>148</v>
      </c>
      <c r="AU111" s="208" t="s">
        <v>84</v>
      </c>
      <c r="AV111" s="12" t="s">
        <v>126</v>
      </c>
      <c r="AW111" s="12" t="s">
        <v>37</v>
      </c>
      <c r="AX111" s="12" t="s">
        <v>82</v>
      </c>
      <c r="AY111" s="208" t="s">
        <v>119</v>
      </c>
    </row>
    <row r="112" spans="2:65" s="1" customFormat="1" ht="22.5" customHeight="1">
      <c r="B112" s="172"/>
      <c r="C112" s="173" t="s">
        <v>193</v>
      </c>
      <c r="D112" s="173" t="s">
        <v>123</v>
      </c>
      <c r="E112" s="174" t="s">
        <v>194</v>
      </c>
      <c r="F112" s="175" t="s">
        <v>195</v>
      </c>
      <c r="G112" s="176" t="s">
        <v>163</v>
      </c>
      <c r="H112" s="177">
        <v>3068</v>
      </c>
      <c r="I112" s="178"/>
      <c r="J112" s="179">
        <f>ROUND(I112*H112,2)</f>
        <v>0</v>
      </c>
      <c r="K112" s="175" t="s">
        <v>5</v>
      </c>
      <c r="L112" s="39"/>
      <c r="M112" s="180" t="s">
        <v>5</v>
      </c>
      <c r="N112" s="181" t="s">
        <v>45</v>
      </c>
      <c r="O112" s="40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22" t="s">
        <v>126</v>
      </c>
      <c r="AT112" s="22" t="s">
        <v>123</v>
      </c>
      <c r="AU112" s="22" t="s">
        <v>84</v>
      </c>
      <c r="AY112" s="22" t="s">
        <v>119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22" t="s">
        <v>82</v>
      </c>
      <c r="BK112" s="184">
        <f>ROUND(I112*H112,2)</f>
        <v>0</v>
      </c>
      <c r="BL112" s="22" t="s">
        <v>126</v>
      </c>
      <c r="BM112" s="22" t="s">
        <v>196</v>
      </c>
    </row>
    <row r="113" spans="2:65" s="1" customFormat="1" ht="22.5" customHeight="1">
      <c r="B113" s="172"/>
      <c r="C113" s="173" t="s">
        <v>172</v>
      </c>
      <c r="D113" s="173" t="s">
        <v>123</v>
      </c>
      <c r="E113" s="174" t="s">
        <v>197</v>
      </c>
      <c r="F113" s="175" t="s">
        <v>198</v>
      </c>
      <c r="G113" s="176" t="s">
        <v>163</v>
      </c>
      <c r="H113" s="177">
        <v>3316.22</v>
      </c>
      <c r="I113" s="178"/>
      <c r="J113" s="179">
        <f>ROUND(I113*H113,2)</f>
        <v>0</v>
      </c>
      <c r="K113" s="175" t="s">
        <v>5</v>
      </c>
      <c r="L113" s="39"/>
      <c r="M113" s="180" t="s">
        <v>5</v>
      </c>
      <c r="N113" s="181" t="s">
        <v>45</v>
      </c>
      <c r="O113" s="40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22" t="s">
        <v>126</v>
      </c>
      <c r="AT113" s="22" t="s">
        <v>123</v>
      </c>
      <c r="AU113" s="22" t="s">
        <v>84</v>
      </c>
      <c r="AY113" s="22" t="s">
        <v>119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22" t="s">
        <v>82</v>
      </c>
      <c r="BK113" s="184">
        <f>ROUND(I113*H113,2)</f>
        <v>0</v>
      </c>
      <c r="BL113" s="22" t="s">
        <v>126</v>
      </c>
      <c r="BM113" s="22" t="s">
        <v>199</v>
      </c>
    </row>
    <row r="114" spans="2:65" s="1" customFormat="1" ht="22.5" customHeight="1">
      <c r="B114" s="172"/>
      <c r="C114" s="173" t="s">
        <v>12</v>
      </c>
      <c r="D114" s="173" t="s">
        <v>123</v>
      </c>
      <c r="E114" s="174" t="s">
        <v>200</v>
      </c>
      <c r="F114" s="175" t="s">
        <v>201</v>
      </c>
      <c r="G114" s="176" t="s">
        <v>163</v>
      </c>
      <c r="H114" s="177">
        <v>248.22</v>
      </c>
      <c r="I114" s="178"/>
      <c r="J114" s="179">
        <f>ROUND(I114*H114,2)</f>
        <v>0</v>
      </c>
      <c r="K114" s="175" t="s">
        <v>5</v>
      </c>
      <c r="L114" s="39"/>
      <c r="M114" s="180" t="s">
        <v>5</v>
      </c>
      <c r="N114" s="181" t="s">
        <v>45</v>
      </c>
      <c r="O114" s="40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22" t="s">
        <v>126</v>
      </c>
      <c r="AT114" s="22" t="s">
        <v>123</v>
      </c>
      <c r="AU114" s="22" t="s">
        <v>84</v>
      </c>
      <c r="AY114" s="22" t="s">
        <v>119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2" t="s">
        <v>82</v>
      </c>
      <c r="BK114" s="184">
        <f>ROUND(I114*H114,2)</f>
        <v>0</v>
      </c>
      <c r="BL114" s="22" t="s">
        <v>126</v>
      </c>
      <c r="BM114" s="22" t="s">
        <v>202</v>
      </c>
    </row>
    <row r="115" spans="2:51" s="11" customFormat="1" ht="13.5">
      <c r="B115" s="191"/>
      <c r="D115" s="185" t="s">
        <v>148</v>
      </c>
      <c r="E115" s="192" t="s">
        <v>5</v>
      </c>
      <c r="F115" s="193" t="s">
        <v>203</v>
      </c>
      <c r="H115" s="194">
        <v>248.22</v>
      </c>
      <c r="I115" s="195"/>
      <c r="L115" s="191"/>
      <c r="M115" s="196"/>
      <c r="N115" s="197"/>
      <c r="O115" s="197"/>
      <c r="P115" s="197"/>
      <c r="Q115" s="197"/>
      <c r="R115" s="197"/>
      <c r="S115" s="197"/>
      <c r="T115" s="198"/>
      <c r="AT115" s="192" t="s">
        <v>148</v>
      </c>
      <c r="AU115" s="192" t="s">
        <v>84</v>
      </c>
      <c r="AV115" s="11" t="s">
        <v>84</v>
      </c>
      <c r="AW115" s="11" t="s">
        <v>37</v>
      </c>
      <c r="AX115" s="11" t="s">
        <v>74</v>
      </c>
      <c r="AY115" s="192" t="s">
        <v>119</v>
      </c>
    </row>
    <row r="116" spans="2:51" s="12" customFormat="1" ht="13.5">
      <c r="B116" s="199"/>
      <c r="D116" s="200" t="s">
        <v>148</v>
      </c>
      <c r="E116" s="201" t="s">
        <v>5</v>
      </c>
      <c r="F116" s="202" t="s">
        <v>150</v>
      </c>
      <c r="H116" s="203">
        <v>248.22</v>
      </c>
      <c r="I116" s="204"/>
      <c r="L116" s="199"/>
      <c r="M116" s="205"/>
      <c r="N116" s="206"/>
      <c r="O116" s="206"/>
      <c r="P116" s="206"/>
      <c r="Q116" s="206"/>
      <c r="R116" s="206"/>
      <c r="S116" s="206"/>
      <c r="T116" s="207"/>
      <c r="AT116" s="208" t="s">
        <v>148</v>
      </c>
      <c r="AU116" s="208" t="s">
        <v>84</v>
      </c>
      <c r="AV116" s="12" t="s">
        <v>126</v>
      </c>
      <c r="AW116" s="12" t="s">
        <v>37</v>
      </c>
      <c r="AX116" s="12" t="s">
        <v>82</v>
      </c>
      <c r="AY116" s="208" t="s">
        <v>119</v>
      </c>
    </row>
    <row r="117" spans="2:65" s="1" customFormat="1" ht="22.5" customHeight="1">
      <c r="B117" s="172"/>
      <c r="C117" s="173" t="s">
        <v>175</v>
      </c>
      <c r="D117" s="173" t="s">
        <v>123</v>
      </c>
      <c r="E117" s="174" t="s">
        <v>204</v>
      </c>
      <c r="F117" s="175" t="s">
        <v>205</v>
      </c>
      <c r="G117" s="176" t="s">
        <v>163</v>
      </c>
      <c r="H117" s="177">
        <v>3316.22</v>
      </c>
      <c r="I117" s="178"/>
      <c r="J117" s="179">
        <f>ROUND(I117*H117,2)</f>
        <v>0</v>
      </c>
      <c r="K117" s="175" t="s">
        <v>5</v>
      </c>
      <c r="L117" s="39"/>
      <c r="M117" s="180" t="s">
        <v>5</v>
      </c>
      <c r="N117" s="181" t="s">
        <v>45</v>
      </c>
      <c r="O117" s="40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2" t="s">
        <v>126</v>
      </c>
      <c r="AT117" s="22" t="s">
        <v>123</v>
      </c>
      <c r="AU117" s="22" t="s">
        <v>84</v>
      </c>
      <c r="AY117" s="22" t="s">
        <v>119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2" t="s">
        <v>82</v>
      </c>
      <c r="BK117" s="184">
        <f>ROUND(I117*H117,2)</f>
        <v>0</v>
      </c>
      <c r="BL117" s="22" t="s">
        <v>126</v>
      </c>
      <c r="BM117" s="22" t="s">
        <v>206</v>
      </c>
    </row>
    <row r="118" spans="2:65" s="1" customFormat="1" ht="22.5" customHeight="1">
      <c r="B118" s="172"/>
      <c r="C118" s="173" t="s">
        <v>207</v>
      </c>
      <c r="D118" s="173" t="s">
        <v>123</v>
      </c>
      <c r="E118" s="174" t="s">
        <v>208</v>
      </c>
      <c r="F118" s="175" t="s">
        <v>209</v>
      </c>
      <c r="G118" s="176" t="s">
        <v>163</v>
      </c>
      <c r="H118" s="177">
        <v>3068</v>
      </c>
      <c r="I118" s="178"/>
      <c r="J118" s="179">
        <f>ROUND(I118*H118,2)</f>
        <v>0</v>
      </c>
      <c r="K118" s="175" t="s">
        <v>5</v>
      </c>
      <c r="L118" s="39"/>
      <c r="M118" s="180" t="s">
        <v>5</v>
      </c>
      <c r="N118" s="181" t="s">
        <v>45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22" t="s">
        <v>126</v>
      </c>
      <c r="AT118" s="22" t="s">
        <v>123</v>
      </c>
      <c r="AU118" s="22" t="s">
        <v>84</v>
      </c>
      <c r="AY118" s="22" t="s">
        <v>119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2" t="s">
        <v>82</v>
      </c>
      <c r="BK118" s="184">
        <f>ROUND(I118*H118,2)</f>
        <v>0</v>
      </c>
      <c r="BL118" s="22" t="s">
        <v>126</v>
      </c>
      <c r="BM118" s="22" t="s">
        <v>210</v>
      </c>
    </row>
    <row r="119" spans="2:51" s="11" customFormat="1" ht="13.5">
      <c r="B119" s="191"/>
      <c r="D119" s="185" t="s">
        <v>148</v>
      </c>
      <c r="E119" s="192" t="s">
        <v>5</v>
      </c>
      <c r="F119" s="193" t="s">
        <v>211</v>
      </c>
      <c r="H119" s="194">
        <v>3068</v>
      </c>
      <c r="I119" s="195"/>
      <c r="L119" s="191"/>
      <c r="M119" s="196"/>
      <c r="N119" s="197"/>
      <c r="O119" s="197"/>
      <c r="P119" s="197"/>
      <c r="Q119" s="197"/>
      <c r="R119" s="197"/>
      <c r="S119" s="197"/>
      <c r="T119" s="198"/>
      <c r="AT119" s="192" t="s">
        <v>148</v>
      </c>
      <c r="AU119" s="192" t="s">
        <v>84</v>
      </c>
      <c r="AV119" s="11" t="s">
        <v>84</v>
      </c>
      <c r="AW119" s="11" t="s">
        <v>37</v>
      </c>
      <c r="AX119" s="11" t="s">
        <v>74</v>
      </c>
      <c r="AY119" s="192" t="s">
        <v>119</v>
      </c>
    </row>
    <row r="120" spans="2:51" s="12" customFormat="1" ht="13.5">
      <c r="B120" s="199"/>
      <c r="D120" s="200" t="s">
        <v>148</v>
      </c>
      <c r="E120" s="201" t="s">
        <v>5</v>
      </c>
      <c r="F120" s="202" t="s">
        <v>150</v>
      </c>
      <c r="H120" s="203">
        <v>3068</v>
      </c>
      <c r="I120" s="204"/>
      <c r="L120" s="199"/>
      <c r="M120" s="205"/>
      <c r="N120" s="206"/>
      <c r="O120" s="206"/>
      <c r="P120" s="206"/>
      <c r="Q120" s="206"/>
      <c r="R120" s="206"/>
      <c r="S120" s="206"/>
      <c r="T120" s="207"/>
      <c r="AT120" s="208" t="s">
        <v>148</v>
      </c>
      <c r="AU120" s="208" t="s">
        <v>84</v>
      </c>
      <c r="AV120" s="12" t="s">
        <v>126</v>
      </c>
      <c r="AW120" s="12" t="s">
        <v>37</v>
      </c>
      <c r="AX120" s="12" t="s">
        <v>82</v>
      </c>
      <c r="AY120" s="208" t="s">
        <v>119</v>
      </c>
    </row>
    <row r="121" spans="2:65" s="1" customFormat="1" ht="31.5" customHeight="1">
      <c r="B121" s="172"/>
      <c r="C121" s="173" t="s">
        <v>180</v>
      </c>
      <c r="D121" s="173" t="s">
        <v>123</v>
      </c>
      <c r="E121" s="174" t="s">
        <v>212</v>
      </c>
      <c r="F121" s="175" t="s">
        <v>213</v>
      </c>
      <c r="G121" s="176" t="s">
        <v>163</v>
      </c>
      <c r="H121" s="177">
        <v>80.229</v>
      </c>
      <c r="I121" s="178"/>
      <c r="J121" s="179">
        <f>ROUND(I121*H121,2)</f>
        <v>0</v>
      </c>
      <c r="K121" s="175" t="s">
        <v>5</v>
      </c>
      <c r="L121" s="39"/>
      <c r="M121" s="180" t="s">
        <v>5</v>
      </c>
      <c r="N121" s="181" t="s">
        <v>45</v>
      </c>
      <c r="O121" s="40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2" t="s">
        <v>126</v>
      </c>
      <c r="AT121" s="22" t="s">
        <v>123</v>
      </c>
      <c r="AU121" s="22" t="s">
        <v>84</v>
      </c>
      <c r="AY121" s="22" t="s">
        <v>119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2" t="s">
        <v>82</v>
      </c>
      <c r="BK121" s="184">
        <f>ROUND(I121*H121,2)</f>
        <v>0</v>
      </c>
      <c r="BL121" s="22" t="s">
        <v>126</v>
      </c>
      <c r="BM121" s="22" t="s">
        <v>214</v>
      </c>
    </row>
    <row r="122" spans="2:65" s="1" customFormat="1" ht="31.5" customHeight="1">
      <c r="B122" s="172"/>
      <c r="C122" s="173" t="s">
        <v>215</v>
      </c>
      <c r="D122" s="173" t="s">
        <v>123</v>
      </c>
      <c r="E122" s="174" t="s">
        <v>216</v>
      </c>
      <c r="F122" s="175" t="s">
        <v>217</v>
      </c>
      <c r="G122" s="176" t="s">
        <v>147</v>
      </c>
      <c r="H122" s="177">
        <v>495</v>
      </c>
      <c r="I122" s="178"/>
      <c r="J122" s="179">
        <f>ROUND(I122*H122,2)</f>
        <v>0</v>
      </c>
      <c r="K122" s="175" t="s">
        <v>5</v>
      </c>
      <c r="L122" s="39"/>
      <c r="M122" s="180" t="s">
        <v>5</v>
      </c>
      <c r="N122" s="181" t="s">
        <v>45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2" t="s">
        <v>126</v>
      </c>
      <c r="AT122" s="22" t="s">
        <v>123</v>
      </c>
      <c r="AU122" s="22" t="s">
        <v>84</v>
      </c>
      <c r="AY122" s="22" t="s">
        <v>119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2" t="s">
        <v>82</v>
      </c>
      <c r="BK122" s="184">
        <f>ROUND(I122*H122,2)</f>
        <v>0</v>
      </c>
      <c r="BL122" s="22" t="s">
        <v>126</v>
      </c>
      <c r="BM122" s="22" t="s">
        <v>218</v>
      </c>
    </row>
    <row r="123" spans="2:65" s="1" customFormat="1" ht="22.5" customHeight="1">
      <c r="B123" s="172"/>
      <c r="C123" s="209" t="s">
        <v>183</v>
      </c>
      <c r="D123" s="209" t="s">
        <v>219</v>
      </c>
      <c r="E123" s="210" t="s">
        <v>220</v>
      </c>
      <c r="F123" s="211" t="s">
        <v>221</v>
      </c>
      <c r="G123" s="212" t="s">
        <v>222</v>
      </c>
      <c r="H123" s="213">
        <v>7.425</v>
      </c>
      <c r="I123" s="214"/>
      <c r="J123" s="215">
        <f>ROUND(I123*H123,2)</f>
        <v>0</v>
      </c>
      <c r="K123" s="211" t="s">
        <v>5</v>
      </c>
      <c r="L123" s="216"/>
      <c r="M123" s="217" t="s">
        <v>5</v>
      </c>
      <c r="N123" s="218" t="s">
        <v>45</v>
      </c>
      <c r="O123" s="40"/>
      <c r="P123" s="182">
        <f>O123*H123</f>
        <v>0</v>
      </c>
      <c r="Q123" s="182">
        <v>0.001</v>
      </c>
      <c r="R123" s="182">
        <f>Q123*H123</f>
        <v>0.007425</v>
      </c>
      <c r="S123" s="182">
        <v>0</v>
      </c>
      <c r="T123" s="183">
        <f>S123*H123</f>
        <v>0</v>
      </c>
      <c r="AR123" s="22" t="s">
        <v>160</v>
      </c>
      <c r="AT123" s="22" t="s">
        <v>219</v>
      </c>
      <c r="AU123" s="22" t="s">
        <v>84</v>
      </c>
      <c r="AY123" s="22" t="s">
        <v>119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22" t="s">
        <v>82</v>
      </c>
      <c r="BK123" s="184">
        <f>ROUND(I123*H123,2)</f>
        <v>0</v>
      </c>
      <c r="BL123" s="22" t="s">
        <v>126</v>
      </c>
      <c r="BM123" s="22" t="s">
        <v>223</v>
      </c>
    </row>
    <row r="124" spans="2:51" s="11" customFormat="1" ht="13.5">
      <c r="B124" s="191"/>
      <c r="D124" s="185" t="s">
        <v>148</v>
      </c>
      <c r="E124" s="192" t="s">
        <v>5</v>
      </c>
      <c r="F124" s="193" t="s">
        <v>224</v>
      </c>
      <c r="H124" s="194">
        <v>7.425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148</v>
      </c>
      <c r="AU124" s="192" t="s">
        <v>84</v>
      </c>
      <c r="AV124" s="11" t="s">
        <v>84</v>
      </c>
      <c r="AW124" s="11" t="s">
        <v>37</v>
      </c>
      <c r="AX124" s="11" t="s">
        <v>74</v>
      </c>
      <c r="AY124" s="192" t="s">
        <v>119</v>
      </c>
    </row>
    <row r="125" spans="2:51" s="12" customFormat="1" ht="13.5">
      <c r="B125" s="199"/>
      <c r="D125" s="200" t="s">
        <v>148</v>
      </c>
      <c r="E125" s="201" t="s">
        <v>5</v>
      </c>
      <c r="F125" s="202" t="s">
        <v>150</v>
      </c>
      <c r="H125" s="203">
        <v>7.425</v>
      </c>
      <c r="I125" s="204"/>
      <c r="L125" s="199"/>
      <c r="M125" s="205"/>
      <c r="N125" s="206"/>
      <c r="O125" s="206"/>
      <c r="P125" s="206"/>
      <c r="Q125" s="206"/>
      <c r="R125" s="206"/>
      <c r="S125" s="206"/>
      <c r="T125" s="207"/>
      <c r="AT125" s="208" t="s">
        <v>148</v>
      </c>
      <c r="AU125" s="208" t="s">
        <v>84</v>
      </c>
      <c r="AV125" s="12" t="s">
        <v>126</v>
      </c>
      <c r="AW125" s="12" t="s">
        <v>37</v>
      </c>
      <c r="AX125" s="12" t="s">
        <v>82</v>
      </c>
      <c r="AY125" s="208" t="s">
        <v>119</v>
      </c>
    </row>
    <row r="126" spans="2:65" s="1" customFormat="1" ht="31.5" customHeight="1">
      <c r="B126" s="172"/>
      <c r="C126" s="173" t="s">
        <v>10</v>
      </c>
      <c r="D126" s="173" t="s">
        <v>123</v>
      </c>
      <c r="E126" s="174" t="s">
        <v>225</v>
      </c>
      <c r="F126" s="175" t="s">
        <v>226</v>
      </c>
      <c r="G126" s="176" t="s">
        <v>147</v>
      </c>
      <c r="H126" s="177">
        <v>495</v>
      </c>
      <c r="I126" s="178"/>
      <c r="J126" s="179">
        <f>ROUND(I126*H126,2)</f>
        <v>0</v>
      </c>
      <c r="K126" s="175" t="s">
        <v>5</v>
      </c>
      <c r="L126" s="39"/>
      <c r="M126" s="180" t="s">
        <v>5</v>
      </c>
      <c r="N126" s="181" t="s">
        <v>45</v>
      </c>
      <c r="O126" s="40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AR126" s="22" t="s">
        <v>126</v>
      </c>
      <c r="AT126" s="22" t="s">
        <v>123</v>
      </c>
      <c r="AU126" s="22" t="s">
        <v>84</v>
      </c>
      <c r="AY126" s="22" t="s">
        <v>119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22" t="s">
        <v>82</v>
      </c>
      <c r="BK126" s="184">
        <f>ROUND(I126*H126,2)</f>
        <v>0</v>
      </c>
      <c r="BL126" s="22" t="s">
        <v>126</v>
      </c>
      <c r="BM126" s="22" t="s">
        <v>227</v>
      </c>
    </row>
    <row r="127" spans="2:65" s="1" customFormat="1" ht="22.5" customHeight="1">
      <c r="B127" s="172"/>
      <c r="C127" s="173" t="s">
        <v>188</v>
      </c>
      <c r="D127" s="173" t="s">
        <v>123</v>
      </c>
      <c r="E127" s="174" t="s">
        <v>228</v>
      </c>
      <c r="F127" s="175" t="s">
        <v>229</v>
      </c>
      <c r="G127" s="176" t="s">
        <v>147</v>
      </c>
      <c r="H127" s="177">
        <v>30680</v>
      </c>
      <c r="I127" s="178"/>
      <c r="J127" s="179">
        <f>ROUND(I127*H127,2)</f>
        <v>0</v>
      </c>
      <c r="K127" s="175" t="s">
        <v>5</v>
      </c>
      <c r="L127" s="39"/>
      <c r="M127" s="180" t="s">
        <v>5</v>
      </c>
      <c r="N127" s="181" t="s">
        <v>45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2" t="s">
        <v>126</v>
      </c>
      <c r="AT127" s="22" t="s">
        <v>123</v>
      </c>
      <c r="AU127" s="22" t="s">
        <v>84</v>
      </c>
      <c r="AY127" s="22" t="s">
        <v>119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2" t="s">
        <v>82</v>
      </c>
      <c r="BK127" s="184">
        <f>ROUND(I127*H127,2)</f>
        <v>0</v>
      </c>
      <c r="BL127" s="22" t="s">
        <v>126</v>
      </c>
      <c r="BM127" s="22" t="s">
        <v>230</v>
      </c>
    </row>
    <row r="128" spans="2:65" s="1" customFormat="1" ht="22.5" customHeight="1">
      <c r="B128" s="172"/>
      <c r="C128" s="173" t="s">
        <v>231</v>
      </c>
      <c r="D128" s="173" t="s">
        <v>123</v>
      </c>
      <c r="E128" s="174" t="s">
        <v>232</v>
      </c>
      <c r="F128" s="175" t="s">
        <v>233</v>
      </c>
      <c r="G128" s="176" t="s">
        <v>147</v>
      </c>
      <c r="H128" s="177">
        <v>495</v>
      </c>
      <c r="I128" s="178"/>
      <c r="J128" s="179">
        <f>ROUND(I128*H128,2)</f>
        <v>0</v>
      </c>
      <c r="K128" s="175" t="s">
        <v>5</v>
      </c>
      <c r="L128" s="39"/>
      <c r="M128" s="180" t="s">
        <v>5</v>
      </c>
      <c r="N128" s="181" t="s">
        <v>45</v>
      </c>
      <c r="O128" s="40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2" t="s">
        <v>126</v>
      </c>
      <c r="AT128" s="22" t="s">
        <v>123</v>
      </c>
      <c r="AU128" s="22" t="s">
        <v>84</v>
      </c>
      <c r="AY128" s="22" t="s">
        <v>119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2" t="s">
        <v>82</v>
      </c>
      <c r="BK128" s="184">
        <f>ROUND(I128*H128,2)</f>
        <v>0</v>
      </c>
      <c r="BL128" s="22" t="s">
        <v>126</v>
      </c>
      <c r="BM128" s="22" t="s">
        <v>234</v>
      </c>
    </row>
    <row r="129" spans="2:51" s="11" customFormat="1" ht="13.5">
      <c r="B129" s="191"/>
      <c r="D129" s="185" t="s">
        <v>148</v>
      </c>
      <c r="E129" s="192" t="s">
        <v>5</v>
      </c>
      <c r="F129" s="193" t="s">
        <v>235</v>
      </c>
      <c r="H129" s="194">
        <v>495</v>
      </c>
      <c r="I129" s="195"/>
      <c r="L129" s="191"/>
      <c r="M129" s="196"/>
      <c r="N129" s="197"/>
      <c r="O129" s="197"/>
      <c r="P129" s="197"/>
      <c r="Q129" s="197"/>
      <c r="R129" s="197"/>
      <c r="S129" s="197"/>
      <c r="T129" s="198"/>
      <c r="AT129" s="192" t="s">
        <v>148</v>
      </c>
      <c r="AU129" s="192" t="s">
        <v>84</v>
      </c>
      <c r="AV129" s="11" t="s">
        <v>84</v>
      </c>
      <c r="AW129" s="11" t="s">
        <v>37</v>
      </c>
      <c r="AX129" s="11" t="s">
        <v>74</v>
      </c>
      <c r="AY129" s="192" t="s">
        <v>119</v>
      </c>
    </row>
    <row r="130" spans="2:51" s="12" customFormat="1" ht="13.5">
      <c r="B130" s="199"/>
      <c r="D130" s="200" t="s">
        <v>148</v>
      </c>
      <c r="E130" s="201" t="s">
        <v>5</v>
      </c>
      <c r="F130" s="202" t="s">
        <v>150</v>
      </c>
      <c r="H130" s="203">
        <v>495</v>
      </c>
      <c r="I130" s="204"/>
      <c r="L130" s="199"/>
      <c r="M130" s="205"/>
      <c r="N130" s="206"/>
      <c r="O130" s="206"/>
      <c r="P130" s="206"/>
      <c r="Q130" s="206"/>
      <c r="R130" s="206"/>
      <c r="S130" s="206"/>
      <c r="T130" s="207"/>
      <c r="AT130" s="208" t="s">
        <v>148</v>
      </c>
      <c r="AU130" s="208" t="s">
        <v>84</v>
      </c>
      <c r="AV130" s="12" t="s">
        <v>126</v>
      </c>
      <c r="AW130" s="12" t="s">
        <v>37</v>
      </c>
      <c r="AX130" s="12" t="s">
        <v>82</v>
      </c>
      <c r="AY130" s="208" t="s">
        <v>119</v>
      </c>
    </row>
    <row r="131" spans="2:65" s="1" customFormat="1" ht="22.5" customHeight="1">
      <c r="B131" s="172"/>
      <c r="C131" s="173" t="s">
        <v>191</v>
      </c>
      <c r="D131" s="173" t="s">
        <v>123</v>
      </c>
      <c r="E131" s="174" t="s">
        <v>236</v>
      </c>
      <c r="F131" s="175" t="s">
        <v>237</v>
      </c>
      <c r="G131" s="176" t="s">
        <v>147</v>
      </c>
      <c r="H131" s="177">
        <v>5900</v>
      </c>
      <c r="I131" s="178"/>
      <c r="J131" s="179">
        <f>ROUND(I131*H131,2)</f>
        <v>0</v>
      </c>
      <c r="K131" s="175" t="s">
        <v>5</v>
      </c>
      <c r="L131" s="39"/>
      <c r="M131" s="180" t="s">
        <v>5</v>
      </c>
      <c r="N131" s="181" t="s">
        <v>45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2" t="s">
        <v>126</v>
      </c>
      <c r="AT131" s="22" t="s">
        <v>123</v>
      </c>
      <c r="AU131" s="22" t="s">
        <v>84</v>
      </c>
      <c r="AY131" s="22" t="s">
        <v>119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2" t="s">
        <v>82</v>
      </c>
      <c r="BK131" s="184">
        <f>ROUND(I131*H131,2)</f>
        <v>0</v>
      </c>
      <c r="BL131" s="22" t="s">
        <v>126</v>
      </c>
      <c r="BM131" s="22" t="s">
        <v>238</v>
      </c>
    </row>
    <row r="132" spans="2:65" s="1" customFormat="1" ht="22.5" customHeight="1">
      <c r="B132" s="172"/>
      <c r="C132" s="173" t="s">
        <v>239</v>
      </c>
      <c r="D132" s="173" t="s">
        <v>123</v>
      </c>
      <c r="E132" s="174" t="s">
        <v>240</v>
      </c>
      <c r="F132" s="175" t="s">
        <v>241</v>
      </c>
      <c r="G132" s="176" t="s">
        <v>242</v>
      </c>
      <c r="H132" s="177">
        <v>3.068</v>
      </c>
      <c r="I132" s="178"/>
      <c r="J132" s="179">
        <f>ROUND(I132*H132,2)</f>
        <v>0</v>
      </c>
      <c r="K132" s="175" t="s">
        <v>5</v>
      </c>
      <c r="L132" s="39"/>
      <c r="M132" s="180" t="s">
        <v>5</v>
      </c>
      <c r="N132" s="181" t="s">
        <v>45</v>
      </c>
      <c r="O132" s="40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22" t="s">
        <v>126</v>
      </c>
      <c r="AT132" s="22" t="s">
        <v>123</v>
      </c>
      <c r="AU132" s="22" t="s">
        <v>84</v>
      </c>
      <c r="AY132" s="22" t="s">
        <v>119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22" t="s">
        <v>82</v>
      </c>
      <c r="BK132" s="184">
        <f>ROUND(I132*H132,2)</f>
        <v>0</v>
      </c>
      <c r="BL132" s="22" t="s">
        <v>126</v>
      </c>
      <c r="BM132" s="22" t="s">
        <v>243</v>
      </c>
    </row>
    <row r="133" spans="2:51" s="11" customFormat="1" ht="13.5">
      <c r="B133" s="191"/>
      <c r="D133" s="185" t="s">
        <v>148</v>
      </c>
      <c r="E133" s="192" t="s">
        <v>5</v>
      </c>
      <c r="F133" s="193" t="s">
        <v>244</v>
      </c>
      <c r="H133" s="194">
        <v>3.068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148</v>
      </c>
      <c r="AU133" s="192" t="s">
        <v>84</v>
      </c>
      <c r="AV133" s="11" t="s">
        <v>84</v>
      </c>
      <c r="AW133" s="11" t="s">
        <v>37</v>
      </c>
      <c r="AX133" s="11" t="s">
        <v>74</v>
      </c>
      <c r="AY133" s="192" t="s">
        <v>119</v>
      </c>
    </row>
    <row r="134" spans="2:51" s="12" customFormat="1" ht="13.5">
      <c r="B134" s="199"/>
      <c r="D134" s="185" t="s">
        <v>148</v>
      </c>
      <c r="E134" s="219" t="s">
        <v>5</v>
      </c>
      <c r="F134" s="220" t="s">
        <v>150</v>
      </c>
      <c r="H134" s="221">
        <v>3.068</v>
      </c>
      <c r="I134" s="204"/>
      <c r="L134" s="199"/>
      <c r="M134" s="205"/>
      <c r="N134" s="206"/>
      <c r="O134" s="206"/>
      <c r="P134" s="206"/>
      <c r="Q134" s="206"/>
      <c r="R134" s="206"/>
      <c r="S134" s="206"/>
      <c r="T134" s="207"/>
      <c r="AT134" s="208" t="s">
        <v>148</v>
      </c>
      <c r="AU134" s="208" t="s">
        <v>84</v>
      </c>
      <c r="AV134" s="12" t="s">
        <v>126</v>
      </c>
      <c r="AW134" s="12" t="s">
        <v>37</v>
      </c>
      <c r="AX134" s="12" t="s">
        <v>82</v>
      </c>
      <c r="AY134" s="208" t="s">
        <v>119</v>
      </c>
    </row>
    <row r="135" spans="2:63" s="10" customFormat="1" ht="29.85" customHeight="1">
      <c r="B135" s="158"/>
      <c r="D135" s="169" t="s">
        <v>73</v>
      </c>
      <c r="E135" s="170" t="s">
        <v>84</v>
      </c>
      <c r="F135" s="170" t="s">
        <v>245</v>
      </c>
      <c r="I135" s="161"/>
      <c r="J135" s="171">
        <f>BK135</f>
        <v>0</v>
      </c>
      <c r="L135" s="158"/>
      <c r="M135" s="163"/>
      <c r="N135" s="164"/>
      <c r="O135" s="164"/>
      <c r="P135" s="165">
        <f>SUM(P136:P148)</f>
        <v>0</v>
      </c>
      <c r="Q135" s="164"/>
      <c r="R135" s="165">
        <f>SUM(R136:R148)</f>
        <v>44.54031164</v>
      </c>
      <c r="S135" s="164"/>
      <c r="T135" s="166">
        <f>SUM(T136:T148)</f>
        <v>0</v>
      </c>
      <c r="AR135" s="159" t="s">
        <v>82</v>
      </c>
      <c r="AT135" s="167" t="s">
        <v>73</v>
      </c>
      <c r="AU135" s="167" t="s">
        <v>82</v>
      </c>
      <c r="AY135" s="159" t="s">
        <v>119</v>
      </c>
      <c r="BK135" s="168">
        <f>SUM(BK136:BK148)</f>
        <v>0</v>
      </c>
    </row>
    <row r="136" spans="2:65" s="1" customFormat="1" ht="22.5" customHeight="1">
      <c r="B136" s="172"/>
      <c r="C136" s="173" t="s">
        <v>196</v>
      </c>
      <c r="D136" s="173" t="s">
        <v>123</v>
      </c>
      <c r="E136" s="174" t="s">
        <v>246</v>
      </c>
      <c r="F136" s="175" t="s">
        <v>247</v>
      </c>
      <c r="G136" s="176" t="s">
        <v>163</v>
      </c>
      <c r="H136" s="177">
        <v>40</v>
      </c>
      <c r="I136" s="178"/>
      <c r="J136" s="179">
        <f>ROUND(I136*H136,2)</f>
        <v>0</v>
      </c>
      <c r="K136" s="175" t="s">
        <v>5</v>
      </c>
      <c r="L136" s="39"/>
      <c r="M136" s="180" t="s">
        <v>5</v>
      </c>
      <c r="N136" s="181" t="s">
        <v>45</v>
      </c>
      <c r="O136" s="40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22" t="s">
        <v>126</v>
      </c>
      <c r="AT136" s="22" t="s">
        <v>123</v>
      </c>
      <c r="AU136" s="22" t="s">
        <v>84</v>
      </c>
      <c r="AY136" s="22" t="s">
        <v>119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22" t="s">
        <v>82</v>
      </c>
      <c r="BK136" s="184">
        <f>ROUND(I136*H136,2)</f>
        <v>0</v>
      </c>
      <c r="BL136" s="22" t="s">
        <v>126</v>
      </c>
      <c r="BM136" s="22" t="s">
        <v>248</v>
      </c>
    </row>
    <row r="137" spans="2:65" s="1" customFormat="1" ht="22.5" customHeight="1">
      <c r="B137" s="172"/>
      <c r="C137" s="173" t="s">
        <v>249</v>
      </c>
      <c r="D137" s="173" t="s">
        <v>123</v>
      </c>
      <c r="E137" s="174" t="s">
        <v>250</v>
      </c>
      <c r="F137" s="175" t="s">
        <v>251</v>
      </c>
      <c r="G137" s="176" t="s">
        <v>163</v>
      </c>
      <c r="H137" s="177">
        <v>1.86</v>
      </c>
      <c r="I137" s="178"/>
      <c r="J137" s="179">
        <f>ROUND(I137*H137,2)</f>
        <v>0</v>
      </c>
      <c r="K137" s="175" t="s">
        <v>5</v>
      </c>
      <c r="L137" s="39"/>
      <c r="M137" s="180" t="s">
        <v>5</v>
      </c>
      <c r="N137" s="181" t="s">
        <v>45</v>
      </c>
      <c r="O137" s="40"/>
      <c r="P137" s="182">
        <f>O137*H137</f>
        <v>0</v>
      </c>
      <c r="Q137" s="182">
        <v>2.16</v>
      </c>
      <c r="R137" s="182">
        <f>Q137*H137</f>
        <v>4.017600000000001</v>
      </c>
      <c r="S137" s="182">
        <v>0</v>
      </c>
      <c r="T137" s="183">
        <f>S137*H137</f>
        <v>0</v>
      </c>
      <c r="AR137" s="22" t="s">
        <v>126</v>
      </c>
      <c r="AT137" s="22" t="s">
        <v>123</v>
      </c>
      <c r="AU137" s="22" t="s">
        <v>84</v>
      </c>
      <c r="AY137" s="22" t="s">
        <v>119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2" t="s">
        <v>82</v>
      </c>
      <c r="BK137" s="184">
        <f>ROUND(I137*H137,2)</f>
        <v>0</v>
      </c>
      <c r="BL137" s="22" t="s">
        <v>126</v>
      </c>
      <c r="BM137" s="22" t="s">
        <v>252</v>
      </c>
    </row>
    <row r="138" spans="2:51" s="11" customFormat="1" ht="13.5">
      <c r="B138" s="191"/>
      <c r="D138" s="185" t="s">
        <v>148</v>
      </c>
      <c r="E138" s="192" t="s">
        <v>5</v>
      </c>
      <c r="F138" s="193" t="s">
        <v>253</v>
      </c>
      <c r="H138" s="194">
        <v>1.86</v>
      </c>
      <c r="I138" s="195"/>
      <c r="L138" s="191"/>
      <c r="M138" s="196"/>
      <c r="N138" s="197"/>
      <c r="O138" s="197"/>
      <c r="P138" s="197"/>
      <c r="Q138" s="197"/>
      <c r="R138" s="197"/>
      <c r="S138" s="197"/>
      <c r="T138" s="198"/>
      <c r="AT138" s="192" t="s">
        <v>148</v>
      </c>
      <c r="AU138" s="192" t="s">
        <v>84</v>
      </c>
      <c r="AV138" s="11" t="s">
        <v>84</v>
      </c>
      <c r="AW138" s="11" t="s">
        <v>37</v>
      </c>
      <c r="AX138" s="11" t="s">
        <v>74</v>
      </c>
      <c r="AY138" s="192" t="s">
        <v>119</v>
      </c>
    </row>
    <row r="139" spans="2:51" s="12" customFormat="1" ht="13.5">
      <c r="B139" s="199"/>
      <c r="D139" s="200" t="s">
        <v>148</v>
      </c>
      <c r="E139" s="201" t="s">
        <v>5</v>
      </c>
      <c r="F139" s="202" t="s">
        <v>150</v>
      </c>
      <c r="H139" s="203">
        <v>1.86</v>
      </c>
      <c r="I139" s="204"/>
      <c r="L139" s="199"/>
      <c r="M139" s="205"/>
      <c r="N139" s="206"/>
      <c r="O139" s="206"/>
      <c r="P139" s="206"/>
      <c r="Q139" s="206"/>
      <c r="R139" s="206"/>
      <c r="S139" s="206"/>
      <c r="T139" s="207"/>
      <c r="AT139" s="208" t="s">
        <v>148</v>
      </c>
      <c r="AU139" s="208" t="s">
        <v>84</v>
      </c>
      <c r="AV139" s="12" t="s">
        <v>126</v>
      </c>
      <c r="AW139" s="12" t="s">
        <v>37</v>
      </c>
      <c r="AX139" s="12" t="s">
        <v>82</v>
      </c>
      <c r="AY139" s="208" t="s">
        <v>119</v>
      </c>
    </row>
    <row r="140" spans="2:65" s="1" customFormat="1" ht="22.5" customHeight="1">
      <c r="B140" s="172"/>
      <c r="C140" s="173" t="s">
        <v>199</v>
      </c>
      <c r="D140" s="173" t="s">
        <v>123</v>
      </c>
      <c r="E140" s="174" t="s">
        <v>254</v>
      </c>
      <c r="F140" s="175" t="s">
        <v>255</v>
      </c>
      <c r="G140" s="176" t="s">
        <v>163</v>
      </c>
      <c r="H140" s="177">
        <v>12.69</v>
      </c>
      <c r="I140" s="178"/>
      <c r="J140" s="179">
        <f>ROUND(I140*H140,2)</f>
        <v>0</v>
      </c>
      <c r="K140" s="175" t="s">
        <v>5</v>
      </c>
      <c r="L140" s="39"/>
      <c r="M140" s="180" t="s">
        <v>5</v>
      </c>
      <c r="N140" s="181" t="s">
        <v>45</v>
      </c>
      <c r="O140" s="40"/>
      <c r="P140" s="182">
        <f>O140*H140</f>
        <v>0</v>
      </c>
      <c r="Q140" s="182">
        <v>2.45329</v>
      </c>
      <c r="R140" s="182">
        <f>Q140*H140</f>
        <v>31.132250099999997</v>
      </c>
      <c r="S140" s="182">
        <v>0</v>
      </c>
      <c r="T140" s="183">
        <f>S140*H140</f>
        <v>0</v>
      </c>
      <c r="AR140" s="22" t="s">
        <v>126</v>
      </c>
      <c r="AT140" s="22" t="s">
        <v>123</v>
      </c>
      <c r="AU140" s="22" t="s">
        <v>84</v>
      </c>
      <c r="AY140" s="22" t="s">
        <v>119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22" t="s">
        <v>82</v>
      </c>
      <c r="BK140" s="184">
        <f>ROUND(I140*H140,2)</f>
        <v>0</v>
      </c>
      <c r="BL140" s="22" t="s">
        <v>126</v>
      </c>
      <c r="BM140" s="22" t="s">
        <v>256</v>
      </c>
    </row>
    <row r="141" spans="2:65" s="1" customFormat="1" ht="22.5" customHeight="1">
      <c r="B141" s="172"/>
      <c r="C141" s="173" t="s">
        <v>257</v>
      </c>
      <c r="D141" s="173" t="s">
        <v>123</v>
      </c>
      <c r="E141" s="174" t="s">
        <v>258</v>
      </c>
      <c r="F141" s="175" t="s">
        <v>259</v>
      </c>
      <c r="G141" s="176" t="s">
        <v>147</v>
      </c>
      <c r="H141" s="177">
        <v>22.4</v>
      </c>
      <c r="I141" s="178"/>
      <c r="J141" s="179">
        <f>ROUND(I141*H141,2)</f>
        <v>0</v>
      </c>
      <c r="K141" s="175" t="s">
        <v>5</v>
      </c>
      <c r="L141" s="39"/>
      <c r="M141" s="180" t="s">
        <v>5</v>
      </c>
      <c r="N141" s="181" t="s">
        <v>45</v>
      </c>
      <c r="O141" s="40"/>
      <c r="P141" s="182">
        <f>O141*H141</f>
        <v>0</v>
      </c>
      <c r="Q141" s="182">
        <v>0.00103</v>
      </c>
      <c r="R141" s="182">
        <f>Q141*H141</f>
        <v>0.023072000000000002</v>
      </c>
      <c r="S141" s="182">
        <v>0</v>
      </c>
      <c r="T141" s="183">
        <f>S141*H141</f>
        <v>0</v>
      </c>
      <c r="AR141" s="22" t="s">
        <v>126</v>
      </c>
      <c r="AT141" s="22" t="s">
        <v>123</v>
      </c>
      <c r="AU141" s="22" t="s">
        <v>84</v>
      </c>
      <c r="AY141" s="22" t="s">
        <v>119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2" t="s">
        <v>82</v>
      </c>
      <c r="BK141" s="184">
        <f>ROUND(I141*H141,2)</f>
        <v>0</v>
      </c>
      <c r="BL141" s="22" t="s">
        <v>126</v>
      </c>
      <c r="BM141" s="22" t="s">
        <v>260</v>
      </c>
    </row>
    <row r="142" spans="2:51" s="11" customFormat="1" ht="13.5">
      <c r="B142" s="191"/>
      <c r="D142" s="185" t="s">
        <v>148</v>
      </c>
      <c r="E142" s="192" t="s">
        <v>5</v>
      </c>
      <c r="F142" s="193" t="s">
        <v>261</v>
      </c>
      <c r="H142" s="194">
        <v>22.4</v>
      </c>
      <c r="I142" s="195"/>
      <c r="L142" s="191"/>
      <c r="M142" s="196"/>
      <c r="N142" s="197"/>
      <c r="O142" s="197"/>
      <c r="P142" s="197"/>
      <c r="Q142" s="197"/>
      <c r="R142" s="197"/>
      <c r="S142" s="197"/>
      <c r="T142" s="198"/>
      <c r="AT142" s="192" t="s">
        <v>148</v>
      </c>
      <c r="AU142" s="192" t="s">
        <v>84</v>
      </c>
      <c r="AV142" s="11" t="s">
        <v>84</v>
      </c>
      <c r="AW142" s="11" t="s">
        <v>37</v>
      </c>
      <c r="AX142" s="11" t="s">
        <v>74</v>
      </c>
      <c r="AY142" s="192" t="s">
        <v>119</v>
      </c>
    </row>
    <row r="143" spans="2:51" s="12" customFormat="1" ht="13.5">
      <c r="B143" s="199"/>
      <c r="D143" s="200" t="s">
        <v>148</v>
      </c>
      <c r="E143" s="201" t="s">
        <v>5</v>
      </c>
      <c r="F143" s="202" t="s">
        <v>150</v>
      </c>
      <c r="H143" s="203">
        <v>22.4</v>
      </c>
      <c r="I143" s="204"/>
      <c r="L143" s="199"/>
      <c r="M143" s="205"/>
      <c r="N143" s="206"/>
      <c r="O143" s="206"/>
      <c r="P143" s="206"/>
      <c r="Q143" s="206"/>
      <c r="R143" s="206"/>
      <c r="S143" s="206"/>
      <c r="T143" s="207"/>
      <c r="AT143" s="208" t="s">
        <v>148</v>
      </c>
      <c r="AU143" s="208" t="s">
        <v>84</v>
      </c>
      <c r="AV143" s="12" t="s">
        <v>126</v>
      </c>
      <c r="AW143" s="12" t="s">
        <v>37</v>
      </c>
      <c r="AX143" s="12" t="s">
        <v>82</v>
      </c>
      <c r="AY143" s="208" t="s">
        <v>119</v>
      </c>
    </row>
    <row r="144" spans="2:65" s="1" customFormat="1" ht="22.5" customHeight="1">
      <c r="B144" s="172"/>
      <c r="C144" s="173" t="s">
        <v>202</v>
      </c>
      <c r="D144" s="173" t="s">
        <v>123</v>
      </c>
      <c r="E144" s="174" t="s">
        <v>262</v>
      </c>
      <c r="F144" s="175" t="s">
        <v>263</v>
      </c>
      <c r="G144" s="176" t="s">
        <v>147</v>
      </c>
      <c r="H144" s="177">
        <v>22.4</v>
      </c>
      <c r="I144" s="178"/>
      <c r="J144" s="179">
        <f>ROUND(I144*H144,2)</f>
        <v>0</v>
      </c>
      <c r="K144" s="175" t="s">
        <v>5</v>
      </c>
      <c r="L144" s="39"/>
      <c r="M144" s="180" t="s">
        <v>5</v>
      </c>
      <c r="N144" s="181" t="s">
        <v>45</v>
      </c>
      <c r="O144" s="40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22" t="s">
        <v>126</v>
      </c>
      <c r="AT144" s="22" t="s">
        <v>123</v>
      </c>
      <c r="AU144" s="22" t="s">
        <v>84</v>
      </c>
      <c r="AY144" s="22" t="s">
        <v>119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22" t="s">
        <v>82</v>
      </c>
      <c r="BK144" s="184">
        <f>ROUND(I144*H144,2)</f>
        <v>0</v>
      </c>
      <c r="BL144" s="22" t="s">
        <v>126</v>
      </c>
      <c r="BM144" s="22" t="s">
        <v>264</v>
      </c>
    </row>
    <row r="145" spans="2:65" s="1" customFormat="1" ht="22.5" customHeight="1">
      <c r="B145" s="172"/>
      <c r="C145" s="173" t="s">
        <v>265</v>
      </c>
      <c r="D145" s="173" t="s">
        <v>123</v>
      </c>
      <c r="E145" s="174" t="s">
        <v>266</v>
      </c>
      <c r="F145" s="175" t="s">
        <v>267</v>
      </c>
      <c r="G145" s="176" t="s">
        <v>268</v>
      </c>
      <c r="H145" s="177">
        <v>0.229</v>
      </c>
      <c r="I145" s="178"/>
      <c r="J145" s="179">
        <f>ROUND(I145*H145,2)</f>
        <v>0</v>
      </c>
      <c r="K145" s="175" t="s">
        <v>5</v>
      </c>
      <c r="L145" s="39"/>
      <c r="M145" s="180" t="s">
        <v>5</v>
      </c>
      <c r="N145" s="181" t="s">
        <v>45</v>
      </c>
      <c r="O145" s="40"/>
      <c r="P145" s="182">
        <f>O145*H145</f>
        <v>0</v>
      </c>
      <c r="Q145" s="182">
        <v>1.05306</v>
      </c>
      <c r="R145" s="182">
        <f>Q145*H145</f>
        <v>0.24115074000000003</v>
      </c>
      <c r="S145" s="182">
        <v>0</v>
      </c>
      <c r="T145" s="183">
        <f>S145*H145</f>
        <v>0</v>
      </c>
      <c r="AR145" s="22" t="s">
        <v>126</v>
      </c>
      <c r="AT145" s="22" t="s">
        <v>123</v>
      </c>
      <c r="AU145" s="22" t="s">
        <v>84</v>
      </c>
      <c r="AY145" s="22" t="s">
        <v>119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22" t="s">
        <v>82</v>
      </c>
      <c r="BK145" s="184">
        <f>ROUND(I145*H145,2)</f>
        <v>0</v>
      </c>
      <c r="BL145" s="22" t="s">
        <v>126</v>
      </c>
      <c r="BM145" s="22" t="s">
        <v>269</v>
      </c>
    </row>
    <row r="146" spans="2:65" s="1" customFormat="1" ht="31.5" customHeight="1">
      <c r="B146" s="172"/>
      <c r="C146" s="173" t="s">
        <v>206</v>
      </c>
      <c r="D146" s="173" t="s">
        <v>123</v>
      </c>
      <c r="E146" s="174" t="s">
        <v>270</v>
      </c>
      <c r="F146" s="175" t="s">
        <v>271</v>
      </c>
      <c r="G146" s="176" t="s">
        <v>163</v>
      </c>
      <c r="H146" s="177">
        <v>3.72</v>
      </c>
      <c r="I146" s="178"/>
      <c r="J146" s="179">
        <f>ROUND(I146*H146,2)</f>
        <v>0</v>
      </c>
      <c r="K146" s="175" t="s">
        <v>5</v>
      </c>
      <c r="L146" s="39"/>
      <c r="M146" s="180" t="s">
        <v>5</v>
      </c>
      <c r="N146" s="181" t="s">
        <v>45</v>
      </c>
      <c r="O146" s="40"/>
      <c r="P146" s="182">
        <f>O146*H146</f>
        <v>0</v>
      </c>
      <c r="Q146" s="182">
        <v>2.45329</v>
      </c>
      <c r="R146" s="182">
        <f>Q146*H146</f>
        <v>9.126238800000001</v>
      </c>
      <c r="S146" s="182">
        <v>0</v>
      </c>
      <c r="T146" s="183">
        <f>S146*H146</f>
        <v>0</v>
      </c>
      <c r="AR146" s="22" t="s">
        <v>126</v>
      </c>
      <c r="AT146" s="22" t="s">
        <v>123</v>
      </c>
      <c r="AU146" s="22" t="s">
        <v>84</v>
      </c>
      <c r="AY146" s="22" t="s">
        <v>119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22" t="s">
        <v>82</v>
      </c>
      <c r="BK146" s="184">
        <f>ROUND(I146*H146,2)</f>
        <v>0</v>
      </c>
      <c r="BL146" s="22" t="s">
        <v>126</v>
      </c>
      <c r="BM146" s="22" t="s">
        <v>272</v>
      </c>
    </row>
    <row r="147" spans="2:51" s="11" customFormat="1" ht="13.5">
      <c r="B147" s="191"/>
      <c r="D147" s="185" t="s">
        <v>148</v>
      </c>
      <c r="E147" s="192" t="s">
        <v>5</v>
      </c>
      <c r="F147" s="193" t="s">
        <v>273</v>
      </c>
      <c r="H147" s="194">
        <v>3.72</v>
      </c>
      <c r="I147" s="195"/>
      <c r="L147" s="191"/>
      <c r="M147" s="196"/>
      <c r="N147" s="197"/>
      <c r="O147" s="197"/>
      <c r="P147" s="197"/>
      <c r="Q147" s="197"/>
      <c r="R147" s="197"/>
      <c r="S147" s="197"/>
      <c r="T147" s="198"/>
      <c r="AT147" s="192" t="s">
        <v>148</v>
      </c>
      <c r="AU147" s="192" t="s">
        <v>84</v>
      </c>
      <c r="AV147" s="11" t="s">
        <v>84</v>
      </c>
      <c r="AW147" s="11" t="s">
        <v>37</v>
      </c>
      <c r="AX147" s="11" t="s">
        <v>74</v>
      </c>
      <c r="AY147" s="192" t="s">
        <v>119</v>
      </c>
    </row>
    <row r="148" spans="2:51" s="12" customFormat="1" ht="13.5">
      <c r="B148" s="199"/>
      <c r="D148" s="185" t="s">
        <v>148</v>
      </c>
      <c r="E148" s="219" t="s">
        <v>5</v>
      </c>
      <c r="F148" s="220" t="s">
        <v>150</v>
      </c>
      <c r="H148" s="221">
        <v>3.72</v>
      </c>
      <c r="I148" s="204"/>
      <c r="L148" s="199"/>
      <c r="M148" s="205"/>
      <c r="N148" s="206"/>
      <c r="O148" s="206"/>
      <c r="P148" s="206"/>
      <c r="Q148" s="206"/>
      <c r="R148" s="206"/>
      <c r="S148" s="206"/>
      <c r="T148" s="207"/>
      <c r="AT148" s="208" t="s">
        <v>148</v>
      </c>
      <c r="AU148" s="208" t="s">
        <v>84</v>
      </c>
      <c r="AV148" s="12" t="s">
        <v>126</v>
      </c>
      <c r="AW148" s="12" t="s">
        <v>37</v>
      </c>
      <c r="AX148" s="12" t="s">
        <v>82</v>
      </c>
      <c r="AY148" s="208" t="s">
        <v>119</v>
      </c>
    </row>
    <row r="149" spans="2:63" s="10" customFormat="1" ht="29.85" customHeight="1">
      <c r="B149" s="158"/>
      <c r="D149" s="169" t="s">
        <v>73</v>
      </c>
      <c r="E149" s="170" t="s">
        <v>154</v>
      </c>
      <c r="F149" s="170" t="s">
        <v>274</v>
      </c>
      <c r="I149" s="161"/>
      <c r="J149" s="171">
        <f>BK149</f>
        <v>0</v>
      </c>
      <c r="L149" s="158"/>
      <c r="M149" s="163"/>
      <c r="N149" s="164"/>
      <c r="O149" s="164"/>
      <c r="P149" s="165">
        <f>P150</f>
        <v>0</v>
      </c>
      <c r="Q149" s="164"/>
      <c r="R149" s="165">
        <f>R150</f>
        <v>75.42398159999999</v>
      </c>
      <c r="S149" s="164"/>
      <c r="T149" s="166">
        <f>T150</f>
        <v>0</v>
      </c>
      <c r="AR149" s="159" t="s">
        <v>82</v>
      </c>
      <c r="AT149" s="167" t="s">
        <v>73</v>
      </c>
      <c r="AU149" s="167" t="s">
        <v>82</v>
      </c>
      <c r="AY149" s="159" t="s">
        <v>119</v>
      </c>
      <c r="BK149" s="168">
        <f>BK150</f>
        <v>0</v>
      </c>
    </row>
    <row r="150" spans="2:65" s="1" customFormat="1" ht="31.5" customHeight="1">
      <c r="B150" s="172"/>
      <c r="C150" s="173" t="s">
        <v>275</v>
      </c>
      <c r="D150" s="173" t="s">
        <v>123</v>
      </c>
      <c r="E150" s="174" t="s">
        <v>276</v>
      </c>
      <c r="F150" s="175" t="s">
        <v>277</v>
      </c>
      <c r="G150" s="176" t="s">
        <v>163</v>
      </c>
      <c r="H150" s="177">
        <v>26.037</v>
      </c>
      <c r="I150" s="178"/>
      <c r="J150" s="179">
        <f>ROUND(I150*H150,2)</f>
        <v>0</v>
      </c>
      <c r="K150" s="175" t="s">
        <v>5</v>
      </c>
      <c r="L150" s="39"/>
      <c r="M150" s="180" t="s">
        <v>5</v>
      </c>
      <c r="N150" s="181" t="s">
        <v>45</v>
      </c>
      <c r="O150" s="40"/>
      <c r="P150" s="182">
        <f>O150*H150</f>
        <v>0</v>
      </c>
      <c r="Q150" s="182">
        <v>2.8968</v>
      </c>
      <c r="R150" s="182">
        <f>Q150*H150</f>
        <v>75.42398159999999</v>
      </c>
      <c r="S150" s="182">
        <v>0</v>
      </c>
      <c r="T150" s="183">
        <f>S150*H150</f>
        <v>0</v>
      </c>
      <c r="AR150" s="22" t="s">
        <v>126</v>
      </c>
      <c r="AT150" s="22" t="s">
        <v>123</v>
      </c>
      <c r="AU150" s="22" t="s">
        <v>84</v>
      </c>
      <c r="AY150" s="22" t="s">
        <v>119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22" t="s">
        <v>82</v>
      </c>
      <c r="BK150" s="184">
        <f>ROUND(I150*H150,2)</f>
        <v>0</v>
      </c>
      <c r="BL150" s="22" t="s">
        <v>126</v>
      </c>
      <c r="BM150" s="22" t="s">
        <v>278</v>
      </c>
    </row>
    <row r="151" spans="2:63" s="10" customFormat="1" ht="29.85" customHeight="1">
      <c r="B151" s="158"/>
      <c r="D151" s="169" t="s">
        <v>73</v>
      </c>
      <c r="E151" s="170" t="s">
        <v>126</v>
      </c>
      <c r="F151" s="170" t="s">
        <v>279</v>
      </c>
      <c r="I151" s="161"/>
      <c r="J151" s="171">
        <f>BK151</f>
        <v>0</v>
      </c>
      <c r="L151" s="158"/>
      <c r="M151" s="163"/>
      <c r="N151" s="164"/>
      <c r="O151" s="164"/>
      <c r="P151" s="165">
        <f>SUM(P152:P164)</f>
        <v>0</v>
      </c>
      <c r="Q151" s="164"/>
      <c r="R151" s="165">
        <f>SUM(R152:R164)</f>
        <v>270.93147</v>
      </c>
      <c r="S151" s="164"/>
      <c r="T151" s="166">
        <f>SUM(T152:T164)</f>
        <v>0</v>
      </c>
      <c r="AR151" s="159" t="s">
        <v>82</v>
      </c>
      <c r="AT151" s="167" t="s">
        <v>73</v>
      </c>
      <c r="AU151" s="167" t="s">
        <v>82</v>
      </c>
      <c r="AY151" s="159" t="s">
        <v>119</v>
      </c>
      <c r="BK151" s="168">
        <f>SUM(BK152:BK164)</f>
        <v>0</v>
      </c>
    </row>
    <row r="152" spans="2:65" s="1" customFormat="1" ht="31.5" customHeight="1">
      <c r="B152" s="172"/>
      <c r="C152" s="173" t="s">
        <v>210</v>
      </c>
      <c r="D152" s="173" t="s">
        <v>123</v>
      </c>
      <c r="E152" s="174" t="s">
        <v>280</v>
      </c>
      <c r="F152" s="175" t="s">
        <v>281</v>
      </c>
      <c r="G152" s="176" t="s">
        <v>147</v>
      </c>
      <c r="H152" s="177">
        <v>54.24</v>
      </c>
      <c r="I152" s="178"/>
      <c r="J152" s="179">
        <f>ROUND(I152*H152,2)</f>
        <v>0</v>
      </c>
      <c r="K152" s="175" t="s">
        <v>5</v>
      </c>
      <c r="L152" s="39"/>
      <c r="M152" s="180" t="s">
        <v>5</v>
      </c>
      <c r="N152" s="181" t="s">
        <v>45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2" t="s">
        <v>126</v>
      </c>
      <c r="AT152" s="22" t="s">
        <v>123</v>
      </c>
      <c r="AU152" s="22" t="s">
        <v>84</v>
      </c>
      <c r="AY152" s="22" t="s">
        <v>119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2" t="s">
        <v>82</v>
      </c>
      <c r="BK152" s="184">
        <f>ROUND(I152*H152,2)</f>
        <v>0</v>
      </c>
      <c r="BL152" s="22" t="s">
        <v>126</v>
      </c>
      <c r="BM152" s="22" t="s">
        <v>282</v>
      </c>
    </row>
    <row r="153" spans="2:51" s="11" customFormat="1" ht="13.5">
      <c r="B153" s="191"/>
      <c r="D153" s="185" t="s">
        <v>148</v>
      </c>
      <c r="E153" s="192" t="s">
        <v>5</v>
      </c>
      <c r="F153" s="193" t="s">
        <v>283</v>
      </c>
      <c r="H153" s="194">
        <v>54.24</v>
      </c>
      <c r="I153" s="195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2" t="s">
        <v>148</v>
      </c>
      <c r="AU153" s="192" t="s">
        <v>84</v>
      </c>
      <c r="AV153" s="11" t="s">
        <v>84</v>
      </c>
      <c r="AW153" s="11" t="s">
        <v>37</v>
      </c>
      <c r="AX153" s="11" t="s">
        <v>74</v>
      </c>
      <c r="AY153" s="192" t="s">
        <v>119</v>
      </c>
    </row>
    <row r="154" spans="2:51" s="12" customFormat="1" ht="13.5">
      <c r="B154" s="199"/>
      <c r="D154" s="200" t="s">
        <v>148</v>
      </c>
      <c r="E154" s="201" t="s">
        <v>5</v>
      </c>
      <c r="F154" s="202" t="s">
        <v>150</v>
      </c>
      <c r="H154" s="203">
        <v>54.24</v>
      </c>
      <c r="I154" s="204"/>
      <c r="L154" s="199"/>
      <c r="M154" s="205"/>
      <c r="N154" s="206"/>
      <c r="O154" s="206"/>
      <c r="P154" s="206"/>
      <c r="Q154" s="206"/>
      <c r="R154" s="206"/>
      <c r="S154" s="206"/>
      <c r="T154" s="207"/>
      <c r="AT154" s="208" t="s">
        <v>148</v>
      </c>
      <c r="AU154" s="208" t="s">
        <v>84</v>
      </c>
      <c r="AV154" s="12" t="s">
        <v>126</v>
      </c>
      <c r="AW154" s="12" t="s">
        <v>37</v>
      </c>
      <c r="AX154" s="12" t="s">
        <v>82</v>
      </c>
      <c r="AY154" s="208" t="s">
        <v>119</v>
      </c>
    </row>
    <row r="155" spans="2:65" s="1" customFormat="1" ht="22.5" customHeight="1">
      <c r="B155" s="172"/>
      <c r="C155" s="173" t="s">
        <v>284</v>
      </c>
      <c r="D155" s="173" t="s">
        <v>123</v>
      </c>
      <c r="E155" s="174" t="s">
        <v>285</v>
      </c>
      <c r="F155" s="175" t="s">
        <v>286</v>
      </c>
      <c r="G155" s="176" t="s">
        <v>147</v>
      </c>
      <c r="H155" s="177">
        <v>1.05</v>
      </c>
      <c r="I155" s="178"/>
      <c r="J155" s="179">
        <f>ROUND(I155*H155,2)</f>
        <v>0</v>
      </c>
      <c r="K155" s="175" t="s">
        <v>5</v>
      </c>
      <c r="L155" s="39"/>
      <c r="M155" s="180" t="s">
        <v>5</v>
      </c>
      <c r="N155" s="181" t="s">
        <v>45</v>
      </c>
      <c r="O155" s="40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22" t="s">
        <v>126</v>
      </c>
      <c r="AT155" s="22" t="s">
        <v>123</v>
      </c>
      <c r="AU155" s="22" t="s">
        <v>84</v>
      </c>
      <c r="AY155" s="22" t="s">
        <v>119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2" t="s">
        <v>82</v>
      </c>
      <c r="BK155" s="184">
        <f>ROUND(I155*H155,2)</f>
        <v>0</v>
      </c>
      <c r="BL155" s="22" t="s">
        <v>126</v>
      </c>
      <c r="BM155" s="22" t="s">
        <v>287</v>
      </c>
    </row>
    <row r="156" spans="2:65" s="1" customFormat="1" ht="22.5" customHeight="1">
      <c r="B156" s="172"/>
      <c r="C156" s="173" t="s">
        <v>214</v>
      </c>
      <c r="D156" s="173" t="s">
        <v>123</v>
      </c>
      <c r="E156" s="174" t="s">
        <v>288</v>
      </c>
      <c r="F156" s="175" t="s">
        <v>289</v>
      </c>
      <c r="G156" s="176" t="s">
        <v>147</v>
      </c>
      <c r="H156" s="177">
        <v>54.24</v>
      </c>
      <c r="I156" s="178"/>
      <c r="J156" s="179">
        <f>ROUND(I156*H156,2)</f>
        <v>0</v>
      </c>
      <c r="K156" s="175" t="s">
        <v>5</v>
      </c>
      <c r="L156" s="39"/>
      <c r="M156" s="180" t="s">
        <v>5</v>
      </c>
      <c r="N156" s="181" t="s">
        <v>45</v>
      </c>
      <c r="O156" s="40"/>
      <c r="P156" s="182">
        <f>O156*H156</f>
        <v>0</v>
      </c>
      <c r="Q156" s="182">
        <v>0.20266</v>
      </c>
      <c r="R156" s="182">
        <f>Q156*H156</f>
        <v>10.9922784</v>
      </c>
      <c r="S156" s="182">
        <v>0</v>
      </c>
      <c r="T156" s="183">
        <f>S156*H156</f>
        <v>0</v>
      </c>
      <c r="AR156" s="22" t="s">
        <v>126</v>
      </c>
      <c r="AT156" s="22" t="s">
        <v>123</v>
      </c>
      <c r="AU156" s="22" t="s">
        <v>84</v>
      </c>
      <c r="AY156" s="22" t="s">
        <v>119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2" t="s">
        <v>82</v>
      </c>
      <c r="BK156" s="184">
        <f>ROUND(I156*H156,2)</f>
        <v>0</v>
      </c>
      <c r="BL156" s="22" t="s">
        <v>126</v>
      </c>
      <c r="BM156" s="22" t="s">
        <v>290</v>
      </c>
    </row>
    <row r="157" spans="2:65" s="1" customFormat="1" ht="22.5" customHeight="1">
      <c r="B157" s="172"/>
      <c r="C157" s="173" t="s">
        <v>291</v>
      </c>
      <c r="D157" s="173" t="s">
        <v>123</v>
      </c>
      <c r="E157" s="174" t="s">
        <v>292</v>
      </c>
      <c r="F157" s="175" t="s">
        <v>293</v>
      </c>
      <c r="G157" s="176" t="s">
        <v>147</v>
      </c>
      <c r="H157" s="177">
        <v>540</v>
      </c>
      <c r="I157" s="178"/>
      <c r="J157" s="179">
        <f>ROUND(I157*H157,2)</f>
        <v>0</v>
      </c>
      <c r="K157" s="175" t="s">
        <v>5</v>
      </c>
      <c r="L157" s="39"/>
      <c r="M157" s="180" t="s">
        <v>5</v>
      </c>
      <c r="N157" s="181" t="s">
        <v>45</v>
      </c>
      <c r="O157" s="40"/>
      <c r="P157" s="182">
        <f>O157*H157</f>
        <v>0</v>
      </c>
      <c r="Q157" s="182">
        <v>0.21252</v>
      </c>
      <c r="R157" s="182">
        <f>Q157*H157</f>
        <v>114.76079999999999</v>
      </c>
      <c r="S157" s="182">
        <v>0</v>
      </c>
      <c r="T157" s="183">
        <f>S157*H157</f>
        <v>0</v>
      </c>
      <c r="AR157" s="22" t="s">
        <v>126</v>
      </c>
      <c r="AT157" s="22" t="s">
        <v>123</v>
      </c>
      <c r="AU157" s="22" t="s">
        <v>84</v>
      </c>
      <c r="AY157" s="22" t="s">
        <v>119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2" t="s">
        <v>82</v>
      </c>
      <c r="BK157" s="184">
        <f>ROUND(I157*H157,2)</f>
        <v>0</v>
      </c>
      <c r="BL157" s="22" t="s">
        <v>126</v>
      </c>
      <c r="BM157" s="22" t="s">
        <v>294</v>
      </c>
    </row>
    <row r="158" spans="2:51" s="11" customFormat="1" ht="13.5">
      <c r="B158" s="191"/>
      <c r="D158" s="185" t="s">
        <v>148</v>
      </c>
      <c r="E158" s="192" t="s">
        <v>5</v>
      </c>
      <c r="F158" s="193" t="s">
        <v>295</v>
      </c>
      <c r="H158" s="194">
        <v>540</v>
      </c>
      <c r="I158" s="195"/>
      <c r="L158" s="191"/>
      <c r="M158" s="196"/>
      <c r="N158" s="197"/>
      <c r="O158" s="197"/>
      <c r="P158" s="197"/>
      <c r="Q158" s="197"/>
      <c r="R158" s="197"/>
      <c r="S158" s="197"/>
      <c r="T158" s="198"/>
      <c r="AT158" s="192" t="s">
        <v>148</v>
      </c>
      <c r="AU158" s="192" t="s">
        <v>84</v>
      </c>
      <c r="AV158" s="11" t="s">
        <v>84</v>
      </c>
      <c r="AW158" s="11" t="s">
        <v>37</v>
      </c>
      <c r="AX158" s="11" t="s">
        <v>74</v>
      </c>
      <c r="AY158" s="192" t="s">
        <v>119</v>
      </c>
    </row>
    <row r="159" spans="2:51" s="12" customFormat="1" ht="13.5">
      <c r="B159" s="199"/>
      <c r="D159" s="200" t="s">
        <v>148</v>
      </c>
      <c r="E159" s="201" t="s">
        <v>5</v>
      </c>
      <c r="F159" s="202" t="s">
        <v>150</v>
      </c>
      <c r="H159" s="203">
        <v>540</v>
      </c>
      <c r="I159" s="204"/>
      <c r="L159" s="199"/>
      <c r="M159" s="205"/>
      <c r="N159" s="206"/>
      <c r="O159" s="206"/>
      <c r="P159" s="206"/>
      <c r="Q159" s="206"/>
      <c r="R159" s="206"/>
      <c r="S159" s="206"/>
      <c r="T159" s="207"/>
      <c r="AT159" s="208" t="s">
        <v>148</v>
      </c>
      <c r="AU159" s="208" t="s">
        <v>84</v>
      </c>
      <c r="AV159" s="12" t="s">
        <v>126</v>
      </c>
      <c r="AW159" s="12" t="s">
        <v>37</v>
      </c>
      <c r="AX159" s="12" t="s">
        <v>82</v>
      </c>
      <c r="AY159" s="208" t="s">
        <v>119</v>
      </c>
    </row>
    <row r="160" spans="2:65" s="1" customFormat="1" ht="22.5" customHeight="1">
      <c r="B160" s="172"/>
      <c r="C160" s="173" t="s">
        <v>218</v>
      </c>
      <c r="D160" s="173" t="s">
        <v>123</v>
      </c>
      <c r="E160" s="174" t="s">
        <v>296</v>
      </c>
      <c r="F160" s="175" t="s">
        <v>297</v>
      </c>
      <c r="G160" s="176" t="s">
        <v>163</v>
      </c>
      <c r="H160" s="177">
        <v>54</v>
      </c>
      <c r="I160" s="178"/>
      <c r="J160" s="179">
        <f>ROUND(I160*H160,2)</f>
        <v>0</v>
      </c>
      <c r="K160" s="175" t="s">
        <v>5</v>
      </c>
      <c r="L160" s="39"/>
      <c r="M160" s="180" t="s">
        <v>5</v>
      </c>
      <c r="N160" s="181" t="s">
        <v>45</v>
      </c>
      <c r="O160" s="40"/>
      <c r="P160" s="182">
        <f>O160*H160</f>
        <v>0</v>
      </c>
      <c r="Q160" s="182">
        <v>2.16</v>
      </c>
      <c r="R160" s="182">
        <f>Q160*H160</f>
        <v>116.64000000000001</v>
      </c>
      <c r="S160" s="182">
        <v>0</v>
      </c>
      <c r="T160" s="183">
        <f>S160*H160</f>
        <v>0</v>
      </c>
      <c r="AR160" s="22" t="s">
        <v>126</v>
      </c>
      <c r="AT160" s="22" t="s">
        <v>123</v>
      </c>
      <c r="AU160" s="22" t="s">
        <v>84</v>
      </c>
      <c r="AY160" s="22" t="s">
        <v>119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2" t="s">
        <v>82</v>
      </c>
      <c r="BK160" s="184">
        <f>ROUND(I160*H160,2)</f>
        <v>0</v>
      </c>
      <c r="BL160" s="22" t="s">
        <v>126</v>
      </c>
      <c r="BM160" s="22" t="s">
        <v>298</v>
      </c>
    </row>
    <row r="161" spans="2:65" s="1" customFormat="1" ht="22.5" customHeight="1">
      <c r="B161" s="172"/>
      <c r="C161" s="173" t="s">
        <v>299</v>
      </c>
      <c r="D161" s="173" t="s">
        <v>123</v>
      </c>
      <c r="E161" s="174" t="s">
        <v>300</v>
      </c>
      <c r="F161" s="175" t="s">
        <v>301</v>
      </c>
      <c r="G161" s="176" t="s">
        <v>147</v>
      </c>
      <c r="H161" s="177">
        <v>0.6</v>
      </c>
      <c r="I161" s="178"/>
      <c r="J161" s="179">
        <f>ROUND(I161*H161,2)</f>
        <v>0</v>
      </c>
      <c r="K161" s="175" t="s">
        <v>5</v>
      </c>
      <c r="L161" s="39"/>
      <c r="M161" s="180" t="s">
        <v>5</v>
      </c>
      <c r="N161" s="181" t="s">
        <v>45</v>
      </c>
      <c r="O161" s="40"/>
      <c r="P161" s="182">
        <f>O161*H161</f>
        <v>0</v>
      </c>
      <c r="Q161" s="182">
        <v>0.78741</v>
      </c>
      <c r="R161" s="182">
        <f>Q161*H161</f>
        <v>0.47244600000000003</v>
      </c>
      <c r="S161" s="182">
        <v>0</v>
      </c>
      <c r="T161" s="183">
        <f>S161*H161</f>
        <v>0</v>
      </c>
      <c r="AR161" s="22" t="s">
        <v>126</v>
      </c>
      <c r="AT161" s="22" t="s">
        <v>123</v>
      </c>
      <c r="AU161" s="22" t="s">
        <v>84</v>
      </c>
      <c r="AY161" s="22" t="s">
        <v>119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2" t="s">
        <v>82</v>
      </c>
      <c r="BK161" s="184">
        <f>ROUND(I161*H161,2)</f>
        <v>0</v>
      </c>
      <c r="BL161" s="22" t="s">
        <v>126</v>
      </c>
      <c r="BM161" s="22" t="s">
        <v>302</v>
      </c>
    </row>
    <row r="162" spans="2:51" s="11" customFormat="1" ht="13.5">
      <c r="B162" s="191"/>
      <c r="D162" s="185" t="s">
        <v>148</v>
      </c>
      <c r="E162" s="192" t="s">
        <v>5</v>
      </c>
      <c r="F162" s="193" t="s">
        <v>303</v>
      </c>
      <c r="H162" s="194">
        <v>0.6</v>
      </c>
      <c r="I162" s="195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2" t="s">
        <v>148</v>
      </c>
      <c r="AU162" s="192" t="s">
        <v>84</v>
      </c>
      <c r="AV162" s="11" t="s">
        <v>84</v>
      </c>
      <c r="AW162" s="11" t="s">
        <v>37</v>
      </c>
      <c r="AX162" s="11" t="s">
        <v>74</v>
      </c>
      <c r="AY162" s="192" t="s">
        <v>119</v>
      </c>
    </row>
    <row r="163" spans="2:51" s="12" customFormat="1" ht="13.5">
      <c r="B163" s="199"/>
      <c r="D163" s="200" t="s">
        <v>148</v>
      </c>
      <c r="E163" s="201" t="s">
        <v>5</v>
      </c>
      <c r="F163" s="202" t="s">
        <v>150</v>
      </c>
      <c r="H163" s="203">
        <v>0.6</v>
      </c>
      <c r="I163" s="204"/>
      <c r="L163" s="199"/>
      <c r="M163" s="205"/>
      <c r="N163" s="206"/>
      <c r="O163" s="206"/>
      <c r="P163" s="206"/>
      <c r="Q163" s="206"/>
      <c r="R163" s="206"/>
      <c r="S163" s="206"/>
      <c r="T163" s="207"/>
      <c r="AT163" s="208" t="s">
        <v>148</v>
      </c>
      <c r="AU163" s="208" t="s">
        <v>84</v>
      </c>
      <c r="AV163" s="12" t="s">
        <v>126</v>
      </c>
      <c r="AW163" s="12" t="s">
        <v>37</v>
      </c>
      <c r="AX163" s="12" t="s">
        <v>82</v>
      </c>
      <c r="AY163" s="208" t="s">
        <v>119</v>
      </c>
    </row>
    <row r="164" spans="2:65" s="1" customFormat="1" ht="31.5" customHeight="1">
      <c r="B164" s="172"/>
      <c r="C164" s="173" t="s">
        <v>223</v>
      </c>
      <c r="D164" s="173" t="s">
        <v>123</v>
      </c>
      <c r="E164" s="174" t="s">
        <v>304</v>
      </c>
      <c r="F164" s="175" t="s">
        <v>305</v>
      </c>
      <c r="G164" s="176" t="s">
        <v>147</v>
      </c>
      <c r="H164" s="177">
        <v>54.24</v>
      </c>
      <c r="I164" s="178"/>
      <c r="J164" s="179">
        <f>ROUND(I164*H164,2)</f>
        <v>0</v>
      </c>
      <c r="K164" s="175" t="s">
        <v>5</v>
      </c>
      <c r="L164" s="39"/>
      <c r="M164" s="180" t="s">
        <v>5</v>
      </c>
      <c r="N164" s="181" t="s">
        <v>45</v>
      </c>
      <c r="O164" s="40"/>
      <c r="P164" s="182">
        <f>O164*H164</f>
        <v>0</v>
      </c>
      <c r="Q164" s="182">
        <v>0.51744</v>
      </c>
      <c r="R164" s="182">
        <f>Q164*H164</f>
        <v>28.065945600000003</v>
      </c>
      <c r="S164" s="182">
        <v>0</v>
      </c>
      <c r="T164" s="183">
        <f>S164*H164</f>
        <v>0</v>
      </c>
      <c r="AR164" s="22" t="s">
        <v>126</v>
      </c>
      <c r="AT164" s="22" t="s">
        <v>123</v>
      </c>
      <c r="AU164" s="22" t="s">
        <v>84</v>
      </c>
      <c r="AY164" s="22" t="s">
        <v>119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2" t="s">
        <v>82</v>
      </c>
      <c r="BK164" s="184">
        <f>ROUND(I164*H164,2)</f>
        <v>0</v>
      </c>
      <c r="BL164" s="22" t="s">
        <v>126</v>
      </c>
      <c r="BM164" s="22" t="s">
        <v>306</v>
      </c>
    </row>
    <row r="165" spans="2:63" s="10" customFormat="1" ht="29.85" customHeight="1">
      <c r="B165" s="158"/>
      <c r="D165" s="169" t="s">
        <v>73</v>
      </c>
      <c r="E165" s="170" t="s">
        <v>122</v>
      </c>
      <c r="F165" s="170" t="s">
        <v>307</v>
      </c>
      <c r="I165" s="161"/>
      <c r="J165" s="171">
        <f>BK165</f>
        <v>0</v>
      </c>
      <c r="L165" s="158"/>
      <c r="M165" s="163"/>
      <c r="N165" s="164"/>
      <c r="O165" s="164"/>
      <c r="P165" s="165">
        <f>SUM(P166:P170)</f>
        <v>0</v>
      </c>
      <c r="Q165" s="164"/>
      <c r="R165" s="165">
        <f>SUM(R166:R170)</f>
        <v>112.23</v>
      </c>
      <c r="S165" s="164"/>
      <c r="T165" s="166">
        <f>SUM(T166:T170)</f>
        <v>0</v>
      </c>
      <c r="AR165" s="159" t="s">
        <v>82</v>
      </c>
      <c r="AT165" s="167" t="s">
        <v>73</v>
      </c>
      <c r="AU165" s="167" t="s">
        <v>82</v>
      </c>
      <c r="AY165" s="159" t="s">
        <v>119</v>
      </c>
      <c r="BK165" s="168">
        <f>SUM(BK166:BK170)</f>
        <v>0</v>
      </c>
    </row>
    <row r="166" spans="2:65" s="1" customFormat="1" ht="22.5" customHeight="1">
      <c r="B166" s="172"/>
      <c r="C166" s="173" t="s">
        <v>308</v>
      </c>
      <c r="D166" s="173" t="s">
        <v>123</v>
      </c>
      <c r="E166" s="174" t="s">
        <v>309</v>
      </c>
      <c r="F166" s="175" t="s">
        <v>310</v>
      </c>
      <c r="G166" s="176" t="s">
        <v>147</v>
      </c>
      <c r="H166" s="177">
        <v>330</v>
      </c>
      <c r="I166" s="178"/>
      <c r="J166" s="179">
        <f>ROUND(I166*H166,2)</f>
        <v>0</v>
      </c>
      <c r="K166" s="175" t="s">
        <v>5</v>
      </c>
      <c r="L166" s="39"/>
      <c r="M166" s="180" t="s">
        <v>5</v>
      </c>
      <c r="N166" s="181" t="s">
        <v>45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2" t="s">
        <v>126</v>
      </c>
      <c r="AT166" s="22" t="s">
        <v>123</v>
      </c>
      <c r="AU166" s="22" t="s">
        <v>84</v>
      </c>
      <c r="AY166" s="22" t="s">
        <v>119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2" t="s">
        <v>82</v>
      </c>
      <c r="BK166" s="184">
        <f>ROUND(I166*H166,2)</f>
        <v>0</v>
      </c>
      <c r="BL166" s="22" t="s">
        <v>126</v>
      </c>
      <c r="BM166" s="22" t="s">
        <v>311</v>
      </c>
    </row>
    <row r="167" spans="2:51" s="11" customFormat="1" ht="13.5">
      <c r="B167" s="191"/>
      <c r="D167" s="185" t="s">
        <v>148</v>
      </c>
      <c r="E167" s="192" t="s">
        <v>5</v>
      </c>
      <c r="F167" s="193" t="s">
        <v>312</v>
      </c>
      <c r="H167" s="194">
        <v>330</v>
      </c>
      <c r="I167" s="195"/>
      <c r="L167" s="191"/>
      <c r="M167" s="196"/>
      <c r="N167" s="197"/>
      <c r="O167" s="197"/>
      <c r="P167" s="197"/>
      <c r="Q167" s="197"/>
      <c r="R167" s="197"/>
      <c r="S167" s="197"/>
      <c r="T167" s="198"/>
      <c r="AT167" s="192" t="s">
        <v>148</v>
      </c>
      <c r="AU167" s="192" t="s">
        <v>84</v>
      </c>
      <c r="AV167" s="11" t="s">
        <v>84</v>
      </c>
      <c r="AW167" s="11" t="s">
        <v>37</v>
      </c>
      <c r="AX167" s="11" t="s">
        <v>74</v>
      </c>
      <c r="AY167" s="192" t="s">
        <v>119</v>
      </c>
    </row>
    <row r="168" spans="2:51" s="12" customFormat="1" ht="13.5">
      <c r="B168" s="199"/>
      <c r="D168" s="200" t="s">
        <v>148</v>
      </c>
      <c r="E168" s="201" t="s">
        <v>5</v>
      </c>
      <c r="F168" s="202" t="s">
        <v>150</v>
      </c>
      <c r="H168" s="203">
        <v>330</v>
      </c>
      <c r="I168" s="204"/>
      <c r="L168" s="199"/>
      <c r="M168" s="205"/>
      <c r="N168" s="206"/>
      <c r="O168" s="206"/>
      <c r="P168" s="206"/>
      <c r="Q168" s="206"/>
      <c r="R168" s="206"/>
      <c r="S168" s="206"/>
      <c r="T168" s="207"/>
      <c r="AT168" s="208" t="s">
        <v>148</v>
      </c>
      <c r="AU168" s="208" t="s">
        <v>84</v>
      </c>
      <c r="AV168" s="12" t="s">
        <v>126</v>
      </c>
      <c r="AW168" s="12" t="s">
        <v>37</v>
      </c>
      <c r="AX168" s="12" t="s">
        <v>82</v>
      </c>
      <c r="AY168" s="208" t="s">
        <v>119</v>
      </c>
    </row>
    <row r="169" spans="2:65" s="1" customFormat="1" ht="22.5" customHeight="1">
      <c r="B169" s="172"/>
      <c r="C169" s="173" t="s">
        <v>227</v>
      </c>
      <c r="D169" s="173" t="s">
        <v>123</v>
      </c>
      <c r="E169" s="174" t="s">
        <v>313</v>
      </c>
      <c r="F169" s="175" t="s">
        <v>314</v>
      </c>
      <c r="G169" s="176" t="s">
        <v>147</v>
      </c>
      <c r="H169" s="177">
        <v>540</v>
      </c>
      <c r="I169" s="178"/>
      <c r="J169" s="179">
        <f>ROUND(I169*H169,2)</f>
        <v>0</v>
      </c>
      <c r="K169" s="175" t="s">
        <v>5</v>
      </c>
      <c r="L169" s="39"/>
      <c r="M169" s="180" t="s">
        <v>5</v>
      </c>
      <c r="N169" s="181" t="s">
        <v>45</v>
      </c>
      <c r="O169" s="40"/>
      <c r="P169" s="182">
        <f>O169*H169</f>
        <v>0</v>
      </c>
      <c r="Q169" s="182">
        <v>0.0835</v>
      </c>
      <c r="R169" s="182">
        <f>Q169*H169</f>
        <v>45.09</v>
      </c>
      <c r="S169" s="182">
        <v>0</v>
      </c>
      <c r="T169" s="183">
        <f>S169*H169</f>
        <v>0</v>
      </c>
      <c r="AR169" s="22" t="s">
        <v>126</v>
      </c>
      <c r="AT169" s="22" t="s">
        <v>123</v>
      </c>
      <c r="AU169" s="22" t="s">
        <v>84</v>
      </c>
      <c r="AY169" s="22" t="s">
        <v>119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22" t="s">
        <v>82</v>
      </c>
      <c r="BK169" s="184">
        <f>ROUND(I169*H169,2)</f>
        <v>0</v>
      </c>
      <c r="BL169" s="22" t="s">
        <v>126</v>
      </c>
      <c r="BM169" s="22" t="s">
        <v>315</v>
      </c>
    </row>
    <row r="170" spans="2:65" s="1" customFormat="1" ht="22.5" customHeight="1">
      <c r="B170" s="172"/>
      <c r="C170" s="209" t="s">
        <v>316</v>
      </c>
      <c r="D170" s="209" t="s">
        <v>219</v>
      </c>
      <c r="E170" s="210" t="s">
        <v>317</v>
      </c>
      <c r="F170" s="211" t="s">
        <v>318</v>
      </c>
      <c r="G170" s="212" t="s">
        <v>153</v>
      </c>
      <c r="H170" s="213">
        <v>60</v>
      </c>
      <c r="I170" s="214"/>
      <c r="J170" s="215">
        <f>ROUND(I170*H170,2)</f>
        <v>0</v>
      </c>
      <c r="K170" s="211" t="s">
        <v>5</v>
      </c>
      <c r="L170" s="216"/>
      <c r="M170" s="217" t="s">
        <v>5</v>
      </c>
      <c r="N170" s="218" t="s">
        <v>45</v>
      </c>
      <c r="O170" s="40"/>
      <c r="P170" s="182">
        <f>O170*H170</f>
        <v>0</v>
      </c>
      <c r="Q170" s="182">
        <v>1.119</v>
      </c>
      <c r="R170" s="182">
        <f>Q170*H170</f>
        <v>67.14</v>
      </c>
      <c r="S170" s="182">
        <v>0</v>
      </c>
      <c r="T170" s="183">
        <f>S170*H170</f>
        <v>0</v>
      </c>
      <c r="AR170" s="22" t="s">
        <v>160</v>
      </c>
      <c r="AT170" s="22" t="s">
        <v>219</v>
      </c>
      <c r="AU170" s="22" t="s">
        <v>84</v>
      </c>
      <c r="AY170" s="22" t="s">
        <v>119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2" t="s">
        <v>82</v>
      </c>
      <c r="BK170" s="184">
        <f>ROUND(I170*H170,2)</f>
        <v>0</v>
      </c>
      <c r="BL170" s="22" t="s">
        <v>126</v>
      </c>
      <c r="BM170" s="22" t="s">
        <v>319</v>
      </c>
    </row>
    <row r="171" spans="2:63" s="10" customFormat="1" ht="29.85" customHeight="1">
      <c r="B171" s="158"/>
      <c r="D171" s="169" t="s">
        <v>73</v>
      </c>
      <c r="E171" s="170" t="s">
        <v>160</v>
      </c>
      <c r="F171" s="170" t="s">
        <v>320</v>
      </c>
      <c r="I171" s="161"/>
      <c r="J171" s="171">
        <f>BK171</f>
        <v>0</v>
      </c>
      <c r="L171" s="158"/>
      <c r="M171" s="163"/>
      <c r="N171" s="164"/>
      <c r="O171" s="164"/>
      <c r="P171" s="165">
        <f>SUM(P172:P179)</f>
        <v>0</v>
      </c>
      <c r="Q171" s="164"/>
      <c r="R171" s="165">
        <f>SUM(R172:R179)</f>
        <v>0.596976</v>
      </c>
      <c r="S171" s="164"/>
      <c r="T171" s="166">
        <f>SUM(T172:T179)</f>
        <v>0</v>
      </c>
      <c r="AR171" s="159" t="s">
        <v>82</v>
      </c>
      <c r="AT171" s="167" t="s">
        <v>73</v>
      </c>
      <c r="AU171" s="167" t="s">
        <v>82</v>
      </c>
      <c r="AY171" s="159" t="s">
        <v>119</v>
      </c>
      <c r="BK171" s="168">
        <f>SUM(BK172:BK179)</f>
        <v>0</v>
      </c>
    </row>
    <row r="172" spans="2:65" s="1" customFormat="1" ht="22.5" customHeight="1">
      <c r="B172" s="172"/>
      <c r="C172" s="173" t="s">
        <v>230</v>
      </c>
      <c r="D172" s="173" t="s">
        <v>123</v>
      </c>
      <c r="E172" s="174" t="s">
        <v>321</v>
      </c>
      <c r="F172" s="175" t="s">
        <v>322</v>
      </c>
      <c r="G172" s="176" t="s">
        <v>323</v>
      </c>
      <c r="H172" s="177">
        <v>15.2</v>
      </c>
      <c r="I172" s="178"/>
      <c r="J172" s="179">
        <f>ROUND(I172*H172,2)</f>
        <v>0</v>
      </c>
      <c r="K172" s="175" t="s">
        <v>5</v>
      </c>
      <c r="L172" s="39"/>
      <c r="M172" s="180" t="s">
        <v>5</v>
      </c>
      <c r="N172" s="181" t="s">
        <v>45</v>
      </c>
      <c r="O172" s="40"/>
      <c r="P172" s="182">
        <f>O172*H172</f>
        <v>0</v>
      </c>
      <c r="Q172" s="182">
        <v>6E-05</v>
      </c>
      <c r="R172" s="182">
        <f>Q172*H172</f>
        <v>0.0009119999999999999</v>
      </c>
      <c r="S172" s="182">
        <v>0</v>
      </c>
      <c r="T172" s="183">
        <f>S172*H172</f>
        <v>0</v>
      </c>
      <c r="AR172" s="22" t="s">
        <v>126</v>
      </c>
      <c r="AT172" s="22" t="s">
        <v>123</v>
      </c>
      <c r="AU172" s="22" t="s">
        <v>84</v>
      </c>
      <c r="AY172" s="22" t="s">
        <v>119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2" t="s">
        <v>82</v>
      </c>
      <c r="BK172" s="184">
        <f>ROUND(I172*H172,2)</f>
        <v>0</v>
      </c>
      <c r="BL172" s="22" t="s">
        <v>126</v>
      </c>
      <c r="BM172" s="22" t="s">
        <v>324</v>
      </c>
    </row>
    <row r="173" spans="2:51" s="11" customFormat="1" ht="13.5">
      <c r="B173" s="191"/>
      <c r="D173" s="185" t="s">
        <v>148</v>
      </c>
      <c r="E173" s="192" t="s">
        <v>5</v>
      </c>
      <c r="F173" s="193" t="s">
        <v>325</v>
      </c>
      <c r="H173" s="194">
        <v>15.2</v>
      </c>
      <c r="I173" s="195"/>
      <c r="L173" s="191"/>
      <c r="M173" s="196"/>
      <c r="N173" s="197"/>
      <c r="O173" s="197"/>
      <c r="P173" s="197"/>
      <c r="Q173" s="197"/>
      <c r="R173" s="197"/>
      <c r="S173" s="197"/>
      <c r="T173" s="198"/>
      <c r="AT173" s="192" t="s">
        <v>148</v>
      </c>
      <c r="AU173" s="192" t="s">
        <v>84</v>
      </c>
      <c r="AV173" s="11" t="s">
        <v>84</v>
      </c>
      <c r="AW173" s="11" t="s">
        <v>37</v>
      </c>
      <c r="AX173" s="11" t="s">
        <v>74</v>
      </c>
      <c r="AY173" s="192" t="s">
        <v>119</v>
      </c>
    </row>
    <row r="174" spans="2:51" s="12" customFormat="1" ht="13.5">
      <c r="B174" s="199"/>
      <c r="D174" s="200" t="s">
        <v>148</v>
      </c>
      <c r="E174" s="201" t="s">
        <v>5</v>
      </c>
      <c r="F174" s="202" t="s">
        <v>150</v>
      </c>
      <c r="H174" s="203">
        <v>15.2</v>
      </c>
      <c r="I174" s="204"/>
      <c r="L174" s="199"/>
      <c r="M174" s="205"/>
      <c r="N174" s="206"/>
      <c r="O174" s="206"/>
      <c r="P174" s="206"/>
      <c r="Q174" s="206"/>
      <c r="R174" s="206"/>
      <c r="S174" s="206"/>
      <c r="T174" s="207"/>
      <c r="AT174" s="208" t="s">
        <v>148</v>
      </c>
      <c r="AU174" s="208" t="s">
        <v>84</v>
      </c>
      <c r="AV174" s="12" t="s">
        <v>126</v>
      </c>
      <c r="AW174" s="12" t="s">
        <v>37</v>
      </c>
      <c r="AX174" s="12" t="s">
        <v>82</v>
      </c>
      <c r="AY174" s="208" t="s">
        <v>119</v>
      </c>
    </row>
    <row r="175" spans="2:65" s="1" customFormat="1" ht="22.5" customHeight="1">
      <c r="B175" s="172"/>
      <c r="C175" s="209" t="s">
        <v>326</v>
      </c>
      <c r="D175" s="209" t="s">
        <v>219</v>
      </c>
      <c r="E175" s="210" t="s">
        <v>327</v>
      </c>
      <c r="F175" s="211" t="s">
        <v>328</v>
      </c>
      <c r="G175" s="212" t="s">
        <v>153</v>
      </c>
      <c r="H175" s="213">
        <v>3</v>
      </c>
      <c r="I175" s="214"/>
      <c r="J175" s="215">
        <f>ROUND(I175*H175,2)</f>
        <v>0</v>
      </c>
      <c r="K175" s="211" t="s">
        <v>5</v>
      </c>
      <c r="L175" s="216"/>
      <c r="M175" s="217" t="s">
        <v>5</v>
      </c>
      <c r="N175" s="218" t="s">
        <v>45</v>
      </c>
      <c r="O175" s="40"/>
      <c r="P175" s="182">
        <f>O175*H175</f>
        <v>0</v>
      </c>
      <c r="Q175" s="182">
        <v>0.181</v>
      </c>
      <c r="R175" s="182">
        <f>Q175*H175</f>
        <v>0.5429999999999999</v>
      </c>
      <c r="S175" s="182">
        <v>0</v>
      </c>
      <c r="T175" s="183">
        <f>S175*H175</f>
        <v>0</v>
      </c>
      <c r="AR175" s="22" t="s">
        <v>160</v>
      </c>
      <c r="AT175" s="22" t="s">
        <v>219</v>
      </c>
      <c r="AU175" s="22" t="s">
        <v>84</v>
      </c>
      <c r="AY175" s="22" t="s">
        <v>119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2" t="s">
        <v>82</v>
      </c>
      <c r="BK175" s="184">
        <f>ROUND(I175*H175,2)</f>
        <v>0</v>
      </c>
      <c r="BL175" s="22" t="s">
        <v>126</v>
      </c>
      <c r="BM175" s="22" t="s">
        <v>329</v>
      </c>
    </row>
    <row r="176" spans="2:65" s="1" customFormat="1" ht="31.5" customHeight="1">
      <c r="B176" s="172"/>
      <c r="C176" s="173" t="s">
        <v>234</v>
      </c>
      <c r="D176" s="173" t="s">
        <v>123</v>
      </c>
      <c r="E176" s="174" t="s">
        <v>330</v>
      </c>
      <c r="F176" s="175" t="s">
        <v>331</v>
      </c>
      <c r="G176" s="176" t="s">
        <v>163</v>
      </c>
      <c r="H176" s="177">
        <v>16.5</v>
      </c>
      <c r="I176" s="178"/>
      <c r="J176" s="179">
        <f>ROUND(I176*H176,2)</f>
        <v>0</v>
      </c>
      <c r="K176" s="175" t="s">
        <v>5</v>
      </c>
      <c r="L176" s="39"/>
      <c r="M176" s="180" t="s">
        <v>5</v>
      </c>
      <c r="N176" s="181" t="s">
        <v>45</v>
      </c>
      <c r="O176" s="40"/>
      <c r="P176" s="182">
        <f>O176*H176</f>
        <v>0</v>
      </c>
      <c r="Q176" s="182">
        <v>0</v>
      </c>
      <c r="R176" s="182">
        <f>Q176*H176</f>
        <v>0</v>
      </c>
      <c r="S176" s="182">
        <v>0</v>
      </c>
      <c r="T176" s="183">
        <f>S176*H176</f>
        <v>0</v>
      </c>
      <c r="AR176" s="22" t="s">
        <v>126</v>
      </c>
      <c r="AT176" s="22" t="s">
        <v>123</v>
      </c>
      <c r="AU176" s="22" t="s">
        <v>84</v>
      </c>
      <c r="AY176" s="22" t="s">
        <v>119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2" t="s">
        <v>82</v>
      </c>
      <c r="BK176" s="184">
        <f>ROUND(I176*H176,2)</f>
        <v>0</v>
      </c>
      <c r="BL176" s="22" t="s">
        <v>126</v>
      </c>
      <c r="BM176" s="22" t="s">
        <v>332</v>
      </c>
    </row>
    <row r="177" spans="2:65" s="1" customFormat="1" ht="22.5" customHeight="1">
      <c r="B177" s="172"/>
      <c r="C177" s="173" t="s">
        <v>333</v>
      </c>
      <c r="D177" s="173" t="s">
        <v>123</v>
      </c>
      <c r="E177" s="174" t="s">
        <v>334</v>
      </c>
      <c r="F177" s="175" t="s">
        <v>335</v>
      </c>
      <c r="G177" s="176" t="s">
        <v>147</v>
      </c>
      <c r="H177" s="177">
        <v>13.2</v>
      </c>
      <c r="I177" s="178"/>
      <c r="J177" s="179">
        <f>ROUND(I177*H177,2)</f>
        <v>0</v>
      </c>
      <c r="K177" s="175" t="s">
        <v>5</v>
      </c>
      <c r="L177" s="39"/>
      <c r="M177" s="180" t="s">
        <v>5</v>
      </c>
      <c r="N177" s="181" t="s">
        <v>45</v>
      </c>
      <c r="O177" s="40"/>
      <c r="P177" s="182">
        <f>O177*H177</f>
        <v>0</v>
      </c>
      <c r="Q177" s="182">
        <v>0.00402</v>
      </c>
      <c r="R177" s="182">
        <f>Q177*H177</f>
        <v>0.053064</v>
      </c>
      <c r="S177" s="182">
        <v>0</v>
      </c>
      <c r="T177" s="183">
        <f>S177*H177</f>
        <v>0</v>
      </c>
      <c r="AR177" s="22" t="s">
        <v>126</v>
      </c>
      <c r="AT177" s="22" t="s">
        <v>123</v>
      </c>
      <c r="AU177" s="22" t="s">
        <v>84</v>
      </c>
      <c r="AY177" s="22" t="s">
        <v>119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22" t="s">
        <v>82</v>
      </c>
      <c r="BK177" s="184">
        <f>ROUND(I177*H177,2)</f>
        <v>0</v>
      </c>
      <c r="BL177" s="22" t="s">
        <v>126</v>
      </c>
      <c r="BM177" s="22" t="s">
        <v>336</v>
      </c>
    </row>
    <row r="178" spans="2:51" s="11" customFormat="1" ht="13.5">
      <c r="B178" s="191"/>
      <c r="D178" s="185" t="s">
        <v>148</v>
      </c>
      <c r="E178" s="192" t="s">
        <v>5</v>
      </c>
      <c r="F178" s="193" t="s">
        <v>337</v>
      </c>
      <c r="H178" s="194">
        <v>13.2</v>
      </c>
      <c r="I178" s="195"/>
      <c r="L178" s="191"/>
      <c r="M178" s="196"/>
      <c r="N178" s="197"/>
      <c r="O178" s="197"/>
      <c r="P178" s="197"/>
      <c r="Q178" s="197"/>
      <c r="R178" s="197"/>
      <c r="S178" s="197"/>
      <c r="T178" s="198"/>
      <c r="AT178" s="192" t="s">
        <v>148</v>
      </c>
      <c r="AU178" s="192" t="s">
        <v>84</v>
      </c>
      <c r="AV178" s="11" t="s">
        <v>84</v>
      </c>
      <c r="AW178" s="11" t="s">
        <v>37</v>
      </c>
      <c r="AX178" s="11" t="s">
        <v>74</v>
      </c>
      <c r="AY178" s="192" t="s">
        <v>119</v>
      </c>
    </row>
    <row r="179" spans="2:51" s="12" customFormat="1" ht="13.5">
      <c r="B179" s="199"/>
      <c r="D179" s="185" t="s">
        <v>148</v>
      </c>
      <c r="E179" s="219" t="s">
        <v>5</v>
      </c>
      <c r="F179" s="220" t="s">
        <v>150</v>
      </c>
      <c r="H179" s="221">
        <v>13.2</v>
      </c>
      <c r="I179" s="204"/>
      <c r="L179" s="199"/>
      <c r="M179" s="205"/>
      <c r="N179" s="206"/>
      <c r="O179" s="206"/>
      <c r="P179" s="206"/>
      <c r="Q179" s="206"/>
      <c r="R179" s="206"/>
      <c r="S179" s="206"/>
      <c r="T179" s="207"/>
      <c r="AT179" s="208" t="s">
        <v>148</v>
      </c>
      <c r="AU179" s="208" t="s">
        <v>84</v>
      </c>
      <c r="AV179" s="12" t="s">
        <v>126</v>
      </c>
      <c r="AW179" s="12" t="s">
        <v>37</v>
      </c>
      <c r="AX179" s="12" t="s">
        <v>82</v>
      </c>
      <c r="AY179" s="208" t="s">
        <v>119</v>
      </c>
    </row>
    <row r="180" spans="2:63" s="10" customFormat="1" ht="29.85" customHeight="1">
      <c r="B180" s="158"/>
      <c r="D180" s="169" t="s">
        <v>73</v>
      </c>
      <c r="E180" s="170" t="s">
        <v>177</v>
      </c>
      <c r="F180" s="170" t="s">
        <v>338</v>
      </c>
      <c r="I180" s="161"/>
      <c r="J180" s="171">
        <f>BK180</f>
        <v>0</v>
      </c>
      <c r="L180" s="158"/>
      <c r="M180" s="163"/>
      <c r="N180" s="164"/>
      <c r="O180" s="164"/>
      <c r="P180" s="165">
        <f>P181</f>
        <v>0</v>
      </c>
      <c r="Q180" s="164"/>
      <c r="R180" s="165">
        <f>R181</f>
        <v>0.042660000000000003</v>
      </c>
      <c r="S180" s="164"/>
      <c r="T180" s="166">
        <f>T181</f>
        <v>0</v>
      </c>
      <c r="AR180" s="159" t="s">
        <v>82</v>
      </c>
      <c r="AT180" s="167" t="s">
        <v>73</v>
      </c>
      <c r="AU180" s="167" t="s">
        <v>82</v>
      </c>
      <c r="AY180" s="159" t="s">
        <v>119</v>
      </c>
      <c r="BK180" s="168">
        <f>BK181</f>
        <v>0</v>
      </c>
    </row>
    <row r="181" spans="2:65" s="1" customFormat="1" ht="22.5" customHeight="1">
      <c r="B181" s="172"/>
      <c r="C181" s="173" t="s">
        <v>238</v>
      </c>
      <c r="D181" s="173" t="s">
        <v>123</v>
      </c>
      <c r="E181" s="174" t="s">
        <v>339</v>
      </c>
      <c r="F181" s="175" t="s">
        <v>340</v>
      </c>
      <c r="G181" s="176" t="s">
        <v>147</v>
      </c>
      <c r="H181" s="177">
        <v>27</v>
      </c>
      <c r="I181" s="178"/>
      <c r="J181" s="179">
        <f>ROUND(I181*H181,2)</f>
        <v>0</v>
      </c>
      <c r="K181" s="175" t="s">
        <v>5</v>
      </c>
      <c r="L181" s="39"/>
      <c r="M181" s="180" t="s">
        <v>5</v>
      </c>
      <c r="N181" s="181" t="s">
        <v>45</v>
      </c>
      <c r="O181" s="40"/>
      <c r="P181" s="182">
        <f>O181*H181</f>
        <v>0</v>
      </c>
      <c r="Q181" s="182">
        <v>0.00158</v>
      </c>
      <c r="R181" s="182">
        <f>Q181*H181</f>
        <v>0.042660000000000003</v>
      </c>
      <c r="S181" s="182">
        <v>0</v>
      </c>
      <c r="T181" s="183">
        <f>S181*H181</f>
        <v>0</v>
      </c>
      <c r="AR181" s="22" t="s">
        <v>126</v>
      </c>
      <c r="AT181" s="22" t="s">
        <v>123</v>
      </c>
      <c r="AU181" s="22" t="s">
        <v>84</v>
      </c>
      <c r="AY181" s="22" t="s">
        <v>119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2" t="s">
        <v>82</v>
      </c>
      <c r="BK181" s="184">
        <f>ROUND(I181*H181,2)</f>
        <v>0</v>
      </c>
      <c r="BL181" s="22" t="s">
        <v>126</v>
      </c>
      <c r="BM181" s="22" t="s">
        <v>341</v>
      </c>
    </row>
    <row r="182" spans="2:63" s="10" customFormat="1" ht="29.85" customHeight="1">
      <c r="B182" s="158"/>
      <c r="D182" s="169" t="s">
        <v>73</v>
      </c>
      <c r="E182" s="170" t="s">
        <v>342</v>
      </c>
      <c r="F182" s="170" t="s">
        <v>343</v>
      </c>
      <c r="I182" s="161"/>
      <c r="J182" s="171">
        <f>BK182</f>
        <v>0</v>
      </c>
      <c r="L182" s="158"/>
      <c r="M182" s="163"/>
      <c r="N182" s="164"/>
      <c r="O182" s="164"/>
      <c r="P182" s="165">
        <f>P183</f>
        <v>0</v>
      </c>
      <c r="Q182" s="164"/>
      <c r="R182" s="165">
        <f>R183</f>
        <v>0</v>
      </c>
      <c r="S182" s="164"/>
      <c r="T182" s="166">
        <f>T183</f>
        <v>0</v>
      </c>
      <c r="AR182" s="159" t="s">
        <v>82</v>
      </c>
      <c r="AT182" s="167" t="s">
        <v>73</v>
      </c>
      <c r="AU182" s="167" t="s">
        <v>82</v>
      </c>
      <c r="AY182" s="159" t="s">
        <v>119</v>
      </c>
      <c r="BK182" s="168">
        <f>BK183</f>
        <v>0</v>
      </c>
    </row>
    <row r="183" spans="2:65" s="1" customFormat="1" ht="22.5" customHeight="1">
      <c r="B183" s="172"/>
      <c r="C183" s="173" t="s">
        <v>344</v>
      </c>
      <c r="D183" s="173" t="s">
        <v>123</v>
      </c>
      <c r="E183" s="174" t="s">
        <v>345</v>
      </c>
      <c r="F183" s="175" t="s">
        <v>346</v>
      </c>
      <c r="G183" s="176" t="s">
        <v>268</v>
      </c>
      <c r="H183" s="177">
        <v>503.773</v>
      </c>
      <c r="I183" s="178"/>
      <c r="J183" s="179">
        <f>ROUND(I183*H183,2)</f>
        <v>0</v>
      </c>
      <c r="K183" s="175" t="s">
        <v>5</v>
      </c>
      <c r="L183" s="39"/>
      <c r="M183" s="180" t="s">
        <v>5</v>
      </c>
      <c r="N183" s="181" t="s">
        <v>45</v>
      </c>
      <c r="O183" s="40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22" t="s">
        <v>126</v>
      </c>
      <c r="AT183" s="22" t="s">
        <v>123</v>
      </c>
      <c r="AU183" s="22" t="s">
        <v>84</v>
      </c>
      <c r="AY183" s="22" t="s">
        <v>119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2" t="s">
        <v>82</v>
      </c>
      <c r="BK183" s="184">
        <f>ROUND(I183*H183,2)</f>
        <v>0</v>
      </c>
      <c r="BL183" s="22" t="s">
        <v>126</v>
      </c>
      <c r="BM183" s="22" t="s">
        <v>347</v>
      </c>
    </row>
    <row r="184" spans="2:63" s="10" customFormat="1" ht="37.35" customHeight="1">
      <c r="B184" s="158"/>
      <c r="D184" s="159" t="s">
        <v>73</v>
      </c>
      <c r="E184" s="160" t="s">
        <v>219</v>
      </c>
      <c r="F184" s="160" t="s">
        <v>348</v>
      </c>
      <c r="I184" s="161"/>
      <c r="J184" s="162">
        <f>BK184</f>
        <v>0</v>
      </c>
      <c r="L184" s="158"/>
      <c r="M184" s="163"/>
      <c r="N184" s="164"/>
      <c r="O184" s="164"/>
      <c r="P184" s="165">
        <f>P185</f>
        <v>0</v>
      </c>
      <c r="Q184" s="164"/>
      <c r="R184" s="165">
        <f>R185</f>
        <v>0</v>
      </c>
      <c r="S184" s="164"/>
      <c r="T184" s="166">
        <f>T185</f>
        <v>0</v>
      </c>
      <c r="AR184" s="159" t="s">
        <v>154</v>
      </c>
      <c r="AT184" s="167" t="s">
        <v>73</v>
      </c>
      <c r="AU184" s="167" t="s">
        <v>74</v>
      </c>
      <c r="AY184" s="159" t="s">
        <v>119</v>
      </c>
      <c r="BK184" s="168">
        <f>BK185</f>
        <v>0</v>
      </c>
    </row>
    <row r="185" spans="2:63" s="10" customFormat="1" ht="19.9" customHeight="1">
      <c r="B185" s="158"/>
      <c r="D185" s="169" t="s">
        <v>73</v>
      </c>
      <c r="E185" s="170" t="s">
        <v>349</v>
      </c>
      <c r="F185" s="170" t="s">
        <v>350</v>
      </c>
      <c r="I185" s="161"/>
      <c r="J185" s="171">
        <f>BK185</f>
        <v>0</v>
      </c>
      <c r="L185" s="158"/>
      <c r="M185" s="163"/>
      <c r="N185" s="164"/>
      <c r="O185" s="164"/>
      <c r="P185" s="165">
        <f>SUM(P186:P188)</f>
        <v>0</v>
      </c>
      <c r="Q185" s="164"/>
      <c r="R185" s="165">
        <f>SUM(R186:R188)</f>
        <v>0</v>
      </c>
      <c r="S185" s="164"/>
      <c r="T185" s="166">
        <f>SUM(T186:T188)</f>
        <v>0</v>
      </c>
      <c r="AR185" s="159" t="s">
        <v>154</v>
      </c>
      <c r="AT185" s="167" t="s">
        <v>73</v>
      </c>
      <c r="AU185" s="167" t="s">
        <v>82</v>
      </c>
      <c r="AY185" s="159" t="s">
        <v>119</v>
      </c>
      <c r="BK185" s="168">
        <f>SUM(BK186:BK188)</f>
        <v>0</v>
      </c>
    </row>
    <row r="186" spans="2:65" s="1" customFormat="1" ht="22.5" customHeight="1">
      <c r="B186" s="172"/>
      <c r="C186" s="173" t="s">
        <v>243</v>
      </c>
      <c r="D186" s="173" t="s">
        <v>123</v>
      </c>
      <c r="E186" s="174" t="s">
        <v>351</v>
      </c>
      <c r="F186" s="175" t="s">
        <v>352</v>
      </c>
      <c r="G186" s="176" t="s">
        <v>353</v>
      </c>
      <c r="H186" s="177">
        <v>3.68</v>
      </c>
      <c r="I186" s="178"/>
      <c r="J186" s="179">
        <f>ROUND(I186*H186,2)</f>
        <v>0</v>
      </c>
      <c r="K186" s="175" t="s">
        <v>5</v>
      </c>
      <c r="L186" s="39"/>
      <c r="M186" s="180" t="s">
        <v>5</v>
      </c>
      <c r="N186" s="181" t="s">
        <v>45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2" t="s">
        <v>272</v>
      </c>
      <c r="AT186" s="22" t="s">
        <v>123</v>
      </c>
      <c r="AU186" s="22" t="s">
        <v>84</v>
      </c>
      <c r="AY186" s="22" t="s">
        <v>119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2" t="s">
        <v>82</v>
      </c>
      <c r="BK186" s="184">
        <f>ROUND(I186*H186,2)</f>
        <v>0</v>
      </c>
      <c r="BL186" s="22" t="s">
        <v>272</v>
      </c>
      <c r="BM186" s="22" t="s">
        <v>354</v>
      </c>
    </row>
    <row r="187" spans="2:51" s="11" customFormat="1" ht="13.5">
      <c r="B187" s="191"/>
      <c r="D187" s="185" t="s">
        <v>148</v>
      </c>
      <c r="E187" s="192" t="s">
        <v>5</v>
      </c>
      <c r="F187" s="193" t="s">
        <v>355</v>
      </c>
      <c r="H187" s="194">
        <v>3.68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148</v>
      </c>
      <c r="AU187" s="192" t="s">
        <v>84</v>
      </c>
      <c r="AV187" s="11" t="s">
        <v>84</v>
      </c>
      <c r="AW187" s="11" t="s">
        <v>37</v>
      </c>
      <c r="AX187" s="11" t="s">
        <v>74</v>
      </c>
      <c r="AY187" s="192" t="s">
        <v>119</v>
      </c>
    </row>
    <row r="188" spans="2:51" s="12" customFormat="1" ht="13.5">
      <c r="B188" s="199"/>
      <c r="D188" s="185" t="s">
        <v>148</v>
      </c>
      <c r="E188" s="219" t="s">
        <v>5</v>
      </c>
      <c r="F188" s="220" t="s">
        <v>150</v>
      </c>
      <c r="H188" s="221">
        <v>3.68</v>
      </c>
      <c r="I188" s="204"/>
      <c r="L188" s="199"/>
      <c r="M188" s="222"/>
      <c r="N188" s="223"/>
      <c r="O188" s="223"/>
      <c r="P188" s="223"/>
      <c r="Q188" s="223"/>
      <c r="R188" s="223"/>
      <c r="S188" s="223"/>
      <c r="T188" s="224"/>
      <c r="AT188" s="208" t="s">
        <v>148</v>
      </c>
      <c r="AU188" s="208" t="s">
        <v>84</v>
      </c>
      <c r="AV188" s="12" t="s">
        <v>126</v>
      </c>
      <c r="AW188" s="12" t="s">
        <v>37</v>
      </c>
      <c r="AX188" s="12" t="s">
        <v>82</v>
      </c>
      <c r="AY188" s="208" t="s">
        <v>119</v>
      </c>
    </row>
    <row r="189" spans="2:12" s="1" customFormat="1" ht="6.95" customHeight="1">
      <c r="B189" s="54"/>
      <c r="C189" s="55"/>
      <c r="D189" s="55"/>
      <c r="E189" s="55"/>
      <c r="F189" s="55"/>
      <c r="G189" s="55"/>
      <c r="H189" s="55"/>
      <c r="I189" s="125"/>
      <c r="J189" s="55"/>
      <c r="K189" s="55"/>
      <c r="L189" s="39"/>
    </row>
  </sheetData>
  <autoFilter ref="C86:K188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3" customFormat="1" ht="45" customHeight="1">
      <c r="B3" s="229"/>
      <c r="C3" s="351" t="s">
        <v>356</v>
      </c>
      <c r="D3" s="351"/>
      <c r="E3" s="351"/>
      <c r="F3" s="351"/>
      <c r="G3" s="351"/>
      <c r="H3" s="351"/>
      <c r="I3" s="351"/>
      <c r="J3" s="351"/>
      <c r="K3" s="230"/>
    </row>
    <row r="4" spans="2:11" ht="25.5" customHeight="1">
      <c r="B4" s="231"/>
      <c r="C4" s="355" t="s">
        <v>357</v>
      </c>
      <c r="D4" s="355"/>
      <c r="E4" s="355"/>
      <c r="F4" s="355"/>
      <c r="G4" s="355"/>
      <c r="H4" s="355"/>
      <c r="I4" s="355"/>
      <c r="J4" s="355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4" t="s">
        <v>358</v>
      </c>
      <c r="D6" s="354"/>
      <c r="E6" s="354"/>
      <c r="F6" s="354"/>
      <c r="G6" s="354"/>
      <c r="H6" s="354"/>
      <c r="I6" s="354"/>
      <c r="J6" s="354"/>
      <c r="K6" s="232"/>
    </row>
    <row r="7" spans="2:11" ht="15" customHeight="1">
      <c r="B7" s="235"/>
      <c r="C7" s="354" t="s">
        <v>359</v>
      </c>
      <c r="D7" s="354"/>
      <c r="E7" s="354"/>
      <c r="F7" s="354"/>
      <c r="G7" s="354"/>
      <c r="H7" s="354"/>
      <c r="I7" s="354"/>
      <c r="J7" s="354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4" t="s">
        <v>360</v>
      </c>
      <c r="D9" s="354"/>
      <c r="E9" s="354"/>
      <c r="F9" s="354"/>
      <c r="G9" s="354"/>
      <c r="H9" s="354"/>
      <c r="I9" s="354"/>
      <c r="J9" s="354"/>
      <c r="K9" s="232"/>
    </row>
    <row r="10" spans="2:11" ht="15" customHeight="1">
      <c r="B10" s="235"/>
      <c r="C10" s="234"/>
      <c r="D10" s="354" t="s">
        <v>361</v>
      </c>
      <c r="E10" s="354"/>
      <c r="F10" s="354"/>
      <c r="G10" s="354"/>
      <c r="H10" s="354"/>
      <c r="I10" s="354"/>
      <c r="J10" s="354"/>
      <c r="K10" s="232"/>
    </row>
    <row r="11" spans="2:11" ht="15" customHeight="1">
      <c r="B11" s="235"/>
      <c r="C11" s="236"/>
      <c r="D11" s="354" t="s">
        <v>362</v>
      </c>
      <c r="E11" s="354"/>
      <c r="F11" s="354"/>
      <c r="G11" s="354"/>
      <c r="H11" s="354"/>
      <c r="I11" s="354"/>
      <c r="J11" s="354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4" t="s">
        <v>363</v>
      </c>
      <c r="E13" s="354"/>
      <c r="F13" s="354"/>
      <c r="G13" s="354"/>
      <c r="H13" s="354"/>
      <c r="I13" s="354"/>
      <c r="J13" s="354"/>
      <c r="K13" s="232"/>
    </row>
    <row r="14" spans="2:11" ht="15" customHeight="1">
      <c r="B14" s="235"/>
      <c r="C14" s="236"/>
      <c r="D14" s="354" t="s">
        <v>364</v>
      </c>
      <c r="E14" s="354"/>
      <c r="F14" s="354"/>
      <c r="G14" s="354"/>
      <c r="H14" s="354"/>
      <c r="I14" s="354"/>
      <c r="J14" s="354"/>
      <c r="K14" s="232"/>
    </row>
    <row r="15" spans="2:11" ht="15" customHeight="1">
      <c r="B15" s="235"/>
      <c r="C15" s="236"/>
      <c r="D15" s="354" t="s">
        <v>365</v>
      </c>
      <c r="E15" s="354"/>
      <c r="F15" s="354"/>
      <c r="G15" s="354"/>
      <c r="H15" s="354"/>
      <c r="I15" s="354"/>
      <c r="J15" s="354"/>
      <c r="K15" s="232"/>
    </row>
    <row r="16" spans="2:11" ht="15" customHeight="1">
      <c r="B16" s="235"/>
      <c r="C16" s="236"/>
      <c r="D16" s="236"/>
      <c r="E16" s="237" t="s">
        <v>86</v>
      </c>
      <c r="F16" s="354" t="s">
        <v>366</v>
      </c>
      <c r="G16" s="354"/>
      <c r="H16" s="354"/>
      <c r="I16" s="354"/>
      <c r="J16" s="354"/>
      <c r="K16" s="232"/>
    </row>
    <row r="17" spans="2:11" ht="15" customHeight="1">
      <c r="B17" s="235"/>
      <c r="C17" s="236"/>
      <c r="D17" s="236"/>
      <c r="E17" s="237" t="s">
        <v>367</v>
      </c>
      <c r="F17" s="354" t="s">
        <v>368</v>
      </c>
      <c r="G17" s="354"/>
      <c r="H17" s="354"/>
      <c r="I17" s="354"/>
      <c r="J17" s="354"/>
      <c r="K17" s="232"/>
    </row>
    <row r="18" spans="2:11" ht="15" customHeight="1">
      <c r="B18" s="235"/>
      <c r="C18" s="236"/>
      <c r="D18" s="236"/>
      <c r="E18" s="237" t="s">
        <v>369</v>
      </c>
      <c r="F18" s="354" t="s">
        <v>370</v>
      </c>
      <c r="G18" s="354"/>
      <c r="H18" s="354"/>
      <c r="I18" s="354"/>
      <c r="J18" s="354"/>
      <c r="K18" s="232"/>
    </row>
    <row r="19" spans="2:11" ht="15" customHeight="1">
      <c r="B19" s="235"/>
      <c r="C19" s="236"/>
      <c r="D19" s="236"/>
      <c r="E19" s="237" t="s">
        <v>81</v>
      </c>
      <c r="F19" s="354" t="s">
        <v>371</v>
      </c>
      <c r="G19" s="354"/>
      <c r="H19" s="354"/>
      <c r="I19" s="354"/>
      <c r="J19" s="354"/>
      <c r="K19" s="232"/>
    </row>
    <row r="20" spans="2:11" ht="15" customHeight="1">
      <c r="B20" s="235"/>
      <c r="C20" s="236"/>
      <c r="D20" s="236"/>
      <c r="E20" s="237" t="s">
        <v>372</v>
      </c>
      <c r="F20" s="354" t="s">
        <v>373</v>
      </c>
      <c r="G20" s="354"/>
      <c r="H20" s="354"/>
      <c r="I20" s="354"/>
      <c r="J20" s="354"/>
      <c r="K20" s="232"/>
    </row>
    <row r="21" spans="2:11" ht="15" customHeight="1">
      <c r="B21" s="235"/>
      <c r="C21" s="236"/>
      <c r="D21" s="236"/>
      <c r="E21" s="237" t="s">
        <v>374</v>
      </c>
      <c r="F21" s="354" t="s">
        <v>375</v>
      </c>
      <c r="G21" s="354"/>
      <c r="H21" s="354"/>
      <c r="I21" s="354"/>
      <c r="J21" s="354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4" t="s">
        <v>376</v>
      </c>
      <c r="D23" s="354"/>
      <c r="E23" s="354"/>
      <c r="F23" s="354"/>
      <c r="G23" s="354"/>
      <c r="H23" s="354"/>
      <c r="I23" s="354"/>
      <c r="J23" s="354"/>
      <c r="K23" s="232"/>
    </row>
    <row r="24" spans="2:11" ht="15" customHeight="1">
      <c r="B24" s="235"/>
      <c r="C24" s="354" t="s">
        <v>377</v>
      </c>
      <c r="D24" s="354"/>
      <c r="E24" s="354"/>
      <c r="F24" s="354"/>
      <c r="G24" s="354"/>
      <c r="H24" s="354"/>
      <c r="I24" s="354"/>
      <c r="J24" s="354"/>
      <c r="K24" s="232"/>
    </row>
    <row r="25" spans="2:11" ht="15" customHeight="1">
      <c r="B25" s="235"/>
      <c r="C25" s="234"/>
      <c r="D25" s="354" t="s">
        <v>378</v>
      </c>
      <c r="E25" s="354"/>
      <c r="F25" s="354"/>
      <c r="G25" s="354"/>
      <c r="H25" s="354"/>
      <c r="I25" s="354"/>
      <c r="J25" s="354"/>
      <c r="K25" s="232"/>
    </row>
    <row r="26" spans="2:11" ht="15" customHeight="1">
      <c r="B26" s="235"/>
      <c r="C26" s="236"/>
      <c r="D26" s="354" t="s">
        <v>379</v>
      </c>
      <c r="E26" s="354"/>
      <c r="F26" s="354"/>
      <c r="G26" s="354"/>
      <c r="H26" s="354"/>
      <c r="I26" s="354"/>
      <c r="J26" s="354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4" t="s">
        <v>380</v>
      </c>
      <c r="E28" s="354"/>
      <c r="F28" s="354"/>
      <c r="G28" s="354"/>
      <c r="H28" s="354"/>
      <c r="I28" s="354"/>
      <c r="J28" s="354"/>
      <c r="K28" s="232"/>
    </row>
    <row r="29" spans="2:11" ht="15" customHeight="1">
      <c r="B29" s="235"/>
      <c r="C29" s="236"/>
      <c r="D29" s="354" t="s">
        <v>381</v>
      </c>
      <c r="E29" s="354"/>
      <c r="F29" s="354"/>
      <c r="G29" s="354"/>
      <c r="H29" s="354"/>
      <c r="I29" s="354"/>
      <c r="J29" s="354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4" t="s">
        <v>382</v>
      </c>
      <c r="E31" s="354"/>
      <c r="F31" s="354"/>
      <c r="G31" s="354"/>
      <c r="H31" s="354"/>
      <c r="I31" s="354"/>
      <c r="J31" s="354"/>
      <c r="K31" s="232"/>
    </row>
    <row r="32" spans="2:11" ht="15" customHeight="1">
      <c r="B32" s="235"/>
      <c r="C32" s="236"/>
      <c r="D32" s="354" t="s">
        <v>383</v>
      </c>
      <c r="E32" s="354"/>
      <c r="F32" s="354"/>
      <c r="G32" s="354"/>
      <c r="H32" s="354"/>
      <c r="I32" s="354"/>
      <c r="J32" s="354"/>
      <c r="K32" s="232"/>
    </row>
    <row r="33" spans="2:11" ht="15" customHeight="1">
      <c r="B33" s="235"/>
      <c r="C33" s="236"/>
      <c r="D33" s="354" t="s">
        <v>384</v>
      </c>
      <c r="E33" s="354"/>
      <c r="F33" s="354"/>
      <c r="G33" s="354"/>
      <c r="H33" s="354"/>
      <c r="I33" s="354"/>
      <c r="J33" s="354"/>
      <c r="K33" s="232"/>
    </row>
    <row r="34" spans="2:11" ht="15" customHeight="1">
      <c r="B34" s="235"/>
      <c r="C34" s="236"/>
      <c r="D34" s="234"/>
      <c r="E34" s="238" t="s">
        <v>104</v>
      </c>
      <c r="F34" s="234"/>
      <c r="G34" s="354" t="s">
        <v>385</v>
      </c>
      <c r="H34" s="354"/>
      <c r="I34" s="354"/>
      <c r="J34" s="354"/>
      <c r="K34" s="232"/>
    </row>
    <row r="35" spans="2:11" ht="30.75" customHeight="1">
      <c r="B35" s="235"/>
      <c r="C35" s="236"/>
      <c r="D35" s="234"/>
      <c r="E35" s="238" t="s">
        <v>386</v>
      </c>
      <c r="F35" s="234"/>
      <c r="G35" s="354" t="s">
        <v>387</v>
      </c>
      <c r="H35" s="354"/>
      <c r="I35" s="354"/>
      <c r="J35" s="354"/>
      <c r="K35" s="232"/>
    </row>
    <row r="36" spans="2:11" ht="15" customHeight="1">
      <c r="B36" s="235"/>
      <c r="C36" s="236"/>
      <c r="D36" s="234"/>
      <c r="E36" s="238" t="s">
        <v>55</v>
      </c>
      <c r="F36" s="234"/>
      <c r="G36" s="354" t="s">
        <v>388</v>
      </c>
      <c r="H36" s="354"/>
      <c r="I36" s="354"/>
      <c r="J36" s="354"/>
      <c r="K36" s="232"/>
    </row>
    <row r="37" spans="2:11" ht="15" customHeight="1">
      <c r="B37" s="235"/>
      <c r="C37" s="236"/>
      <c r="D37" s="234"/>
      <c r="E37" s="238" t="s">
        <v>105</v>
      </c>
      <c r="F37" s="234"/>
      <c r="G37" s="354" t="s">
        <v>389</v>
      </c>
      <c r="H37" s="354"/>
      <c r="I37" s="354"/>
      <c r="J37" s="354"/>
      <c r="K37" s="232"/>
    </row>
    <row r="38" spans="2:11" ht="15" customHeight="1">
      <c r="B38" s="235"/>
      <c r="C38" s="236"/>
      <c r="D38" s="234"/>
      <c r="E38" s="238" t="s">
        <v>106</v>
      </c>
      <c r="F38" s="234"/>
      <c r="G38" s="354" t="s">
        <v>390</v>
      </c>
      <c r="H38" s="354"/>
      <c r="I38" s="354"/>
      <c r="J38" s="354"/>
      <c r="K38" s="232"/>
    </row>
    <row r="39" spans="2:11" ht="15" customHeight="1">
      <c r="B39" s="235"/>
      <c r="C39" s="236"/>
      <c r="D39" s="234"/>
      <c r="E39" s="238" t="s">
        <v>107</v>
      </c>
      <c r="F39" s="234"/>
      <c r="G39" s="354" t="s">
        <v>391</v>
      </c>
      <c r="H39" s="354"/>
      <c r="I39" s="354"/>
      <c r="J39" s="354"/>
      <c r="K39" s="232"/>
    </row>
    <row r="40" spans="2:11" ht="15" customHeight="1">
      <c r="B40" s="235"/>
      <c r="C40" s="236"/>
      <c r="D40" s="234"/>
      <c r="E40" s="238" t="s">
        <v>392</v>
      </c>
      <c r="F40" s="234"/>
      <c r="G40" s="354" t="s">
        <v>393</v>
      </c>
      <c r="H40" s="354"/>
      <c r="I40" s="354"/>
      <c r="J40" s="354"/>
      <c r="K40" s="232"/>
    </row>
    <row r="41" spans="2:11" ht="15" customHeight="1">
      <c r="B41" s="235"/>
      <c r="C41" s="236"/>
      <c r="D41" s="234"/>
      <c r="E41" s="238"/>
      <c r="F41" s="234"/>
      <c r="G41" s="354" t="s">
        <v>394</v>
      </c>
      <c r="H41" s="354"/>
      <c r="I41" s="354"/>
      <c r="J41" s="354"/>
      <c r="K41" s="232"/>
    </row>
    <row r="42" spans="2:11" ht="15" customHeight="1">
      <c r="B42" s="235"/>
      <c r="C42" s="236"/>
      <c r="D42" s="234"/>
      <c r="E42" s="238" t="s">
        <v>395</v>
      </c>
      <c r="F42" s="234"/>
      <c r="G42" s="354" t="s">
        <v>396</v>
      </c>
      <c r="H42" s="354"/>
      <c r="I42" s="354"/>
      <c r="J42" s="354"/>
      <c r="K42" s="232"/>
    </row>
    <row r="43" spans="2:11" ht="15" customHeight="1">
      <c r="B43" s="235"/>
      <c r="C43" s="236"/>
      <c r="D43" s="234"/>
      <c r="E43" s="238" t="s">
        <v>109</v>
      </c>
      <c r="F43" s="234"/>
      <c r="G43" s="354" t="s">
        <v>397</v>
      </c>
      <c r="H43" s="354"/>
      <c r="I43" s="354"/>
      <c r="J43" s="354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4" t="s">
        <v>398</v>
      </c>
      <c r="E45" s="354"/>
      <c r="F45" s="354"/>
      <c r="G45" s="354"/>
      <c r="H45" s="354"/>
      <c r="I45" s="354"/>
      <c r="J45" s="354"/>
      <c r="K45" s="232"/>
    </row>
    <row r="46" spans="2:11" ht="15" customHeight="1">
      <c r="B46" s="235"/>
      <c r="C46" s="236"/>
      <c r="D46" s="236"/>
      <c r="E46" s="354" t="s">
        <v>399</v>
      </c>
      <c r="F46" s="354"/>
      <c r="G46" s="354"/>
      <c r="H46" s="354"/>
      <c r="I46" s="354"/>
      <c r="J46" s="354"/>
      <c r="K46" s="232"/>
    </row>
    <row r="47" spans="2:11" ht="15" customHeight="1">
      <c r="B47" s="235"/>
      <c r="C47" s="236"/>
      <c r="D47" s="236"/>
      <c r="E47" s="354" t="s">
        <v>400</v>
      </c>
      <c r="F47" s="354"/>
      <c r="G47" s="354"/>
      <c r="H47" s="354"/>
      <c r="I47" s="354"/>
      <c r="J47" s="354"/>
      <c r="K47" s="232"/>
    </row>
    <row r="48" spans="2:11" ht="15" customHeight="1">
      <c r="B48" s="235"/>
      <c r="C48" s="236"/>
      <c r="D48" s="236"/>
      <c r="E48" s="354" t="s">
        <v>401</v>
      </c>
      <c r="F48" s="354"/>
      <c r="G48" s="354"/>
      <c r="H48" s="354"/>
      <c r="I48" s="354"/>
      <c r="J48" s="354"/>
      <c r="K48" s="232"/>
    </row>
    <row r="49" spans="2:11" ht="15" customHeight="1">
      <c r="B49" s="235"/>
      <c r="C49" s="236"/>
      <c r="D49" s="354" t="s">
        <v>402</v>
      </c>
      <c r="E49" s="354"/>
      <c r="F49" s="354"/>
      <c r="G49" s="354"/>
      <c r="H49" s="354"/>
      <c r="I49" s="354"/>
      <c r="J49" s="354"/>
      <c r="K49" s="232"/>
    </row>
    <row r="50" spans="2:11" ht="25.5" customHeight="1">
      <c r="B50" s="231"/>
      <c r="C50" s="355" t="s">
        <v>403</v>
      </c>
      <c r="D50" s="355"/>
      <c r="E50" s="355"/>
      <c r="F50" s="355"/>
      <c r="G50" s="355"/>
      <c r="H50" s="355"/>
      <c r="I50" s="355"/>
      <c r="J50" s="355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4" t="s">
        <v>404</v>
      </c>
      <c r="D52" s="354"/>
      <c r="E52" s="354"/>
      <c r="F52" s="354"/>
      <c r="G52" s="354"/>
      <c r="H52" s="354"/>
      <c r="I52" s="354"/>
      <c r="J52" s="354"/>
      <c r="K52" s="232"/>
    </row>
    <row r="53" spans="2:11" ht="15" customHeight="1">
      <c r="B53" s="231"/>
      <c r="C53" s="354" t="s">
        <v>405</v>
      </c>
      <c r="D53" s="354"/>
      <c r="E53" s="354"/>
      <c r="F53" s="354"/>
      <c r="G53" s="354"/>
      <c r="H53" s="354"/>
      <c r="I53" s="354"/>
      <c r="J53" s="354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4" t="s">
        <v>406</v>
      </c>
      <c r="D55" s="354"/>
      <c r="E55" s="354"/>
      <c r="F55" s="354"/>
      <c r="G55" s="354"/>
      <c r="H55" s="354"/>
      <c r="I55" s="354"/>
      <c r="J55" s="354"/>
      <c r="K55" s="232"/>
    </row>
    <row r="56" spans="2:11" ht="15" customHeight="1">
      <c r="B56" s="231"/>
      <c r="C56" s="236"/>
      <c r="D56" s="354" t="s">
        <v>407</v>
      </c>
      <c r="E56" s="354"/>
      <c r="F56" s="354"/>
      <c r="G56" s="354"/>
      <c r="H56" s="354"/>
      <c r="I56" s="354"/>
      <c r="J56" s="354"/>
      <c r="K56" s="232"/>
    </row>
    <row r="57" spans="2:11" ht="15" customHeight="1">
      <c r="B57" s="231"/>
      <c r="C57" s="236"/>
      <c r="D57" s="354" t="s">
        <v>408</v>
      </c>
      <c r="E57" s="354"/>
      <c r="F57" s="354"/>
      <c r="G57" s="354"/>
      <c r="H57" s="354"/>
      <c r="I57" s="354"/>
      <c r="J57" s="354"/>
      <c r="K57" s="232"/>
    </row>
    <row r="58" spans="2:11" ht="15" customHeight="1">
      <c r="B58" s="231"/>
      <c r="C58" s="236"/>
      <c r="D58" s="354" t="s">
        <v>409</v>
      </c>
      <c r="E58" s="354"/>
      <c r="F58" s="354"/>
      <c r="G58" s="354"/>
      <c r="H58" s="354"/>
      <c r="I58" s="354"/>
      <c r="J58" s="354"/>
      <c r="K58" s="232"/>
    </row>
    <row r="59" spans="2:11" ht="15" customHeight="1">
      <c r="B59" s="231"/>
      <c r="C59" s="236"/>
      <c r="D59" s="354" t="s">
        <v>410</v>
      </c>
      <c r="E59" s="354"/>
      <c r="F59" s="354"/>
      <c r="G59" s="354"/>
      <c r="H59" s="354"/>
      <c r="I59" s="354"/>
      <c r="J59" s="354"/>
      <c r="K59" s="232"/>
    </row>
    <row r="60" spans="2:11" ht="15" customHeight="1">
      <c r="B60" s="231"/>
      <c r="C60" s="236"/>
      <c r="D60" s="353" t="s">
        <v>411</v>
      </c>
      <c r="E60" s="353"/>
      <c r="F60" s="353"/>
      <c r="G60" s="353"/>
      <c r="H60" s="353"/>
      <c r="I60" s="353"/>
      <c r="J60" s="353"/>
      <c r="K60" s="232"/>
    </row>
    <row r="61" spans="2:11" ht="15" customHeight="1">
      <c r="B61" s="231"/>
      <c r="C61" s="236"/>
      <c r="D61" s="354" t="s">
        <v>412</v>
      </c>
      <c r="E61" s="354"/>
      <c r="F61" s="354"/>
      <c r="G61" s="354"/>
      <c r="H61" s="354"/>
      <c r="I61" s="354"/>
      <c r="J61" s="354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4" t="s">
        <v>413</v>
      </c>
      <c r="E63" s="354"/>
      <c r="F63" s="354"/>
      <c r="G63" s="354"/>
      <c r="H63" s="354"/>
      <c r="I63" s="354"/>
      <c r="J63" s="354"/>
      <c r="K63" s="232"/>
    </row>
    <row r="64" spans="2:11" ht="15" customHeight="1">
      <c r="B64" s="231"/>
      <c r="C64" s="236"/>
      <c r="D64" s="353" t="s">
        <v>414</v>
      </c>
      <c r="E64" s="353"/>
      <c r="F64" s="353"/>
      <c r="G64" s="353"/>
      <c r="H64" s="353"/>
      <c r="I64" s="353"/>
      <c r="J64" s="353"/>
      <c r="K64" s="232"/>
    </row>
    <row r="65" spans="2:11" ht="15" customHeight="1">
      <c r="B65" s="231"/>
      <c r="C65" s="236"/>
      <c r="D65" s="354" t="s">
        <v>415</v>
      </c>
      <c r="E65" s="354"/>
      <c r="F65" s="354"/>
      <c r="G65" s="354"/>
      <c r="H65" s="354"/>
      <c r="I65" s="354"/>
      <c r="J65" s="354"/>
      <c r="K65" s="232"/>
    </row>
    <row r="66" spans="2:11" ht="15" customHeight="1">
      <c r="B66" s="231"/>
      <c r="C66" s="236"/>
      <c r="D66" s="354" t="s">
        <v>416</v>
      </c>
      <c r="E66" s="354"/>
      <c r="F66" s="354"/>
      <c r="G66" s="354"/>
      <c r="H66" s="354"/>
      <c r="I66" s="354"/>
      <c r="J66" s="354"/>
      <c r="K66" s="232"/>
    </row>
    <row r="67" spans="2:11" ht="15" customHeight="1">
      <c r="B67" s="231"/>
      <c r="C67" s="236"/>
      <c r="D67" s="354" t="s">
        <v>417</v>
      </c>
      <c r="E67" s="354"/>
      <c r="F67" s="354"/>
      <c r="G67" s="354"/>
      <c r="H67" s="354"/>
      <c r="I67" s="354"/>
      <c r="J67" s="354"/>
      <c r="K67" s="232"/>
    </row>
    <row r="68" spans="2:11" ht="15" customHeight="1">
      <c r="B68" s="231"/>
      <c r="C68" s="236"/>
      <c r="D68" s="354" t="s">
        <v>418</v>
      </c>
      <c r="E68" s="354"/>
      <c r="F68" s="354"/>
      <c r="G68" s="354"/>
      <c r="H68" s="354"/>
      <c r="I68" s="354"/>
      <c r="J68" s="354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2" t="s">
        <v>92</v>
      </c>
      <c r="D73" s="352"/>
      <c r="E73" s="352"/>
      <c r="F73" s="352"/>
      <c r="G73" s="352"/>
      <c r="H73" s="352"/>
      <c r="I73" s="352"/>
      <c r="J73" s="352"/>
      <c r="K73" s="249"/>
    </row>
    <row r="74" spans="2:11" ht="17.25" customHeight="1">
      <c r="B74" s="248"/>
      <c r="C74" s="250" t="s">
        <v>419</v>
      </c>
      <c r="D74" s="250"/>
      <c r="E74" s="250"/>
      <c r="F74" s="250" t="s">
        <v>420</v>
      </c>
      <c r="G74" s="251"/>
      <c r="H74" s="250" t="s">
        <v>105</v>
      </c>
      <c r="I74" s="250" t="s">
        <v>59</v>
      </c>
      <c r="J74" s="250" t="s">
        <v>421</v>
      </c>
      <c r="K74" s="249"/>
    </row>
    <row r="75" spans="2:11" ht="17.25" customHeight="1">
      <c r="B75" s="248"/>
      <c r="C75" s="252" t="s">
        <v>422</v>
      </c>
      <c r="D75" s="252"/>
      <c r="E75" s="252"/>
      <c r="F75" s="253" t="s">
        <v>423</v>
      </c>
      <c r="G75" s="254"/>
      <c r="H75" s="252"/>
      <c r="I75" s="252"/>
      <c r="J75" s="252" t="s">
        <v>424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55</v>
      </c>
      <c r="D77" s="255"/>
      <c r="E77" s="255"/>
      <c r="F77" s="257" t="s">
        <v>425</v>
      </c>
      <c r="G77" s="256"/>
      <c r="H77" s="238" t="s">
        <v>426</v>
      </c>
      <c r="I77" s="238" t="s">
        <v>427</v>
      </c>
      <c r="J77" s="238">
        <v>20</v>
      </c>
      <c r="K77" s="249"/>
    </row>
    <row r="78" spans="2:11" ht="15" customHeight="1">
      <c r="B78" s="248"/>
      <c r="C78" s="238" t="s">
        <v>428</v>
      </c>
      <c r="D78" s="238"/>
      <c r="E78" s="238"/>
      <c r="F78" s="257" t="s">
        <v>425</v>
      </c>
      <c r="G78" s="256"/>
      <c r="H78" s="238" t="s">
        <v>429</v>
      </c>
      <c r="I78" s="238" t="s">
        <v>427</v>
      </c>
      <c r="J78" s="238">
        <v>120</v>
      </c>
      <c r="K78" s="249"/>
    </row>
    <row r="79" spans="2:11" ht="15" customHeight="1">
      <c r="B79" s="258"/>
      <c r="C79" s="238" t="s">
        <v>430</v>
      </c>
      <c r="D79" s="238"/>
      <c r="E79" s="238"/>
      <c r="F79" s="257" t="s">
        <v>431</v>
      </c>
      <c r="G79" s="256"/>
      <c r="H79" s="238" t="s">
        <v>432</v>
      </c>
      <c r="I79" s="238" t="s">
        <v>427</v>
      </c>
      <c r="J79" s="238">
        <v>50</v>
      </c>
      <c r="K79" s="249"/>
    </row>
    <row r="80" spans="2:11" ht="15" customHeight="1">
      <c r="B80" s="258"/>
      <c r="C80" s="238" t="s">
        <v>433</v>
      </c>
      <c r="D80" s="238"/>
      <c r="E80" s="238"/>
      <c r="F80" s="257" t="s">
        <v>425</v>
      </c>
      <c r="G80" s="256"/>
      <c r="H80" s="238" t="s">
        <v>434</v>
      </c>
      <c r="I80" s="238" t="s">
        <v>435</v>
      </c>
      <c r="J80" s="238"/>
      <c r="K80" s="249"/>
    </row>
    <row r="81" spans="2:11" ht="15" customHeight="1">
      <c r="B81" s="258"/>
      <c r="C81" s="259" t="s">
        <v>436</v>
      </c>
      <c r="D81" s="259"/>
      <c r="E81" s="259"/>
      <c r="F81" s="260" t="s">
        <v>431</v>
      </c>
      <c r="G81" s="259"/>
      <c r="H81" s="259" t="s">
        <v>437</v>
      </c>
      <c r="I81" s="259" t="s">
        <v>427</v>
      </c>
      <c r="J81" s="259">
        <v>15</v>
      </c>
      <c r="K81" s="249"/>
    </row>
    <row r="82" spans="2:11" ht="15" customHeight="1">
      <c r="B82" s="258"/>
      <c r="C82" s="259" t="s">
        <v>438</v>
      </c>
      <c r="D82" s="259"/>
      <c r="E82" s="259"/>
      <c r="F82" s="260" t="s">
        <v>431</v>
      </c>
      <c r="G82" s="259"/>
      <c r="H82" s="259" t="s">
        <v>439</v>
      </c>
      <c r="I82" s="259" t="s">
        <v>427</v>
      </c>
      <c r="J82" s="259">
        <v>15</v>
      </c>
      <c r="K82" s="249"/>
    </row>
    <row r="83" spans="2:11" ht="15" customHeight="1">
      <c r="B83" s="258"/>
      <c r="C83" s="259" t="s">
        <v>440</v>
      </c>
      <c r="D83" s="259"/>
      <c r="E83" s="259"/>
      <c r="F83" s="260" t="s">
        <v>431</v>
      </c>
      <c r="G83" s="259"/>
      <c r="H83" s="259" t="s">
        <v>441</v>
      </c>
      <c r="I83" s="259" t="s">
        <v>427</v>
      </c>
      <c r="J83" s="259">
        <v>20</v>
      </c>
      <c r="K83" s="249"/>
    </row>
    <row r="84" spans="2:11" ht="15" customHeight="1">
      <c r="B84" s="258"/>
      <c r="C84" s="259" t="s">
        <v>442</v>
      </c>
      <c r="D84" s="259"/>
      <c r="E84" s="259"/>
      <c r="F84" s="260" t="s">
        <v>431</v>
      </c>
      <c r="G84" s="259"/>
      <c r="H84" s="259" t="s">
        <v>443</v>
      </c>
      <c r="I84" s="259" t="s">
        <v>427</v>
      </c>
      <c r="J84" s="259">
        <v>20</v>
      </c>
      <c r="K84" s="249"/>
    </row>
    <row r="85" spans="2:11" ht="15" customHeight="1">
      <c r="B85" s="258"/>
      <c r="C85" s="238" t="s">
        <v>444</v>
      </c>
      <c r="D85" s="238"/>
      <c r="E85" s="238"/>
      <c r="F85" s="257" t="s">
        <v>431</v>
      </c>
      <c r="G85" s="256"/>
      <c r="H85" s="238" t="s">
        <v>445</v>
      </c>
      <c r="I85" s="238" t="s">
        <v>427</v>
      </c>
      <c r="J85" s="238">
        <v>50</v>
      </c>
      <c r="K85" s="249"/>
    </row>
    <row r="86" spans="2:11" ht="15" customHeight="1">
      <c r="B86" s="258"/>
      <c r="C86" s="238" t="s">
        <v>446</v>
      </c>
      <c r="D86" s="238"/>
      <c r="E86" s="238"/>
      <c r="F86" s="257" t="s">
        <v>431</v>
      </c>
      <c r="G86" s="256"/>
      <c r="H86" s="238" t="s">
        <v>447</v>
      </c>
      <c r="I86" s="238" t="s">
        <v>427</v>
      </c>
      <c r="J86" s="238">
        <v>20</v>
      </c>
      <c r="K86" s="249"/>
    </row>
    <row r="87" spans="2:11" ht="15" customHeight="1">
      <c r="B87" s="258"/>
      <c r="C87" s="238" t="s">
        <v>448</v>
      </c>
      <c r="D87" s="238"/>
      <c r="E87" s="238"/>
      <c r="F87" s="257" t="s">
        <v>431</v>
      </c>
      <c r="G87" s="256"/>
      <c r="H87" s="238" t="s">
        <v>449</v>
      </c>
      <c r="I87" s="238" t="s">
        <v>427</v>
      </c>
      <c r="J87" s="238">
        <v>20</v>
      </c>
      <c r="K87" s="249"/>
    </row>
    <row r="88" spans="2:11" ht="15" customHeight="1">
      <c r="B88" s="258"/>
      <c r="C88" s="238" t="s">
        <v>450</v>
      </c>
      <c r="D88" s="238"/>
      <c r="E88" s="238"/>
      <c r="F88" s="257" t="s">
        <v>431</v>
      </c>
      <c r="G88" s="256"/>
      <c r="H88" s="238" t="s">
        <v>451</v>
      </c>
      <c r="I88" s="238" t="s">
        <v>427</v>
      </c>
      <c r="J88" s="238">
        <v>50</v>
      </c>
      <c r="K88" s="249"/>
    </row>
    <row r="89" spans="2:11" ht="15" customHeight="1">
      <c r="B89" s="258"/>
      <c r="C89" s="238" t="s">
        <v>452</v>
      </c>
      <c r="D89" s="238"/>
      <c r="E89" s="238"/>
      <c r="F89" s="257" t="s">
        <v>431</v>
      </c>
      <c r="G89" s="256"/>
      <c r="H89" s="238" t="s">
        <v>452</v>
      </c>
      <c r="I89" s="238" t="s">
        <v>427</v>
      </c>
      <c r="J89" s="238">
        <v>50</v>
      </c>
      <c r="K89" s="249"/>
    </row>
    <row r="90" spans="2:11" ht="15" customHeight="1">
      <c r="B90" s="258"/>
      <c r="C90" s="238" t="s">
        <v>110</v>
      </c>
      <c r="D90" s="238"/>
      <c r="E90" s="238"/>
      <c r="F90" s="257" t="s">
        <v>431</v>
      </c>
      <c r="G90" s="256"/>
      <c r="H90" s="238" t="s">
        <v>453</v>
      </c>
      <c r="I90" s="238" t="s">
        <v>427</v>
      </c>
      <c r="J90" s="238">
        <v>255</v>
      </c>
      <c r="K90" s="249"/>
    </row>
    <row r="91" spans="2:11" ht="15" customHeight="1">
      <c r="B91" s="258"/>
      <c r="C91" s="238" t="s">
        <v>454</v>
      </c>
      <c r="D91" s="238"/>
      <c r="E91" s="238"/>
      <c r="F91" s="257" t="s">
        <v>425</v>
      </c>
      <c r="G91" s="256"/>
      <c r="H91" s="238" t="s">
        <v>455</v>
      </c>
      <c r="I91" s="238" t="s">
        <v>456</v>
      </c>
      <c r="J91" s="238"/>
      <c r="K91" s="249"/>
    </row>
    <row r="92" spans="2:11" ht="15" customHeight="1">
      <c r="B92" s="258"/>
      <c r="C92" s="238" t="s">
        <v>457</v>
      </c>
      <c r="D92" s="238"/>
      <c r="E92" s="238"/>
      <c r="F92" s="257" t="s">
        <v>425</v>
      </c>
      <c r="G92" s="256"/>
      <c r="H92" s="238" t="s">
        <v>458</v>
      </c>
      <c r="I92" s="238" t="s">
        <v>459</v>
      </c>
      <c r="J92" s="238"/>
      <c r="K92" s="249"/>
    </row>
    <row r="93" spans="2:11" ht="15" customHeight="1">
      <c r="B93" s="258"/>
      <c r="C93" s="238" t="s">
        <v>460</v>
      </c>
      <c r="D93" s="238"/>
      <c r="E93" s="238"/>
      <c r="F93" s="257" t="s">
        <v>425</v>
      </c>
      <c r="G93" s="256"/>
      <c r="H93" s="238" t="s">
        <v>460</v>
      </c>
      <c r="I93" s="238" t="s">
        <v>459</v>
      </c>
      <c r="J93" s="238"/>
      <c r="K93" s="249"/>
    </row>
    <row r="94" spans="2:11" ht="15" customHeight="1">
      <c r="B94" s="258"/>
      <c r="C94" s="238" t="s">
        <v>40</v>
      </c>
      <c r="D94" s="238"/>
      <c r="E94" s="238"/>
      <c r="F94" s="257" t="s">
        <v>425</v>
      </c>
      <c r="G94" s="256"/>
      <c r="H94" s="238" t="s">
        <v>461</v>
      </c>
      <c r="I94" s="238" t="s">
        <v>459</v>
      </c>
      <c r="J94" s="238"/>
      <c r="K94" s="249"/>
    </row>
    <row r="95" spans="2:11" ht="15" customHeight="1">
      <c r="B95" s="258"/>
      <c r="C95" s="238" t="s">
        <v>50</v>
      </c>
      <c r="D95" s="238"/>
      <c r="E95" s="238"/>
      <c r="F95" s="257" t="s">
        <v>425</v>
      </c>
      <c r="G95" s="256"/>
      <c r="H95" s="238" t="s">
        <v>462</v>
      </c>
      <c r="I95" s="238" t="s">
        <v>459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2" t="s">
        <v>463</v>
      </c>
      <c r="D100" s="352"/>
      <c r="E100" s="352"/>
      <c r="F100" s="352"/>
      <c r="G100" s="352"/>
      <c r="H100" s="352"/>
      <c r="I100" s="352"/>
      <c r="J100" s="352"/>
      <c r="K100" s="249"/>
    </row>
    <row r="101" spans="2:11" ht="17.25" customHeight="1">
      <c r="B101" s="248"/>
      <c r="C101" s="250" t="s">
        <v>419</v>
      </c>
      <c r="D101" s="250"/>
      <c r="E101" s="250"/>
      <c r="F101" s="250" t="s">
        <v>420</v>
      </c>
      <c r="G101" s="251"/>
      <c r="H101" s="250" t="s">
        <v>105</v>
      </c>
      <c r="I101" s="250" t="s">
        <v>59</v>
      </c>
      <c r="J101" s="250" t="s">
        <v>421</v>
      </c>
      <c r="K101" s="249"/>
    </row>
    <row r="102" spans="2:11" ht="17.25" customHeight="1">
      <c r="B102" s="248"/>
      <c r="C102" s="252" t="s">
        <v>422</v>
      </c>
      <c r="D102" s="252"/>
      <c r="E102" s="252"/>
      <c r="F102" s="253" t="s">
        <v>423</v>
      </c>
      <c r="G102" s="254"/>
      <c r="H102" s="252"/>
      <c r="I102" s="252"/>
      <c r="J102" s="252" t="s">
        <v>424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55</v>
      </c>
      <c r="D104" s="255"/>
      <c r="E104" s="255"/>
      <c r="F104" s="257" t="s">
        <v>425</v>
      </c>
      <c r="G104" s="266"/>
      <c r="H104" s="238" t="s">
        <v>464</v>
      </c>
      <c r="I104" s="238" t="s">
        <v>427</v>
      </c>
      <c r="J104" s="238">
        <v>20</v>
      </c>
      <c r="K104" s="249"/>
    </row>
    <row r="105" spans="2:11" ht="15" customHeight="1">
      <c r="B105" s="248"/>
      <c r="C105" s="238" t="s">
        <v>428</v>
      </c>
      <c r="D105" s="238"/>
      <c r="E105" s="238"/>
      <c r="F105" s="257" t="s">
        <v>425</v>
      </c>
      <c r="G105" s="238"/>
      <c r="H105" s="238" t="s">
        <v>464</v>
      </c>
      <c r="I105" s="238" t="s">
        <v>427</v>
      </c>
      <c r="J105" s="238">
        <v>120</v>
      </c>
      <c r="K105" s="249"/>
    </row>
    <row r="106" spans="2:11" ht="15" customHeight="1">
      <c r="B106" s="258"/>
      <c r="C106" s="238" t="s">
        <v>430</v>
      </c>
      <c r="D106" s="238"/>
      <c r="E106" s="238"/>
      <c r="F106" s="257" t="s">
        <v>431</v>
      </c>
      <c r="G106" s="238"/>
      <c r="H106" s="238" t="s">
        <v>464</v>
      </c>
      <c r="I106" s="238" t="s">
        <v>427</v>
      </c>
      <c r="J106" s="238">
        <v>50</v>
      </c>
      <c r="K106" s="249"/>
    </row>
    <row r="107" spans="2:11" ht="15" customHeight="1">
      <c r="B107" s="258"/>
      <c r="C107" s="238" t="s">
        <v>433</v>
      </c>
      <c r="D107" s="238"/>
      <c r="E107" s="238"/>
      <c r="F107" s="257" t="s">
        <v>425</v>
      </c>
      <c r="G107" s="238"/>
      <c r="H107" s="238" t="s">
        <v>464</v>
      </c>
      <c r="I107" s="238" t="s">
        <v>435</v>
      </c>
      <c r="J107" s="238"/>
      <c r="K107" s="249"/>
    </row>
    <row r="108" spans="2:11" ht="15" customHeight="1">
      <c r="B108" s="258"/>
      <c r="C108" s="238" t="s">
        <v>444</v>
      </c>
      <c r="D108" s="238"/>
      <c r="E108" s="238"/>
      <c r="F108" s="257" t="s">
        <v>431</v>
      </c>
      <c r="G108" s="238"/>
      <c r="H108" s="238" t="s">
        <v>464</v>
      </c>
      <c r="I108" s="238" t="s">
        <v>427</v>
      </c>
      <c r="J108" s="238">
        <v>50</v>
      </c>
      <c r="K108" s="249"/>
    </row>
    <row r="109" spans="2:11" ht="15" customHeight="1">
      <c r="B109" s="258"/>
      <c r="C109" s="238" t="s">
        <v>452</v>
      </c>
      <c r="D109" s="238"/>
      <c r="E109" s="238"/>
      <c r="F109" s="257" t="s">
        <v>431</v>
      </c>
      <c r="G109" s="238"/>
      <c r="H109" s="238" t="s">
        <v>464</v>
      </c>
      <c r="I109" s="238" t="s">
        <v>427</v>
      </c>
      <c r="J109" s="238">
        <v>50</v>
      </c>
      <c r="K109" s="249"/>
    </row>
    <row r="110" spans="2:11" ht="15" customHeight="1">
      <c r="B110" s="258"/>
      <c r="C110" s="238" t="s">
        <v>450</v>
      </c>
      <c r="D110" s="238"/>
      <c r="E110" s="238"/>
      <c r="F110" s="257" t="s">
        <v>431</v>
      </c>
      <c r="G110" s="238"/>
      <c r="H110" s="238" t="s">
        <v>464</v>
      </c>
      <c r="I110" s="238" t="s">
        <v>427</v>
      </c>
      <c r="J110" s="238">
        <v>50</v>
      </c>
      <c r="K110" s="249"/>
    </row>
    <row r="111" spans="2:11" ht="15" customHeight="1">
      <c r="B111" s="258"/>
      <c r="C111" s="238" t="s">
        <v>55</v>
      </c>
      <c r="D111" s="238"/>
      <c r="E111" s="238"/>
      <c r="F111" s="257" t="s">
        <v>425</v>
      </c>
      <c r="G111" s="238"/>
      <c r="H111" s="238" t="s">
        <v>465</v>
      </c>
      <c r="I111" s="238" t="s">
        <v>427</v>
      </c>
      <c r="J111" s="238">
        <v>20</v>
      </c>
      <c r="K111" s="249"/>
    </row>
    <row r="112" spans="2:11" ht="15" customHeight="1">
      <c r="B112" s="258"/>
      <c r="C112" s="238" t="s">
        <v>466</v>
      </c>
      <c r="D112" s="238"/>
      <c r="E112" s="238"/>
      <c r="F112" s="257" t="s">
        <v>425</v>
      </c>
      <c r="G112" s="238"/>
      <c r="H112" s="238" t="s">
        <v>467</v>
      </c>
      <c r="I112" s="238" t="s">
        <v>427</v>
      </c>
      <c r="J112" s="238">
        <v>120</v>
      </c>
      <c r="K112" s="249"/>
    </row>
    <row r="113" spans="2:11" ht="15" customHeight="1">
      <c r="B113" s="258"/>
      <c r="C113" s="238" t="s">
        <v>40</v>
      </c>
      <c r="D113" s="238"/>
      <c r="E113" s="238"/>
      <c r="F113" s="257" t="s">
        <v>425</v>
      </c>
      <c r="G113" s="238"/>
      <c r="H113" s="238" t="s">
        <v>468</v>
      </c>
      <c r="I113" s="238" t="s">
        <v>459</v>
      </c>
      <c r="J113" s="238"/>
      <c r="K113" s="249"/>
    </row>
    <row r="114" spans="2:11" ht="15" customHeight="1">
      <c r="B114" s="258"/>
      <c r="C114" s="238" t="s">
        <v>50</v>
      </c>
      <c r="D114" s="238"/>
      <c r="E114" s="238"/>
      <c r="F114" s="257" t="s">
        <v>425</v>
      </c>
      <c r="G114" s="238"/>
      <c r="H114" s="238" t="s">
        <v>469</v>
      </c>
      <c r="I114" s="238" t="s">
        <v>459</v>
      </c>
      <c r="J114" s="238"/>
      <c r="K114" s="249"/>
    </row>
    <row r="115" spans="2:11" ht="15" customHeight="1">
      <c r="B115" s="258"/>
      <c r="C115" s="238" t="s">
        <v>59</v>
      </c>
      <c r="D115" s="238"/>
      <c r="E115" s="238"/>
      <c r="F115" s="257" t="s">
        <v>425</v>
      </c>
      <c r="G115" s="238"/>
      <c r="H115" s="238" t="s">
        <v>470</v>
      </c>
      <c r="I115" s="238" t="s">
        <v>471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1" t="s">
        <v>472</v>
      </c>
      <c r="D120" s="351"/>
      <c r="E120" s="351"/>
      <c r="F120" s="351"/>
      <c r="G120" s="351"/>
      <c r="H120" s="351"/>
      <c r="I120" s="351"/>
      <c r="J120" s="351"/>
      <c r="K120" s="274"/>
    </row>
    <row r="121" spans="2:11" ht="17.25" customHeight="1">
      <c r="B121" s="275"/>
      <c r="C121" s="250" t="s">
        <v>419</v>
      </c>
      <c r="D121" s="250"/>
      <c r="E121" s="250"/>
      <c r="F121" s="250" t="s">
        <v>420</v>
      </c>
      <c r="G121" s="251"/>
      <c r="H121" s="250" t="s">
        <v>105</v>
      </c>
      <c r="I121" s="250" t="s">
        <v>59</v>
      </c>
      <c r="J121" s="250" t="s">
        <v>421</v>
      </c>
      <c r="K121" s="276"/>
    </row>
    <row r="122" spans="2:11" ht="17.25" customHeight="1">
      <c r="B122" s="275"/>
      <c r="C122" s="252" t="s">
        <v>422</v>
      </c>
      <c r="D122" s="252"/>
      <c r="E122" s="252"/>
      <c r="F122" s="253" t="s">
        <v>423</v>
      </c>
      <c r="G122" s="254"/>
      <c r="H122" s="252"/>
      <c r="I122" s="252"/>
      <c r="J122" s="252" t="s">
        <v>424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428</v>
      </c>
      <c r="D124" s="255"/>
      <c r="E124" s="255"/>
      <c r="F124" s="257" t="s">
        <v>425</v>
      </c>
      <c r="G124" s="238"/>
      <c r="H124" s="238" t="s">
        <v>464</v>
      </c>
      <c r="I124" s="238" t="s">
        <v>427</v>
      </c>
      <c r="J124" s="238">
        <v>120</v>
      </c>
      <c r="K124" s="279"/>
    </row>
    <row r="125" spans="2:11" ht="15" customHeight="1">
      <c r="B125" s="277"/>
      <c r="C125" s="238" t="s">
        <v>473</v>
      </c>
      <c r="D125" s="238"/>
      <c r="E125" s="238"/>
      <c r="F125" s="257" t="s">
        <v>425</v>
      </c>
      <c r="G125" s="238"/>
      <c r="H125" s="238" t="s">
        <v>474</v>
      </c>
      <c r="I125" s="238" t="s">
        <v>427</v>
      </c>
      <c r="J125" s="238" t="s">
        <v>475</v>
      </c>
      <c r="K125" s="279"/>
    </row>
    <row r="126" spans="2:11" ht="15" customHeight="1">
      <c r="B126" s="277"/>
      <c r="C126" s="238" t="s">
        <v>374</v>
      </c>
      <c r="D126" s="238"/>
      <c r="E126" s="238"/>
      <c r="F126" s="257" t="s">
        <v>425</v>
      </c>
      <c r="G126" s="238"/>
      <c r="H126" s="238" t="s">
        <v>476</v>
      </c>
      <c r="I126" s="238" t="s">
        <v>427</v>
      </c>
      <c r="J126" s="238" t="s">
        <v>475</v>
      </c>
      <c r="K126" s="279"/>
    </row>
    <row r="127" spans="2:11" ht="15" customHeight="1">
      <c r="B127" s="277"/>
      <c r="C127" s="238" t="s">
        <v>436</v>
      </c>
      <c r="D127" s="238"/>
      <c r="E127" s="238"/>
      <c r="F127" s="257" t="s">
        <v>431</v>
      </c>
      <c r="G127" s="238"/>
      <c r="H127" s="238" t="s">
        <v>437</v>
      </c>
      <c r="I127" s="238" t="s">
        <v>427</v>
      </c>
      <c r="J127" s="238">
        <v>15</v>
      </c>
      <c r="K127" s="279"/>
    </row>
    <row r="128" spans="2:11" ht="15" customHeight="1">
      <c r="B128" s="277"/>
      <c r="C128" s="259" t="s">
        <v>438</v>
      </c>
      <c r="D128" s="259"/>
      <c r="E128" s="259"/>
      <c r="F128" s="260" t="s">
        <v>431</v>
      </c>
      <c r="G128" s="259"/>
      <c r="H128" s="259" t="s">
        <v>439</v>
      </c>
      <c r="I128" s="259" t="s">
        <v>427</v>
      </c>
      <c r="J128" s="259">
        <v>15</v>
      </c>
      <c r="K128" s="279"/>
    </row>
    <row r="129" spans="2:11" ht="15" customHeight="1">
      <c r="B129" s="277"/>
      <c r="C129" s="259" t="s">
        <v>440</v>
      </c>
      <c r="D129" s="259"/>
      <c r="E129" s="259"/>
      <c r="F129" s="260" t="s">
        <v>431</v>
      </c>
      <c r="G129" s="259"/>
      <c r="H129" s="259" t="s">
        <v>441</v>
      </c>
      <c r="I129" s="259" t="s">
        <v>427</v>
      </c>
      <c r="J129" s="259">
        <v>20</v>
      </c>
      <c r="K129" s="279"/>
    </row>
    <row r="130" spans="2:11" ht="15" customHeight="1">
      <c r="B130" s="277"/>
      <c r="C130" s="259" t="s">
        <v>442</v>
      </c>
      <c r="D130" s="259"/>
      <c r="E130" s="259"/>
      <c r="F130" s="260" t="s">
        <v>431</v>
      </c>
      <c r="G130" s="259"/>
      <c r="H130" s="259" t="s">
        <v>443</v>
      </c>
      <c r="I130" s="259" t="s">
        <v>427</v>
      </c>
      <c r="J130" s="259">
        <v>20</v>
      </c>
      <c r="K130" s="279"/>
    </row>
    <row r="131" spans="2:11" ht="15" customHeight="1">
      <c r="B131" s="277"/>
      <c r="C131" s="238" t="s">
        <v>430</v>
      </c>
      <c r="D131" s="238"/>
      <c r="E131" s="238"/>
      <c r="F131" s="257" t="s">
        <v>431</v>
      </c>
      <c r="G131" s="238"/>
      <c r="H131" s="238" t="s">
        <v>464</v>
      </c>
      <c r="I131" s="238" t="s">
        <v>427</v>
      </c>
      <c r="J131" s="238">
        <v>50</v>
      </c>
      <c r="K131" s="279"/>
    </row>
    <row r="132" spans="2:11" ht="15" customHeight="1">
      <c r="B132" s="277"/>
      <c r="C132" s="238" t="s">
        <v>444</v>
      </c>
      <c r="D132" s="238"/>
      <c r="E132" s="238"/>
      <c r="F132" s="257" t="s">
        <v>431</v>
      </c>
      <c r="G132" s="238"/>
      <c r="H132" s="238" t="s">
        <v>464</v>
      </c>
      <c r="I132" s="238" t="s">
        <v>427</v>
      </c>
      <c r="J132" s="238">
        <v>50</v>
      </c>
      <c r="K132" s="279"/>
    </row>
    <row r="133" spans="2:11" ht="15" customHeight="1">
      <c r="B133" s="277"/>
      <c r="C133" s="238" t="s">
        <v>450</v>
      </c>
      <c r="D133" s="238"/>
      <c r="E133" s="238"/>
      <c r="F133" s="257" t="s">
        <v>431</v>
      </c>
      <c r="G133" s="238"/>
      <c r="H133" s="238" t="s">
        <v>464</v>
      </c>
      <c r="I133" s="238" t="s">
        <v>427</v>
      </c>
      <c r="J133" s="238">
        <v>50</v>
      </c>
      <c r="K133" s="279"/>
    </row>
    <row r="134" spans="2:11" ht="15" customHeight="1">
      <c r="B134" s="277"/>
      <c r="C134" s="238" t="s">
        <v>452</v>
      </c>
      <c r="D134" s="238"/>
      <c r="E134" s="238"/>
      <c r="F134" s="257" t="s">
        <v>431</v>
      </c>
      <c r="G134" s="238"/>
      <c r="H134" s="238" t="s">
        <v>464</v>
      </c>
      <c r="I134" s="238" t="s">
        <v>427</v>
      </c>
      <c r="J134" s="238">
        <v>50</v>
      </c>
      <c r="K134" s="279"/>
    </row>
    <row r="135" spans="2:11" ht="15" customHeight="1">
      <c r="B135" s="277"/>
      <c r="C135" s="238" t="s">
        <v>110</v>
      </c>
      <c r="D135" s="238"/>
      <c r="E135" s="238"/>
      <c r="F135" s="257" t="s">
        <v>431</v>
      </c>
      <c r="G135" s="238"/>
      <c r="H135" s="238" t="s">
        <v>477</v>
      </c>
      <c r="I135" s="238" t="s">
        <v>427</v>
      </c>
      <c r="J135" s="238">
        <v>255</v>
      </c>
      <c r="K135" s="279"/>
    </row>
    <row r="136" spans="2:11" ht="15" customHeight="1">
      <c r="B136" s="277"/>
      <c r="C136" s="238" t="s">
        <v>454</v>
      </c>
      <c r="D136" s="238"/>
      <c r="E136" s="238"/>
      <c r="F136" s="257" t="s">
        <v>425</v>
      </c>
      <c r="G136" s="238"/>
      <c r="H136" s="238" t="s">
        <v>478</v>
      </c>
      <c r="I136" s="238" t="s">
        <v>456</v>
      </c>
      <c r="J136" s="238"/>
      <c r="K136" s="279"/>
    </row>
    <row r="137" spans="2:11" ht="15" customHeight="1">
      <c r="B137" s="277"/>
      <c r="C137" s="238" t="s">
        <v>457</v>
      </c>
      <c r="D137" s="238"/>
      <c r="E137" s="238"/>
      <c r="F137" s="257" t="s">
        <v>425</v>
      </c>
      <c r="G137" s="238"/>
      <c r="H137" s="238" t="s">
        <v>479</v>
      </c>
      <c r="I137" s="238" t="s">
        <v>459</v>
      </c>
      <c r="J137" s="238"/>
      <c r="K137" s="279"/>
    </row>
    <row r="138" spans="2:11" ht="15" customHeight="1">
      <c r="B138" s="277"/>
      <c r="C138" s="238" t="s">
        <v>460</v>
      </c>
      <c r="D138" s="238"/>
      <c r="E138" s="238"/>
      <c r="F138" s="257" t="s">
        <v>425</v>
      </c>
      <c r="G138" s="238"/>
      <c r="H138" s="238" t="s">
        <v>460</v>
      </c>
      <c r="I138" s="238" t="s">
        <v>459</v>
      </c>
      <c r="J138" s="238"/>
      <c r="K138" s="279"/>
    </row>
    <row r="139" spans="2:11" ht="15" customHeight="1">
      <c r="B139" s="277"/>
      <c r="C139" s="238" t="s">
        <v>40</v>
      </c>
      <c r="D139" s="238"/>
      <c r="E139" s="238"/>
      <c r="F139" s="257" t="s">
        <v>425</v>
      </c>
      <c r="G139" s="238"/>
      <c r="H139" s="238" t="s">
        <v>480</v>
      </c>
      <c r="I139" s="238" t="s">
        <v>459</v>
      </c>
      <c r="J139" s="238"/>
      <c r="K139" s="279"/>
    </row>
    <row r="140" spans="2:11" ht="15" customHeight="1">
      <c r="B140" s="277"/>
      <c r="C140" s="238" t="s">
        <v>481</v>
      </c>
      <c r="D140" s="238"/>
      <c r="E140" s="238"/>
      <c r="F140" s="257" t="s">
        <v>425</v>
      </c>
      <c r="G140" s="238"/>
      <c r="H140" s="238" t="s">
        <v>482</v>
      </c>
      <c r="I140" s="238" t="s">
        <v>459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2" t="s">
        <v>483</v>
      </c>
      <c r="D145" s="352"/>
      <c r="E145" s="352"/>
      <c r="F145" s="352"/>
      <c r="G145" s="352"/>
      <c r="H145" s="352"/>
      <c r="I145" s="352"/>
      <c r="J145" s="352"/>
      <c r="K145" s="249"/>
    </row>
    <row r="146" spans="2:11" ht="17.25" customHeight="1">
      <c r="B146" s="248"/>
      <c r="C146" s="250" t="s">
        <v>419</v>
      </c>
      <c r="D146" s="250"/>
      <c r="E146" s="250"/>
      <c r="F146" s="250" t="s">
        <v>420</v>
      </c>
      <c r="G146" s="251"/>
      <c r="H146" s="250" t="s">
        <v>105</v>
      </c>
      <c r="I146" s="250" t="s">
        <v>59</v>
      </c>
      <c r="J146" s="250" t="s">
        <v>421</v>
      </c>
      <c r="K146" s="249"/>
    </row>
    <row r="147" spans="2:11" ht="17.25" customHeight="1">
      <c r="B147" s="248"/>
      <c r="C147" s="252" t="s">
        <v>422</v>
      </c>
      <c r="D147" s="252"/>
      <c r="E147" s="252"/>
      <c r="F147" s="253" t="s">
        <v>423</v>
      </c>
      <c r="G147" s="254"/>
      <c r="H147" s="252"/>
      <c r="I147" s="252"/>
      <c r="J147" s="252" t="s">
        <v>424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428</v>
      </c>
      <c r="D149" s="238"/>
      <c r="E149" s="238"/>
      <c r="F149" s="284" t="s">
        <v>425</v>
      </c>
      <c r="G149" s="238"/>
      <c r="H149" s="283" t="s">
        <v>464</v>
      </c>
      <c r="I149" s="283" t="s">
        <v>427</v>
      </c>
      <c r="J149" s="283">
        <v>120</v>
      </c>
      <c r="K149" s="279"/>
    </row>
    <row r="150" spans="2:11" ht="15" customHeight="1">
      <c r="B150" s="258"/>
      <c r="C150" s="283" t="s">
        <v>473</v>
      </c>
      <c r="D150" s="238"/>
      <c r="E150" s="238"/>
      <c r="F150" s="284" t="s">
        <v>425</v>
      </c>
      <c r="G150" s="238"/>
      <c r="H150" s="283" t="s">
        <v>484</v>
      </c>
      <c r="I150" s="283" t="s">
        <v>427</v>
      </c>
      <c r="J150" s="283" t="s">
        <v>475</v>
      </c>
      <c r="K150" s="279"/>
    </row>
    <row r="151" spans="2:11" ht="15" customHeight="1">
      <c r="B151" s="258"/>
      <c r="C151" s="283" t="s">
        <v>374</v>
      </c>
      <c r="D151" s="238"/>
      <c r="E151" s="238"/>
      <c r="F151" s="284" t="s">
        <v>425</v>
      </c>
      <c r="G151" s="238"/>
      <c r="H151" s="283" t="s">
        <v>485</v>
      </c>
      <c r="I151" s="283" t="s">
        <v>427</v>
      </c>
      <c r="J151" s="283" t="s">
        <v>475</v>
      </c>
      <c r="K151" s="279"/>
    </row>
    <row r="152" spans="2:11" ht="15" customHeight="1">
      <c r="B152" s="258"/>
      <c r="C152" s="283" t="s">
        <v>430</v>
      </c>
      <c r="D152" s="238"/>
      <c r="E152" s="238"/>
      <c r="F152" s="284" t="s">
        <v>431</v>
      </c>
      <c r="G152" s="238"/>
      <c r="H152" s="283" t="s">
        <v>464</v>
      </c>
      <c r="I152" s="283" t="s">
        <v>427</v>
      </c>
      <c r="J152" s="283">
        <v>50</v>
      </c>
      <c r="K152" s="279"/>
    </row>
    <row r="153" spans="2:11" ht="15" customHeight="1">
      <c r="B153" s="258"/>
      <c r="C153" s="283" t="s">
        <v>433</v>
      </c>
      <c r="D153" s="238"/>
      <c r="E153" s="238"/>
      <c r="F153" s="284" t="s">
        <v>425</v>
      </c>
      <c r="G153" s="238"/>
      <c r="H153" s="283" t="s">
        <v>464</v>
      </c>
      <c r="I153" s="283" t="s">
        <v>435</v>
      </c>
      <c r="J153" s="283"/>
      <c r="K153" s="279"/>
    </row>
    <row r="154" spans="2:11" ht="15" customHeight="1">
      <c r="B154" s="258"/>
      <c r="C154" s="283" t="s">
        <v>444</v>
      </c>
      <c r="D154" s="238"/>
      <c r="E154" s="238"/>
      <c r="F154" s="284" t="s">
        <v>431</v>
      </c>
      <c r="G154" s="238"/>
      <c r="H154" s="283" t="s">
        <v>464</v>
      </c>
      <c r="I154" s="283" t="s">
        <v>427</v>
      </c>
      <c r="J154" s="283">
        <v>50</v>
      </c>
      <c r="K154" s="279"/>
    </row>
    <row r="155" spans="2:11" ht="15" customHeight="1">
      <c r="B155" s="258"/>
      <c r="C155" s="283" t="s">
        <v>452</v>
      </c>
      <c r="D155" s="238"/>
      <c r="E155" s="238"/>
      <c r="F155" s="284" t="s">
        <v>431</v>
      </c>
      <c r="G155" s="238"/>
      <c r="H155" s="283" t="s">
        <v>464</v>
      </c>
      <c r="I155" s="283" t="s">
        <v>427</v>
      </c>
      <c r="J155" s="283">
        <v>50</v>
      </c>
      <c r="K155" s="279"/>
    </row>
    <row r="156" spans="2:11" ht="15" customHeight="1">
      <c r="B156" s="258"/>
      <c r="C156" s="283" t="s">
        <v>450</v>
      </c>
      <c r="D156" s="238"/>
      <c r="E156" s="238"/>
      <c r="F156" s="284" t="s">
        <v>431</v>
      </c>
      <c r="G156" s="238"/>
      <c r="H156" s="283" t="s">
        <v>464</v>
      </c>
      <c r="I156" s="283" t="s">
        <v>427</v>
      </c>
      <c r="J156" s="283">
        <v>50</v>
      </c>
      <c r="K156" s="279"/>
    </row>
    <row r="157" spans="2:11" ht="15" customHeight="1">
      <c r="B157" s="258"/>
      <c r="C157" s="283" t="s">
        <v>97</v>
      </c>
      <c r="D157" s="238"/>
      <c r="E157" s="238"/>
      <c r="F157" s="284" t="s">
        <v>425</v>
      </c>
      <c r="G157" s="238"/>
      <c r="H157" s="283" t="s">
        <v>486</v>
      </c>
      <c r="I157" s="283" t="s">
        <v>427</v>
      </c>
      <c r="J157" s="283" t="s">
        <v>487</v>
      </c>
      <c r="K157" s="279"/>
    </row>
    <row r="158" spans="2:11" ht="15" customHeight="1">
      <c r="B158" s="258"/>
      <c r="C158" s="283" t="s">
        <v>488</v>
      </c>
      <c r="D158" s="238"/>
      <c r="E158" s="238"/>
      <c r="F158" s="284" t="s">
        <v>425</v>
      </c>
      <c r="G158" s="238"/>
      <c r="H158" s="283" t="s">
        <v>489</v>
      </c>
      <c r="I158" s="283" t="s">
        <v>459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1" t="s">
        <v>490</v>
      </c>
      <c r="D163" s="351"/>
      <c r="E163" s="351"/>
      <c r="F163" s="351"/>
      <c r="G163" s="351"/>
      <c r="H163" s="351"/>
      <c r="I163" s="351"/>
      <c r="J163" s="351"/>
      <c r="K163" s="230"/>
    </row>
    <row r="164" spans="2:11" ht="17.25" customHeight="1">
      <c r="B164" s="229"/>
      <c r="C164" s="250" t="s">
        <v>419</v>
      </c>
      <c r="D164" s="250"/>
      <c r="E164" s="250"/>
      <c r="F164" s="250" t="s">
        <v>420</v>
      </c>
      <c r="G164" s="287"/>
      <c r="H164" s="288" t="s">
        <v>105</v>
      </c>
      <c r="I164" s="288" t="s">
        <v>59</v>
      </c>
      <c r="J164" s="250" t="s">
        <v>421</v>
      </c>
      <c r="K164" s="230"/>
    </row>
    <row r="165" spans="2:11" ht="17.25" customHeight="1">
      <c r="B165" s="231"/>
      <c r="C165" s="252" t="s">
        <v>422</v>
      </c>
      <c r="D165" s="252"/>
      <c r="E165" s="252"/>
      <c r="F165" s="253" t="s">
        <v>423</v>
      </c>
      <c r="G165" s="289"/>
      <c r="H165" s="290"/>
      <c r="I165" s="290"/>
      <c r="J165" s="252" t="s">
        <v>424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428</v>
      </c>
      <c r="D167" s="238"/>
      <c r="E167" s="238"/>
      <c r="F167" s="257" t="s">
        <v>425</v>
      </c>
      <c r="G167" s="238"/>
      <c r="H167" s="238" t="s">
        <v>464</v>
      </c>
      <c r="I167" s="238" t="s">
        <v>427</v>
      </c>
      <c r="J167" s="238">
        <v>120</v>
      </c>
      <c r="K167" s="279"/>
    </row>
    <row r="168" spans="2:11" ht="15" customHeight="1">
      <c r="B168" s="258"/>
      <c r="C168" s="238" t="s">
        <v>473</v>
      </c>
      <c r="D168" s="238"/>
      <c r="E168" s="238"/>
      <c r="F168" s="257" t="s">
        <v>425</v>
      </c>
      <c r="G168" s="238"/>
      <c r="H168" s="238" t="s">
        <v>474</v>
      </c>
      <c r="I168" s="238" t="s">
        <v>427</v>
      </c>
      <c r="J168" s="238" t="s">
        <v>475</v>
      </c>
      <c r="K168" s="279"/>
    </row>
    <row r="169" spans="2:11" ht="15" customHeight="1">
      <c r="B169" s="258"/>
      <c r="C169" s="238" t="s">
        <v>374</v>
      </c>
      <c r="D169" s="238"/>
      <c r="E169" s="238"/>
      <c r="F169" s="257" t="s">
        <v>425</v>
      </c>
      <c r="G169" s="238"/>
      <c r="H169" s="238" t="s">
        <v>491</v>
      </c>
      <c r="I169" s="238" t="s">
        <v>427</v>
      </c>
      <c r="J169" s="238" t="s">
        <v>475</v>
      </c>
      <c r="K169" s="279"/>
    </row>
    <row r="170" spans="2:11" ht="15" customHeight="1">
      <c r="B170" s="258"/>
      <c r="C170" s="238" t="s">
        <v>430</v>
      </c>
      <c r="D170" s="238"/>
      <c r="E170" s="238"/>
      <c r="F170" s="257" t="s">
        <v>431</v>
      </c>
      <c r="G170" s="238"/>
      <c r="H170" s="238" t="s">
        <v>491</v>
      </c>
      <c r="I170" s="238" t="s">
        <v>427</v>
      </c>
      <c r="J170" s="238">
        <v>50</v>
      </c>
      <c r="K170" s="279"/>
    </row>
    <row r="171" spans="2:11" ht="15" customHeight="1">
      <c r="B171" s="258"/>
      <c r="C171" s="238" t="s">
        <v>433</v>
      </c>
      <c r="D171" s="238"/>
      <c r="E171" s="238"/>
      <c r="F171" s="257" t="s">
        <v>425</v>
      </c>
      <c r="G171" s="238"/>
      <c r="H171" s="238" t="s">
        <v>491</v>
      </c>
      <c r="I171" s="238" t="s">
        <v>435</v>
      </c>
      <c r="J171" s="238"/>
      <c r="K171" s="279"/>
    </row>
    <row r="172" spans="2:11" ht="15" customHeight="1">
      <c r="B172" s="258"/>
      <c r="C172" s="238" t="s">
        <v>444</v>
      </c>
      <c r="D172" s="238"/>
      <c r="E172" s="238"/>
      <c r="F172" s="257" t="s">
        <v>431</v>
      </c>
      <c r="G172" s="238"/>
      <c r="H172" s="238" t="s">
        <v>491</v>
      </c>
      <c r="I172" s="238" t="s">
        <v>427</v>
      </c>
      <c r="J172" s="238">
        <v>50</v>
      </c>
      <c r="K172" s="279"/>
    </row>
    <row r="173" spans="2:11" ht="15" customHeight="1">
      <c r="B173" s="258"/>
      <c r="C173" s="238" t="s">
        <v>452</v>
      </c>
      <c r="D173" s="238"/>
      <c r="E173" s="238"/>
      <c r="F173" s="257" t="s">
        <v>431</v>
      </c>
      <c r="G173" s="238"/>
      <c r="H173" s="238" t="s">
        <v>491</v>
      </c>
      <c r="I173" s="238" t="s">
        <v>427</v>
      </c>
      <c r="J173" s="238">
        <v>50</v>
      </c>
      <c r="K173" s="279"/>
    </row>
    <row r="174" spans="2:11" ht="15" customHeight="1">
      <c r="B174" s="258"/>
      <c r="C174" s="238" t="s">
        <v>450</v>
      </c>
      <c r="D174" s="238"/>
      <c r="E174" s="238"/>
      <c r="F174" s="257" t="s">
        <v>431</v>
      </c>
      <c r="G174" s="238"/>
      <c r="H174" s="238" t="s">
        <v>491</v>
      </c>
      <c r="I174" s="238" t="s">
        <v>427</v>
      </c>
      <c r="J174" s="238">
        <v>50</v>
      </c>
      <c r="K174" s="279"/>
    </row>
    <row r="175" spans="2:11" ht="15" customHeight="1">
      <c r="B175" s="258"/>
      <c r="C175" s="238" t="s">
        <v>104</v>
      </c>
      <c r="D175" s="238"/>
      <c r="E175" s="238"/>
      <c r="F175" s="257" t="s">
        <v>425</v>
      </c>
      <c r="G175" s="238"/>
      <c r="H175" s="238" t="s">
        <v>492</v>
      </c>
      <c r="I175" s="238" t="s">
        <v>493</v>
      </c>
      <c r="J175" s="238"/>
      <c r="K175" s="279"/>
    </row>
    <row r="176" spans="2:11" ht="15" customHeight="1">
      <c r="B176" s="258"/>
      <c r="C176" s="238" t="s">
        <v>59</v>
      </c>
      <c r="D176" s="238"/>
      <c r="E176" s="238"/>
      <c r="F176" s="257" t="s">
        <v>425</v>
      </c>
      <c r="G176" s="238"/>
      <c r="H176" s="238" t="s">
        <v>494</v>
      </c>
      <c r="I176" s="238" t="s">
        <v>495</v>
      </c>
      <c r="J176" s="238">
        <v>1</v>
      </c>
      <c r="K176" s="279"/>
    </row>
    <row r="177" spans="2:11" ht="15" customHeight="1">
      <c r="B177" s="258"/>
      <c r="C177" s="238" t="s">
        <v>55</v>
      </c>
      <c r="D177" s="238"/>
      <c r="E177" s="238"/>
      <c r="F177" s="257" t="s">
        <v>425</v>
      </c>
      <c r="G177" s="238"/>
      <c r="H177" s="238" t="s">
        <v>496</v>
      </c>
      <c r="I177" s="238" t="s">
        <v>427</v>
      </c>
      <c r="J177" s="238">
        <v>20</v>
      </c>
      <c r="K177" s="279"/>
    </row>
    <row r="178" spans="2:11" ht="15" customHeight="1">
      <c r="B178" s="258"/>
      <c r="C178" s="238" t="s">
        <v>105</v>
      </c>
      <c r="D178" s="238"/>
      <c r="E178" s="238"/>
      <c r="F178" s="257" t="s">
        <v>425</v>
      </c>
      <c r="G178" s="238"/>
      <c r="H178" s="238" t="s">
        <v>497</v>
      </c>
      <c r="I178" s="238" t="s">
        <v>427</v>
      </c>
      <c r="J178" s="238">
        <v>255</v>
      </c>
      <c r="K178" s="279"/>
    </row>
    <row r="179" spans="2:11" ht="15" customHeight="1">
      <c r="B179" s="258"/>
      <c r="C179" s="238" t="s">
        <v>106</v>
      </c>
      <c r="D179" s="238"/>
      <c r="E179" s="238"/>
      <c r="F179" s="257" t="s">
        <v>425</v>
      </c>
      <c r="G179" s="238"/>
      <c r="H179" s="238" t="s">
        <v>390</v>
      </c>
      <c r="I179" s="238" t="s">
        <v>427</v>
      </c>
      <c r="J179" s="238">
        <v>10</v>
      </c>
      <c r="K179" s="279"/>
    </row>
    <row r="180" spans="2:11" ht="15" customHeight="1">
      <c r="B180" s="258"/>
      <c r="C180" s="238" t="s">
        <v>107</v>
      </c>
      <c r="D180" s="238"/>
      <c r="E180" s="238"/>
      <c r="F180" s="257" t="s">
        <v>425</v>
      </c>
      <c r="G180" s="238"/>
      <c r="H180" s="238" t="s">
        <v>498</v>
      </c>
      <c r="I180" s="238" t="s">
        <v>459</v>
      </c>
      <c r="J180" s="238"/>
      <c r="K180" s="279"/>
    </row>
    <row r="181" spans="2:11" ht="15" customHeight="1">
      <c r="B181" s="258"/>
      <c r="C181" s="238" t="s">
        <v>499</v>
      </c>
      <c r="D181" s="238"/>
      <c r="E181" s="238"/>
      <c r="F181" s="257" t="s">
        <v>425</v>
      </c>
      <c r="G181" s="238"/>
      <c r="H181" s="238" t="s">
        <v>500</v>
      </c>
      <c r="I181" s="238" t="s">
        <v>459</v>
      </c>
      <c r="J181" s="238"/>
      <c r="K181" s="279"/>
    </row>
    <row r="182" spans="2:11" ht="15" customHeight="1">
      <c r="B182" s="258"/>
      <c r="C182" s="238" t="s">
        <v>488</v>
      </c>
      <c r="D182" s="238"/>
      <c r="E182" s="238"/>
      <c r="F182" s="257" t="s">
        <v>425</v>
      </c>
      <c r="G182" s="238"/>
      <c r="H182" s="238" t="s">
        <v>501</v>
      </c>
      <c r="I182" s="238" t="s">
        <v>459</v>
      </c>
      <c r="J182" s="238"/>
      <c r="K182" s="279"/>
    </row>
    <row r="183" spans="2:11" ht="15" customHeight="1">
      <c r="B183" s="258"/>
      <c r="C183" s="238" t="s">
        <v>109</v>
      </c>
      <c r="D183" s="238"/>
      <c r="E183" s="238"/>
      <c r="F183" s="257" t="s">
        <v>431</v>
      </c>
      <c r="G183" s="238"/>
      <c r="H183" s="238" t="s">
        <v>502</v>
      </c>
      <c r="I183" s="238" t="s">
        <v>427</v>
      </c>
      <c r="J183" s="238">
        <v>50</v>
      </c>
      <c r="K183" s="279"/>
    </row>
    <row r="184" spans="2:11" ht="15" customHeight="1">
      <c r="B184" s="258"/>
      <c r="C184" s="238" t="s">
        <v>503</v>
      </c>
      <c r="D184" s="238"/>
      <c r="E184" s="238"/>
      <c r="F184" s="257" t="s">
        <v>431</v>
      </c>
      <c r="G184" s="238"/>
      <c r="H184" s="238" t="s">
        <v>504</v>
      </c>
      <c r="I184" s="238" t="s">
        <v>505</v>
      </c>
      <c r="J184" s="238"/>
      <c r="K184" s="279"/>
    </row>
    <row r="185" spans="2:11" ht="15" customHeight="1">
      <c r="B185" s="258"/>
      <c r="C185" s="238" t="s">
        <v>506</v>
      </c>
      <c r="D185" s="238"/>
      <c r="E185" s="238"/>
      <c r="F185" s="257" t="s">
        <v>431</v>
      </c>
      <c r="G185" s="238"/>
      <c r="H185" s="238" t="s">
        <v>507</v>
      </c>
      <c r="I185" s="238" t="s">
        <v>505</v>
      </c>
      <c r="J185" s="238"/>
      <c r="K185" s="279"/>
    </row>
    <row r="186" spans="2:11" ht="15" customHeight="1">
      <c r="B186" s="258"/>
      <c r="C186" s="238" t="s">
        <v>508</v>
      </c>
      <c r="D186" s="238"/>
      <c r="E186" s="238"/>
      <c r="F186" s="257" t="s">
        <v>431</v>
      </c>
      <c r="G186" s="238"/>
      <c r="H186" s="238" t="s">
        <v>509</v>
      </c>
      <c r="I186" s="238" t="s">
        <v>505</v>
      </c>
      <c r="J186" s="238"/>
      <c r="K186" s="279"/>
    </row>
    <row r="187" spans="2:11" ht="15" customHeight="1">
      <c r="B187" s="258"/>
      <c r="C187" s="291" t="s">
        <v>510</v>
      </c>
      <c r="D187" s="238"/>
      <c r="E187" s="238"/>
      <c r="F187" s="257" t="s">
        <v>431</v>
      </c>
      <c r="G187" s="238"/>
      <c r="H187" s="238" t="s">
        <v>511</v>
      </c>
      <c r="I187" s="238" t="s">
        <v>512</v>
      </c>
      <c r="J187" s="292" t="s">
        <v>513</v>
      </c>
      <c r="K187" s="279"/>
    </row>
    <row r="188" spans="2:11" ht="15" customHeight="1">
      <c r="B188" s="258"/>
      <c r="C188" s="243" t="s">
        <v>44</v>
      </c>
      <c r="D188" s="238"/>
      <c r="E188" s="238"/>
      <c r="F188" s="257" t="s">
        <v>425</v>
      </c>
      <c r="G188" s="238"/>
      <c r="H188" s="234" t="s">
        <v>514</v>
      </c>
      <c r="I188" s="238" t="s">
        <v>515</v>
      </c>
      <c r="J188" s="238"/>
      <c r="K188" s="279"/>
    </row>
    <row r="189" spans="2:11" ht="15" customHeight="1">
      <c r="B189" s="258"/>
      <c r="C189" s="243" t="s">
        <v>516</v>
      </c>
      <c r="D189" s="238"/>
      <c r="E189" s="238"/>
      <c r="F189" s="257" t="s">
        <v>425</v>
      </c>
      <c r="G189" s="238"/>
      <c r="H189" s="238" t="s">
        <v>517</v>
      </c>
      <c r="I189" s="238" t="s">
        <v>459</v>
      </c>
      <c r="J189" s="238"/>
      <c r="K189" s="279"/>
    </row>
    <row r="190" spans="2:11" ht="15" customHeight="1">
      <c r="B190" s="258"/>
      <c r="C190" s="243" t="s">
        <v>518</v>
      </c>
      <c r="D190" s="238"/>
      <c r="E190" s="238"/>
      <c r="F190" s="257" t="s">
        <v>425</v>
      </c>
      <c r="G190" s="238"/>
      <c r="H190" s="238" t="s">
        <v>519</v>
      </c>
      <c r="I190" s="238" t="s">
        <v>459</v>
      </c>
      <c r="J190" s="238"/>
      <c r="K190" s="279"/>
    </row>
    <row r="191" spans="2:11" ht="15" customHeight="1">
      <c r="B191" s="258"/>
      <c r="C191" s="243" t="s">
        <v>520</v>
      </c>
      <c r="D191" s="238"/>
      <c r="E191" s="238"/>
      <c r="F191" s="257" t="s">
        <v>431</v>
      </c>
      <c r="G191" s="238"/>
      <c r="H191" s="238" t="s">
        <v>521</v>
      </c>
      <c r="I191" s="238" t="s">
        <v>459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51" t="s">
        <v>522</v>
      </c>
      <c r="D197" s="351"/>
      <c r="E197" s="351"/>
      <c r="F197" s="351"/>
      <c r="G197" s="351"/>
      <c r="H197" s="351"/>
      <c r="I197" s="351"/>
      <c r="J197" s="351"/>
      <c r="K197" s="230"/>
    </row>
    <row r="198" spans="2:11" ht="25.5" customHeight="1">
      <c r="B198" s="229"/>
      <c r="C198" s="294" t="s">
        <v>523</v>
      </c>
      <c r="D198" s="294"/>
      <c r="E198" s="294"/>
      <c r="F198" s="294" t="s">
        <v>524</v>
      </c>
      <c r="G198" s="295"/>
      <c r="H198" s="350" t="s">
        <v>525</v>
      </c>
      <c r="I198" s="350"/>
      <c r="J198" s="350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515</v>
      </c>
      <c r="D200" s="238"/>
      <c r="E200" s="238"/>
      <c r="F200" s="257" t="s">
        <v>45</v>
      </c>
      <c r="G200" s="238"/>
      <c r="H200" s="348" t="s">
        <v>526</v>
      </c>
      <c r="I200" s="348"/>
      <c r="J200" s="348"/>
      <c r="K200" s="279"/>
    </row>
    <row r="201" spans="2:11" ht="15" customHeight="1">
      <c r="B201" s="258"/>
      <c r="C201" s="264"/>
      <c r="D201" s="238"/>
      <c r="E201" s="238"/>
      <c r="F201" s="257" t="s">
        <v>46</v>
      </c>
      <c r="G201" s="238"/>
      <c r="H201" s="348" t="s">
        <v>527</v>
      </c>
      <c r="I201" s="348"/>
      <c r="J201" s="348"/>
      <c r="K201" s="279"/>
    </row>
    <row r="202" spans="2:11" ht="15" customHeight="1">
      <c r="B202" s="258"/>
      <c r="C202" s="264"/>
      <c r="D202" s="238"/>
      <c r="E202" s="238"/>
      <c r="F202" s="257" t="s">
        <v>49</v>
      </c>
      <c r="G202" s="238"/>
      <c r="H202" s="348" t="s">
        <v>528</v>
      </c>
      <c r="I202" s="348"/>
      <c r="J202" s="348"/>
      <c r="K202" s="279"/>
    </row>
    <row r="203" spans="2:11" ht="15" customHeight="1">
      <c r="B203" s="258"/>
      <c r="C203" s="238"/>
      <c r="D203" s="238"/>
      <c r="E203" s="238"/>
      <c r="F203" s="257" t="s">
        <v>47</v>
      </c>
      <c r="G203" s="238"/>
      <c r="H203" s="348" t="s">
        <v>529</v>
      </c>
      <c r="I203" s="348"/>
      <c r="J203" s="348"/>
      <c r="K203" s="279"/>
    </row>
    <row r="204" spans="2:11" ht="15" customHeight="1">
      <c r="B204" s="258"/>
      <c r="C204" s="238"/>
      <c r="D204" s="238"/>
      <c r="E204" s="238"/>
      <c r="F204" s="257" t="s">
        <v>48</v>
      </c>
      <c r="G204" s="238"/>
      <c r="H204" s="348" t="s">
        <v>530</v>
      </c>
      <c r="I204" s="348"/>
      <c r="J204" s="348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471</v>
      </c>
      <c r="D206" s="238"/>
      <c r="E206" s="238"/>
      <c r="F206" s="257" t="s">
        <v>86</v>
      </c>
      <c r="G206" s="238"/>
      <c r="H206" s="348" t="s">
        <v>531</v>
      </c>
      <c r="I206" s="348"/>
      <c r="J206" s="348"/>
      <c r="K206" s="279"/>
    </row>
    <row r="207" spans="2:11" ht="15" customHeight="1">
      <c r="B207" s="258"/>
      <c r="C207" s="264"/>
      <c r="D207" s="238"/>
      <c r="E207" s="238"/>
      <c r="F207" s="257" t="s">
        <v>369</v>
      </c>
      <c r="G207" s="238"/>
      <c r="H207" s="348" t="s">
        <v>370</v>
      </c>
      <c r="I207" s="348"/>
      <c r="J207" s="348"/>
      <c r="K207" s="279"/>
    </row>
    <row r="208" spans="2:11" ht="15" customHeight="1">
      <c r="B208" s="258"/>
      <c r="C208" s="238"/>
      <c r="D208" s="238"/>
      <c r="E208" s="238"/>
      <c r="F208" s="257" t="s">
        <v>367</v>
      </c>
      <c r="G208" s="238"/>
      <c r="H208" s="348" t="s">
        <v>532</v>
      </c>
      <c r="I208" s="348"/>
      <c r="J208" s="348"/>
      <c r="K208" s="279"/>
    </row>
    <row r="209" spans="2:11" ht="15" customHeight="1">
      <c r="B209" s="296"/>
      <c r="C209" s="264"/>
      <c r="D209" s="264"/>
      <c r="E209" s="264"/>
      <c r="F209" s="257" t="s">
        <v>81</v>
      </c>
      <c r="G209" s="243"/>
      <c r="H209" s="349" t="s">
        <v>371</v>
      </c>
      <c r="I209" s="349"/>
      <c r="J209" s="349"/>
      <c r="K209" s="297"/>
    </row>
    <row r="210" spans="2:11" ht="15" customHeight="1">
      <c r="B210" s="296"/>
      <c r="C210" s="264"/>
      <c r="D210" s="264"/>
      <c r="E210" s="264"/>
      <c r="F210" s="257" t="s">
        <v>372</v>
      </c>
      <c r="G210" s="243"/>
      <c r="H210" s="349" t="s">
        <v>533</v>
      </c>
      <c r="I210" s="349"/>
      <c r="J210" s="349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495</v>
      </c>
      <c r="D212" s="264"/>
      <c r="E212" s="264"/>
      <c r="F212" s="257">
        <v>1</v>
      </c>
      <c r="G212" s="243"/>
      <c r="H212" s="349" t="s">
        <v>534</v>
      </c>
      <c r="I212" s="349"/>
      <c r="J212" s="349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49" t="s">
        <v>535</v>
      </c>
      <c r="I213" s="349"/>
      <c r="J213" s="349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49" t="s">
        <v>536</v>
      </c>
      <c r="I214" s="349"/>
      <c r="J214" s="349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49" t="s">
        <v>537</v>
      </c>
      <c r="I215" s="349"/>
      <c r="J215" s="349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DESKTOP-NRDNLTQ\Building Plzeň</dc:creator>
  <cp:keywords/>
  <dc:description/>
  <cp:lastModifiedBy>Uživatel systému Windows</cp:lastModifiedBy>
  <dcterms:created xsi:type="dcterms:W3CDTF">2017-07-27T06:59:23Z</dcterms:created>
  <dcterms:modified xsi:type="dcterms:W3CDTF">2017-07-27T06:59:30Z</dcterms:modified>
  <cp:category/>
  <cp:version/>
  <cp:contentType/>
  <cp:contentStatus/>
</cp:coreProperties>
</file>