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18032018\"/>
    </mc:Choice>
  </mc:AlternateContent>
  <bookViews>
    <workbookView xWindow="0" yWindow="0" windowWidth="24000" windowHeight="9675" activeTab="1"/>
  </bookViews>
  <sheets>
    <sheet name="Rekapitulace stavby" sheetId="4" r:id="rId1"/>
    <sheet name="Architektonicko-stave..." sheetId="11"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'Architektonicko-stave...'!$C$111:$K$1307</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'Architektonicko-stave...'!$111:$111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'Architektonicko-stave...'!$C$4:$J$36,'Architektonicko-stave...'!$C$42:$J$93,'Architektonicko-stave...'!$C$99:$K$1307</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c r="E7" i="11"/>
  <c r="J12" i="11"/>
  <c r="J14" i="11"/>
  <c r="E15" i="11"/>
  <c r="J15" i="11"/>
  <c r="J17" i="11"/>
  <c r="E18" i="11"/>
  <c r="J18" i="11"/>
  <c r="J20" i="11"/>
  <c r="E21" i="11"/>
  <c r="J21" i="11"/>
  <c r="E45" i="11"/>
  <c r="E47" i="11"/>
  <c r="F49" i="11"/>
  <c r="J49" i="11"/>
  <c r="J51" i="11"/>
  <c r="F52" i="11"/>
  <c r="E102" i="11"/>
  <c r="E104" i="11"/>
  <c r="F106" i="11"/>
  <c r="J106" i="11"/>
  <c r="J108" i="11"/>
  <c r="F109" i="11"/>
  <c r="R114" i="11"/>
  <c r="J115" i="11"/>
  <c r="P115" i="11"/>
  <c r="R115" i="11"/>
  <c r="T115" i="11"/>
  <c r="T114" i="11" s="1"/>
  <c r="BE115" i="11"/>
  <c r="BF115" i="11"/>
  <c r="BG115" i="11"/>
  <c r="BH115" i="11"/>
  <c r="BI115" i="11"/>
  <c r="BK115" i="11"/>
  <c r="J118" i="11"/>
  <c r="P118" i="11"/>
  <c r="R118" i="11"/>
  <c r="T118" i="11"/>
  <c r="BE118" i="11"/>
  <c r="BF118" i="11"/>
  <c r="BG118" i="11"/>
  <c r="BH118" i="11"/>
  <c r="BI118" i="11"/>
  <c r="BK118" i="11"/>
  <c r="J123" i="11"/>
  <c r="P123" i="11"/>
  <c r="R123" i="11"/>
  <c r="T123" i="11"/>
  <c r="BE123" i="11"/>
  <c r="BF123" i="11"/>
  <c r="BG123" i="11"/>
  <c r="BH123" i="11"/>
  <c r="BI123" i="11"/>
  <c r="BK123" i="11"/>
  <c r="J128" i="11"/>
  <c r="P128" i="11"/>
  <c r="R128" i="11"/>
  <c r="T128" i="11"/>
  <c r="BE128" i="11"/>
  <c r="BF128" i="11"/>
  <c r="BG128" i="11"/>
  <c r="BH128" i="11"/>
  <c r="BI128" i="11"/>
  <c r="BK128" i="11"/>
  <c r="J130" i="11"/>
  <c r="P130" i="11"/>
  <c r="R130" i="11"/>
  <c r="T130" i="11"/>
  <c r="BE130" i="11"/>
  <c r="BF130" i="11"/>
  <c r="BG130" i="11"/>
  <c r="BH130" i="11"/>
  <c r="BI130" i="11"/>
  <c r="BK130" i="11"/>
  <c r="J132" i="11"/>
  <c r="P132" i="11"/>
  <c r="R132" i="11"/>
  <c r="T132" i="11"/>
  <c r="BE132" i="11"/>
  <c r="BF132" i="11"/>
  <c r="BG132" i="11"/>
  <c r="BH132" i="11"/>
  <c r="BI132" i="11"/>
  <c r="BK132" i="11"/>
  <c r="J136" i="11"/>
  <c r="P136" i="11"/>
  <c r="R136" i="11"/>
  <c r="T136" i="11"/>
  <c r="BE136" i="11"/>
  <c r="BF136" i="11"/>
  <c r="BG136" i="11"/>
  <c r="BH136" i="11"/>
  <c r="BI136" i="11"/>
  <c r="BK136" i="11"/>
  <c r="J139" i="11"/>
  <c r="P139" i="11"/>
  <c r="R139" i="11"/>
  <c r="T139" i="11"/>
  <c r="BE139" i="11"/>
  <c r="BF139" i="11"/>
  <c r="BG139" i="11"/>
  <c r="BH139" i="11"/>
  <c r="BI139" i="11"/>
  <c r="BK139" i="11"/>
  <c r="J141" i="11"/>
  <c r="P141" i="11"/>
  <c r="R141" i="11"/>
  <c r="T141" i="11"/>
  <c r="BE141" i="11"/>
  <c r="BF141" i="11"/>
  <c r="BG141" i="11"/>
  <c r="BH141" i="11"/>
  <c r="BI141" i="11"/>
  <c r="BK141" i="11"/>
  <c r="J143" i="11"/>
  <c r="P143" i="11"/>
  <c r="R143" i="11"/>
  <c r="T143" i="11"/>
  <c r="BE143" i="11"/>
  <c r="BF143" i="11"/>
  <c r="BG143" i="11"/>
  <c r="BH143" i="11"/>
  <c r="BI143" i="11"/>
  <c r="BK143" i="11"/>
  <c r="J146" i="11"/>
  <c r="P146" i="11"/>
  <c r="R146" i="11"/>
  <c r="T146" i="11"/>
  <c r="BE146" i="11"/>
  <c r="BF146" i="11"/>
  <c r="BG146" i="11"/>
  <c r="BH146" i="11"/>
  <c r="BI146" i="11"/>
  <c r="BK146" i="11"/>
  <c r="J149" i="11"/>
  <c r="P149" i="11"/>
  <c r="R149" i="11"/>
  <c r="T149" i="11"/>
  <c r="BE149" i="11"/>
  <c r="BF149" i="11"/>
  <c r="BG149" i="11"/>
  <c r="BH149" i="11"/>
  <c r="BI149" i="11"/>
  <c r="BK149" i="11"/>
  <c r="J152" i="11"/>
  <c r="P152" i="11"/>
  <c r="R152" i="11"/>
  <c r="T152" i="11"/>
  <c r="BE152" i="11"/>
  <c r="BF152" i="11"/>
  <c r="BG152" i="11"/>
  <c r="BH152" i="11"/>
  <c r="BI152" i="11"/>
  <c r="BK152" i="11"/>
  <c r="J154" i="11"/>
  <c r="P154" i="11"/>
  <c r="R154" i="11"/>
  <c r="T154" i="11"/>
  <c r="BE154" i="11"/>
  <c r="BF154" i="11"/>
  <c r="BG154" i="11"/>
  <c r="BH154" i="11"/>
  <c r="BI154" i="11"/>
  <c r="BK154" i="11"/>
  <c r="J157" i="11"/>
  <c r="P157" i="11"/>
  <c r="R157" i="11"/>
  <c r="T157" i="11"/>
  <c r="BE157" i="11"/>
  <c r="BF157" i="11"/>
  <c r="BG157" i="11"/>
  <c r="BH157" i="11"/>
  <c r="BI157" i="11"/>
  <c r="BK157" i="11"/>
  <c r="J159" i="11"/>
  <c r="P159" i="11"/>
  <c r="R159" i="11"/>
  <c r="T159" i="11"/>
  <c r="BE159" i="11"/>
  <c r="BF159" i="11"/>
  <c r="BG159" i="11"/>
  <c r="BH159" i="11"/>
  <c r="BI159" i="11"/>
  <c r="BK159" i="11"/>
  <c r="J162" i="11"/>
  <c r="P162" i="11"/>
  <c r="R162" i="11"/>
  <c r="T162" i="11"/>
  <c r="BE162" i="11"/>
  <c r="BF162" i="11"/>
  <c r="BG162" i="11"/>
  <c r="BH162" i="11"/>
  <c r="BI162" i="11"/>
  <c r="BK162" i="11"/>
  <c r="T165" i="11"/>
  <c r="J166" i="11"/>
  <c r="P166" i="11"/>
  <c r="P165" i="11" s="1"/>
  <c r="R166" i="11"/>
  <c r="T166" i="11"/>
  <c r="BE166" i="11"/>
  <c r="BF166" i="11"/>
  <c r="BG166" i="11"/>
  <c r="BH166" i="11"/>
  <c r="BI166" i="11"/>
  <c r="BK166" i="11"/>
  <c r="BK165" i="11" s="1"/>
  <c r="J165" i="11" s="1"/>
  <c r="J59" i="11" s="1"/>
  <c r="J169" i="11"/>
  <c r="P169" i="11"/>
  <c r="R169" i="11"/>
  <c r="T169" i="11"/>
  <c r="BE169" i="11"/>
  <c r="BF169" i="11"/>
  <c r="BG169" i="11"/>
  <c r="BH169" i="11"/>
  <c r="BI169" i="11"/>
  <c r="BK169" i="11"/>
  <c r="J172" i="11"/>
  <c r="P172" i="11"/>
  <c r="R172" i="11"/>
  <c r="T172" i="11"/>
  <c r="BE172" i="11"/>
  <c r="BF172" i="11"/>
  <c r="BG172" i="11"/>
  <c r="BH172" i="11"/>
  <c r="BI172" i="11"/>
  <c r="BK172" i="11"/>
  <c r="J176" i="11"/>
  <c r="P176" i="11"/>
  <c r="R176" i="11"/>
  <c r="R175" i="11" s="1"/>
  <c r="T176" i="11"/>
  <c r="T175" i="11" s="1"/>
  <c r="BE176" i="11"/>
  <c r="BF176" i="11"/>
  <c r="BG176" i="11"/>
  <c r="BH176" i="11"/>
  <c r="BI176" i="11"/>
  <c r="BK176" i="11"/>
  <c r="J180" i="11"/>
  <c r="P180" i="11"/>
  <c r="R180" i="11"/>
  <c r="T180" i="11"/>
  <c r="BE180" i="11"/>
  <c r="BF180" i="11"/>
  <c r="BG180" i="11"/>
  <c r="BH180" i="11"/>
  <c r="BI180" i="11"/>
  <c r="BK180" i="11"/>
  <c r="BK175" i="11" s="1"/>
  <c r="J175" i="11" s="1"/>
  <c r="J60" i="11" s="1"/>
  <c r="T181" i="11"/>
  <c r="J182" i="11"/>
  <c r="P182" i="11"/>
  <c r="P181" i="11" s="1"/>
  <c r="R182" i="11"/>
  <c r="T182" i="11"/>
  <c r="BE182" i="11"/>
  <c r="BF182" i="11"/>
  <c r="BG182" i="11"/>
  <c r="BH182" i="11"/>
  <c r="BI182" i="11"/>
  <c r="BK182" i="11"/>
  <c r="BK181" i="11" s="1"/>
  <c r="J181" i="11" s="1"/>
  <c r="J61" i="11" s="1"/>
  <c r="J185" i="11"/>
  <c r="P185" i="11"/>
  <c r="R185" i="11"/>
  <c r="T185" i="11"/>
  <c r="BE185" i="11"/>
  <c r="BF185" i="11"/>
  <c r="BG185" i="11"/>
  <c r="BH185" i="11"/>
  <c r="BI185" i="11"/>
  <c r="BK185" i="11"/>
  <c r="J188" i="11"/>
  <c r="P188" i="11"/>
  <c r="R188" i="11"/>
  <c r="T188" i="11"/>
  <c r="BE188" i="11"/>
  <c r="BF188" i="11"/>
  <c r="BG188" i="11"/>
  <c r="BH188" i="11"/>
  <c r="BI188" i="11"/>
  <c r="BK188" i="11"/>
  <c r="J192" i="11"/>
  <c r="P192" i="11"/>
  <c r="R192" i="11"/>
  <c r="R191" i="11" s="1"/>
  <c r="T192" i="11"/>
  <c r="BE192" i="11"/>
  <c r="BF192" i="11"/>
  <c r="BG192" i="11"/>
  <c r="BH192" i="11"/>
  <c r="BI192" i="11"/>
  <c r="BK192" i="11"/>
  <c r="J196" i="11"/>
  <c r="P196" i="11"/>
  <c r="R196" i="11"/>
  <c r="T196" i="11"/>
  <c r="BE196" i="11"/>
  <c r="BF196" i="11"/>
  <c r="BG196" i="11"/>
  <c r="BH196" i="11"/>
  <c r="BI196" i="11"/>
  <c r="BK196" i="11"/>
  <c r="BK191" i="11" s="1"/>
  <c r="J191" i="11" s="1"/>
  <c r="J62" i="11" s="1"/>
  <c r="J199" i="11"/>
  <c r="P199" i="11"/>
  <c r="R199" i="11"/>
  <c r="T199" i="11"/>
  <c r="BE199" i="11"/>
  <c r="BF199" i="11"/>
  <c r="BG199" i="11"/>
  <c r="BH199" i="11"/>
  <c r="BI199" i="11"/>
  <c r="BK199" i="11"/>
  <c r="J202" i="11"/>
  <c r="P202" i="11"/>
  <c r="R202" i="11"/>
  <c r="T202" i="11"/>
  <c r="BE202" i="11"/>
  <c r="BF202" i="11"/>
  <c r="BG202" i="11"/>
  <c r="BH202" i="11"/>
  <c r="BI202" i="11"/>
  <c r="BK202" i="11"/>
  <c r="J205" i="11"/>
  <c r="P205" i="11"/>
  <c r="R205" i="11"/>
  <c r="T205" i="11"/>
  <c r="BE205" i="11"/>
  <c r="BF205" i="11"/>
  <c r="BG205" i="11"/>
  <c r="BH205" i="11"/>
  <c r="BI205" i="11"/>
  <c r="BK205" i="11"/>
  <c r="J207" i="11"/>
  <c r="P207" i="11"/>
  <c r="R207" i="11"/>
  <c r="T207" i="11"/>
  <c r="BE207" i="11"/>
  <c r="BF207" i="11"/>
  <c r="BG207" i="11"/>
  <c r="BH207" i="11"/>
  <c r="BI207" i="11"/>
  <c r="BK207" i="11"/>
  <c r="J211" i="11"/>
  <c r="P211" i="11"/>
  <c r="R211" i="11"/>
  <c r="T211" i="11"/>
  <c r="BE211" i="11"/>
  <c r="BF211" i="11"/>
  <c r="BG211" i="11"/>
  <c r="BH211" i="11"/>
  <c r="BI211" i="11"/>
  <c r="BK211" i="11"/>
  <c r="J216" i="11"/>
  <c r="P216" i="11"/>
  <c r="R216" i="11"/>
  <c r="T216" i="11"/>
  <c r="BE216" i="11"/>
  <c r="BF216" i="11"/>
  <c r="BG216" i="11"/>
  <c r="BH216" i="11"/>
  <c r="BI216" i="11"/>
  <c r="BK216" i="11"/>
  <c r="T234" i="11"/>
  <c r="J235" i="11"/>
  <c r="P235" i="11"/>
  <c r="P234" i="11" s="1"/>
  <c r="R235" i="11"/>
  <c r="T235" i="11"/>
  <c r="BE235" i="11"/>
  <c r="BF235" i="11"/>
  <c r="BG235" i="11"/>
  <c r="BH235" i="11"/>
  <c r="BI235" i="11"/>
  <c r="BK235" i="11"/>
  <c r="BK234" i="11" s="1"/>
  <c r="J234" i="11" s="1"/>
  <c r="J63" i="11" s="1"/>
  <c r="J241" i="11"/>
  <c r="P241" i="11"/>
  <c r="R241" i="11"/>
  <c r="T241" i="11"/>
  <c r="BE241" i="11"/>
  <c r="BF241" i="11"/>
  <c r="BG241" i="11"/>
  <c r="BH241" i="11"/>
  <c r="BI241" i="11"/>
  <c r="BK241" i="11"/>
  <c r="J246" i="11"/>
  <c r="P246" i="11"/>
  <c r="R246" i="11"/>
  <c r="T246" i="11"/>
  <c r="BE246" i="11"/>
  <c r="BF246" i="11"/>
  <c r="BG246" i="11"/>
  <c r="BH246" i="11"/>
  <c r="BI246" i="11"/>
  <c r="BK246" i="11"/>
  <c r="J248" i="11"/>
  <c r="P248" i="11"/>
  <c r="R248" i="11"/>
  <c r="T248" i="11"/>
  <c r="BE248" i="11"/>
  <c r="BF248" i="11"/>
  <c r="BG248" i="11"/>
  <c r="BH248" i="11"/>
  <c r="BI248" i="11"/>
  <c r="BK248" i="11"/>
  <c r="J275" i="11"/>
  <c r="P275" i="11"/>
  <c r="R275" i="11"/>
  <c r="T275" i="11"/>
  <c r="BE275" i="11"/>
  <c r="BF275" i="11"/>
  <c r="BG275" i="11"/>
  <c r="BH275" i="11"/>
  <c r="BI275" i="11"/>
  <c r="BK275" i="11"/>
  <c r="J278" i="11"/>
  <c r="P278" i="11"/>
  <c r="R278" i="11"/>
  <c r="T278" i="11"/>
  <c r="BE278" i="11"/>
  <c r="BF278" i="11"/>
  <c r="BG278" i="11"/>
  <c r="BH278" i="11"/>
  <c r="BI278" i="11"/>
  <c r="BK278" i="11"/>
  <c r="J283" i="11"/>
  <c r="P283" i="11"/>
  <c r="R283" i="11"/>
  <c r="T283" i="11"/>
  <c r="BE283" i="11"/>
  <c r="BF283" i="11"/>
  <c r="BG283" i="11"/>
  <c r="BH283" i="11"/>
  <c r="BI283" i="11"/>
  <c r="BK283" i="11"/>
  <c r="J288" i="11"/>
  <c r="P288" i="11"/>
  <c r="R288" i="11"/>
  <c r="T288" i="11"/>
  <c r="BE288" i="11"/>
  <c r="BF288" i="11"/>
  <c r="BG288" i="11"/>
  <c r="BH288" i="11"/>
  <c r="BI288" i="11"/>
  <c r="BK288" i="11"/>
  <c r="J296" i="11"/>
  <c r="P296" i="11"/>
  <c r="R296" i="11"/>
  <c r="T296" i="11"/>
  <c r="BE296" i="11"/>
  <c r="BF296" i="11"/>
  <c r="BG296" i="11"/>
  <c r="BH296" i="11"/>
  <c r="BI296" i="11"/>
  <c r="BK296" i="11"/>
  <c r="J298" i="11"/>
  <c r="P298" i="11"/>
  <c r="R298" i="11"/>
  <c r="T298" i="11"/>
  <c r="BE298" i="11"/>
  <c r="BF298" i="11"/>
  <c r="BG298" i="11"/>
  <c r="BH298" i="11"/>
  <c r="BI298" i="11"/>
  <c r="BK298" i="11"/>
  <c r="J345" i="11"/>
  <c r="P345" i="11"/>
  <c r="R345" i="11"/>
  <c r="T345" i="11"/>
  <c r="BE345" i="11"/>
  <c r="BF345" i="11"/>
  <c r="BG345" i="11"/>
  <c r="BH345" i="11"/>
  <c r="BI345" i="11"/>
  <c r="BK345" i="11"/>
  <c r="J347" i="11"/>
  <c r="P347" i="11"/>
  <c r="R347" i="11"/>
  <c r="T347" i="11"/>
  <c r="BE347" i="11"/>
  <c r="BF347" i="11"/>
  <c r="BG347" i="11"/>
  <c r="BH347" i="11"/>
  <c r="BI347" i="11"/>
  <c r="BK347" i="11"/>
  <c r="J365" i="11"/>
  <c r="P365" i="11"/>
  <c r="R365" i="11"/>
  <c r="T365" i="11"/>
  <c r="BE365" i="11"/>
  <c r="BF365" i="11"/>
  <c r="BG365" i="11"/>
  <c r="BH365" i="11"/>
  <c r="BI365" i="11"/>
  <c r="BK365" i="11"/>
  <c r="J368" i="11"/>
  <c r="P368" i="11"/>
  <c r="R368" i="11"/>
  <c r="T368" i="11"/>
  <c r="BE368" i="11"/>
  <c r="BF368" i="11"/>
  <c r="BG368" i="11"/>
  <c r="BH368" i="11"/>
  <c r="BI368" i="11"/>
  <c r="BK368" i="11"/>
  <c r="J396" i="11"/>
  <c r="P396" i="11"/>
  <c r="R396" i="11"/>
  <c r="T396" i="11"/>
  <c r="BE396" i="11"/>
  <c r="BF396" i="11"/>
  <c r="BG396" i="11"/>
  <c r="BH396" i="11"/>
  <c r="BI396" i="11"/>
  <c r="BK396" i="11"/>
  <c r="J399" i="11"/>
  <c r="P399" i="11"/>
  <c r="R399" i="11"/>
  <c r="T399" i="11"/>
  <c r="BE399" i="11"/>
  <c r="BF399" i="11"/>
  <c r="BG399" i="11"/>
  <c r="BH399" i="11"/>
  <c r="BI399" i="11"/>
  <c r="BK399" i="11"/>
  <c r="J406" i="11"/>
  <c r="P406" i="11"/>
  <c r="R406" i="11"/>
  <c r="T406" i="11"/>
  <c r="BE406" i="11"/>
  <c r="BF406" i="11"/>
  <c r="BG406" i="11"/>
  <c r="BH406" i="11"/>
  <c r="BI406" i="11"/>
  <c r="BK406" i="11"/>
  <c r="J409" i="11"/>
  <c r="P409" i="11"/>
  <c r="R409" i="11"/>
  <c r="T409" i="11"/>
  <c r="BE409" i="11"/>
  <c r="BF409" i="11"/>
  <c r="BG409" i="11"/>
  <c r="BH409" i="11"/>
  <c r="BI409" i="11"/>
  <c r="BK409" i="11"/>
  <c r="J412" i="11"/>
  <c r="P412" i="11"/>
  <c r="R412" i="11"/>
  <c r="T412" i="11"/>
  <c r="BE412" i="11"/>
  <c r="BF412" i="11"/>
  <c r="BG412" i="11"/>
  <c r="BH412" i="11"/>
  <c r="BI412" i="11"/>
  <c r="BK412" i="11"/>
  <c r="J415" i="11"/>
  <c r="P415" i="11"/>
  <c r="R415" i="11"/>
  <c r="T415" i="11"/>
  <c r="BE415" i="11"/>
  <c r="BF415" i="11"/>
  <c r="BG415" i="11"/>
  <c r="BH415" i="11"/>
  <c r="BI415" i="11"/>
  <c r="BK415" i="11"/>
  <c r="J439" i="11"/>
  <c r="P439" i="11"/>
  <c r="R439" i="11"/>
  <c r="T439" i="11"/>
  <c r="BE439" i="11"/>
  <c r="BF439" i="11"/>
  <c r="BG439" i="11"/>
  <c r="BH439" i="11"/>
  <c r="BI439" i="11"/>
  <c r="BK439" i="11"/>
  <c r="J442" i="11"/>
  <c r="P442" i="11"/>
  <c r="R442" i="11"/>
  <c r="T442" i="11"/>
  <c r="BE442" i="11"/>
  <c r="BF442" i="11"/>
  <c r="BG442" i="11"/>
  <c r="BH442" i="11"/>
  <c r="BI442" i="11"/>
  <c r="BK442" i="11"/>
  <c r="J447" i="11"/>
  <c r="P447" i="11"/>
  <c r="R447" i="11"/>
  <c r="T447" i="11"/>
  <c r="BE447" i="11"/>
  <c r="BF447" i="11"/>
  <c r="BG447" i="11"/>
  <c r="BH447" i="11"/>
  <c r="BI447" i="11"/>
  <c r="BK447" i="11"/>
  <c r="J449" i="11"/>
  <c r="P449" i="11"/>
  <c r="R449" i="11"/>
  <c r="T449" i="11"/>
  <c r="BE449" i="11"/>
  <c r="BF449" i="11"/>
  <c r="BG449" i="11"/>
  <c r="BH449" i="11"/>
  <c r="BI449" i="11"/>
  <c r="BK449" i="11"/>
  <c r="J455" i="11"/>
  <c r="P455" i="11"/>
  <c r="R455" i="11"/>
  <c r="T455" i="11"/>
  <c r="BE455" i="11"/>
  <c r="BF455" i="11"/>
  <c r="BG455" i="11"/>
  <c r="BH455" i="11"/>
  <c r="BI455" i="11"/>
  <c r="BK455" i="11"/>
  <c r="J457" i="11"/>
  <c r="P457" i="11"/>
  <c r="R457" i="11"/>
  <c r="T457" i="11"/>
  <c r="BE457" i="11"/>
  <c r="BF457" i="11"/>
  <c r="BG457" i="11"/>
  <c r="BH457" i="11"/>
  <c r="BI457" i="11"/>
  <c r="BK457" i="11"/>
  <c r="J461" i="11"/>
  <c r="P461" i="11"/>
  <c r="R461" i="11"/>
  <c r="T461" i="11"/>
  <c r="BE461" i="11"/>
  <c r="BF461" i="11"/>
  <c r="BG461" i="11"/>
  <c r="BH461" i="11"/>
  <c r="BI461" i="11"/>
  <c r="BK461" i="11"/>
  <c r="J465" i="11"/>
  <c r="P465" i="11"/>
  <c r="R465" i="11"/>
  <c r="T465" i="11"/>
  <c r="BE465" i="11"/>
  <c r="BF465" i="11"/>
  <c r="BG465" i="11"/>
  <c r="BH465" i="11"/>
  <c r="BI465" i="11"/>
  <c r="BK465" i="11"/>
  <c r="J469" i="11"/>
  <c r="P469" i="11"/>
  <c r="R469" i="11"/>
  <c r="T469" i="11"/>
  <c r="BE469" i="11"/>
  <c r="BF469" i="11"/>
  <c r="BG469" i="11"/>
  <c r="BH469" i="11"/>
  <c r="BI469" i="11"/>
  <c r="BK469" i="11"/>
  <c r="J472" i="11"/>
  <c r="P472" i="11"/>
  <c r="R472" i="11"/>
  <c r="T472" i="11"/>
  <c r="BE472" i="11"/>
  <c r="BF472" i="11"/>
  <c r="BG472" i="11"/>
  <c r="BH472" i="11"/>
  <c r="BI472" i="11"/>
  <c r="BK472" i="11"/>
  <c r="J481" i="11"/>
  <c r="P481" i="11"/>
  <c r="R481" i="11"/>
  <c r="T481" i="11"/>
  <c r="BE481" i="11"/>
  <c r="BF481" i="11"/>
  <c r="BG481" i="11"/>
  <c r="BH481" i="11"/>
  <c r="BI481" i="11"/>
  <c r="BK481" i="11"/>
  <c r="J506" i="11"/>
  <c r="P506" i="11"/>
  <c r="R506" i="11"/>
  <c r="T506" i="11"/>
  <c r="BE506" i="11"/>
  <c r="BF506" i="11"/>
  <c r="BG506" i="11"/>
  <c r="BH506" i="11"/>
  <c r="BI506" i="11"/>
  <c r="BK506" i="11"/>
  <c r="J512" i="11"/>
  <c r="P512" i="11"/>
  <c r="R512" i="11"/>
  <c r="T512" i="11"/>
  <c r="BE512" i="11"/>
  <c r="BF512" i="11"/>
  <c r="BG512" i="11"/>
  <c r="BH512" i="11"/>
  <c r="BI512" i="11"/>
  <c r="BK512" i="11"/>
  <c r="J532" i="11"/>
  <c r="P532" i="11"/>
  <c r="R532" i="11"/>
  <c r="T532" i="11"/>
  <c r="BE532" i="11"/>
  <c r="BF532" i="11"/>
  <c r="BG532" i="11"/>
  <c r="BH532" i="11"/>
  <c r="BI532" i="11"/>
  <c r="BK532" i="11"/>
  <c r="R538" i="11"/>
  <c r="J539" i="11"/>
  <c r="P539" i="11"/>
  <c r="R539" i="11"/>
  <c r="T539" i="11"/>
  <c r="BE539" i="11"/>
  <c r="BF539" i="11"/>
  <c r="BG539" i="11"/>
  <c r="BH539" i="11"/>
  <c r="BI539" i="11"/>
  <c r="BK539" i="11"/>
  <c r="J541" i="11"/>
  <c r="P541" i="11"/>
  <c r="R541" i="11"/>
  <c r="T541" i="11"/>
  <c r="BE541" i="11"/>
  <c r="BF541" i="11"/>
  <c r="BG541" i="11"/>
  <c r="BH541" i="11"/>
  <c r="BI541" i="11"/>
  <c r="BK541" i="11"/>
  <c r="J543" i="11"/>
  <c r="P543" i="11"/>
  <c r="R543" i="11"/>
  <c r="T543" i="11"/>
  <c r="BE543" i="11"/>
  <c r="BF543" i="11"/>
  <c r="BG543" i="11"/>
  <c r="BH543" i="11"/>
  <c r="BI543" i="11"/>
  <c r="BK543" i="11"/>
  <c r="J545" i="11"/>
  <c r="P545" i="11"/>
  <c r="R545" i="11"/>
  <c r="T545" i="11"/>
  <c r="BE545" i="11"/>
  <c r="BF545" i="11"/>
  <c r="BG545" i="11"/>
  <c r="BH545" i="11"/>
  <c r="BI545" i="11"/>
  <c r="BK545" i="11"/>
  <c r="J547" i="11"/>
  <c r="P547" i="11"/>
  <c r="R547" i="11"/>
  <c r="T547" i="11"/>
  <c r="BE547" i="11"/>
  <c r="BF547" i="11"/>
  <c r="BG547" i="11"/>
  <c r="BH547" i="11"/>
  <c r="BI547" i="11"/>
  <c r="BK547" i="11"/>
  <c r="J549" i="11"/>
  <c r="P549" i="11"/>
  <c r="R549" i="11"/>
  <c r="T549" i="11"/>
  <c r="BE549" i="11"/>
  <c r="BF549" i="11"/>
  <c r="BG549" i="11"/>
  <c r="BH549" i="11"/>
  <c r="BI549" i="11"/>
  <c r="BK549" i="11"/>
  <c r="J562" i="11"/>
  <c r="P562" i="11"/>
  <c r="R562" i="11"/>
  <c r="T562" i="11"/>
  <c r="BE562" i="11"/>
  <c r="BF562" i="11"/>
  <c r="BG562" i="11"/>
  <c r="BH562" i="11"/>
  <c r="BI562" i="11"/>
  <c r="BK562" i="11"/>
  <c r="J566" i="11"/>
  <c r="P566" i="11"/>
  <c r="R566" i="11"/>
  <c r="T566" i="11"/>
  <c r="BE566" i="11"/>
  <c r="BF566" i="11"/>
  <c r="BG566" i="11"/>
  <c r="BH566" i="11"/>
  <c r="BI566" i="11"/>
  <c r="BK566" i="11"/>
  <c r="J570" i="11"/>
  <c r="P570" i="11"/>
  <c r="R570" i="11"/>
  <c r="T570" i="11"/>
  <c r="BE570" i="11"/>
  <c r="BF570" i="11"/>
  <c r="BG570" i="11"/>
  <c r="BH570" i="11"/>
  <c r="BI570" i="11"/>
  <c r="BK570" i="11"/>
  <c r="J572" i="11"/>
  <c r="P572" i="11"/>
  <c r="R572" i="11"/>
  <c r="T572" i="11"/>
  <c r="BE572" i="11"/>
  <c r="BF572" i="11"/>
  <c r="BG572" i="11"/>
  <c r="BH572" i="11"/>
  <c r="BI572" i="11"/>
  <c r="BK572" i="11"/>
  <c r="J576" i="11"/>
  <c r="P576" i="11"/>
  <c r="R576" i="11"/>
  <c r="T576" i="11"/>
  <c r="BE576" i="11"/>
  <c r="BF576" i="11"/>
  <c r="BG576" i="11"/>
  <c r="BH576" i="11"/>
  <c r="BI576" i="11"/>
  <c r="BK576" i="11"/>
  <c r="J578" i="11"/>
  <c r="P578" i="11"/>
  <c r="R578" i="11"/>
  <c r="T578" i="11"/>
  <c r="BE578" i="11"/>
  <c r="BF578" i="11"/>
  <c r="BG578" i="11"/>
  <c r="BH578" i="11"/>
  <c r="BI578" i="11"/>
  <c r="BK578" i="11"/>
  <c r="P580" i="11"/>
  <c r="J581" i="11"/>
  <c r="P581" i="11"/>
  <c r="R581" i="11"/>
  <c r="T581" i="11"/>
  <c r="T580" i="11" s="1"/>
  <c r="BE581" i="11"/>
  <c r="BF581" i="11"/>
  <c r="BG581" i="11"/>
  <c r="BH581" i="11"/>
  <c r="BI581" i="11"/>
  <c r="BK581" i="11"/>
  <c r="J584" i="11"/>
  <c r="P584" i="11"/>
  <c r="R584" i="11"/>
  <c r="T584" i="11"/>
  <c r="BE584" i="11"/>
  <c r="BF584" i="11"/>
  <c r="BG584" i="11"/>
  <c r="BH584" i="11"/>
  <c r="BI584" i="11"/>
  <c r="BK584" i="11"/>
  <c r="BK580" i="11" s="1"/>
  <c r="J580" i="11" s="1"/>
  <c r="J65" i="11" s="1"/>
  <c r="J586" i="11"/>
  <c r="P586" i="11"/>
  <c r="R586" i="11"/>
  <c r="T586" i="11"/>
  <c r="BE586" i="11"/>
  <c r="BF586" i="11"/>
  <c r="BG586" i="11"/>
  <c r="BH586" i="11"/>
  <c r="BI586" i="11"/>
  <c r="BK586" i="11"/>
  <c r="J588" i="11"/>
  <c r="P588" i="11"/>
  <c r="R588" i="11"/>
  <c r="T588" i="11"/>
  <c r="BE588" i="11"/>
  <c r="BF588" i="11"/>
  <c r="BG588" i="11"/>
  <c r="BH588" i="11"/>
  <c r="BI588" i="11"/>
  <c r="BK588" i="11"/>
  <c r="J591" i="11"/>
  <c r="P591" i="11"/>
  <c r="P590" i="11" s="1"/>
  <c r="R591" i="11"/>
  <c r="R590" i="11" s="1"/>
  <c r="T591" i="11"/>
  <c r="BE591" i="11"/>
  <c r="BF591" i="11"/>
  <c r="BG591" i="11"/>
  <c r="BH591" i="11"/>
  <c r="BI591" i="11"/>
  <c r="BK591" i="11"/>
  <c r="J595" i="11"/>
  <c r="P595" i="11"/>
  <c r="R595" i="11"/>
  <c r="T595" i="11"/>
  <c r="BE595" i="11"/>
  <c r="BF595" i="11"/>
  <c r="BG595" i="11"/>
  <c r="BH595" i="11"/>
  <c r="BI595" i="11"/>
  <c r="BK595" i="11"/>
  <c r="BK590" i="11" s="1"/>
  <c r="J590" i="11" s="1"/>
  <c r="J66" i="11" s="1"/>
  <c r="J596" i="11"/>
  <c r="P596" i="11"/>
  <c r="R596" i="11"/>
  <c r="T596" i="11"/>
  <c r="BE596" i="11"/>
  <c r="BF596" i="11"/>
  <c r="BG596" i="11"/>
  <c r="BH596" i="11"/>
  <c r="BI596" i="11"/>
  <c r="BK596" i="11"/>
  <c r="P598" i="11"/>
  <c r="J599" i="11"/>
  <c r="P599" i="11"/>
  <c r="R599" i="11"/>
  <c r="R598" i="11" s="1"/>
  <c r="T599" i="11"/>
  <c r="T598" i="11" s="1"/>
  <c r="BE599" i="11"/>
  <c r="BF599" i="11"/>
  <c r="BG599" i="11"/>
  <c r="BH599" i="11"/>
  <c r="BI599" i="11"/>
  <c r="BK599" i="11"/>
  <c r="J604" i="11"/>
  <c r="P604" i="11"/>
  <c r="R604" i="11"/>
  <c r="T604" i="11"/>
  <c r="BE604" i="11"/>
  <c r="BF604" i="11"/>
  <c r="BG604" i="11"/>
  <c r="BH604" i="11"/>
  <c r="BI604" i="11"/>
  <c r="BK604" i="11"/>
  <c r="BK598" i="11" s="1"/>
  <c r="J598" i="11" s="1"/>
  <c r="J67" i="11" s="1"/>
  <c r="J606" i="11"/>
  <c r="P606" i="11"/>
  <c r="R606" i="11"/>
  <c r="T606" i="11"/>
  <c r="BE606" i="11"/>
  <c r="BF606" i="11"/>
  <c r="BG606" i="11"/>
  <c r="BH606" i="11"/>
  <c r="BI606" i="11"/>
  <c r="BK606" i="11"/>
  <c r="J608" i="11"/>
  <c r="P608" i="11"/>
  <c r="R608" i="11"/>
  <c r="T608" i="11"/>
  <c r="BE608" i="11"/>
  <c r="BF608" i="11"/>
  <c r="BG608" i="11"/>
  <c r="BH608" i="11"/>
  <c r="BI608" i="11"/>
  <c r="BK608" i="11"/>
  <c r="J610" i="11"/>
  <c r="P610" i="11"/>
  <c r="R610" i="11"/>
  <c r="T610" i="11"/>
  <c r="BE610" i="11"/>
  <c r="BF610" i="11"/>
  <c r="BG610" i="11"/>
  <c r="BH610" i="11"/>
  <c r="BI610" i="11"/>
  <c r="BK610" i="11"/>
  <c r="J612" i="11"/>
  <c r="P612" i="11"/>
  <c r="R612" i="11"/>
  <c r="T612" i="11"/>
  <c r="BE612" i="11"/>
  <c r="BF612" i="11"/>
  <c r="BG612" i="11"/>
  <c r="BH612" i="11"/>
  <c r="BI612" i="11"/>
  <c r="BK612" i="11"/>
  <c r="J614" i="11"/>
  <c r="P614" i="11"/>
  <c r="R614" i="11"/>
  <c r="T614" i="11"/>
  <c r="BE614" i="11"/>
  <c r="BF614" i="11"/>
  <c r="BG614" i="11"/>
  <c r="BH614" i="11"/>
  <c r="BI614" i="11"/>
  <c r="BK614" i="11"/>
  <c r="J617" i="11"/>
  <c r="P617" i="11"/>
  <c r="R617" i="11"/>
  <c r="T617" i="11"/>
  <c r="BE617" i="11"/>
  <c r="BF617" i="11"/>
  <c r="BG617" i="11"/>
  <c r="BH617" i="11"/>
  <c r="BI617" i="11"/>
  <c r="BK617" i="11"/>
  <c r="J620" i="11"/>
  <c r="P620" i="11"/>
  <c r="P619" i="11" s="1"/>
  <c r="R620" i="11"/>
  <c r="R619" i="11" s="1"/>
  <c r="T620" i="11"/>
  <c r="BE620" i="11"/>
  <c r="BF620" i="11"/>
  <c r="BG620" i="11"/>
  <c r="BH620" i="11"/>
  <c r="BI620" i="11"/>
  <c r="BK620" i="11"/>
  <c r="J623" i="11"/>
  <c r="P623" i="11"/>
  <c r="R623" i="11"/>
  <c r="T623" i="11"/>
  <c r="BE623" i="11"/>
  <c r="BF623" i="11"/>
  <c r="BG623" i="11"/>
  <c r="BH623" i="11"/>
  <c r="BI623" i="11"/>
  <c r="BK623" i="11"/>
  <c r="BK619" i="11" s="1"/>
  <c r="J619" i="11" s="1"/>
  <c r="J68" i="11" s="1"/>
  <c r="J625" i="11"/>
  <c r="P625" i="11"/>
  <c r="R625" i="11"/>
  <c r="T625" i="11"/>
  <c r="BE625" i="11"/>
  <c r="BF625" i="11"/>
  <c r="BG625" i="11"/>
  <c r="BH625" i="11"/>
  <c r="BI625" i="11"/>
  <c r="BK625" i="11"/>
  <c r="J627" i="11"/>
  <c r="P627" i="11"/>
  <c r="R627" i="11"/>
  <c r="T627" i="11"/>
  <c r="BE627" i="11"/>
  <c r="BF627" i="11"/>
  <c r="BG627" i="11"/>
  <c r="BH627" i="11"/>
  <c r="BI627" i="11"/>
  <c r="BK627" i="11"/>
  <c r="J632" i="11"/>
  <c r="P632" i="11"/>
  <c r="R632" i="11"/>
  <c r="T632" i="11"/>
  <c r="BE632" i="11"/>
  <c r="BF632" i="11"/>
  <c r="BG632" i="11"/>
  <c r="BH632" i="11"/>
  <c r="BI632" i="11"/>
  <c r="BK632" i="11"/>
  <c r="J634" i="11"/>
  <c r="P634" i="11"/>
  <c r="R634" i="11"/>
  <c r="T634" i="11"/>
  <c r="BE634" i="11"/>
  <c r="BF634" i="11"/>
  <c r="BG634" i="11"/>
  <c r="BH634" i="11"/>
  <c r="BI634" i="11"/>
  <c r="BK634" i="11"/>
  <c r="J636" i="11"/>
  <c r="P636" i="11"/>
  <c r="R636" i="11"/>
  <c r="T636" i="11"/>
  <c r="BE636" i="11"/>
  <c r="BF636" i="11"/>
  <c r="BG636" i="11"/>
  <c r="BH636" i="11"/>
  <c r="BI636" i="11"/>
  <c r="BK636" i="11"/>
  <c r="J639" i="11"/>
  <c r="P639" i="11"/>
  <c r="R639" i="11"/>
  <c r="T639" i="11"/>
  <c r="BE639" i="11"/>
  <c r="BF639" i="11"/>
  <c r="BG639" i="11"/>
  <c r="BH639" i="11"/>
  <c r="BI639" i="11"/>
  <c r="BK639" i="11"/>
  <c r="J642" i="11"/>
  <c r="P642" i="11"/>
  <c r="R642" i="11"/>
  <c r="T642" i="11"/>
  <c r="BE642" i="11"/>
  <c r="BF642" i="11"/>
  <c r="BG642" i="11"/>
  <c r="BH642" i="11"/>
  <c r="BI642" i="11"/>
  <c r="BK642" i="11"/>
  <c r="J644" i="11"/>
  <c r="P644" i="11"/>
  <c r="R644" i="11"/>
  <c r="T644" i="11"/>
  <c r="BE644" i="11"/>
  <c r="BF644" i="11"/>
  <c r="BG644" i="11"/>
  <c r="BH644" i="11"/>
  <c r="BI644" i="11"/>
  <c r="BK644" i="11"/>
  <c r="J650" i="11"/>
  <c r="P650" i="11"/>
  <c r="R650" i="11"/>
  <c r="T650" i="11"/>
  <c r="BE650" i="11"/>
  <c r="BF650" i="11"/>
  <c r="BG650" i="11"/>
  <c r="BH650" i="11"/>
  <c r="BI650" i="11"/>
  <c r="BK650" i="11"/>
  <c r="J653" i="11"/>
  <c r="P653" i="11"/>
  <c r="R653" i="11"/>
  <c r="T653" i="11"/>
  <c r="BE653" i="11"/>
  <c r="BF653" i="11"/>
  <c r="BG653" i="11"/>
  <c r="BH653" i="11"/>
  <c r="BI653" i="11"/>
  <c r="BK653" i="11"/>
  <c r="J655" i="11"/>
  <c r="P655" i="11"/>
  <c r="R655" i="11"/>
  <c r="T655" i="11"/>
  <c r="BE655" i="11"/>
  <c r="BF655" i="11"/>
  <c r="BG655" i="11"/>
  <c r="BH655" i="11"/>
  <c r="BI655" i="11"/>
  <c r="BK655" i="11"/>
  <c r="J657" i="11"/>
  <c r="P657" i="11"/>
  <c r="R657" i="11"/>
  <c r="T657" i="11"/>
  <c r="BE657" i="11"/>
  <c r="BF657" i="11"/>
  <c r="BG657" i="11"/>
  <c r="BH657" i="11"/>
  <c r="BI657" i="11"/>
  <c r="BK657" i="11"/>
  <c r="J659" i="11"/>
  <c r="P659" i="11"/>
  <c r="R659" i="11"/>
  <c r="T659" i="11"/>
  <c r="BE659" i="11"/>
  <c r="BF659" i="11"/>
  <c r="BG659" i="11"/>
  <c r="BH659" i="11"/>
  <c r="BI659" i="11"/>
  <c r="BK659" i="11"/>
  <c r="J661" i="11"/>
  <c r="P661" i="11"/>
  <c r="R661" i="11"/>
  <c r="T661" i="11"/>
  <c r="BE661" i="11"/>
  <c r="BF661" i="11"/>
  <c r="BG661" i="11"/>
  <c r="BH661" i="11"/>
  <c r="BI661" i="11"/>
  <c r="BK661" i="11"/>
  <c r="J663" i="11"/>
  <c r="P663" i="11"/>
  <c r="R663" i="11"/>
  <c r="T663" i="11"/>
  <c r="BE663" i="11"/>
  <c r="BF663" i="11"/>
  <c r="BG663" i="11"/>
  <c r="BH663" i="11"/>
  <c r="BI663" i="11"/>
  <c r="BK663" i="11"/>
  <c r="J665" i="11"/>
  <c r="P665" i="11"/>
  <c r="R665" i="11"/>
  <c r="T665" i="11"/>
  <c r="BE665" i="11"/>
  <c r="BF665" i="11"/>
  <c r="BG665" i="11"/>
  <c r="BH665" i="11"/>
  <c r="BI665" i="11"/>
  <c r="BK665" i="11"/>
  <c r="J669" i="11"/>
  <c r="P669" i="11"/>
  <c r="R669" i="11"/>
  <c r="T669" i="11"/>
  <c r="BE669" i="11"/>
  <c r="BF669" i="11"/>
  <c r="BG669" i="11"/>
  <c r="BH669" i="11"/>
  <c r="BI669" i="11"/>
  <c r="BK669" i="11"/>
  <c r="J671" i="11"/>
  <c r="P671" i="11"/>
  <c r="R671" i="11"/>
  <c r="T671" i="11"/>
  <c r="BE671" i="11"/>
  <c r="BF671" i="11"/>
  <c r="BG671" i="11"/>
  <c r="BH671" i="11"/>
  <c r="BI671" i="11"/>
  <c r="BK671" i="11"/>
  <c r="J674" i="11"/>
  <c r="P674" i="11"/>
  <c r="R674" i="11"/>
  <c r="T674" i="11"/>
  <c r="BE674" i="11"/>
  <c r="BF674" i="11"/>
  <c r="BG674" i="11"/>
  <c r="BH674" i="11"/>
  <c r="BI674" i="11"/>
  <c r="BK674" i="11"/>
  <c r="P678" i="11"/>
  <c r="J679" i="11"/>
  <c r="P679" i="11"/>
  <c r="R679" i="11"/>
  <c r="R678" i="11" s="1"/>
  <c r="T679" i="11"/>
  <c r="T678" i="11" s="1"/>
  <c r="BE679" i="11"/>
  <c r="BF679" i="11"/>
  <c r="BG679" i="11"/>
  <c r="BH679" i="11"/>
  <c r="BI679" i="11"/>
  <c r="BK679" i="11"/>
  <c r="J680" i="11"/>
  <c r="P680" i="11"/>
  <c r="R680" i="11"/>
  <c r="T680" i="11"/>
  <c r="BE680" i="11"/>
  <c r="BF680" i="11"/>
  <c r="BG680" i="11"/>
  <c r="BH680" i="11"/>
  <c r="BI680" i="11"/>
  <c r="BK680" i="11"/>
  <c r="BK678" i="11" s="1"/>
  <c r="J678" i="11" s="1"/>
  <c r="J69" i="11" s="1"/>
  <c r="J681" i="11"/>
  <c r="P681" i="11"/>
  <c r="R681" i="11"/>
  <c r="T681" i="11"/>
  <c r="BE681" i="11"/>
  <c r="BF681" i="11"/>
  <c r="BG681" i="11"/>
  <c r="BH681" i="11"/>
  <c r="BI681" i="11"/>
  <c r="BK681" i="11"/>
  <c r="J683" i="11"/>
  <c r="P683" i="11"/>
  <c r="R683" i="11"/>
  <c r="T683" i="11"/>
  <c r="BE683" i="11"/>
  <c r="BF683" i="11"/>
  <c r="BG683" i="11"/>
  <c r="BH683" i="11"/>
  <c r="BI683" i="11"/>
  <c r="BK683" i="11"/>
  <c r="J685" i="11"/>
  <c r="P685" i="11"/>
  <c r="R685" i="11"/>
  <c r="T685" i="11"/>
  <c r="BE685" i="11"/>
  <c r="BF685" i="11"/>
  <c r="BG685" i="11"/>
  <c r="BH685" i="11"/>
  <c r="BI685" i="11"/>
  <c r="BK685" i="11"/>
  <c r="J686" i="11"/>
  <c r="P686" i="11"/>
  <c r="R686" i="11"/>
  <c r="T686" i="11"/>
  <c r="BE686" i="11"/>
  <c r="BF686" i="11"/>
  <c r="BG686" i="11"/>
  <c r="BH686" i="11"/>
  <c r="BI686" i="11"/>
  <c r="BK686" i="11"/>
  <c r="J688" i="11"/>
  <c r="P688" i="11"/>
  <c r="R688" i="11"/>
  <c r="T688" i="11"/>
  <c r="BE688" i="11"/>
  <c r="BF688" i="11"/>
  <c r="BG688" i="11"/>
  <c r="BH688" i="11"/>
  <c r="BI688" i="11"/>
  <c r="BK688" i="11"/>
  <c r="J690" i="11"/>
  <c r="P690" i="11"/>
  <c r="R690" i="11"/>
  <c r="T690" i="11"/>
  <c r="BE690" i="11"/>
  <c r="BF690" i="11"/>
  <c r="BG690" i="11"/>
  <c r="BH690" i="11"/>
  <c r="BI690" i="11"/>
  <c r="BK690" i="11"/>
  <c r="BK692" i="11"/>
  <c r="J692" i="11" s="1"/>
  <c r="J70" i="11" s="1"/>
  <c r="J693" i="11"/>
  <c r="P693" i="11"/>
  <c r="P692" i="11" s="1"/>
  <c r="R693" i="11"/>
  <c r="R692" i="11" s="1"/>
  <c r="T693" i="11"/>
  <c r="T692" i="11" s="1"/>
  <c r="BE693" i="11"/>
  <c r="BF693" i="11"/>
  <c r="BG693" i="11"/>
  <c r="BH693" i="11"/>
  <c r="BI693" i="11"/>
  <c r="BK693" i="11"/>
  <c r="J696" i="11"/>
  <c r="P696" i="11"/>
  <c r="R696" i="11"/>
  <c r="R695" i="11" s="1"/>
  <c r="T696" i="11"/>
  <c r="BE696" i="11"/>
  <c r="BF696" i="11"/>
  <c r="BG696" i="11"/>
  <c r="BH696" i="11"/>
  <c r="BI696" i="11"/>
  <c r="BK696" i="11"/>
  <c r="J700" i="11"/>
  <c r="P700" i="11"/>
  <c r="R700" i="11"/>
  <c r="T700" i="11"/>
  <c r="BE700" i="11"/>
  <c r="BF700" i="11"/>
  <c r="BG700" i="11"/>
  <c r="BH700" i="11"/>
  <c r="BI700" i="11"/>
  <c r="BK700" i="11"/>
  <c r="BK695" i="11" s="1"/>
  <c r="J707" i="11"/>
  <c r="P707" i="11"/>
  <c r="R707" i="11"/>
  <c r="T707" i="11"/>
  <c r="BE707" i="11"/>
  <c r="BF707" i="11"/>
  <c r="BG707" i="11"/>
  <c r="BH707" i="11"/>
  <c r="BI707" i="11"/>
  <c r="BK707" i="11"/>
  <c r="J712" i="11"/>
  <c r="P712" i="11"/>
  <c r="R712" i="11"/>
  <c r="T712" i="11"/>
  <c r="BE712" i="11"/>
  <c r="BF712" i="11"/>
  <c r="BG712" i="11"/>
  <c r="BH712" i="11"/>
  <c r="BI712" i="11"/>
  <c r="BK712" i="11"/>
  <c r="J714" i="11"/>
  <c r="P714" i="11"/>
  <c r="R714" i="11"/>
  <c r="T714" i="11"/>
  <c r="BE714" i="11"/>
  <c r="BF714" i="11"/>
  <c r="BG714" i="11"/>
  <c r="BH714" i="11"/>
  <c r="BI714" i="11"/>
  <c r="BK714" i="11"/>
  <c r="J716" i="11"/>
  <c r="P716" i="11"/>
  <c r="R716" i="11"/>
  <c r="T716" i="11"/>
  <c r="BE716" i="11"/>
  <c r="BF716" i="11"/>
  <c r="BG716" i="11"/>
  <c r="BH716" i="11"/>
  <c r="BI716" i="11"/>
  <c r="BK716" i="11"/>
  <c r="J718" i="11"/>
  <c r="P718" i="11"/>
  <c r="R718" i="11"/>
  <c r="T718" i="11"/>
  <c r="BE718" i="11"/>
  <c r="BF718" i="11"/>
  <c r="BG718" i="11"/>
  <c r="BH718" i="11"/>
  <c r="BI718" i="11"/>
  <c r="BK718" i="11"/>
  <c r="J720" i="11"/>
  <c r="P720" i="11"/>
  <c r="R720" i="11"/>
  <c r="T720" i="11"/>
  <c r="BE720" i="11"/>
  <c r="BF720" i="11"/>
  <c r="BG720" i="11"/>
  <c r="BH720" i="11"/>
  <c r="BI720" i="11"/>
  <c r="BK720" i="11"/>
  <c r="J724" i="11"/>
  <c r="P724" i="11"/>
  <c r="R724" i="11"/>
  <c r="T724" i="11"/>
  <c r="BE724" i="11"/>
  <c r="BF724" i="11"/>
  <c r="BG724" i="11"/>
  <c r="BH724" i="11"/>
  <c r="BI724" i="11"/>
  <c r="BK724" i="11"/>
  <c r="J727" i="11"/>
  <c r="P727" i="11"/>
  <c r="R727" i="11"/>
  <c r="T727" i="11"/>
  <c r="BE727" i="11"/>
  <c r="BF727" i="11"/>
  <c r="BG727" i="11"/>
  <c r="BH727" i="11"/>
  <c r="BI727" i="11"/>
  <c r="BK727" i="11"/>
  <c r="J730" i="11"/>
  <c r="P730" i="11"/>
  <c r="R730" i="11"/>
  <c r="T730" i="11"/>
  <c r="BE730" i="11"/>
  <c r="BF730" i="11"/>
  <c r="BG730" i="11"/>
  <c r="BH730" i="11"/>
  <c r="BI730" i="11"/>
  <c r="BK730" i="11"/>
  <c r="P731" i="11"/>
  <c r="J732" i="11"/>
  <c r="P732" i="11"/>
  <c r="R732" i="11"/>
  <c r="T732" i="11"/>
  <c r="T731" i="11" s="1"/>
  <c r="BE732" i="11"/>
  <c r="BF732" i="11"/>
  <c r="BG732" i="11"/>
  <c r="BH732" i="11"/>
  <c r="BI732" i="11"/>
  <c r="BK732" i="11"/>
  <c r="J736" i="11"/>
  <c r="P736" i="11"/>
  <c r="R736" i="11"/>
  <c r="T736" i="11"/>
  <c r="BE736" i="11"/>
  <c r="BF736" i="11"/>
  <c r="BG736" i="11"/>
  <c r="BH736" i="11"/>
  <c r="BI736" i="11"/>
  <c r="BK736" i="11"/>
  <c r="BK731" i="11" s="1"/>
  <c r="J731" i="11" s="1"/>
  <c r="J73" i="11" s="1"/>
  <c r="J738" i="11"/>
  <c r="P738" i="11"/>
  <c r="R738" i="11"/>
  <c r="T738" i="11"/>
  <c r="BE738" i="11"/>
  <c r="BF738" i="11"/>
  <c r="BG738" i="11"/>
  <c r="BH738" i="11"/>
  <c r="BI738" i="11"/>
  <c r="BK738" i="11"/>
  <c r="J742" i="11"/>
  <c r="P742" i="11"/>
  <c r="R742" i="11"/>
  <c r="T742" i="11"/>
  <c r="BE742" i="11"/>
  <c r="BF742" i="11"/>
  <c r="BG742" i="11"/>
  <c r="BH742" i="11"/>
  <c r="BI742" i="11"/>
  <c r="BK742" i="11"/>
  <c r="J746" i="11"/>
  <c r="P746" i="11"/>
  <c r="R746" i="11"/>
  <c r="T746" i="11"/>
  <c r="BE746" i="11"/>
  <c r="BF746" i="11"/>
  <c r="BG746" i="11"/>
  <c r="BH746" i="11"/>
  <c r="BI746" i="11"/>
  <c r="BK746" i="11"/>
  <c r="J750" i="11"/>
  <c r="P750" i="11"/>
  <c r="R750" i="11"/>
  <c r="T750" i="11"/>
  <c r="BE750" i="11"/>
  <c r="BF750" i="11"/>
  <c r="BG750" i="11"/>
  <c r="BH750" i="11"/>
  <c r="BI750" i="11"/>
  <c r="BK750" i="11"/>
  <c r="J754" i="11"/>
  <c r="P754" i="11"/>
  <c r="R754" i="11"/>
  <c r="T754" i="11"/>
  <c r="BE754" i="11"/>
  <c r="BF754" i="11"/>
  <c r="BG754" i="11"/>
  <c r="BH754" i="11"/>
  <c r="BI754" i="11"/>
  <c r="BK754" i="11"/>
  <c r="J758" i="11"/>
  <c r="P758" i="11"/>
  <c r="R758" i="11"/>
  <c r="T758" i="11"/>
  <c r="BE758" i="11"/>
  <c r="BF758" i="11"/>
  <c r="BG758" i="11"/>
  <c r="BH758" i="11"/>
  <c r="BI758" i="11"/>
  <c r="BK758" i="11"/>
  <c r="J762" i="11"/>
  <c r="P762" i="11"/>
  <c r="R762" i="11"/>
  <c r="T762" i="11"/>
  <c r="BE762" i="11"/>
  <c r="BF762" i="11"/>
  <c r="BG762" i="11"/>
  <c r="BH762" i="11"/>
  <c r="BI762" i="11"/>
  <c r="BK762" i="11"/>
  <c r="J766" i="11"/>
  <c r="P766" i="11"/>
  <c r="R766" i="11"/>
  <c r="T766" i="11"/>
  <c r="BE766" i="11"/>
  <c r="BF766" i="11"/>
  <c r="BG766" i="11"/>
  <c r="BH766" i="11"/>
  <c r="BI766" i="11"/>
  <c r="BK766" i="11"/>
  <c r="J770" i="11"/>
  <c r="P770" i="11"/>
  <c r="R770" i="11"/>
  <c r="T770" i="11"/>
  <c r="BE770" i="11"/>
  <c r="BF770" i="11"/>
  <c r="BG770" i="11"/>
  <c r="BH770" i="11"/>
  <c r="BI770" i="11"/>
  <c r="BK770" i="11"/>
  <c r="J775" i="11"/>
  <c r="P775" i="11"/>
  <c r="R775" i="11"/>
  <c r="T775" i="11"/>
  <c r="BE775" i="11"/>
  <c r="BF775" i="11"/>
  <c r="BG775" i="11"/>
  <c r="BH775" i="11"/>
  <c r="BI775" i="11"/>
  <c r="BK775" i="11"/>
  <c r="J777" i="11"/>
  <c r="P777" i="11"/>
  <c r="P776" i="11" s="1"/>
  <c r="R777" i="11"/>
  <c r="R776" i="11" s="1"/>
  <c r="T777" i="11"/>
  <c r="BE777" i="11"/>
  <c r="BF777" i="11"/>
  <c r="BG777" i="11"/>
  <c r="BH777" i="11"/>
  <c r="BI777" i="11"/>
  <c r="BK777" i="11"/>
  <c r="J782" i="11"/>
  <c r="P782" i="11"/>
  <c r="R782" i="11"/>
  <c r="T782" i="11"/>
  <c r="BE782" i="11"/>
  <c r="BF782" i="11"/>
  <c r="BG782" i="11"/>
  <c r="BH782" i="11"/>
  <c r="BI782" i="11"/>
  <c r="BK782" i="11"/>
  <c r="BK776" i="11" s="1"/>
  <c r="J776" i="11" s="1"/>
  <c r="J74" i="11" s="1"/>
  <c r="J784" i="11"/>
  <c r="P784" i="11"/>
  <c r="R784" i="11"/>
  <c r="T784" i="11"/>
  <c r="BE784" i="11"/>
  <c r="BF784" i="11"/>
  <c r="BG784" i="11"/>
  <c r="BH784" i="11"/>
  <c r="BI784" i="11"/>
  <c r="BK784" i="11"/>
  <c r="J786" i="11"/>
  <c r="P786" i="11"/>
  <c r="R786" i="11"/>
  <c r="T786" i="11"/>
  <c r="BE786" i="11"/>
  <c r="BF786" i="11"/>
  <c r="BG786" i="11"/>
  <c r="BH786" i="11"/>
  <c r="BI786" i="11"/>
  <c r="BK786" i="11"/>
  <c r="J789" i="11"/>
  <c r="P789" i="11"/>
  <c r="R789" i="11"/>
  <c r="T789" i="11"/>
  <c r="BE789" i="11"/>
  <c r="BF789" i="11"/>
  <c r="BG789" i="11"/>
  <c r="BH789" i="11"/>
  <c r="BI789" i="11"/>
  <c r="BK789" i="11"/>
  <c r="J791" i="11"/>
  <c r="P791" i="11"/>
  <c r="R791" i="11"/>
  <c r="T791" i="11"/>
  <c r="BE791" i="11"/>
  <c r="BF791" i="11"/>
  <c r="BG791" i="11"/>
  <c r="BH791" i="11"/>
  <c r="BI791" i="11"/>
  <c r="BK791" i="11"/>
  <c r="J794" i="11"/>
  <c r="P794" i="11"/>
  <c r="R794" i="11"/>
  <c r="T794" i="11"/>
  <c r="BE794" i="11"/>
  <c r="BF794" i="11"/>
  <c r="BG794" i="11"/>
  <c r="BH794" i="11"/>
  <c r="BI794" i="11"/>
  <c r="BK794" i="11"/>
  <c r="J798" i="11"/>
  <c r="P798" i="11"/>
  <c r="R798" i="11"/>
  <c r="T798" i="11"/>
  <c r="BE798" i="11"/>
  <c r="BF798" i="11"/>
  <c r="BG798" i="11"/>
  <c r="BH798" i="11"/>
  <c r="BI798" i="11"/>
  <c r="BK798" i="11"/>
  <c r="J803" i="11"/>
  <c r="P803" i="11"/>
  <c r="R803" i="11"/>
  <c r="T803" i="11"/>
  <c r="BE803" i="11"/>
  <c r="BF803" i="11"/>
  <c r="BG803" i="11"/>
  <c r="BH803" i="11"/>
  <c r="BI803" i="11"/>
  <c r="BK803" i="11"/>
  <c r="J808" i="11"/>
  <c r="P808" i="11"/>
  <c r="R808" i="11"/>
  <c r="T808" i="11"/>
  <c r="BE808" i="11"/>
  <c r="BF808" i="11"/>
  <c r="BG808" i="11"/>
  <c r="BH808" i="11"/>
  <c r="BI808" i="11"/>
  <c r="BK808" i="11"/>
  <c r="J812" i="11"/>
  <c r="P812" i="11"/>
  <c r="R812" i="11"/>
  <c r="T812" i="11"/>
  <c r="BE812" i="11"/>
  <c r="BF812" i="11"/>
  <c r="BG812" i="11"/>
  <c r="BH812" i="11"/>
  <c r="BI812" i="11"/>
  <c r="BK812" i="11"/>
  <c r="J814" i="11"/>
  <c r="P814" i="11"/>
  <c r="R814" i="11"/>
  <c r="T814" i="11"/>
  <c r="BE814" i="11"/>
  <c r="BF814" i="11"/>
  <c r="BG814" i="11"/>
  <c r="BH814" i="11"/>
  <c r="BI814" i="11"/>
  <c r="BK814" i="11"/>
  <c r="T815" i="11"/>
  <c r="J816" i="11"/>
  <c r="P816" i="11"/>
  <c r="P815" i="11" s="1"/>
  <c r="R816" i="11"/>
  <c r="T816" i="11"/>
  <c r="BE816" i="11"/>
  <c r="BF816" i="11"/>
  <c r="BG816" i="11"/>
  <c r="BH816" i="11"/>
  <c r="BI816" i="11"/>
  <c r="BK816" i="11"/>
  <c r="BK815" i="11" s="1"/>
  <c r="J815" i="11" s="1"/>
  <c r="J75" i="11" s="1"/>
  <c r="J819" i="11"/>
  <c r="P819" i="11"/>
  <c r="R819" i="11"/>
  <c r="T819" i="11"/>
  <c r="BE819" i="11"/>
  <c r="BF819" i="11"/>
  <c r="BG819" i="11"/>
  <c r="BH819" i="11"/>
  <c r="BI819" i="11"/>
  <c r="BK819" i="11"/>
  <c r="J820" i="11"/>
  <c r="P820" i="11"/>
  <c r="R820" i="11"/>
  <c r="T820" i="11"/>
  <c r="BE820" i="11"/>
  <c r="BF820" i="11"/>
  <c r="BG820" i="11"/>
  <c r="BH820" i="11"/>
  <c r="BI820" i="11"/>
  <c r="BK820" i="11"/>
  <c r="J823" i="11"/>
  <c r="P823" i="11"/>
  <c r="R823" i="11"/>
  <c r="T823" i="11"/>
  <c r="BE823" i="11"/>
  <c r="BF823" i="11"/>
  <c r="BG823" i="11"/>
  <c r="BH823" i="11"/>
  <c r="BI823" i="11"/>
  <c r="BK823" i="11"/>
  <c r="J827" i="11"/>
  <c r="P827" i="11"/>
  <c r="R827" i="11"/>
  <c r="T827" i="11"/>
  <c r="BE827" i="11"/>
  <c r="BF827" i="11"/>
  <c r="BG827" i="11"/>
  <c r="BH827" i="11"/>
  <c r="BI827" i="11"/>
  <c r="BK827" i="11"/>
  <c r="J830" i="11"/>
  <c r="P830" i="11"/>
  <c r="R830" i="11"/>
  <c r="T830" i="11"/>
  <c r="BE830" i="11"/>
  <c r="BF830" i="11"/>
  <c r="BG830" i="11"/>
  <c r="BH830" i="11"/>
  <c r="BI830" i="11"/>
  <c r="BK830" i="11"/>
  <c r="J832" i="11"/>
  <c r="P832" i="11"/>
  <c r="R832" i="11"/>
  <c r="T832" i="11"/>
  <c r="BE832" i="11"/>
  <c r="BF832" i="11"/>
  <c r="BG832" i="11"/>
  <c r="BH832" i="11"/>
  <c r="BI832" i="11"/>
  <c r="BK832" i="11"/>
  <c r="J834" i="11"/>
  <c r="P834" i="11"/>
  <c r="R834" i="11"/>
  <c r="T834" i="11"/>
  <c r="BE834" i="11"/>
  <c r="BF834" i="11"/>
  <c r="BG834" i="11"/>
  <c r="BH834" i="11"/>
  <c r="BI834" i="11"/>
  <c r="BK834" i="11"/>
  <c r="J835" i="11"/>
  <c r="P835" i="11"/>
  <c r="R835" i="11"/>
  <c r="T835" i="11"/>
  <c r="BE835" i="11"/>
  <c r="BF835" i="11"/>
  <c r="BG835" i="11"/>
  <c r="BH835" i="11"/>
  <c r="BI835" i="11"/>
  <c r="BK835" i="11"/>
  <c r="J836" i="11"/>
  <c r="P836" i="11"/>
  <c r="R836" i="11"/>
  <c r="T836" i="11"/>
  <c r="BE836" i="11"/>
  <c r="BF836" i="11"/>
  <c r="BG836" i="11"/>
  <c r="BH836" i="11"/>
  <c r="BI836" i="11"/>
  <c r="BK836" i="11"/>
  <c r="J837" i="11"/>
  <c r="P837" i="11"/>
  <c r="R837" i="11"/>
  <c r="T837" i="11"/>
  <c r="BE837" i="11"/>
  <c r="BF837" i="11"/>
  <c r="BG837" i="11"/>
  <c r="BH837" i="11"/>
  <c r="BI837" i="11"/>
  <c r="BK837" i="11"/>
  <c r="J839" i="11"/>
  <c r="P839" i="11"/>
  <c r="R839" i="11"/>
  <c r="T839" i="11"/>
  <c r="BE839" i="11"/>
  <c r="BF839" i="11"/>
  <c r="BG839" i="11"/>
  <c r="BH839" i="11"/>
  <c r="BI839" i="11"/>
  <c r="BK839" i="11"/>
  <c r="J841" i="11"/>
  <c r="P841" i="11"/>
  <c r="R841" i="11"/>
  <c r="T841" i="11"/>
  <c r="BE841" i="11"/>
  <c r="BF841" i="11"/>
  <c r="BG841" i="11"/>
  <c r="BH841" i="11"/>
  <c r="BI841" i="11"/>
  <c r="BK841" i="11"/>
  <c r="J842" i="11"/>
  <c r="P842" i="11"/>
  <c r="R842" i="11"/>
  <c r="T842" i="11"/>
  <c r="BE842" i="11"/>
  <c r="BF842" i="11"/>
  <c r="BG842" i="11"/>
  <c r="BH842" i="11"/>
  <c r="BI842" i="11"/>
  <c r="BK842" i="11"/>
  <c r="J843" i="11"/>
  <c r="P843" i="11"/>
  <c r="R843" i="11"/>
  <c r="T843" i="11"/>
  <c r="BE843" i="11"/>
  <c r="BF843" i="11"/>
  <c r="BG843" i="11"/>
  <c r="BH843" i="11"/>
  <c r="BI843" i="11"/>
  <c r="BK843" i="11"/>
  <c r="J844" i="11"/>
  <c r="P844" i="11"/>
  <c r="R844" i="11"/>
  <c r="T844" i="11"/>
  <c r="BE844" i="11"/>
  <c r="BF844" i="11"/>
  <c r="BG844" i="11"/>
  <c r="BH844" i="11"/>
  <c r="BI844" i="11"/>
  <c r="BK844" i="11"/>
  <c r="J846" i="11"/>
  <c r="P846" i="11"/>
  <c r="R846" i="11"/>
  <c r="T846" i="11"/>
  <c r="BE846" i="11"/>
  <c r="BF846" i="11"/>
  <c r="BG846" i="11"/>
  <c r="BH846" i="11"/>
  <c r="BI846" i="11"/>
  <c r="BK846" i="11"/>
  <c r="J847" i="11"/>
  <c r="P847" i="11"/>
  <c r="R847" i="11"/>
  <c r="T847" i="11"/>
  <c r="BE847" i="11"/>
  <c r="BF847" i="11"/>
  <c r="BG847" i="11"/>
  <c r="BH847" i="11"/>
  <c r="BI847" i="11"/>
  <c r="BK847" i="11"/>
  <c r="J848" i="11"/>
  <c r="P848" i="11"/>
  <c r="R848" i="11"/>
  <c r="T848" i="11"/>
  <c r="BE848" i="11"/>
  <c r="BF848" i="11"/>
  <c r="BG848" i="11"/>
  <c r="BH848" i="11"/>
  <c r="BI848" i="11"/>
  <c r="BK848" i="11"/>
  <c r="J849" i="11"/>
  <c r="P849" i="11"/>
  <c r="R849" i="11"/>
  <c r="T849" i="11"/>
  <c r="BE849" i="11"/>
  <c r="BF849" i="11"/>
  <c r="BG849" i="11"/>
  <c r="BH849" i="11"/>
  <c r="BI849" i="11"/>
  <c r="BK849" i="11"/>
  <c r="R850" i="11"/>
  <c r="J851" i="11"/>
  <c r="P851" i="11"/>
  <c r="R851" i="11"/>
  <c r="T851" i="11"/>
  <c r="T850" i="11" s="1"/>
  <c r="BE851" i="11"/>
  <c r="BF851" i="11"/>
  <c r="BG851" i="11"/>
  <c r="BH851" i="11"/>
  <c r="BI851" i="11"/>
  <c r="BK851" i="11"/>
  <c r="J852" i="11"/>
  <c r="P852" i="11"/>
  <c r="R852" i="11"/>
  <c r="T852" i="11"/>
  <c r="BE852" i="11"/>
  <c r="BF852" i="11"/>
  <c r="BG852" i="11"/>
  <c r="BH852" i="11"/>
  <c r="BI852" i="11"/>
  <c r="BK852" i="11"/>
  <c r="J854" i="11"/>
  <c r="P854" i="11"/>
  <c r="R854" i="11"/>
  <c r="T854" i="11"/>
  <c r="BE854" i="11"/>
  <c r="BF854" i="11"/>
  <c r="BG854" i="11"/>
  <c r="BH854" i="11"/>
  <c r="BI854" i="11"/>
  <c r="BK854" i="11"/>
  <c r="T858" i="11"/>
  <c r="J859" i="11"/>
  <c r="P859" i="11"/>
  <c r="P858" i="11" s="1"/>
  <c r="R859" i="11"/>
  <c r="T859" i="11"/>
  <c r="BE859" i="11"/>
  <c r="BF859" i="11"/>
  <c r="BG859" i="11"/>
  <c r="BH859" i="11"/>
  <c r="BI859" i="11"/>
  <c r="BK859" i="11"/>
  <c r="BK858" i="11" s="1"/>
  <c r="J858" i="11" s="1"/>
  <c r="J77" i="11" s="1"/>
  <c r="J861" i="11"/>
  <c r="P861" i="11"/>
  <c r="R861" i="11"/>
  <c r="T861" i="11"/>
  <c r="BE861" i="11"/>
  <c r="BF861" i="11"/>
  <c r="BG861" i="11"/>
  <c r="BH861" i="11"/>
  <c r="BI861" i="11"/>
  <c r="BK861" i="11"/>
  <c r="J863" i="11"/>
  <c r="P863" i="11"/>
  <c r="R863" i="11"/>
  <c r="T863" i="11"/>
  <c r="BE863" i="11"/>
  <c r="BF863" i="11"/>
  <c r="BG863" i="11"/>
  <c r="BH863" i="11"/>
  <c r="BI863" i="11"/>
  <c r="BK863" i="11"/>
  <c r="J866" i="11"/>
  <c r="P866" i="11"/>
  <c r="R866" i="11"/>
  <c r="T866" i="11"/>
  <c r="BE866" i="11"/>
  <c r="BF866" i="11"/>
  <c r="BG866" i="11"/>
  <c r="BH866" i="11"/>
  <c r="BI866" i="11"/>
  <c r="BK866" i="11"/>
  <c r="J869" i="11"/>
  <c r="P869" i="11"/>
  <c r="R869" i="11"/>
  <c r="T869" i="11"/>
  <c r="BE869" i="11"/>
  <c r="BF869" i="11"/>
  <c r="BG869" i="11"/>
  <c r="BH869" i="11"/>
  <c r="BI869" i="11"/>
  <c r="BK869" i="11"/>
  <c r="J871" i="11"/>
  <c r="P871" i="11"/>
  <c r="R871" i="11"/>
  <c r="T871" i="11"/>
  <c r="BE871" i="11"/>
  <c r="BF871" i="11"/>
  <c r="BG871" i="11"/>
  <c r="BH871" i="11"/>
  <c r="BI871" i="11"/>
  <c r="BK871" i="11"/>
  <c r="J873" i="11"/>
  <c r="P873" i="11"/>
  <c r="R873" i="11"/>
  <c r="T873" i="11"/>
  <c r="BE873" i="11"/>
  <c r="BF873" i="11"/>
  <c r="BG873" i="11"/>
  <c r="BH873" i="11"/>
  <c r="BI873" i="11"/>
  <c r="BK873" i="11"/>
  <c r="J875" i="11"/>
  <c r="P875" i="11"/>
  <c r="R875" i="11"/>
  <c r="T875" i="11"/>
  <c r="BE875" i="11"/>
  <c r="BF875" i="11"/>
  <c r="BG875" i="11"/>
  <c r="BH875" i="11"/>
  <c r="BI875" i="11"/>
  <c r="BK875" i="11"/>
  <c r="J880" i="11"/>
  <c r="P880" i="11"/>
  <c r="R880" i="11"/>
  <c r="T880" i="11"/>
  <c r="BE880" i="11"/>
  <c r="BF880" i="11"/>
  <c r="BG880" i="11"/>
  <c r="BH880" i="11"/>
  <c r="BI880" i="11"/>
  <c r="BK880" i="11"/>
  <c r="J886" i="11"/>
  <c r="P886" i="11"/>
  <c r="R886" i="11"/>
  <c r="T886" i="11"/>
  <c r="BE886" i="11"/>
  <c r="BF886" i="11"/>
  <c r="BG886" i="11"/>
  <c r="BH886" i="11"/>
  <c r="BI886" i="11"/>
  <c r="BK886" i="11"/>
  <c r="J891" i="11"/>
  <c r="P891" i="11"/>
  <c r="R891" i="11"/>
  <c r="T891" i="11"/>
  <c r="BE891" i="11"/>
  <c r="BF891" i="11"/>
  <c r="BG891" i="11"/>
  <c r="BH891" i="11"/>
  <c r="BI891" i="11"/>
  <c r="BK891" i="11"/>
  <c r="J894" i="11"/>
  <c r="P894" i="11"/>
  <c r="R894" i="11"/>
  <c r="T894" i="11"/>
  <c r="BE894" i="11"/>
  <c r="BF894" i="11"/>
  <c r="BG894" i="11"/>
  <c r="BH894" i="11"/>
  <c r="BI894" i="11"/>
  <c r="BK894" i="11"/>
  <c r="J896" i="11"/>
  <c r="P896" i="11"/>
  <c r="R896" i="11"/>
  <c r="T896" i="11"/>
  <c r="BE896" i="11"/>
  <c r="BF896" i="11"/>
  <c r="BG896" i="11"/>
  <c r="BH896" i="11"/>
  <c r="BI896" i="11"/>
  <c r="BK896" i="11"/>
  <c r="J898" i="11"/>
  <c r="P898" i="11"/>
  <c r="R898" i="11"/>
  <c r="T898" i="11"/>
  <c r="BE898" i="11"/>
  <c r="BF898" i="11"/>
  <c r="BG898" i="11"/>
  <c r="BH898" i="11"/>
  <c r="BI898" i="11"/>
  <c r="BK898" i="11"/>
  <c r="J902" i="11"/>
  <c r="P902" i="11"/>
  <c r="R902" i="11"/>
  <c r="T902" i="11"/>
  <c r="BE902" i="11"/>
  <c r="BF902" i="11"/>
  <c r="BG902" i="11"/>
  <c r="BH902" i="11"/>
  <c r="BI902" i="11"/>
  <c r="BK902" i="11"/>
  <c r="J904" i="11"/>
  <c r="P904" i="11"/>
  <c r="R904" i="11"/>
  <c r="T904" i="11"/>
  <c r="BE904" i="11"/>
  <c r="BF904" i="11"/>
  <c r="BG904" i="11"/>
  <c r="BH904" i="11"/>
  <c r="BI904" i="11"/>
  <c r="BK904" i="11"/>
  <c r="J906" i="11"/>
  <c r="P906" i="11"/>
  <c r="R906" i="11"/>
  <c r="T906" i="11"/>
  <c r="BE906" i="11"/>
  <c r="BF906" i="11"/>
  <c r="BG906" i="11"/>
  <c r="BH906" i="11"/>
  <c r="BI906" i="11"/>
  <c r="BK906" i="11"/>
  <c r="J910" i="11"/>
  <c r="P910" i="11"/>
  <c r="R910" i="11"/>
  <c r="T910" i="11"/>
  <c r="BE910" i="11"/>
  <c r="BF910" i="11"/>
  <c r="BG910" i="11"/>
  <c r="BH910" i="11"/>
  <c r="BI910" i="11"/>
  <c r="BK910" i="11"/>
  <c r="J914" i="11"/>
  <c r="P914" i="11"/>
  <c r="R914" i="11"/>
  <c r="T914" i="11"/>
  <c r="BE914" i="11"/>
  <c r="BF914" i="11"/>
  <c r="BG914" i="11"/>
  <c r="BH914" i="11"/>
  <c r="BI914" i="11"/>
  <c r="BK914" i="11"/>
  <c r="J917" i="11"/>
  <c r="P917" i="11"/>
  <c r="R917" i="11"/>
  <c r="T917" i="11"/>
  <c r="BE917" i="11"/>
  <c r="BF917" i="11"/>
  <c r="BG917" i="11"/>
  <c r="BH917" i="11"/>
  <c r="BI917" i="11"/>
  <c r="BK917" i="11"/>
  <c r="J920" i="11"/>
  <c r="P920" i="11"/>
  <c r="R920" i="11"/>
  <c r="T920" i="11"/>
  <c r="BE920" i="11"/>
  <c r="BF920" i="11"/>
  <c r="BG920" i="11"/>
  <c r="BH920" i="11"/>
  <c r="BI920" i="11"/>
  <c r="BK920" i="11"/>
  <c r="J923" i="11"/>
  <c r="P923" i="11"/>
  <c r="R923" i="11"/>
  <c r="T923" i="11"/>
  <c r="BE923" i="11"/>
  <c r="BF923" i="11"/>
  <c r="BG923" i="11"/>
  <c r="BH923" i="11"/>
  <c r="BI923" i="11"/>
  <c r="BK923" i="11"/>
  <c r="J925" i="11"/>
  <c r="P925" i="11"/>
  <c r="R925" i="11"/>
  <c r="T925" i="11"/>
  <c r="BE925" i="11"/>
  <c r="BF925" i="11"/>
  <c r="BG925" i="11"/>
  <c r="BH925" i="11"/>
  <c r="BI925" i="11"/>
  <c r="BK925" i="11"/>
  <c r="J927" i="11"/>
  <c r="P927" i="11"/>
  <c r="P926" i="11" s="1"/>
  <c r="R927" i="11"/>
  <c r="R926" i="11" s="1"/>
  <c r="T927" i="11"/>
  <c r="BE927" i="11"/>
  <c r="BF927" i="11"/>
  <c r="BG927" i="11"/>
  <c r="BH927" i="11"/>
  <c r="BI927" i="11"/>
  <c r="BK927" i="11"/>
  <c r="J932" i="11"/>
  <c r="P932" i="11"/>
  <c r="R932" i="11"/>
  <c r="T932" i="11"/>
  <c r="BE932" i="11"/>
  <c r="BF932" i="11"/>
  <c r="BG932" i="11"/>
  <c r="BH932" i="11"/>
  <c r="BI932" i="11"/>
  <c r="BK932" i="11"/>
  <c r="BK926" i="11" s="1"/>
  <c r="J926" i="11" s="1"/>
  <c r="J78" i="11" s="1"/>
  <c r="J934" i="11"/>
  <c r="P934" i="11"/>
  <c r="R934" i="11"/>
  <c r="T934" i="11"/>
  <c r="BE934" i="11"/>
  <c r="BF934" i="11"/>
  <c r="BG934" i="11"/>
  <c r="BH934" i="11"/>
  <c r="BI934" i="11"/>
  <c r="BK934" i="11"/>
  <c r="J936" i="11"/>
  <c r="P936" i="11"/>
  <c r="R936" i="11"/>
  <c r="T936" i="11"/>
  <c r="BE936" i="11"/>
  <c r="BF936" i="11"/>
  <c r="BG936" i="11"/>
  <c r="BH936" i="11"/>
  <c r="BI936" i="11"/>
  <c r="BK936" i="11"/>
  <c r="J939" i="11"/>
  <c r="P939" i="11"/>
  <c r="R939" i="11"/>
  <c r="T939" i="11"/>
  <c r="BE939" i="11"/>
  <c r="BF939" i="11"/>
  <c r="BG939" i="11"/>
  <c r="BH939" i="11"/>
  <c r="BI939" i="11"/>
  <c r="BK939" i="11"/>
  <c r="J944" i="11"/>
  <c r="P944" i="11"/>
  <c r="R944" i="11"/>
  <c r="T944" i="11"/>
  <c r="BE944" i="11"/>
  <c r="BF944" i="11"/>
  <c r="BG944" i="11"/>
  <c r="BH944" i="11"/>
  <c r="BI944" i="11"/>
  <c r="BK944" i="11"/>
  <c r="J946" i="11"/>
  <c r="P946" i="11"/>
  <c r="R946" i="11"/>
  <c r="T946" i="11"/>
  <c r="BE946" i="11"/>
  <c r="BF946" i="11"/>
  <c r="BG946" i="11"/>
  <c r="BH946" i="11"/>
  <c r="BI946" i="11"/>
  <c r="BK946" i="11"/>
  <c r="J947" i="11"/>
  <c r="P947" i="11"/>
  <c r="R947" i="11"/>
  <c r="T947" i="11"/>
  <c r="BE947" i="11"/>
  <c r="BF947" i="11"/>
  <c r="BG947" i="11"/>
  <c r="BH947" i="11"/>
  <c r="BI947" i="11"/>
  <c r="BK947" i="11"/>
  <c r="J948" i="11"/>
  <c r="P948" i="11"/>
  <c r="R948" i="11"/>
  <c r="T948" i="11"/>
  <c r="BE948" i="11"/>
  <c r="BF948" i="11"/>
  <c r="BG948" i="11"/>
  <c r="BH948" i="11"/>
  <c r="BI948" i="11"/>
  <c r="BK948" i="11"/>
  <c r="J951" i="11"/>
  <c r="P951" i="11"/>
  <c r="R951" i="11"/>
  <c r="T951" i="11"/>
  <c r="BE951" i="11"/>
  <c r="BF951" i="11"/>
  <c r="BG951" i="11"/>
  <c r="BH951" i="11"/>
  <c r="BI951" i="11"/>
  <c r="BK951" i="11"/>
  <c r="J952" i="11"/>
  <c r="P952" i="11"/>
  <c r="R952" i="11"/>
  <c r="T952" i="11"/>
  <c r="BE952" i="11"/>
  <c r="BF952" i="11"/>
  <c r="BG952" i="11"/>
  <c r="BH952" i="11"/>
  <c r="BI952" i="11"/>
  <c r="BK952" i="11"/>
  <c r="J955" i="11"/>
  <c r="P955" i="11"/>
  <c r="R955" i="11"/>
  <c r="T955" i="11"/>
  <c r="BE955" i="11"/>
  <c r="BF955" i="11"/>
  <c r="BG955" i="11"/>
  <c r="BH955" i="11"/>
  <c r="BI955" i="11"/>
  <c r="BK955" i="11"/>
  <c r="J956" i="11"/>
  <c r="P956" i="11"/>
  <c r="R956" i="11"/>
  <c r="T956" i="11"/>
  <c r="BE956" i="11"/>
  <c r="BF956" i="11"/>
  <c r="BG956" i="11"/>
  <c r="BH956" i="11"/>
  <c r="BI956" i="11"/>
  <c r="BK956" i="11"/>
  <c r="J962" i="11"/>
  <c r="P962" i="11"/>
  <c r="R962" i="11"/>
  <c r="T962" i="11"/>
  <c r="BE962" i="11"/>
  <c r="BF962" i="11"/>
  <c r="BG962" i="11"/>
  <c r="BH962" i="11"/>
  <c r="BI962" i="11"/>
  <c r="BK962" i="11"/>
  <c r="J965" i="11"/>
  <c r="P965" i="11"/>
  <c r="R965" i="11"/>
  <c r="T965" i="11"/>
  <c r="BE965" i="11"/>
  <c r="BF965" i="11"/>
  <c r="BG965" i="11"/>
  <c r="BH965" i="11"/>
  <c r="BI965" i="11"/>
  <c r="BK965" i="11"/>
  <c r="J971" i="11"/>
  <c r="P971" i="11"/>
  <c r="R971" i="11"/>
  <c r="T971" i="11"/>
  <c r="BE971" i="11"/>
  <c r="BF971" i="11"/>
  <c r="BG971" i="11"/>
  <c r="BH971" i="11"/>
  <c r="BI971" i="11"/>
  <c r="BK971" i="11"/>
  <c r="J974" i="11"/>
  <c r="P974" i="11"/>
  <c r="R974" i="11"/>
  <c r="T974" i="11"/>
  <c r="BE974" i="11"/>
  <c r="BF974" i="11"/>
  <c r="BG974" i="11"/>
  <c r="BH974" i="11"/>
  <c r="BI974" i="11"/>
  <c r="BK974" i="11"/>
  <c r="P975" i="11"/>
  <c r="J976" i="11"/>
  <c r="P976" i="11"/>
  <c r="R976" i="11"/>
  <c r="R975" i="11" s="1"/>
  <c r="T976" i="11"/>
  <c r="T975" i="11" s="1"/>
  <c r="BE976" i="11"/>
  <c r="BF976" i="11"/>
  <c r="BG976" i="11"/>
  <c r="BH976" i="11"/>
  <c r="BI976" i="11"/>
  <c r="BK976" i="11"/>
  <c r="J978" i="11"/>
  <c r="P978" i="11"/>
  <c r="R978" i="11"/>
  <c r="T978" i="11"/>
  <c r="BE978" i="11"/>
  <c r="BF978" i="11"/>
  <c r="BG978" i="11"/>
  <c r="BH978" i="11"/>
  <c r="BI978" i="11"/>
  <c r="BK978" i="11"/>
  <c r="BK975" i="11" s="1"/>
  <c r="J975" i="11" s="1"/>
  <c r="J79" i="11" s="1"/>
  <c r="J981" i="11"/>
  <c r="P981" i="11"/>
  <c r="R981" i="11"/>
  <c r="T981" i="11"/>
  <c r="BE981" i="11"/>
  <c r="BF981" i="11"/>
  <c r="BG981" i="11"/>
  <c r="BH981" i="11"/>
  <c r="BI981" i="11"/>
  <c r="BK981" i="11"/>
  <c r="J984" i="11"/>
  <c r="P984" i="11"/>
  <c r="R984" i="11"/>
  <c r="T984" i="11"/>
  <c r="BE984" i="11"/>
  <c r="BF984" i="11"/>
  <c r="BG984" i="11"/>
  <c r="BH984" i="11"/>
  <c r="BI984" i="11"/>
  <c r="BK984" i="11"/>
  <c r="J997" i="11"/>
  <c r="P997" i="11"/>
  <c r="R997" i="11"/>
  <c r="T997" i="11"/>
  <c r="BE997" i="11"/>
  <c r="BF997" i="11"/>
  <c r="BG997" i="11"/>
  <c r="BH997" i="11"/>
  <c r="BI997" i="11"/>
  <c r="BK997" i="11"/>
  <c r="J1000" i="11"/>
  <c r="P1000" i="11"/>
  <c r="R1000" i="11"/>
  <c r="T1000" i="11"/>
  <c r="BE1000" i="11"/>
  <c r="BF1000" i="11"/>
  <c r="BG1000" i="11"/>
  <c r="BH1000" i="11"/>
  <c r="BI1000" i="11"/>
  <c r="BK1000" i="11"/>
  <c r="J1002" i="11"/>
  <c r="P1002" i="11"/>
  <c r="R1002" i="11"/>
  <c r="T1002" i="11"/>
  <c r="BE1002" i="11"/>
  <c r="BF1002" i="11"/>
  <c r="BG1002" i="11"/>
  <c r="BH1002" i="11"/>
  <c r="BI1002" i="11"/>
  <c r="BK1002" i="11"/>
  <c r="J1004" i="11"/>
  <c r="P1004" i="11"/>
  <c r="R1004" i="11"/>
  <c r="T1004" i="11"/>
  <c r="BE1004" i="11"/>
  <c r="BF1004" i="11"/>
  <c r="BG1004" i="11"/>
  <c r="BH1004" i="11"/>
  <c r="BI1004" i="11"/>
  <c r="BK1004" i="11"/>
  <c r="J1007" i="11"/>
  <c r="P1007" i="11"/>
  <c r="R1007" i="11"/>
  <c r="T1007" i="11"/>
  <c r="BE1007" i="11"/>
  <c r="BF1007" i="11"/>
  <c r="BG1007" i="11"/>
  <c r="BH1007" i="11"/>
  <c r="BI1007" i="11"/>
  <c r="BK1007" i="11"/>
  <c r="J1024" i="11"/>
  <c r="P1024" i="11"/>
  <c r="R1024" i="11"/>
  <c r="T1024" i="11"/>
  <c r="BE1024" i="11"/>
  <c r="BF1024" i="11"/>
  <c r="BG1024" i="11"/>
  <c r="BH1024" i="11"/>
  <c r="BI1024" i="11"/>
  <c r="BK1024" i="11"/>
  <c r="J1026" i="11"/>
  <c r="P1026" i="11"/>
  <c r="R1026" i="11"/>
  <c r="T1026" i="11"/>
  <c r="BE1026" i="11"/>
  <c r="BF1026" i="11"/>
  <c r="BG1026" i="11"/>
  <c r="BH1026" i="11"/>
  <c r="BI1026" i="11"/>
  <c r="BK1026" i="11"/>
  <c r="J1028" i="11"/>
  <c r="P1028" i="11"/>
  <c r="R1028" i="11"/>
  <c r="T1028" i="11"/>
  <c r="BE1028" i="11"/>
  <c r="BF1028" i="11"/>
  <c r="BG1028" i="11"/>
  <c r="BH1028" i="11"/>
  <c r="BI1028" i="11"/>
  <c r="BK1028" i="11"/>
  <c r="J1030" i="11"/>
  <c r="P1030" i="11"/>
  <c r="R1030" i="11"/>
  <c r="T1030" i="11"/>
  <c r="BE1030" i="11"/>
  <c r="BF1030" i="11"/>
  <c r="BG1030" i="11"/>
  <c r="BH1030" i="11"/>
  <c r="BI1030" i="11"/>
  <c r="BK1030" i="11"/>
  <c r="J1032" i="11"/>
  <c r="P1032" i="11"/>
  <c r="R1032" i="11"/>
  <c r="T1032" i="11"/>
  <c r="BE1032" i="11"/>
  <c r="BF1032" i="11"/>
  <c r="BG1032" i="11"/>
  <c r="BH1032" i="11"/>
  <c r="BI1032" i="11"/>
  <c r="BK1032" i="11"/>
  <c r="J1034" i="11"/>
  <c r="P1034" i="11"/>
  <c r="R1034" i="11"/>
  <c r="R1033" i="11" s="1"/>
  <c r="T1034" i="11"/>
  <c r="BE1034" i="11"/>
  <c r="BF1034" i="11"/>
  <c r="BG1034" i="11"/>
  <c r="BH1034" i="11"/>
  <c r="BI1034" i="11"/>
  <c r="BK1034" i="11"/>
  <c r="J1038" i="11"/>
  <c r="P1038" i="11"/>
  <c r="R1038" i="11"/>
  <c r="T1038" i="11"/>
  <c r="BE1038" i="11"/>
  <c r="BF1038" i="11"/>
  <c r="BG1038" i="11"/>
  <c r="BH1038" i="11"/>
  <c r="BI1038" i="11"/>
  <c r="BK1038" i="11"/>
  <c r="BK1033" i="11" s="1"/>
  <c r="J1033" i="11" s="1"/>
  <c r="J80" i="11" s="1"/>
  <c r="J1045" i="11"/>
  <c r="P1045" i="11"/>
  <c r="R1045" i="11"/>
  <c r="T1045" i="11"/>
  <c r="BE1045" i="11"/>
  <c r="BF1045" i="11"/>
  <c r="BG1045" i="11"/>
  <c r="BH1045" i="11"/>
  <c r="BI1045" i="11"/>
  <c r="BK1045" i="11"/>
  <c r="J1047" i="11"/>
  <c r="P1047" i="11"/>
  <c r="R1047" i="11"/>
  <c r="T1047" i="11"/>
  <c r="BE1047" i="11"/>
  <c r="BF1047" i="11"/>
  <c r="BG1047" i="11"/>
  <c r="BH1047" i="11"/>
  <c r="BI1047" i="11"/>
  <c r="BK1047" i="11"/>
  <c r="J1050" i="11"/>
  <c r="P1050" i="11"/>
  <c r="R1050" i="11"/>
  <c r="T1050" i="11"/>
  <c r="BE1050" i="11"/>
  <c r="BF1050" i="11"/>
  <c r="BG1050" i="11"/>
  <c r="BH1050" i="11"/>
  <c r="BI1050" i="11"/>
  <c r="BK1050" i="11"/>
  <c r="J1054" i="11"/>
  <c r="P1054" i="11"/>
  <c r="R1054" i="11"/>
  <c r="T1054" i="11"/>
  <c r="BE1054" i="11"/>
  <c r="BF1054" i="11"/>
  <c r="BG1054" i="11"/>
  <c r="BH1054" i="11"/>
  <c r="BI1054" i="11"/>
  <c r="BK1054" i="11"/>
  <c r="J1056" i="11"/>
  <c r="P1056" i="11"/>
  <c r="R1056" i="11"/>
  <c r="T1056" i="11"/>
  <c r="BE1056" i="11"/>
  <c r="BF1056" i="11"/>
  <c r="BG1056" i="11"/>
  <c r="BH1056" i="11"/>
  <c r="BI1056" i="11"/>
  <c r="BK1056" i="11"/>
  <c r="J1060" i="11"/>
  <c r="P1060" i="11"/>
  <c r="R1060" i="11"/>
  <c r="T1060" i="11"/>
  <c r="BE1060" i="11"/>
  <c r="BF1060" i="11"/>
  <c r="BG1060" i="11"/>
  <c r="BH1060" i="11"/>
  <c r="BI1060" i="11"/>
  <c r="BK1060" i="11"/>
  <c r="T1061" i="11"/>
  <c r="J1062" i="11"/>
  <c r="P1062" i="11"/>
  <c r="P1061" i="11" s="1"/>
  <c r="R1062" i="11"/>
  <c r="T1062" i="11"/>
  <c r="BE1062" i="11"/>
  <c r="BF1062" i="11"/>
  <c r="BG1062" i="11"/>
  <c r="BH1062" i="11"/>
  <c r="BI1062" i="11"/>
  <c r="BK1062" i="11"/>
  <c r="BK1061" i="11" s="1"/>
  <c r="J1061" i="11" s="1"/>
  <c r="J81" i="11" s="1"/>
  <c r="J1073" i="11"/>
  <c r="P1073" i="11"/>
  <c r="R1073" i="11"/>
  <c r="T1073" i="11"/>
  <c r="BE1073" i="11"/>
  <c r="BF1073" i="11"/>
  <c r="BG1073" i="11"/>
  <c r="BH1073" i="11"/>
  <c r="BI1073" i="11"/>
  <c r="BK1073" i="11"/>
  <c r="J1080" i="11"/>
  <c r="P1080" i="11"/>
  <c r="R1080" i="11"/>
  <c r="T1080" i="11"/>
  <c r="BE1080" i="11"/>
  <c r="BF1080" i="11"/>
  <c r="BG1080" i="11"/>
  <c r="BH1080" i="11"/>
  <c r="BI1080" i="11"/>
  <c r="BK1080" i="11"/>
  <c r="J1083" i="11"/>
  <c r="P1083" i="11"/>
  <c r="R1083" i="11"/>
  <c r="T1083" i="11"/>
  <c r="BE1083" i="11"/>
  <c r="BF1083" i="11"/>
  <c r="BG1083" i="11"/>
  <c r="BH1083" i="11"/>
  <c r="BI1083" i="11"/>
  <c r="BK1083" i="11"/>
  <c r="J1085" i="11"/>
  <c r="P1085" i="11"/>
  <c r="R1085" i="11"/>
  <c r="T1085" i="11"/>
  <c r="BE1085" i="11"/>
  <c r="BF1085" i="11"/>
  <c r="BG1085" i="11"/>
  <c r="BH1085" i="11"/>
  <c r="BI1085" i="11"/>
  <c r="BK1085" i="11"/>
  <c r="J1087" i="11"/>
  <c r="P1087" i="11"/>
  <c r="R1087" i="11"/>
  <c r="T1087" i="11"/>
  <c r="BE1087" i="11"/>
  <c r="BF1087" i="11"/>
  <c r="BG1087" i="11"/>
  <c r="BH1087" i="11"/>
  <c r="BI1087" i="11"/>
  <c r="BK1087" i="11"/>
  <c r="J1089" i="11"/>
  <c r="P1089" i="11"/>
  <c r="R1089" i="11"/>
  <c r="T1089" i="11"/>
  <c r="BE1089" i="11"/>
  <c r="BF1089" i="11"/>
  <c r="BG1089" i="11"/>
  <c r="BH1089" i="11"/>
  <c r="BI1089" i="11"/>
  <c r="BK1089" i="11"/>
  <c r="J1092" i="11"/>
  <c r="P1092" i="11"/>
  <c r="R1092" i="11"/>
  <c r="T1092" i="11"/>
  <c r="BE1092" i="11"/>
  <c r="BF1092" i="11"/>
  <c r="BG1092" i="11"/>
  <c r="BH1092" i="11"/>
  <c r="BI1092" i="11"/>
  <c r="BK1092" i="11"/>
  <c r="J1095" i="11"/>
  <c r="P1095" i="11"/>
  <c r="R1095" i="11"/>
  <c r="T1095" i="11"/>
  <c r="BE1095" i="11"/>
  <c r="BF1095" i="11"/>
  <c r="BG1095" i="11"/>
  <c r="BH1095" i="11"/>
  <c r="BI1095" i="11"/>
  <c r="BK1095" i="11"/>
  <c r="J1098" i="11"/>
  <c r="P1098" i="11"/>
  <c r="R1098" i="11"/>
  <c r="T1098" i="11"/>
  <c r="BE1098" i="11"/>
  <c r="BF1098" i="11"/>
  <c r="BG1098" i="11"/>
  <c r="BH1098" i="11"/>
  <c r="BI1098" i="11"/>
  <c r="BK1098" i="11"/>
  <c r="J1101" i="11"/>
  <c r="P1101" i="11"/>
  <c r="R1101" i="11"/>
  <c r="T1101" i="11"/>
  <c r="BE1101" i="11"/>
  <c r="BF1101" i="11"/>
  <c r="BG1101" i="11"/>
  <c r="BH1101" i="11"/>
  <c r="BI1101" i="11"/>
  <c r="BK1101" i="11"/>
  <c r="J1103" i="11"/>
  <c r="P1103" i="11"/>
  <c r="R1103" i="11"/>
  <c r="T1103" i="11"/>
  <c r="BE1103" i="11"/>
  <c r="BF1103" i="11"/>
  <c r="BG1103" i="11"/>
  <c r="BH1103" i="11"/>
  <c r="BI1103" i="11"/>
  <c r="BK1103" i="11"/>
  <c r="J1112" i="11"/>
  <c r="P1112" i="11"/>
  <c r="R1112" i="11"/>
  <c r="T1112" i="11"/>
  <c r="BE1112" i="11"/>
  <c r="BF1112" i="11"/>
  <c r="BG1112" i="11"/>
  <c r="BH1112" i="11"/>
  <c r="BI1112" i="11"/>
  <c r="BK1112" i="11"/>
  <c r="J1121" i="11"/>
  <c r="P1121" i="11"/>
  <c r="R1121" i="11"/>
  <c r="T1121" i="11"/>
  <c r="BE1121" i="11"/>
  <c r="BF1121" i="11"/>
  <c r="BG1121" i="11"/>
  <c r="BH1121" i="11"/>
  <c r="BI1121" i="11"/>
  <c r="BK1121" i="11"/>
  <c r="J1126" i="11"/>
  <c r="P1126" i="11"/>
  <c r="R1126" i="11"/>
  <c r="T1126" i="11"/>
  <c r="BE1126" i="11"/>
  <c r="BF1126" i="11"/>
  <c r="BG1126" i="11"/>
  <c r="BH1126" i="11"/>
  <c r="BI1126" i="11"/>
  <c r="BK1126" i="11"/>
  <c r="J1142" i="11"/>
  <c r="P1142" i="11"/>
  <c r="R1142" i="11"/>
  <c r="T1142" i="11"/>
  <c r="BE1142" i="11"/>
  <c r="BF1142" i="11"/>
  <c r="BG1142" i="11"/>
  <c r="BH1142" i="11"/>
  <c r="BI1142" i="11"/>
  <c r="BK1142" i="11"/>
  <c r="J1162" i="11"/>
  <c r="P1162" i="11"/>
  <c r="R1162" i="11"/>
  <c r="T1162" i="11"/>
  <c r="BE1162" i="11"/>
  <c r="BF1162" i="11"/>
  <c r="BG1162" i="11"/>
  <c r="BH1162" i="11"/>
  <c r="BI1162" i="11"/>
  <c r="BK1162" i="11"/>
  <c r="J1165" i="11"/>
  <c r="P1165" i="11"/>
  <c r="R1165" i="11"/>
  <c r="T1165" i="11"/>
  <c r="BE1165" i="11"/>
  <c r="BF1165" i="11"/>
  <c r="BG1165" i="11"/>
  <c r="BH1165" i="11"/>
  <c r="BI1165" i="11"/>
  <c r="BK1165" i="11"/>
  <c r="J1167" i="11"/>
  <c r="P1167" i="11"/>
  <c r="R1167" i="11"/>
  <c r="T1167" i="11"/>
  <c r="BE1167" i="11"/>
  <c r="BF1167" i="11"/>
  <c r="BG1167" i="11"/>
  <c r="BH1167" i="11"/>
  <c r="BI1167" i="11"/>
  <c r="BK1167" i="11"/>
  <c r="J1169" i="11"/>
  <c r="P1169" i="11"/>
  <c r="R1169" i="11"/>
  <c r="T1169" i="11"/>
  <c r="BE1169" i="11"/>
  <c r="BF1169" i="11"/>
  <c r="BG1169" i="11"/>
  <c r="BH1169" i="11"/>
  <c r="BI1169" i="11"/>
  <c r="BK1169" i="11"/>
  <c r="J1171" i="11"/>
  <c r="P1171" i="11"/>
  <c r="R1171" i="11"/>
  <c r="T1171" i="11"/>
  <c r="BE1171" i="11"/>
  <c r="BF1171" i="11"/>
  <c r="BG1171" i="11"/>
  <c r="BH1171" i="11"/>
  <c r="BI1171" i="11"/>
  <c r="BK1171" i="11"/>
  <c r="J1173" i="11"/>
  <c r="P1173" i="11"/>
  <c r="R1173" i="11"/>
  <c r="T1173" i="11"/>
  <c r="BE1173" i="11"/>
  <c r="BF1173" i="11"/>
  <c r="BG1173" i="11"/>
  <c r="BH1173" i="11"/>
  <c r="BI1173" i="11"/>
  <c r="BK1173" i="11"/>
  <c r="J1175" i="11"/>
  <c r="P1175" i="11"/>
  <c r="R1175" i="11"/>
  <c r="T1175" i="11"/>
  <c r="BE1175" i="11"/>
  <c r="BF1175" i="11"/>
  <c r="BG1175" i="11"/>
  <c r="BH1175" i="11"/>
  <c r="BI1175" i="11"/>
  <c r="BK1175" i="11"/>
  <c r="J1177" i="11"/>
  <c r="P1177" i="11"/>
  <c r="R1177" i="11"/>
  <c r="T1177" i="11"/>
  <c r="BE1177" i="11"/>
  <c r="BF1177" i="11"/>
  <c r="BG1177" i="11"/>
  <c r="BH1177" i="11"/>
  <c r="BI1177" i="11"/>
  <c r="BK1177" i="11"/>
  <c r="J1180" i="11"/>
  <c r="P1180" i="11"/>
  <c r="R1180" i="11"/>
  <c r="T1180" i="11"/>
  <c r="BE1180" i="11"/>
  <c r="BF1180" i="11"/>
  <c r="BG1180" i="11"/>
  <c r="BH1180" i="11"/>
  <c r="BI1180" i="11"/>
  <c r="BK1180" i="11"/>
  <c r="J1181" i="11"/>
  <c r="P1181" i="11"/>
  <c r="R1181" i="11"/>
  <c r="T1181" i="11"/>
  <c r="BE1181" i="11"/>
  <c r="BF1181" i="11"/>
  <c r="BG1181" i="11"/>
  <c r="BH1181" i="11"/>
  <c r="BI1181" i="11"/>
  <c r="BK1181" i="11"/>
  <c r="J1184" i="11"/>
  <c r="P1184" i="11"/>
  <c r="R1184" i="11"/>
  <c r="T1184" i="11"/>
  <c r="BE1184" i="11"/>
  <c r="BF1184" i="11"/>
  <c r="BG1184" i="11"/>
  <c r="BH1184" i="11"/>
  <c r="BI1184" i="11"/>
  <c r="BK1184" i="11"/>
  <c r="J1186" i="11"/>
  <c r="P1186" i="11"/>
  <c r="R1186" i="11"/>
  <c r="T1186" i="11"/>
  <c r="BE1186" i="11"/>
  <c r="BF1186" i="11"/>
  <c r="BG1186" i="11"/>
  <c r="BH1186" i="11"/>
  <c r="BI1186" i="11"/>
  <c r="BK1186" i="11"/>
  <c r="J1189" i="11"/>
  <c r="P1189" i="11"/>
  <c r="R1189" i="11"/>
  <c r="T1189" i="11"/>
  <c r="BE1189" i="11"/>
  <c r="BF1189" i="11"/>
  <c r="BG1189" i="11"/>
  <c r="BH1189" i="11"/>
  <c r="BI1189" i="11"/>
  <c r="BK1189" i="11"/>
  <c r="J1190" i="11"/>
  <c r="P1190" i="11"/>
  <c r="R1190" i="11"/>
  <c r="T1190" i="11"/>
  <c r="BE1190" i="11"/>
  <c r="BF1190" i="11"/>
  <c r="BG1190" i="11"/>
  <c r="BH1190" i="11"/>
  <c r="BI1190" i="11"/>
  <c r="BK1190" i="11"/>
  <c r="J1192" i="11"/>
  <c r="P1192" i="11"/>
  <c r="R1192" i="11"/>
  <c r="T1192" i="11"/>
  <c r="BE1192" i="11"/>
  <c r="BF1192" i="11"/>
  <c r="BG1192" i="11"/>
  <c r="BH1192" i="11"/>
  <c r="BI1192" i="11"/>
  <c r="BK1192" i="11"/>
  <c r="J1195" i="11"/>
  <c r="P1195" i="11"/>
  <c r="R1195" i="11"/>
  <c r="T1195" i="11"/>
  <c r="BE1195" i="11"/>
  <c r="BF1195" i="11"/>
  <c r="BG1195" i="11"/>
  <c r="BH1195" i="11"/>
  <c r="BI1195" i="11"/>
  <c r="BK1195" i="11"/>
  <c r="J1197" i="11"/>
  <c r="P1197" i="11"/>
  <c r="R1197" i="11"/>
  <c r="T1197" i="11"/>
  <c r="BE1197" i="11"/>
  <c r="BF1197" i="11"/>
  <c r="BG1197" i="11"/>
  <c r="BH1197" i="11"/>
  <c r="BI1197" i="11"/>
  <c r="BK1197" i="11"/>
  <c r="J1200" i="11"/>
  <c r="P1200" i="11"/>
  <c r="R1200" i="11"/>
  <c r="T1200" i="11"/>
  <c r="BE1200" i="11"/>
  <c r="BF1200" i="11"/>
  <c r="BG1200" i="11"/>
  <c r="BH1200" i="11"/>
  <c r="BI1200" i="11"/>
  <c r="BK1200" i="11"/>
  <c r="J1203" i="11"/>
  <c r="P1203" i="11"/>
  <c r="R1203" i="11"/>
  <c r="T1203" i="11"/>
  <c r="BE1203" i="11"/>
  <c r="BF1203" i="11"/>
  <c r="BG1203" i="11"/>
  <c r="BH1203" i="11"/>
  <c r="BI1203" i="11"/>
  <c r="BK1203" i="11"/>
  <c r="J1206" i="11"/>
  <c r="P1206" i="11"/>
  <c r="R1206" i="11"/>
  <c r="T1206" i="11"/>
  <c r="BE1206" i="11"/>
  <c r="BF1206" i="11"/>
  <c r="BG1206" i="11"/>
  <c r="BH1206" i="11"/>
  <c r="BI1206" i="11"/>
  <c r="BK1206" i="11"/>
  <c r="J1209" i="11"/>
  <c r="P1209" i="11"/>
  <c r="R1209" i="11"/>
  <c r="T1209" i="11"/>
  <c r="BE1209" i="11"/>
  <c r="BF1209" i="11"/>
  <c r="BG1209" i="11"/>
  <c r="BH1209" i="11"/>
  <c r="BI1209" i="11"/>
  <c r="BK1209" i="11"/>
  <c r="J1223" i="11"/>
  <c r="P1223" i="11"/>
  <c r="R1223" i="11"/>
  <c r="T1223" i="11"/>
  <c r="BE1223" i="11"/>
  <c r="BF1223" i="11"/>
  <c r="BG1223" i="11"/>
  <c r="BH1223" i="11"/>
  <c r="BI1223" i="11"/>
  <c r="BK1223" i="11"/>
  <c r="R1224" i="11"/>
  <c r="J1225" i="11"/>
  <c r="P1225" i="11"/>
  <c r="R1225" i="11"/>
  <c r="T1225" i="11"/>
  <c r="BE1225" i="11"/>
  <c r="BF1225" i="11"/>
  <c r="BG1225" i="11"/>
  <c r="BH1225" i="11"/>
  <c r="BI1225" i="11"/>
  <c r="BK1225" i="11"/>
  <c r="J1226" i="11"/>
  <c r="P1226" i="11"/>
  <c r="R1226" i="11"/>
  <c r="T1226" i="11"/>
  <c r="BE1226" i="11"/>
  <c r="BF1226" i="11"/>
  <c r="BG1226" i="11"/>
  <c r="BH1226" i="11"/>
  <c r="BI1226" i="11"/>
  <c r="BK1226" i="11"/>
  <c r="J1231" i="11"/>
  <c r="P1231" i="11"/>
  <c r="R1231" i="11"/>
  <c r="T1231" i="11"/>
  <c r="BE1231" i="11"/>
  <c r="BF1231" i="11"/>
  <c r="BG1231" i="11"/>
  <c r="BH1231" i="11"/>
  <c r="BI1231" i="11"/>
  <c r="BK1231" i="11"/>
  <c r="J1232" i="11"/>
  <c r="P1232" i="11"/>
  <c r="R1232" i="11"/>
  <c r="T1232" i="11"/>
  <c r="BE1232" i="11"/>
  <c r="BF1232" i="11"/>
  <c r="BG1232" i="11"/>
  <c r="BH1232" i="11"/>
  <c r="BI1232" i="11"/>
  <c r="BK1232" i="11"/>
  <c r="J1233" i="11"/>
  <c r="P1233" i="11"/>
  <c r="R1233" i="11"/>
  <c r="T1233" i="11"/>
  <c r="BE1233" i="11"/>
  <c r="BF1233" i="11"/>
  <c r="BG1233" i="11"/>
  <c r="BH1233" i="11"/>
  <c r="BI1233" i="11"/>
  <c r="BK1233" i="11"/>
  <c r="J1234" i="11"/>
  <c r="P1234" i="11"/>
  <c r="R1234" i="11"/>
  <c r="T1234" i="11"/>
  <c r="BE1234" i="11"/>
  <c r="BF1234" i="11"/>
  <c r="BG1234" i="11"/>
  <c r="BH1234" i="11"/>
  <c r="BI1234" i="11"/>
  <c r="BK1234" i="11"/>
  <c r="J1235" i="11"/>
  <c r="P1235" i="11"/>
  <c r="R1235" i="11"/>
  <c r="T1235" i="11"/>
  <c r="BE1235" i="11"/>
  <c r="BF1235" i="11"/>
  <c r="BG1235" i="11"/>
  <c r="BH1235" i="11"/>
  <c r="BI1235" i="11"/>
  <c r="BK1235" i="11"/>
  <c r="J1236" i="11"/>
  <c r="P1236" i="11"/>
  <c r="R1236" i="11"/>
  <c r="T1236" i="11"/>
  <c r="BE1236" i="11"/>
  <c r="BF1236" i="11"/>
  <c r="BG1236" i="11"/>
  <c r="BH1236" i="11"/>
  <c r="BI1236" i="11"/>
  <c r="BK1236" i="11"/>
  <c r="J1239" i="11"/>
  <c r="P1239" i="11"/>
  <c r="R1239" i="11"/>
  <c r="T1239" i="11"/>
  <c r="BE1239" i="11"/>
  <c r="BF1239" i="11"/>
  <c r="BG1239" i="11"/>
  <c r="BH1239" i="11"/>
  <c r="BI1239" i="11"/>
  <c r="BK1239" i="11"/>
  <c r="J1242" i="11"/>
  <c r="P1242" i="11"/>
  <c r="R1242" i="11"/>
  <c r="T1242" i="11"/>
  <c r="BE1242" i="11"/>
  <c r="BF1242" i="11"/>
  <c r="BG1242" i="11"/>
  <c r="BH1242" i="11"/>
  <c r="BI1242" i="11"/>
  <c r="BK1242" i="11"/>
  <c r="J1243" i="11"/>
  <c r="P1243" i="11"/>
  <c r="R1243" i="11"/>
  <c r="T1243" i="11"/>
  <c r="BE1243" i="11"/>
  <c r="BF1243" i="11"/>
  <c r="BG1243" i="11"/>
  <c r="BH1243" i="11"/>
  <c r="BI1243" i="11"/>
  <c r="BK1243" i="11"/>
  <c r="J1244" i="11"/>
  <c r="P1244" i="11"/>
  <c r="R1244" i="11"/>
  <c r="T1244" i="11"/>
  <c r="BE1244" i="11"/>
  <c r="BF1244" i="11"/>
  <c r="BG1244" i="11"/>
  <c r="BH1244" i="11"/>
  <c r="BI1244" i="11"/>
  <c r="BK1244" i="11"/>
  <c r="J1245" i="11"/>
  <c r="P1245" i="11"/>
  <c r="R1245" i="11"/>
  <c r="T1245" i="11"/>
  <c r="BE1245" i="11"/>
  <c r="BF1245" i="11"/>
  <c r="BG1245" i="11"/>
  <c r="BH1245" i="11"/>
  <c r="BI1245" i="11"/>
  <c r="BK1245" i="11"/>
  <c r="J1247" i="11"/>
  <c r="P1247" i="11"/>
  <c r="R1247" i="11"/>
  <c r="T1247" i="11"/>
  <c r="BE1247" i="11"/>
  <c r="BF1247" i="11"/>
  <c r="BG1247" i="11"/>
  <c r="BH1247" i="11"/>
  <c r="BI1247" i="11"/>
  <c r="BK1247" i="11"/>
  <c r="J1248" i="11"/>
  <c r="P1248" i="11"/>
  <c r="R1248" i="11"/>
  <c r="T1248" i="11"/>
  <c r="BE1248" i="11"/>
  <c r="BF1248" i="11"/>
  <c r="BG1248" i="11"/>
  <c r="BH1248" i="11"/>
  <c r="BI1248" i="11"/>
  <c r="BK1248" i="11"/>
  <c r="J1249" i="11"/>
  <c r="P1249" i="11"/>
  <c r="R1249" i="11"/>
  <c r="T1249" i="11"/>
  <c r="BE1249" i="11"/>
  <c r="BF1249" i="11"/>
  <c r="BG1249" i="11"/>
  <c r="BH1249" i="11"/>
  <c r="BI1249" i="11"/>
  <c r="BK1249" i="11"/>
  <c r="P1250" i="11"/>
  <c r="J1251" i="11"/>
  <c r="P1251" i="11"/>
  <c r="R1251" i="11"/>
  <c r="T1251" i="11"/>
  <c r="T1250" i="11" s="1"/>
  <c r="BE1251" i="11"/>
  <c r="BF1251" i="11"/>
  <c r="BG1251" i="11"/>
  <c r="BH1251" i="11"/>
  <c r="BI1251" i="11"/>
  <c r="BK1251" i="11"/>
  <c r="J1253" i="11"/>
  <c r="P1253" i="11"/>
  <c r="R1253" i="11"/>
  <c r="T1253" i="11"/>
  <c r="BE1253" i="11"/>
  <c r="BF1253" i="11"/>
  <c r="BG1253" i="11"/>
  <c r="BH1253" i="11"/>
  <c r="BI1253" i="11"/>
  <c r="BK1253" i="11"/>
  <c r="BK1250" i="11" s="1"/>
  <c r="J1250" i="11" s="1"/>
  <c r="J83" i="11" s="1"/>
  <c r="J1256" i="11"/>
  <c r="P1256" i="11"/>
  <c r="R1256" i="11"/>
  <c r="T1256" i="11"/>
  <c r="BE1256" i="11"/>
  <c r="BF1256" i="11"/>
  <c r="BG1256" i="11"/>
  <c r="BH1256" i="11"/>
  <c r="BI1256" i="11"/>
  <c r="BK1256" i="11"/>
  <c r="J1260" i="11"/>
  <c r="P1260" i="11"/>
  <c r="R1260" i="11"/>
  <c r="T1260" i="11"/>
  <c r="BE1260" i="11"/>
  <c r="BF1260" i="11"/>
  <c r="BG1260" i="11"/>
  <c r="BH1260" i="11"/>
  <c r="BI1260" i="11"/>
  <c r="BK1260" i="11"/>
  <c r="J1263" i="11"/>
  <c r="P1263" i="11"/>
  <c r="R1263" i="11"/>
  <c r="T1263" i="11"/>
  <c r="BE1263" i="11"/>
  <c r="BF1263" i="11"/>
  <c r="BG1263" i="11"/>
  <c r="BH1263" i="11"/>
  <c r="BI1263" i="11"/>
  <c r="BK1263" i="11"/>
  <c r="J1265" i="11"/>
  <c r="P1265" i="11"/>
  <c r="R1265" i="11"/>
  <c r="T1265" i="11"/>
  <c r="BE1265" i="11"/>
  <c r="BF1265" i="11"/>
  <c r="BG1265" i="11"/>
  <c r="BH1265" i="11"/>
  <c r="BI1265" i="11"/>
  <c r="BK1265" i="11"/>
  <c r="J1267" i="11"/>
  <c r="P1267" i="11"/>
  <c r="R1267" i="11"/>
  <c r="T1267" i="11"/>
  <c r="BE1267" i="11"/>
  <c r="BF1267" i="11"/>
  <c r="BG1267" i="11"/>
  <c r="BH1267" i="11"/>
  <c r="BI1267" i="11"/>
  <c r="BK1267" i="11"/>
  <c r="J1269" i="11"/>
  <c r="P1269" i="11"/>
  <c r="R1269" i="11"/>
  <c r="T1269" i="11"/>
  <c r="BE1269" i="11"/>
  <c r="BF1269" i="11"/>
  <c r="BG1269" i="11"/>
  <c r="BH1269" i="11"/>
  <c r="BI1269" i="11"/>
  <c r="BK1269" i="11"/>
  <c r="J1271" i="11"/>
  <c r="P1271" i="11"/>
  <c r="R1271" i="11"/>
  <c r="R1270" i="11" s="1"/>
  <c r="T1271" i="11"/>
  <c r="BE1271" i="11"/>
  <c r="BF1271" i="11"/>
  <c r="BG1271" i="11"/>
  <c r="BH1271" i="11"/>
  <c r="BI1271" i="11"/>
  <c r="BK1271" i="11"/>
  <c r="J1274" i="11"/>
  <c r="P1274" i="11"/>
  <c r="R1274" i="11"/>
  <c r="T1274" i="11"/>
  <c r="BE1274" i="11"/>
  <c r="BF1274" i="11"/>
  <c r="BG1274" i="11"/>
  <c r="BH1274" i="11"/>
  <c r="BI1274" i="11"/>
  <c r="BK1274" i="11"/>
  <c r="BK1270" i="11" s="1"/>
  <c r="J1270" i="11" s="1"/>
  <c r="J84" i="11" s="1"/>
  <c r="J1277" i="11"/>
  <c r="P1277" i="11"/>
  <c r="R1277" i="11"/>
  <c r="T1277" i="11"/>
  <c r="BE1277" i="11"/>
  <c r="BF1277" i="11"/>
  <c r="BG1277" i="11"/>
  <c r="BH1277" i="11"/>
  <c r="BI1277" i="11"/>
  <c r="BK1277" i="11"/>
  <c r="J1280" i="11"/>
  <c r="P1280" i="11"/>
  <c r="R1280" i="11"/>
  <c r="T1280" i="11"/>
  <c r="BE1280" i="11"/>
  <c r="BF1280" i="11"/>
  <c r="BG1280" i="11"/>
  <c r="BH1280" i="11"/>
  <c r="BI1280" i="11"/>
  <c r="BK1280" i="11"/>
  <c r="J1282" i="11"/>
  <c r="P1282" i="11"/>
  <c r="R1282" i="11"/>
  <c r="T1282" i="11"/>
  <c r="BE1282" i="11"/>
  <c r="BF1282" i="11"/>
  <c r="BG1282" i="11"/>
  <c r="BH1282" i="11"/>
  <c r="BI1282" i="11"/>
  <c r="BK1282" i="11"/>
  <c r="P1284" i="11"/>
  <c r="J1285" i="11"/>
  <c r="P1285" i="11"/>
  <c r="R1285" i="11"/>
  <c r="T1285" i="11"/>
  <c r="T1284" i="11" s="1"/>
  <c r="BE1285" i="11"/>
  <c r="BF1285" i="11"/>
  <c r="BG1285" i="11"/>
  <c r="BH1285" i="11"/>
  <c r="BI1285" i="11"/>
  <c r="BK1285" i="11"/>
  <c r="J1287" i="11"/>
  <c r="P1287" i="11"/>
  <c r="R1287" i="11"/>
  <c r="R1284" i="11" s="1"/>
  <c r="T1287" i="11"/>
  <c r="BE1287" i="11"/>
  <c r="BF1287" i="11"/>
  <c r="BG1287" i="11"/>
  <c r="BH1287" i="11"/>
  <c r="BI1287" i="11"/>
  <c r="BK1287" i="11"/>
  <c r="BK1284" i="11" s="1"/>
  <c r="J1284" i="11" s="1"/>
  <c r="J85" i="11" s="1"/>
  <c r="J1290" i="11"/>
  <c r="P1290" i="11"/>
  <c r="R1290" i="11"/>
  <c r="R1289" i="11" s="1"/>
  <c r="T1290" i="11"/>
  <c r="T1289" i="11" s="1"/>
  <c r="BE1290" i="11"/>
  <c r="BF1290" i="11"/>
  <c r="BG1290" i="11"/>
  <c r="BH1290" i="11"/>
  <c r="BI1290" i="11"/>
  <c r="BK1290" i="11"/>
  <c r="J1292" i="11"/>
  <c r="P1292" i="11"/>
  <c r="P1289" i="11" s="1"/>
  <c r="R1292" i="11"/>
  <c r="T1292" i="11"/>
  <c r="BE1292" i="11"/>
  <c r="BF1292" i="11"/>
  <c r="BG1292" i="11"/>
  <c r="BH1292" i="11"/>
  <c r="BI1292" i="11"/>
  <c r="BK1292" i="11"/>
  <c r="BK1289" i="11" s="1"/>
  <c r="J1289" i="11" s="1"/>
  <c r="J86" i="11" s="1"/>
  <c r="R1295" i="11"/>
  <c r="J1296" i="11"/>
  <c r="P1296" i="11"/>
  <c r="P1295" i="11" s="1"/>
  <c r="R1296" i="11"/>
  <c r="T1296" i="11"/>
  <c r="BE1296" i="11"/>
  <c r="BF1296" i="11"/>
  <c r="BG1296" i="11"/>
  <c r="BH1296" i="11"/>
  <c r="BI1296" i="11"/>
  <c r="BK1296" i="11"/>
  <c r="BK1295" i="11" s="1"/>
  <c r="J1297" i="11"/>
  <c r="P1297" i="11"/>
  <c r="R1297" i="11"/>
  <c r="T1297" i="11"/>
  <c r="T1295" i="11" s="1"/>
  <c r="BE1297" i="11"/>
  <c r="BF1297" i="11"/>
  <c r="BG1297" i="11"/>
  <c r="BH1297" i="11"/>
  <c r="BI1297" i="11"/>
  <c r="BK1297" i="11"/>
  <c r="P1298" i="11"/>
  <c r="R1298" i="11"/>
  <c r="BK1298" i="11"/>
  <c r="J1298" i="11" s="1"/>
  <c r="J89" i="11" s="1"/>
  <c r="J1299" i="11"/>
  <c r="P1299" i="11"/>
  <c r="R1299" i="11"/>
  <c r="T1299" i="11"/>
  <c r="T1298" i="11" s="1"/>
  <c r="T1294" i="11" s="1"/>
  <c r="BE1299" i="11"/>
  <c r="BF1299" i="11"/>
  <c r="BG1299" i="11"/>
  <c r="BH1299" i="11"/>
  <c r="BI1299" i="11"/>
  <c r="BK1299" i="11"/>
  <c r="R1300" i="11"/>
  <c r="J1301" i="11"/>
  <c r="P1301" i="11"/>
  <c r="R1301" i="11"/>
  <c r="T1301" i="11"/>
  <c r="BE1301" i="11"/>
  <c r="BF1301" i="11"/>
  <c r="BG1301" i="11"/>
  <c r="BH1301" i="11"/>
  <c r="BI1301" i="11"/>
  <c r="BK1301" i="11"/>
  <c r="J1302" i="11"/>
  <c r="P1302" i="11"/>
  <c r="R1302" i="11"/>
  <c r="T1302" i="11"/>
  <c r="T1300" i="11" s="1"/>
  <c r="BE1302" i="11"/>
  <c r="BF1302" i="11"/>
  <c r="BG1302" i="11"/>
  <c r="BH1302" i="11"/>
  <c r="BI1302" i="11"/>
  <c r="BK1302" i="11"/>
  <c r="J1303" i="11"/>
  <c r="P1303" i="11"/>
  <c r="R1303" i="11"/>
  <c r="T1303" i="11"/>
  <c r="BE1303" i="11"/>
  <c r="BF1303" i="11"/>
  <c r="BG1303" i="11"/>
  <c r="BH1303" i="11"/>
  <c r="BI1303" i="11"/>
  <c r="BK1303" i="11"/>
  <c r="T1304" i="11"/>
  <c r="J1305" i="11"/>
  <c r="P1305" i="11"/>
  <c r="P1304" i="11" s="1"/>
  <c r="R1305" i="11"/>
  <c r="R1304" i="11" s="1"/>
  <c r="T1305" i="11"/>
  <c r="BE1305" i="11"/>
  <c r="BF1305" i="11"/>
  <c r="BG1305" i="11"/>
  <c r="BH1305" i="11"/>
  <c r="BI1305" i="11"/>
  <c r="BK1305" i="11"/>
  <c r="BK1304" i="11" s="1"/>
  <c r="J1304" i="11" s="1"/>
  <c r="J91" i="11" s="1"/>
  <c r="J1306" i="11"/>
  <c r="J92" i="11" s="1"/>
  <c r="P1306" i="11"/>
  <c r="BK1306" i="11"/>
  <c r="J1307" i="11"/>
  <c r="P1307" i="11"/>
  <c r="R1307" i="11"/>
  <c r="R1306" i="11" s="1"/>
  <c r="T1307" i="11"/>
  <c r="T1306" i="11" s="1"/>
  <c r="BE1307" i="11"/>
  <c r="BF1307" i="11"/>
  <c r="BG1307" i="11"/>
  <c r="BH1307" i="11"/>
  <c r="BI1307" i="11"/>
  <c r="BK1307" i="11"/>
  <c r="J695" i="11" l="1"/>
  <c r="J72" i="11" s="1"/>
  <c r="T695" i="11"/>
  <c r="R234" i="11"/>
  <c r="F33" i="11"/>
  <c r="BK1300" i="11"/>
  <c r="J1300" i="11" s="1"/>
  <c r="J90" i="11" s="1"/>
  <c r="R1294" i="11"/>
  <c r="BK1224" i="11"/>
  <c r="J1224" i="11" s="1"/>
  <c r="J82" i="11" s="1"/>
  <c r="P1224" i="11"/>
  <c r="P1033" i="11"/>
  <c r="T1033" i="11"/>
  <c r="F32" i="11"/>
  <c r="T926" i="11"/>
  <c r="R731" i="11"/>
  <c r="R694" i="11" s="1"/>
  <c r="P695" i="11"/>
  <c r="T619" i="11"/>
  <c r="R580" i="11"/>
  <c r="T538" i="11"/>
  <c r="T113" i="11" s="1"/>
  <c r="P191" i="11"/>
  <c r="R165" i="11"/>
  <c r="BK114" i="11"/>
  <c r="F31" i="11"/>
  <c r="P114" i="11"/>
  <c r="P1270" i="11"/>
  <c r="T1270" i="11"/>
  <c r="BK538" i="11"/>
  <c r="J538" i="11" s="1"/>
  <c r="J64" i="11" s="1"/>
  <c r="P538" i="11"/>
  <c r="T191" i="11"/>
  <c r="F51" i="11"/>
  <c r="F108" i="11"/>
  <c r="P1300" i="11"/>
  <c r="R1250" i="11"/>
  <c r="T1224" i="11"/>
  <c r="R1061" i="11"/>
  <c r="R181" i="11"/>
  <c r="R113" i="11" s="1"/>
  <c r="BK1294" i="11"/>
  <c r="J1294" i="11" s="1"/>
  <c r="J87" i="11" s="1"/>
  <c r="J1295" i="11"/>
  <c r="J88" i="11" s="1"/>
  <c r="P1294" i="11"/>
  <c r="R858" i="11"/>
  <c r="BK850" i="11"/>
  <c r="J850" i="11" s="1"/>
  <c r="J76" i="11" s="1"/>
  <c r="P850" i="11"/>
  <c r="R815" i="11"/>
  <c r="T776" i="11"/>
  <c r="T590" i="11"/>
  <c r="P175" i="11"/>
  <c r="F34" i="11"/>
  <c r="F30" i="11"/>
  <c r="J31" i="11"/>
  <c r="J30" i="11"/>
  <c r="R112" i="11" l="1"/>
  <c r="P113" i="11"/>
  <c r="P694" i="11"/>
  <c r="T694" i="11"/>
  <c r="T112" i="11" s="1"/>
  <c r="BK113" i="11"/>
  <c r="J114" i="11"/>
  <c r="J58" i="11" s="1"/>
  <c r="BK694" i="11"/>
  <c r="J694" i="11" s="1"/>
  <c r="J71" i="11" s="1"/>
  <c r="P112" i="11" l="1"/>
  <c r="J113" i="11"/>
  <c r="J57" i="11" s="1"/>
  <c r="BK112" i="11"/>
  <c r="J112" i="11" s="1"/>
  <c r="J56" i="11" l="1"/>
  <c r="J27" i="11"/>
  <c r="J36" i="11" s="1"/>
  <c r="E28" i="4" l="1"/>
  <c r="E27" i="4"/>
  <c r="E33" i="4" l="1"/>
  <c r="E32" i="4"/>
  <c r="E9" i="4" l="1"/>
  <c r="E12" i="4" s="1"/>
  <c r="E14" i="4" s="1"/>
  <c r="E21" i="4" s="1"/>
  <c r="E15" i="4" l="1"/>
  <c r="E16" i="4" l="1"/>
  <c r="E23" i="4" s="1"/>
  <c r="E22" i="4"/>
</calcChain>
</file>

<file path=xl/sharedStrings.xml><?xml version="1.0" encoding="utf-8"?>
<sst xmlns="http://schemas.openxmlformats.org/spreadsheetml/2006/main" count="13262" uniqueCount="2161">
  <si>
    <t>List obsahuje:</t>
  </si>
  <si>
    <t/>
  </si>
  <si>
    <t>False</t>
  </si>
  <si>
    <t>&gt;&gt;  skryté sloupce  &lt;&lt;</t>
  </si>
  <si>
    <t>21</t>
  </si>
  <si>
    <t>15</t>
  </si>
  <si>
    <t>v ---  níže se nacházejí doplnkové a pomocné údaje k sestavám  --- v</t>
  </si>
  <si>
    <t>Stavba:</t>
  </si>
  <si>
    <t>Stavební úpravy BD Milín - blok L, Medvídků č.p. 220, 221</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</si>
  <si>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</si>
  <si>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</si>
  <si>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</si>
  <si>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</si>
  <si>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</si>
  <si>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</si>
  <si>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</si>
  <si>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</si>
  <si>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</si>
  <si>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</si>
  <si>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</si>
  <si>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</si>
  <si>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</si>
  <si>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</si>
  <si>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</si>
  <si>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</si>
  <si>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</si>
  <si>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</si>
  <si>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</si>
  <si>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</si>
  <si>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</si>
  <si>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</si>
  <si>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</si>
  <si>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</si>
  <si>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</si>
  <si>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</si>
  <si>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</si>
  <si>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</si>
  <si>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</si>
  <si>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</si>
  <si>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</si>
  <si>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</si>
  <si>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{34620c70-676c-4cdf-9ddb-6a149da20147}</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</si>
  <si>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</si>
  <si>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</si>
  <si>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</si>
  <si>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</si>
  <si>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</si>
  <si>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</si>
  <si>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</si>
  <si>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</si>
  <si>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</si>
  <si>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</si>
  <si>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</si>
  <si>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</si>
  <si>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</si>
  <si>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</si>
  <si>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</si>
  <si>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</si>
  <si>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</si>
  <si>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</si>
  <si>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</si>
  <si>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</si>
  <si>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</si>
  <si>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</si>
  <si>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</si>
  <si>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</si>
  <si>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</si>
  <si>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</si>
  <si>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</si>
  <si>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</si>
  <si>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</si>
  <si>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</si>
  <si>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</si>
  <si>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</si>
  <si>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</si>
  <si>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</si>
  <si>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</si>
  <si>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</si>
  <si>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</si>
  <si>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</si>
  <si>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</si>
  <si>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</si>
  <si>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</si>
  <si>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</si>
  <si>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</si>
  <si>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</si>
  <si>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</si>
  <si>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</si>
  <si>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</si>
  <si>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</si>
  <si>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</si>
  <si>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</si>
  <si>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</si>
  <si>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</si>
  <si>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</si>
  <si>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</si>
  <si>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</si>
  <si>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</si>
  <si>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</si>
  <si>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</si>
  <si>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</si>
  <si>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</si>
  <si>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</si>
  <si>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</si>
  <si>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</si>
  <si>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</si>
  <si>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</si>
  <si>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</si>
  <si>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</si>
  <si>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</si>
  <si>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</si>
  <si>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</si>
  <si>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</si>
  <si>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</si>
  <si>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</si>
  <si>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</si>
  <si>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-1334568409</t>
  </si>
  <si>
    <t>VV</t>
  </si>
  <si>
    <t>"viz výkres D.1.1.01"</t>
  </si>
  <si>
    <t>"odkopání soklu" (11,20+11,20+16,75+34,90+24,20+6,80)*0,60</t>
  </si>
  <si>
    <t>132201101</t>
  </si>
  <si>
    <t>Hloubení rýh š do 600 mm v hornině tř. 3 objemu do 100 m3</t>
  </si>
  <si>
    <t>m3</t>
  </si>
  <si>
    <t>718740765</t>
  </si>
  <si>
    <t>"odkopání soklu" (11,20+11,20+16,75+34,90+24,20+6,80)*0,60*0,50</t>
  </si>
  <si>
    <t>"základové pasy pro vnější schodiště" (1,20*0,40*0,90)*2</t>
  </si>
  <si>
    <t>"odpočet ručního kopání" -5,00</t>
  </si>
  <si>
    <t>3</t>
  </si>
  <si>
    <t>132201109</t>
  </si>
  <si>
    <t>Příplatek za lepivost k hloubení rýh š do 600 mm v hornině tř. 3</t>
  </si>
  <si>
    <t>975245495</t>
  </si>
  <si>
    <t>132212101</t>
  </si>
  <si>
    <t>Hloubení rýh š do 600 mm ručním nebo pneum nářadím v soudržných horninách tř. 3</t>
  </si>
  <si>
    <t>1956837115</t>
  </si>
  <si>
    <t>"odkopání soklu v místě podzemního vedení TZB" 5,00</t>
  </si>
  <si>
    <t>5</t>
  </si>
  <si>
    <t>132212109</t>
  </si>
  <si>
    <t>Příplatek za lepivost u hloubení rýh š do 600 mm ručním nebo pneum nářadím v hornině tř. 3</t>
  </si>
  <si>
    <t>-348267788</t>
  </si>
  <si>
    <t>6</t>
  </si>
  <si>
    <t>162701105</t>
  </si>
  <si>
    <t>Vodorovné přemístění do 10000 m výkopku/sypaniny z horniny tř. 1 až 4</t>
  </si>
  <si>
    <t>2119472037</t>
  </si>
  <si>
    <t>"množství převzato z položky č. 132201101" 27,379</t>
  </si>
  <si>
    <t>"množství převzato z položky č. 132212101" 5,00</t>
  </si>
  <si>
    <t>"množství převzato z položky č. 175101201" -26,263</t>
  </si>
  <si>
    <t>7</t>
  </si>
  <si>
    <t>162701109</t>
  </si>
  <si>
    <t>Příplatek k vodorovnému přemístění výkopku/sypaniny z horniny tř. 1 až 4 ZKD 1000 m přes 10000 m</t>
  </si>
  <si>
    <t>1524993320</t>
  </si>
  <si>
    <t>"množství převzato z položky č. 162701105" 6,116</t>
  </si>
  <si>
    <t>6,116*2 'Přepočtené koeficientem množství</t>
  </si>
  <si>
    <t>8</t>
  </si>
  <si>
    <t>167101101</t>
  </si>
  <si>
    <t>Nakládání výkopku z hornin tř. 1 až 4 do 100 m3</t>
  </si>
  <si>
    <t>-1270903797</t>
  </si>
  <si>
    <t>9</t>
  </si>
  <si>
    <t>171201201</t>
  </si>
  <si>
    <t>Uložení sypaniny na skládky</t>
  </si>
  <si>
    <t>897384308</t>
  </si>
  <si>
    <t>10</t>
  </si>
  <si>
    <t>171201211</t>
  </si>
  <si>
    <t>Poplatek za uložení odpadu ze sypaniny na skládce (skládkovné)</t>
  </si>
  <si>
    <t>t</t>
  </si>
  <si>
    <t>-631990433</t>
  </si>
  <si>
    <t>6,116*1,75 'Přepočtené koeficientem množství</t>
  </si>
  <si>
    <t>11</t>
  </si>
  <si>
    <t>175101201</t>
  </si>
  <si>
    <t>Obsypání objektu nad přilehlým původním terénem sypaninou bez prohození, uloženou do 3 m</t>
  </si>
  <si>
    <t>484420727</t>
  </si>
  <si>
    <t>"odkopání soklu" (11,20+11,20+16,75+34,90+24,20+6,80)*0,50*0,50</t>
  </si>
  <si>
    <t>12</t>
  </si>
  <si>
    <t>181411141</t>
  </si>
  <si>
    <t>Založení parterového trávníku výsevem plochy do 1000 m2 v rovině a ve svahu do 1:5</t>
  </si>
  <si>
    <t>949544149</t>
  </si>
  <si>
    <t>"dosetí v místech dotčených stavbou"</t>
  </si>
  <si>
    <t>"viz výkres D.1.1.02" (11,20+11,20+18,00+35,50+24,80+7,40)*0,40</t>
  </si>
  <si>
    <t>13</t>
  </si>
  <si>
    <t>M</t>
  </si>
  <si>
    <t>005724150</t>
  </si>
  <si>
    <t>osivo směs travní parková směs exclusive</t>
  </si>
  <si>
    <t>kg</t>
  </si>
  <si>
    <t>-1161993515</t>
  </si>
  <si>
    <t>43,24*0,025 'Přepočtené koeficientem množství</t>
  </si>
  <si>
    <t>14</t>
  </si>
  <si>
    <t>182303111</t>
  </si>
  <si>
    <t>Doplnění zeminy nebo substrátu na travnatých plochách tl 50 mm rovina v rovinně a svahu do 1:5</t>
  </si>
  <si>
    <t>1783909573</t>
  </si>
  <si>
    <t>103715000</t>
  </si>
  <si>
    <t>substrát pro trávníky A  VL</t>
  </si>
  <si>
    <t>-2012569251</t>
  </si>
  <si>
    <t>43,24*0,058 'Přepočtené koeficientem množství</t>
  </si>
  <si>
    <t>16</t>
  </si>
  <si>
    <t>183403153</t>
  </si>
  <si>
    <t>Obdělání půdy hrabáním v rovině a svahu do 1:5</t>
  </si>
  <si>
    <t>-851710374</t>
  </si>
  <si>
    <t>17</t>
  </si>
  <si>
    <t>184802111</t>
  </si>
  <si>
    <t>Chemické odplevelení před založením kultury nad 20 m2 postřikem na široko v rovině a svahu do 1:5</t>
  </si>
  <si>
    <t>942764094</t>
  </si>
  <si>
    <t>Zakládání</t>
  </si>
  <si>
    <t>18</t>
  </si>
  <si>
    <t>274313611</t>
  </si>
  <si>
    <t>Základové pásy z betonu tř. C 16/20</t>
  </si>
  <si>
    <t>450655941</t>
  </si>
  <si>
    <t>"viz výkres D.1.1.02"</t>
  </si>
  <si>
    <t>"základové pasy pro vnější schodiště" (1,20*0,40*1,00)*2</t>
  </si>
  <si>
    <t>19</t>
  </si>
  <si>
    <t>274351215</t>
  </si>
  <si>
    <t>Zřízení bednění stěn základových pasů</t>
  </si>
  <si>
    <t>-1984475247</t>
  </si>
  <si>
    <t>"základové pasy pro vnější schodiště" (1,20+1,20+0,45+0,45)*0,15*2</t>
  </si>
  <si>
    <t>20</t>
  </si>
  <si>
    <t>274351216</t>
  </si>
  <si>
    <t>Odstranění bednění stěn základových pasů</t>
  </si>
  <si>
    <t>-1253052039</t>
  </si>
  <si>
    <t>Svislé a kompletní konstrukce</t>
  </si>
  <si>
    <t>340238212</t>
  </si>
  <si>
    <t>Zazdívka otvorů pl do 1 m2 v příčkách nebo stěnách z cihel tl přes 100 mm</t>
  </si>
  <si>
    <t>-2074180369</t>
  </si>
  <si>
    <t xml:space="preserve">"zazdívka nových dveřních zárubní" </t>
  </si>
  <si>
    <t>"viz výkres D.1.1.01" 5</t>
  </si>
  <si>
    <t>"viz výkres D.1.1.04" 1</t>
  </si>
  <si>
    <t>22</t>
  </si>
  <si>
    <t>3462499</t>
  </si>
  <si>
    <t>Stavební přípomoce pro VZT (bourání drážek, prostupů) včetně jejich zapravení</t>
  </si>
  <si>
    <t>kompl</t>
  </si>
  <si>
    <t>-309081149</t>
  </si>
  <si>
    <t>Komunikace pozemní</t>
  </si>
  <si>
    <t>23</t>
  </si>
  <si>
    <t>564732111</t>
  </si>
  <si>
    <t>Podklad z vibrovaného štěrku VŠ tl 100 mm</t>
  </si>
  <si>
    <t>2138441931</t>
  </si>
  <si>
    <t>"viz vákres D.1.1.02"</t>
  </si>
  <si>
    <t>"odkopání soklu" (11,20+11,20+16,75+34,90+24,20+6,80-(1,80*3))*0,45</t>
  </si>
  <si>
    <t>24</t>
  </si>
  <si>
    <t>596811220</t>
  </si>
  <si>
    <t>Kladení betonové dlažby komunikací pro pěší do lože z kameniva vel do 0,25 m2 plochy do 50 m2</t>
  </si>
  <si>
    <t>1629464629</t>
  </si>
  <si>
    <t>25</t>
  </si>
  <si>
    <t>592457020</t>
  </si>
  <si>
    <t>dlažba betonová plošná hladká Standard 40x40x5 cm šedá</t>
  </si>
  <si>
    <t>-108327837</t>
  </si>
  <si>
    <t>P</t>
  </si>
  <si>
    <t>Poznámka k položce:
Spotřeba: 6,25 kus/m2</t>
  </si>
  <si>
    <t>44,843*1,05 'Přepočtené koeficientem množství</t>
  </si>
  <si>
    <t>61</t>
  </si>
  <si>
    <t>Úprava povrchů vnitřních</t>
  </si>
  <si>
    <t>26</t>
  </si>
  <si>
    <t>611131121</t>
  </si>
  <si>
    <t>Penetrace akrylát-silikonová vnitřních stropů nanášená ručně</t>
  </si>
  <si>
    <t>189250438</t>
  </si>
  <si>
    <t>"viz výkres D.1.1.05, D.1.1.34"</t>
  </si>
  <si>
    <t>"pod perlinku a pood štuk"</t>
  </si>
  <si>
    <t>"skladba V06 a V07" (2,41*(2,60+2,40))*2</t>
  </si>
  <si>
    <t>27</t>
  </si>
  <si>
    <t>611142001</t>
  </si>
  <si>
    <t>Potažení vnitřních stropů sklovláknitým pletivem vtlačeným do tenkovrstvé hmoty</t>
  </si>
  <si>
    <t>831610082</t>
  </si>
  <si>
    <t>"skladba V06 a V07" 2,41*(2,60+2,40)</t>
  </si>
  <si>
    <t>28</t>
  </si>
  <si>
    <t>611311131</t>
  </si>
  <si>
    <t>Potažení vnitřních rovných stropů vápenným štukem tloušťky do 3 mm</t>
  </si>
  <si>
    <t>568478275</t>
  </si>
  <si>
    <t>29</t>
  </si>
  <si>
    <t>611325412</t>
  </si>
  <si>
    <t>Oprava vnitřní vápenocementové hladké omítky stropů v rozsahu plochy do 30%</t>
  </si>
  <si>
    <t>-1355006642</t>
  </si>
  <si>
    <t>"pod KZS"</t>
  </si>
  <si>
    <t>"množství převzato z položky č. 621211041"253,634</t>
  </si>
  <si>
    <t>30</t>
  </si>
  <si>
    <t>612142001</t>
  </si>
  <si>
    <t>Potažení vnitřních stěn sklovláknitým pletivem vtlačeným do tenkovrstvé hmoty</t>
  </si>
  <si>
    <t>-1355585044</t>
  </si>
  <si>
    <t>"strop nad schodištěm - skladba V06" (3,30*2,90)+((3,30+2,90+2,90)*0,22)</t>
  </si>
  <si>
    <t>31</t>
  </si>
  <si>
    <t>612325222</t>
  </si>
  <si>
    <t>Vápenocementová štuková omítka malých ploch do 0,25 m2 na stěnách</t>
  </si>
  <si>
    <t>kus</t>
  </si>
  <si>
    <t>CS ÚRS 2015 01</t>
  </si>
  <si>
    <t>-740549032</t>
  </si>
  <si>
    <t>"zapravení omítky stěn pod parapetem"</t>
  </si>
  <si>
    <t>"viz výkres D.1.1.02" 21</t>
  </si>
  <si>
    <t>"viz výkres D.1.1.03" 24</t>
  </si>
  <si>
    <t>32</t>
  </si>
  <si>
    <t>612325225</t>
  </si>
  <si>
    <t>Vápenocementová štuková omítka malých ploch do 4,0 m2 na stěnách</t>
  </si>
  <si>
    <t>-24547126</t>
  </si>
  <si>
    <t xml:space="preserve">"viz výkres D.1.1.01" </t>
  </si>
  <si>
    <t>"po zazdívce nových dveřních zárubní" 5</t>
  </si>
  <si>
    <t xml:space="preserve">"viz výkres D.1.1.04" </t>
  </si>
  <si>
    <t>"zazdívce nových dveřních zárubní" 1</t>
  </si>
  <si>
    <t>33</t>
  </si>
  <si>
    <t>612325302</t>
  </si>
  <si>
    <t>Vápenocementová štuková omítka ostění nebo nadpraží</t>
  </si>
  <si>
    <t>-279378389</t>
  </si>
  <si>
    <t>"okna 1.PP" ((1,16+1,16+0,58+0,58)*0,40*13)+((1,29+1,29+0,58+0,58)*0,40*6)+((0,88+0,88+0,60+0,60)*0,40*3)</t>
  </si>
  <si>
    <t xml:space="preserve">"viz výkres D.1.1.02 - okna" </t>
  </si>
  <si>
    <t>(0,70+1,50+1,50)*0,48*6</t>
  </si>
  <si>
    <t>(2,08+1,50+1,50)*0,48*5</t>
  </si>
  <si>
    <t>(1,33+1,33+1,33)*0,48*5</t>
  </si>
  <si>
    <t>(1,33+1,17+1,17)*0,48*5</t>
  </si>
  <si>
    <t>"francouské dveře na lodži" (1,47+2,12+2,12)*0,48</t>
  </si>
  <si>
    <t xml:space="preserve">"viz výkres D.1.1.03" </t>
  </si>
  <si>
    <t>(1,33+1,33+1,33)*0,48</t>
  </si>
  <si>
    <t>(1,33+1,78+1,78)*0,48*2</t>
  </si>
  <si>
    <t>"francouské dveře na balkón" (1,34+2,27+2,27)*0,48*4</t>
  </si>
  <si>
    <t>"dveře vchodové" (1,50+2,12+2,12)*0,48*2</t>
  </si>
  <si>
    <t>62</t>
  </si>
  <si>
    <t>Úprava povrchů vnějších</t>
  </si>
  <si>
    <t>34</t>
  </si>
  <si>
    <t>621131121</t>
  </si>
  <si>
    <t>Penetrace akrylát-silikon vnějších podhledů nanášená ručně</t>
  </si>
  <si>
    <t>-1151470499</t>
  </si>
  <si>
    <t>"lodžie"</t>
  </si>
  <si>
    <t>"viz výkres D.1.1.02" 1,80*0,90</t>
  </si>
  <si>
    <t>"viz výkres D.1.1.03" 1,80*0,90</t>
  </si>
  <si>
    <t>35</t>
  </si>
  <si>
    <t>621211011</t>
  </si>
  <si>
    <t>Montáž kontaktního zateplení vnějších podhledů z polystyrénových desek tl do 80 mm</t>
  </si>
  <si>
    <t>1391879853</t>
  </si>
  <si>
    <t>36</t>
  </si>
  <si>
    <t>2837644</t>
  </si>
  <si>
    <t>deska z fenolické pěny tl. 60 mm (lambda=0,020 W/mK)</t>
  </si>
  <si>
    <t>80566233</t>
  </si>
  <si>
    <t>3,24*1,07 'Přepočtené koeficientem množství</t>
  </si>
  <si>
    <t>37</t>
  </si>
  <si>
    <t>621211041</t>
  </si>
  <si>
    <t>Montáž kontaktního zateplení vnějších podhledů z polystyrénových desek tl do 200 mm</t>
  </si>
  <si>
    <t>1515789740</t>
  </si>
  <si>
    <t>"skladba V02"</t>
  </si>
  <si>
    <t>(4,20*15,50)</t>
  </si>
  <si>
    <t>(4,20*4,65)</t>
  </si>
  <si>
    <t>(4,20*1,40)</t>
  </si>
  <si>
    <t>(4,20*1,50)+(1,20*4,95)</t>
  </si>
  <si>
    <t>(2,90*1,75)</t>
  </si>
  <si>
    <t>(2,90*1,40)</t>
  </si>
  <si>
    <t>(2,90*1,30)</t>
  </si>
  <si>
    <t>(1,90*2,85)</t>
  </si>
  <si>
    <t>(1,60*2,85)</t>
  </si>
  <si>
    <t>(2,20*2,85)</t>
  </si>
  <si>
    <t>(2,85*2,85)</t>
  </si>
  <si>
    <t>(3,35*2,85)</t>
  </si>
  <si>
    <t>(1,40*2,85)</t>
  </si>
  <si>
    <t>(1,80*2,85)</t>
  </si>
  <si>
    <t>(1,20*2,85)</t>
  </si>
  <si>
    <t>(5,50*4,15)</t>
  </si>
  <si>
    <t>(4,30*4,15)</t>
  </si>
  <si>
    <t>(1,90*0,70)</t>
  </si>
  <si>
    <t>(4,00*4,15)</t>
  </si>
  <si>
    <t>(2,50*4,15)</t>
  </si>
  <si>
    <t>(2,40*1,35)</t>
  </si>
  <si>
    <t>(2,35*4,15)</t>
  </si>
  <si>
    <t>(2,10*2,65)</t>
  </si>
  <si>
    <t>38</t>
  </si>
  <si>
    <t>283760810</t>
  </si>
  <si>
    <t>deska fasádní polystyrénová Isover EPS GreyWall Plus 1000 x 500 x 200 mm</t>
  </si>
  <si>
    <t>-523801184</t>
  </si>
  <si>
    <t>Poznámka k položce:
lambda=0,031 [W / m K]</t>
  </si>
  <si>
    <t>253,634*1,07 'Přepočtené koeficientem množství</t>
  </si>
  <si>
    <t>39</t>
  </si>
  <si>
    <t>621325107</t>
  </si>
  <si>
    <t>Oprava vnější vápenocementové hladké omítky složitosti 1 podhledů v rozsahu do 65%</t>
  </si>
  <si>
    <t>-878639397</t>
  </si>
  <si>
    <t>40</t>
  </si>
  <si>
    <t>621521011</t>
  </si>
  <si>
    <t>Tenkovrstvá silikátová zrnitá omítka tl. 1,5 mm včetně penetrace vnějších podhledů</t>
  </si>
  <si>
    <t>-1492681199</t>
  </si>
  <si>
    <t>41</t>
  </si>
  <si>
    <t>622131121</t>
  </si>
  <si>
    <t>Penetrace akrylát-silikon vnějších stěn nanášená ručně</t>
  </si>
  <si>
    <t>-2090343668</t>
  </si>
  <si>
    <t>"množství převzato z položky č. 622211011" 186,60</t>
  </si>
  <si>
    <t>"množství převzato z položky č. 622211021" 182,435</t>
  </si>
  <si>
    <t>"množství převzato z položky č. 622211031" 81,606</t>
  </si>
  <si>
    <t>"množství převzato z položky č. 622211041" 618,256</t>
  </si>
  <si>
    <t>"množství převzato z položky č. 622221031" 52,24</t>
  </si>
  <si>
    <t>"viz výkres D.1.1.33 - římsa" (10,50+10,50+17,20+34,70+24,45+6,80)*(0,10+0,15+0,05+0,25)</t>
  </si>
  <si>
    <t>42</t>
  </si>
  <si>
    <t>622142001</t>
  </si>
  <si>
    <t>Potažení vnějších stěn sklovláknitým pletivem vtlačeným do tenkovrstvé hmoty</t>
  </si>
  <si>
    <t>847279297</t>
  </si>
  <si>
    <t>43</t>
  </si>
  <si>
    <t>622143003</t>
  </si>
  <si>
    <t>Montáž omítkových plastových nebo pozinkovaných rohových profilů s tkaninou</t>
  </si>
  <si>
    <t>m</t>
  </si>
  <si>
    <t>-1019910707</t>
  </si>
  <si>
    <t>"okna 1.PP" ((1,16+1,16+0,58+0,58)*13)+((1,29+1,29+0,58+0,58)*6)+((0,88+0,88+0,60+0,60)*3)</t>
  </si>
  <si>
    <t>"zateplení soklu" (2,00*5)+20,00</t>
  </si>
  <si>
    <t>"viz výkres D.1.1.01, D.1.1.35"</t>
  </si>
  <si>
    <t>"zakončení obráceného soklu v 1.PP"</t>
  </si>
  <si>
    <t>(4,20+4,20+15,50+15,50+0,50+0,50+0,50+0,50)</t>
  </si>
  <si>
    <t>(4,20+4,20+4,65+4,65+0,80+0,80+0,50+0,50)</t>
  </si>
  <si>
    <t>(4,20+4,20+1,40+1,40)</t>
  </si>
  <si>
    <t>(4,20+4,20+6,25+6,25)</t>
  </si>
  <si>
    <t>(2,90+2,90+1,75+1,75)</t>
  </si>
  <si>
    <t>(2,90+2,90+1,40+1,40+0,40+0,40)</t>
  </si>
  <si>
    <t>(2,90+2,90+1,30+1,30)</t>
  </si>
  <si>
    <t>(1,90+1,90+2,85+2,85)</t>
  </si>
  <si>
    <t>(1,60+1,60+2,85+2,85)</t>
  </si>
  <si>
    <t>(2,20+2,20+2,85+2,85+0,40+0,40)</t>
  </si>
  <si>
    <t>(2,85+2,85+2,85+2,85+0,40+0,40)</t>
  </si>
  <si>
    <t>(3,35+3,35+2,85+2,85)</t>
  </si>
  <si>
    <t>(1,40+1,40+2,85+2,85)</t>
  </si>
  <si>
    <t>(1,80+1,80+2,85+2,85)</t>
  </si>
  <si>
    <t>(1,40+1,40+2,85+2,85+0,40+0,40)</t>
  </si>
  <si>
    <t>(1,20+1,20+2,85+2,85)</t>
  </si>
  <si>
    <t>(5,50+5,50+4,15+4,15)</t>
  </si>
  <si>
    <t>(4,30+4,30+4,15+4,15)</t>
  </si>
  <si>
    <t>(1,90+1,90+0,70+0,70)</t>
  </si>
  <si>
    <t>(4,00+4,00+4,15+4,15)</t>
  </si>
  <si>
    <t>(2,50+2,50+4,15+4,15)</t>
  </si>
  <si>
    <t>(2,40+2,40+1,35+1,35)</t>
  </si>
  <si>
    <t>(2,35+2,35+4,15+4,15)</t>
  </si>
  <si>
    <t>(2,10+2,10+2,65+2,65)</t>
  </si>
  <si>
    <t>"viz výkres D.1.1.02 - okna"</t>
  </si>
  <si>
    <t>(0,70+0,70+1,50+1,50)*6</t>
  </si>
  <si>
    <t>(2,08+2,08+1,50+1,50)*5</t>
  </si>
  <si>
    <t>(1,33+1,33+1,33+1,33)*5</t>
  </si>
  <si>
    <t>(1,33+1,33+1,17+1,17)*5</t>
  </si>
  <si>
    <t>"francouské dveře na lodži" (1,47+1,47+2,12+2,12)</t>
  </si>
  <si>
    <t>(1,33+1,33+1,33+1,33)</t>
  </si>
  <si>
    <t>(1,33+1,33+1,78+1,78)*2</t>
  </si>
  <si>
    <t>"francouské dveře na balkón" (1,34+1,34+2,27+2,27)*4</t>
  </si>
  <si>
    <t>"dveře vchodové" (1,50+2,12+2,12)*2</t>
  </si>
  <si>
    <t>"viz výkres D.1.1.33 - římsa" 10,50+10,50+17,20+34,70+24,45+6,80</t>
  </si>
  <si>
    <t>"hlavní fasáda" (6,60*5)+120,00</t>
  </si>
  <si>
    <t>44</t>
  </si>
  <si>
    <t>590514840</t>
  </si>
  <si>
    <t>lišta rohová PVC 10/10 cm s tkaninou bal. 2,5 m</t>
  </si>
  <si>
    <t>-1457103455</t>
  </si>
  <si>
    <t>948,19*1,05 'Přepočtené koeficientem množství</t>
  </si>
  <si>
    <t>45</t>
  </si>
  <si>
    <t>622143004</t>
  </si>
  <si>
    <t>Montáž omítkových samolepících začišťovacích profilů (APU lišt)</t>
  </si>
  <si>
    <t>-322569400</t>
  </si>
  <si>
    <t>"viz výkres D.1.1.02 - okna vnitřní a vnější"</t>
  </si>
  <si>
    <t>(0,70+1,50+1,50)*6*2</t>
  </si>
  <si>
    <t>(2,08+1,50+1,50)*5*2</t>
  </si>
  <si>
    <t>(1,33+1,33+1,33)*5*2</t>
  </si>
  <si>
    <t>(1,33+1,17+1,17)*5*2</t>
  </si>
  <si>
    <t>"francouské dveře na lodži" (1,47+2,12+2,12)*2</t>
  </si>
  <si>
    <t xml:space="preserve">"viz výkres D.1.1.03 - okna vnitřní a vnější" </t>
  </si>
  <si>
    <t>(1,33+1,33+1,33)*2</t>
  </si>
  <si>
    <t>(1,33+1,78+1,78)*2*2</t>
  </si>
  <si>
    <t>"francouské dveře na balkón" (1,34+2,27+2,27)*4*2</t>
  </si>
  <si>
    <t>"dveře vchodové" (1,50+2,12+2,12)*2*2</t>
  </si>
  <si>
    <t>46</t>
  </si>
  <si>
    <t>590514750</t>
  </si>
  <si>
    <t>profil okenní začišťovací s tkaninou - 6 mm/2,4 m</t>
  </si>
  <si>
    <t>-1364107062</t>
  </si>
  <si>
    <t>Poznámka k položce:
délka 2,4 m, přesah tkaniny 100 mm</t>
  </si>
  <si>
    <t>500,64*1,05 'Přepočtené koeficientem množství</t>
  </si>
  <si>
    <t>47</t>
  </si>
  <si>
    <t>622211011</t>
  </si>
  <si>
    <t>Montáž zateplení vnějších stěn z polystyrénových desek tl do 80 mm</t>
  </si>
  <si>
    <t>222580402</t>
  </si>
  <si>
    <t>"vnitřní obrácený sokl zdiva 1.PP"</t>
  </si>
  <si>
    <t>(4,20+4,20+15,50+15,50+0,50+0,50+0,50+0,50)*0,60</t>
  </si>
  <si>
    <t>(4,20+4,20+4,65+4,65+0,80+0,80+0,50+0,50)*0,60</t>
  </si>
  <si>
    <t>(4,20+4,20+1,40+1,40)*0,60</t>
  </si>
  <si>
    <t>(4,20+4,20+6,25+6,25)*0,60</t>
  </si>
  <si>
    <t>(2,90+2,90+1,75+1,75)*0,60</t>
  </si>
  <si>
    <t>(2,90+2,90+1,40+1,40+0,40+0,40)*0,60</t>
  </si>
  <si>
    <t>(2,90+2,90+1,30+1,30)*0,60</t>
  </si>
  <si>
    <t>(1,90+1,90+2,85+2,85)*0,60</t>
  </si>
  <si>
    <t>(1,60+1,60+2,85+2,85)*0,60</t>
  </si>
  <si>
    <t>(2,20+2,20+2,85+2,85+0,40+0,40)*0,60</t>
  </si>
  <si>
    <t>(2,85+2,85+2,85+2,85+0,40+0,40)*0,60</t>
  </si>
  <si>
    <t>(3,35+3,35+2,85+2,85)*0,60</t>
  </si>
  <si>
    <t>(1,40+1,40+2,85+2,85)*0,60</t>
  </si>
  <si>
    <t>(1,80+1,80+2,85+2,85)*0,60</t>
  </si>
  <si>
    <t>(1,40+1,40+2,85+2,85+0,40+0,40)*0,60</t>
  </si>
  <si>
    <t>(1,20+1,20+2,85+2,85)*0,60</t>
  </si>
  <si>
    <t>(5,50+5,50+4,15+4,15)*0,60</t>
  </si>
  <si>
    <t>(4,30+4,30+4,15+4,15)*0,60</t>
  </si>
  <si>
    <t>(1,90+1,90+0,70+0,70)*0,60</t>
  </si>
  <si>
    <t>(4,00+4,00+4,15+4,15)*0,60</t>
  </si>
  <si>
    <t>(2,50+2,50+4,15+4,15)*0,60</t>
  </si>
  <si>
    <t>(2,40+2,40+1,35+1,35)*0,60</t>
  </si>
  <si>
    <t>(2,35+2,35+4,15+4,15)*0,60</t>
  </si>
  <si>
    <t>(2,10+2,10+2,65+2,65)*0,60</t>
  </si>
  <si>
    <t>48</t>
  </si>
  <si>
    <t>283760340</t>
  </si>
  <si>
    <t>deska fasádní polystyrénová EPS "šedý" 1000 x 500 x 60 mm (lambda=0,035 W/mK)</t>
  </si>
  <si>
    <t>-1871572761</t>
  </si>
  <si>
    <t>Poznámka k položce:
lambda=0,032 [W / m K]</t>
  </si>
  <si>
    <t>186,6*1,07 'Přepočtené koeficientem množství</t>
  </si>
  <si>
    <t>49</t>
  </si>
  <si>
    <t>622211021</t>
  </si>
  <si>
    <t>Montáž zateplení vnějších stěn z polystyrénových desek tl do 120 mm</t>
  </si>
  <si>
    <t>308554702</t>
  </si>
  <si>
    <t xml:space="preserve">"zateplení soklu" </t>
  </si>
  <si>
    <t>"viz výkres D.1.1.06" (10,00*2,30)+(24,15*1,80)</t>
  </si>
  <si>
    <t>"viz výkres D.1.1.07" (6,75*2,30)+(10,00*1,30)</t>
  </si>
  <si>
    <t>"viz výkres D.1.1.08" (34,30*1,70)+(2,95*2,20*2)-(1,40*2,10*2)</t>
  </si>
  <si>
    <t>"viz výkres D.1.1.09" 16,75*2,20</t>
  </si>
  <si>
    <t>"odpočet sklepních oken" -(((1,16*0,58)*13)+((1,29*0,58)*6)+((0,88*0,60)*3))</t>
  </si>
  <si>
    <t>50</t>
  </si>
  <si>
    <t>283760170</t>
  </si>
  <si>
    <t>deska fasádní polystyrénová soklová EPS 1250 x 600 x 100 mm (lambda=0,035 W/mK)</t>
  </si>
  <si>
    <t>1297933008</t>
  </si>
  <si>
    <t>Poznámka k položce:
lambda=0,035 [W / m K]</t>
  </si>
  <si>
    <t>182,435*1,07 'Přepočtené koeficientem množství</t>
  </si>
  <si>
    <t>51</t>
  </si>
  <si>
    <t>622211031</t>
  </si>
  <si>
    <t>Montáž zateplení vnějších stěn z polystyrénových desek tl do 160 mm</t>
  </si>
  <si>
    <t>-144169251</t>
  </si>
  <si>
    <t>"viz výkres D.1.1.04"</t>
  </si>
  <si>
    <t>"půlštoky" (15,40+23,80+6,20+8,70+8,70+24,30+6,70)*0,87</t>
  </si>
  <si>
    <t>52</t>
  </si>
  <si>
    <t>283760420</t>
  </si>
  <si>
    <t>deska fasádní polystyrénová EPS "šedý" 1000 x 500 x 140 mm (lambda=0,032 W/mK)</t>
  </si>
  <si>
    <t>1918202413</t>
  </si>
  <si>
    <t>81,606*1,07 'Přepočtené koeficientem množství</t>
  </si>
  <si>
    <t>53</t>
  </si>
  <si>
    <t>622211041</t>
  </si>
  <si>
    <t>Montáž zateplení vnějších stěn z polystyrénových desek tl do 200 mm</t>
  </si>
  <si>
    <t>-1445518423</t>
  </si>
  <si>
    <t>"skladba S01b" ((3,00+3,30+3,00)*2,40)-(0,70*2,07)+((1,80*0,80)*2)+(((1,80*1,80)/2)*2)</t>
  </si>
  <si>
    <t>"viz výkres D.1.1.02, D.1.1.03"</t>
  </si>
  <si>
    <t>"hlavní fasáda" (34,40+10,25+10,25+24,15+6,70+16,95)*6,65</t>
  </si>
  <si>
    <t>"boky lodžií" (1,00*2,20)*2</t>
  </si>
  <si>
    <t>"odpočet zateplení soklu v místě vstupních dveří" -(2,95*2,20*2)</t>
  </si>
  <si>
    <t>"odpočet oken"</t>
  </si>
  <si>
    <t xml:space="preserve">"viz výkres D.1.1.02" </t>
  </si>
  <si>
    <t>(-(0,70*1,50)*6)</t>
  </si>
  <si>
    <t>(-(2,08*1,50)*5)</t>
  </si>
  <si>
    <t>(-(1,33*1,33)*5)</t>
  </si>
  <si>
    <t>(-(1,33*1,17)*5)</t>
  </si>
  <si>
    <t>"francouské dveře na lodži" (-1,47*2,12)</t>
  </si>
  <si>
    <t>(-1,33*1,33)</t>
  </si>
  <si>
    <t>(-(1,33*1,78)*2)</t>
  </si>
  <si>
    <t>"francouské dveře na balkón" (-(1,34*2,27)*4)</t>
  </si>
  <si>
    <t>10,00</t>
  </si>
  <si>
    <t>54</t>
  </si>
  <si>
    <t>283760480</t>
  </si>
  <si>
    <t>deska fasádní polystyrénová EPS "šedý" 1000 x 500 x 200 mm (lambda=0,032 W/mK)</t>
  </si>
  <si>
    <t>-1793386921</t>
  </si>
  <si>
    <t>618,256*1,07 'Přepočtené koeficientem množství</t>
  </si>
  <si>
    <t>55</t>
  </si>
  <si>
    <t>622221031</t>
  </si>
  <si>
    <t>Montáž zateplení vnějších stěn z minerální vlny s podélnou orientací vláken tl do 160 mm</t>
  </si>
  <si>
    <t>-1498040305</t>
  </si>
  <si>
    <t>"zateplení komínů" ((0,75+0,75+1,10+1,10)*1,00*6)+((0,75+0,75+1,60+1,60)*1,00)+((0,80+0,80+1,40+1,40)*1,00)+((1,30+1,30+0,75+0,75)*1,00)</t>
  </si>
  <si>
    <t>"zateplení komínů v místě technické místnosti" ((1,10+0,50)*2,80)+((1,10+1,10+0,75+0,75)*2,80)</t>
  </si>
  <si>
    <t>"zateplení komínů mimo technické místnosti" ((0,60+1,10+0,30)*1,00)</t>
  </si>
  <si>
    <t>56</t>
  </si>
  <si>
    <t>631515310</t>
  </si>
  <si>
    <t>deska minerální izolační s podélnou orientací vláken tl. 140 mm</t>
  </si>
  <si>
    <t>-121609659</t>
  </si>
  <si>
    <t>52,24*1,07 'Přepočtené koeficientem množství</t>
  </si>
  <si>
    <t>57</t>
  </si>
  <si>
    <t>6222512</t>
  </si>
  <si>
    <t>Příplatek k cenám zateplení za použití systému kotvení pod izolantem</t>
  </si>
  <si>
    <t>1598980694</t>
  </si>
  <si>
    <t>58</t>
  </si>
  <si>
    <t>6222520</t>
  </si>
  <si>
    <t>Dodávka a montáž fásádní polystyrenové římsy ze "šedého" EPS, rozměr 200x200 mm, tvar klínu - viz výkres D.1.1.33</t>
  </si>
  <si>
    <t>1027467531</t>
  </si>
  <si>
    <t>59</t>
  </si>
  <si>
    <t>622325101</t>
  </si>
  <si>
    <t>Oprava vnější vápenocementové hladké omítky složitosti 1 stěn v rozsahu do 10%</t>
  </si>
  <si>
    <t>1411217168</t>
  </si>
  <si>
    <t>60</t>
  </si>
  <si>
    <t>622511101</t>
  </si>
  <si>
    <t>Tenkovrstvá akrylátová mozaiková jemnozrnná omítka včetně penetrace vnějších stěn</t>
  </si>
  <si>
    <t>-1972873620</t>
  </si>
  <si>
    <t>"ostění sklepních oken" (((1,16+0,58+0,58)*13)+((1,29+0,58+0,58)*6)+((0,88+0,60+0,60)*3))*0,12</t>
  </si>
  <si>
    <t>"ostění vstupních dveří" ((1,50+2,10+2,10)*3)*0,12</t>
  </si>
  <si>
    <t>622521011</t>
  </si>
  <si>
    <t>Tenkovrstvá silikátová zrnitá omítka tl. 1,5 mm včetně penetrace vnějších stěn</t>
  </si>
  <si>
    <t>1424962849</t>
  </si>
  <si>
    <t>(-(0,70*1,50)*6)+((0,70+1,50+1,50)*0,22*6)</t>
  </si>
  <si>
    <t>(-(2,08*1,50)*5)+((2,08+1,50+1,50)*0,22*5)</t>
  </si>
  <si>
    <t>(-(1,33*1,33)*5)+((1,33+1,33+1,33)*0,22*5)</t>
  </si>
  <si>
    <t>(-(1,33*1,17)*5)+((1,33+1,17+1,17)*0,22*5)</t>
  </si>
  <si>
    <t>"francouské dveře na lodži" (-1,47*2,12)+((1,47+2,12+2,12)*0,22)</t>
  </si>
  <si>
    <t>(-1,33*1,33)+((1,33+1,33+1,33)*0,22)</t>
  </si>
  <si>
    <t>(-(1,33*1,78)*2)+((1,33+1,78+1,78)*0,22*2)</t>
  </si>
  <si>
    <t>"francouské dveře na balkón" (-(1,34*2,27)*4)+((1,34+2,27+2,27)*0,22*4)</t>
  </si>
  <si>
    <t>628195001</t>
  </si>
  <si>
    <t>Očištění zdiva nebo betonu zdí a valů před započetím oprav ručně</t>
  </si>
  <si>
    <t>257894622</t>
  </si>
  <si>
    <t xml:space="preserve">"zateplení soklu - podzemní část" </t>
  </si>
  <si>
    <t>"viz výkres D.1.1.06" (10,00*0,60)+(24,15*0,60)</t>
  </si>
  <si>
    <t>"viz výkres D.1.1.07" (6,75*0,60)+(10,00*0,60)</t>
  </si>
  <si>
    <t>"viz výkres D.1.1.08" (34,30*0,60)</t>
  </si>
  <si>
    <t>"viz výkres D.1.1.09" 16,75*0,60</t>
  </si>
  <si>
    <t>63</t>
  </si>
  <si>
    <t>629991011</t>
  </si>
  <si>
    <t>Zakrytí výplní otvorů a svislých ploch fólií přilepenou lepící páskou</t>
  </si>
  <si>
    <t>1325467822</t>
  </si>
  <si>
    <t>"vnitřní a vnejší strana"</t>
  </si>
  <si>
    <t>"okna 1.PP" ((1,16*0,58)*13)+((1,29*0,58)*6)+((0,88*0,60)*3)</t>
  </si>
  <si>
    <t>(0,70*1,50)*6</t>
  </si>
  <si>
    <t>(2,08*1,50)*5</t>
  </si>
  <si>
    <t>(1,33*1,33)*5</t>
  </si>
  <si>
    <t>(1,33*1,17)*5</t>
  </si>
  <si>
    <t>"francouské dveře na lodži" (1,47*2,12)</t>
  </si>
  <si>
    <t>(1,33*1,33)</t>
  </si>
  <si>
    <t>(1,33*1,78)*2</t>
  </si>
  <si>
    <t>"francouské dveře na balkón" (1,34*2,27)*4</t>
  </si>
  <si>
    <t>"dveře vchodové" (1,50*2,12)*2</t>
  </si>
  <si>
    <t>114,29*2 'Přepočtené koeficientem množství</t>
  </si>
  <si>
    <t>64</t>
  </si>
  <si>
    <t>629999011</t>
  </si>
  <si>
    <t>Příplatek k úpravám povrchů za provádění styku dvou barev nebo struktur na fasádě</t>
  </si>
  <si>
    <t>-1943458159</t>
  </si>
  <si>
    <t>"viz výkres D.1.1.06 - okna" ((2,20+2,20+1,65+1,65)*6)+((1,45+1,45+1,50+1,50)*2)+((1,40+1,40+2,30+2,30)*2)</t>
  </si>
  <si>
    <t>"viz výkres D.1.1.07 - okna" ((1,40+1,40+1,35+1,35)*4)+((1,45+1,45+1,70+1,70)*2)</t>
  </si>
  <si>
    <t>"viz výkres D.1.1.08 - okna" ((1,40+1,40+1,35+1,35)*6)+((1,45+1,45+1,50+1,50)*2)+((1,40+1,40+1,95+1,95)*2)+((1,40+1,40+1,70+1,70)*4)</t>
  </si>
  <si>
    <t>"viz výkres D.1.1.09 - okna" ((2,20+2,20+1,65+1,65)*4)+((1,45+1,45+1,50+1,50)*2)+((1,40+1,40+2,40+2,40)*2)</t>
  </si>
  <si>
    <t>Podlahy a podlahové konstrukce</t>
  </si>
  <si>
    <t>65</t>
  </si>
  <si>
    <t>631311114</t>
  </si>
  <si>
    <t>Mazanina tl do 80 mm z betonu prostého tř. C 16/20</t>
  </si>
  <si>
    <t>-1686143904</t>
  </si>
  <si>
    <t>"viz výkres D.1.1.04" (286,50+4,40+3,80+6,30)*0,06</t>
  </si>
  <si>
    <t>66</t>
  </si>
  <si>
    <t>631312141</t>
  </si>
  <si>
    <t>Doplnění rýh v dosavadních mazaninách betonem prostým</t>
  </si>
  <si>
    <t>115916882</t>
  </si>
  <si>
    <t>"viz výkres D.1.1.04" (286,50+4,40+3,80+6,30)*0,25*0,03</t>
  </si>
  <si>
    <t>67</t>
  </si>
  <si>
    <t>631319011</t>
  </si>
  <si>
    <t>Příplatek k mazanině tl do 80 mm za přehlazení povrchu</t>
  </si>
  <si>
    <t>891097240</t>
  </si>
  <si>
    <t>68</t>
  </si>
  <si>
    <t>631319171</t>
  </si>
  <si>
    <t>Příplatek k mazanině tl do 80 mm za stržení povrchu spodní vrstvy před vložením výztuže</t>
  </si>
  <si>
    <t>-1596320254</t>
  </si>
  <si>
    <t>69</t>
  </si>
  <si>
    <t>631362021</t>
  </si>
  <si>
    <t>Výztuž mazanin svařovanými sítěmi Kari</t>
  </si>
  <si>
    <t>1891303240</t>
  </si>
  <si>
    <t>"viz výkres D.1.1.04" ((286,50+4,40+3,80+6,30)*0,985*1,20)*0,001</t>
  </si>
  <si>
    <t>70</t>
  </si>
  <si>
    <t>632451023</t>
  </si>
  <si>
    <t>Vyrovnávací potěr tl do 40 mm z MC 15 provedený v pásu</t>
  </si>
  <si>
    <t>1802521633</t>
  </si>
  <si>
    <t xml:space="preserve">"vyrovnávací potěr pod vnitřní parapety" </t>
  </si>
  <si>
    <t>0,70*0,48*6</t>
  </si>
  <si>
    <t>2,08*0,48*5)</t>
  </si>
  <si>
    <t>1,33*0,48*5</t>
  </si>
  <si>
    <t>2,08*0,48*5</t>
  </si>
  <si>
    <t>1,33*0,48</t>
  </si>
  <si>
    <t>1,33*0,48*2</t>
  </si>
  <si>
    <t>71</t>
  </si>
  <si>
    <t>632451445</t>
  </si>
  <si>
    <t>Potěr pískocementový tl do 40 mm tř. C 20 běžný</t>
  </si>
  <si>
    <t>106568395</t>
  </si>
  <si>
    <t>"lodžie - spádová vrstva"</t>
  </si>
  <si>
    <t>"viz výkres D.1.1.02" 0,90*1,80</t>
  </si>
  <si>
    <t>"viz výkres D.1.1.03" 0,90*1,80</t>
  </si>
  <si>
    <t>72</t>
  </si>
  <si>
    <t>634111113</t>
  </si>
  <si>
    <t>Obvodová dilatace pružnou těsnicí páskou v 80 mm mezi stěnou a mazaninou</t>
  </si>
  <si>
    <t>455849513</t>
  </si>
  <si>
    <t>"půlštoky" (15,40+23,80+6,20+8,70+8,70+24,30+6,70)</t>
  </si>
  <si>
    <t>"komíny" ((0,75+0,75+1,10+1,10)*8)+(0,75+0,75+1,60+1,60)+(0,80+0,80+1,40+1,40)+(1,30+1,30+0,75+0,75)</t>
  </si>
  <si>
    <t>73</t>
  </si>
  <si>
    <t>634113115</t>
  </si>
  <si>
    <t>Výplň dilatačních spár mazanin plastovým profilem v 80 mm</t>
  </si>
  <si>
    <t>882372615</t>
  </si>
  <si>
    <t>"viz výkres D.1.1.04" 8,70*6</t>
  </si>
  <si>
    <t>74</t>
  </si>
  <si>
    <t>636311111</t>
  </si>
  <si>
    <t>Kladení dlažby z betonových dlaždic 40x40cm na sucho na terče z umělé hmoty o výšce do 25 mm</t>
  </si>
  <si>
    <t>-208129698</t>
  </si>
  <si>
    <t>"viz výkres D.1.1.02" 1,40*0,90</t>
  </si>
  <si>
    <t>"viz výkres D.1.1.03" 1,40*0,90</t>
  </si>
  <si>
    <t>75</t>
  </si>
  <si>
    <t>592453200</t>
  </si>
  <si>
    <t>dlažba desková betonová 40x40x4,5 cm šedá</t>
  </si>
  <si>
    <t>1296571304</t>
  </si>
  <si>
    <t>2,52*1,15 'Přepočtené koeficientem množství</t>
  </si>
  <si>
    <t>Osazování výplní otvorů</t>
  </si>
  <si>
    <t>76</t>
  </si>
  <si>
    <t>642945111</t>
  </si>
  <si>
    <t>Osazování protipožárních nebo protiplynových zárubní dveří jednokřídlových do 2,5 m2</t>
  </si>
  <si>
    <t>1969165861</t>
  </si>
  <si>
    <t>"viz výkres D.1.1.04" 1+3</t>
  </si>
  <si>
    <t>77</t>
  </si>
  <si>
    <t>55331201</t>
  </si>
  <si>
    <t>zárubeň ocelová s požární odolností H 110 DV 800 L/P</t>
  </si>
  <si>
    <t>-1659360982</t>
  </si>
  <si>
    <t>78</t>
  </si>
  <si>
    <t>55331203</t>
  </si>
  <si>
    <t>zárubeň ocelová s požární odolností H 110 DV 900 L/P</t>
  </si>
  <si>
    <t>-433357234</t>
  </si>
  <si>
    <t>"viz výkres D.1.1.04" 3</t>
  </si>
  <si>
    <t>79</t>
  </si>
  <si>
    <t>55331209</t>
  </si>
  <si>
    <t xml:space="preserve">zárubeň ocelová s požární odolností atypický rozměr 860x2070 mm H 110 </t>
  </si>
  <si>
    <t>2082966973</t>
  </si>
  <si>
    <t>Ostatní konstrukce a práce, bourání</t>
  </si>
  <si>
    <t>80</t>
  </si>
  <si>
    <t>952901111</t>
  </si>
  <si>
    <t>Vyčištění budov bytové a občanské výstavby při výšce podlaží do 4 m</t>
  </si>
  <si>
    <t>-570058396</t>
  </si>
  <si>
    <t>"množství převzato z položky č. 621211041" 253,634</t>
  </si>
  <si>
    <t>"množství převzato z položky č. 763131411" 106,68</t>
  </si>
  <si>
    <t>"viz výkres D.1.1.04" 286,50+4,40+3,80+6,30</t>
  </si>
  <si>
    <t>81</t>
  </si>
  <si>
    <t>9539611</t>
  </si>
  <si>
    <t>Dodávka a montáž utěsnění prostupů přes požárně dělící k-ce požárními ucpávkami</t>
  </si>
  <si>
    <t>-1944596351</t>
  </si>
  <si>
    <t>82</t>
  </si>
  <si>
    <t>953961113</t>
  </si>
  <si>
    <t>Kotvy chemickým tmelem M 12 hl 110 mm do betonu, ŽB nebo kamene s vyvrtáním otvoru</t>
  </si>
  <si>
    <t>-600938979</t>
  </si>
  <si>
    <t>"dodatečné přikotvení pozednice" ((9,50+9,50+33,30+24,20+6,70+16,00)/1,50)+0,867</t>
  </si>
  <si>
    <t>94</t>
  </si>
  <si>
    <t>Lešení a stavební výtahy</t>
  </si>
  <si>
    <t>83</t>
  </si>
  <si>
    <t>941211111</t>
  </si>
  <si>
    <t>Montáž lešení řadového rámového lehkého zatížení do 200 kg/m2 š do 0,9 m v do 10 m</t>
  </si>
  <si>
    <t>-2115238921</t>
  </si>
  <si>
    <t>"viz výkres D.1.1.06" (25,20*7,20)+(12,20*7,20)</t>
  </si>
  <si>
    <t>"viz výkres D.1.1.07" (12,20*7,20)+(6,70*2)</t>
  </si>
  <si>
    <t>"viz výkres D.1.1.08" (35,40*7,20)</t>
  </si>
  <si>
    <t>"viz výkres D.1.1.09" (17,00*7,20)</t>
  </si>
  <si>
    <t>84</t>
  </si>
  <si>
    <t>941211211</t>
  </si>
  <si>
    <t>Příplatek k lešení řadovému rámovému lehkému š 0,9 m v do 25 m za první a ZKD den použití</t>
  </si>
  <si>
    <t>776217984</t>
  </si>
  <si>
    <t>"množství převzato z položky č. 941211111" 747,80*90</t>
  </si>
  <si>
    <t>85</t>
  </si>
  <si>
    <t>941211811</t>
  </si>
  <si>
    <t>Demontáž lešení řadového rámového lehkého zatížení do 200 kg/m2 š do 0,9 m v do 10 m</t>
  </si>
  <si>
    <t>-689138300</t>
  </si>
  <si>
    <t>"množství převzato z položky č. 941211111" 747,80</t>
  </si>
  <si>
    <t>86</t>
  </si>
  <si>
    <t>944511111</t>
  </si>
  <si>
    <t>Montáž ochranné sítě z textilie z umělých vláken</t>
  </si>
  <si>
    <t>1288969261</t>
  </si>
  <si>
    <t>87</t>
  </si>
  <si>
    <t>944511211</t>
  </si>
  <si>
    <t>Příplatek k ochranné síti za první a ZKD den použití</t>
  </si>
  <si>
    <t>-921782555</t>
  </si>
  <si>
    <t>88</t>
  </si>
  <si>
    <t>944511811</t>
  </si>
  <si>
    <t>Demontáž ochranné sítě z textilie z umělých vláken</t>
  </si>
  <si>
    <t>2137564836</t>
  </si>
  <si>
    <t>89</t>
  </si>
  <si>
    <t>949101111</t>
  </si>
  <si>
    <t>Lešení pomocné pro objekty pozemních staveb s lešeňovou podlahou v do 1,9 m zatížení do 150 kg/m2</t>
  </si>
  <si>
    <t>1666181521</t>
  </si>
  <si>
    <t>90</t>
  </si>
  <si>
    <t>949101112</t>
  </si>
  <si>
    <t>Lešení pomocné pro objekty pozemních staveb s lešeňovou podlahou v do 3,5 m zatížení do 150 kg/m2</t>
  </si>
  <si>
    <t>1387034211</t>
  </si>
  <si>
    <t>"viz výkres D.1.1.04 - schodiště" 2,40*4,30</t>
  </si>
  <si>
    <t>96</t>
  </si>
  <si>
    <t>Bourání konstrukcí</t>
  </si>
  <si>
    <t>91</t>
  </si>
  <si>
    <t>962032314</t>
  </si>
  <si>
    <t>Bourání pilířů cihelných z dutých nebo plných cihel pálených i nepálených na jakoukoli maltu</t>
  </si>
  <si>
    <t>859192676</t>
  </si>
  <si>
    <t>"zdivo balkónů" ((2,10+0,70+0,70-1,20)*1,10*0,20)*4</t>
  </si>
  <si>
    <t>"stěny vikýře" 0,80</t>
  </si>
  <si>
    <t>92</t>
  </si>
  <si>
    <t>963051113</t>
  </si>
  <si>
    <t>Bourání ŽB stropů deskových tl přes 80 mm</t>
  </si>
  <si>
    <t>1912563806</t>
  </si>
  <si>
    <t>"balkón" (2,10*0,70*0,15)*4</t>
  </si>
  <si>
    <t>93</t>
  </si>
  <si>
    <t>965042131</t>
  </si>
  <si>
    <t>Bourání podkladů pod dlažby nebo mazanin betonových nebo z litého asfaltu tl do 100 mm pl do 4 m2</t>
  </si>
  <si>
    <t>1232575722</t>
  </si>
  <si>
    <t>"viz výkres D.1.1.02" 1,80*0,90*0,10</t>
  </si>
  <si>
    <t>"viz výkres D.1.1.03" 1,80*0,90*0,10</t>
  </si>
  <si>
    <t>"viz výkres D.1.1.37" ((2,35*1,35)+(1,00*0,35)+(0,90+0,90))*0,10</t>
  </si>
  <si>
    <t>965042141</t>
  </si>
  <si>
    <t>Bourání podkladů pod dlažby nebo mazanin betonových nebo z litého asfaltu tl do 100 mm pl přes 4 m2</t>
  </si>
  <si>
    <t>-1360278650</t>
  </si>
  <si>
    <t>"viz výkres D.1.1.04" (286,50+4,40+3,80+6,30)*0,05</t>
  </si>
  <si>
    <t>95</t>
  </si>
  <si>
    <t>965082923</t>
  </si>
  <si>
    <t>Odstranění násypů pod podlahy tl do 100 mm pl přes 2 m2</t>
  </si>
  <si>
    <t>-882896611</t>
  </si>
  <si>
    <t>966053121</t>
  </si>
  <si>
    <t>Vybourání částí ŽB říms vyložených do 250 mm</t>
  </si>
  <si>
    <t>1352752264</t>
  </si>
  <si>
    <t>"soklová římsa" (10,25+10,25+6,70+24,20+34,40+17,00)-(1,45*2)</t>
  </si>
  <si>
    <t>97</t>
  </si>
  <si>
    <t>966054121</t>
  </si>
  <si>
    <t>Vybourání částí ŽB říms vyložených do 500 mm</t>
  </si>
  <si>
    <t>-258818837</t>
  </si>
  <si>
    <t>"podstřešní římsa" 10,50+10,50+17,20+34,70+24,45+6,80</t>
  </si>
  <si>
    <t>98</t>
  </si>
  <si>
    <t>966055121</t>
  </si>
  <si>
    <t>Vybourání částí ŽB říms vyložených přes 500 mm</t>
  </si>
  <si>
    <t>1459292697</t>
  </si>
  <si>
    <t>"stříška nad vstupy ve dvoře" 4,20*2</t>
  </si>
  <si>
    <t>99</t>
  </si>
  <si>
    <t>968072244</t>
  </si>
  <si>
    <t>Vybourání kovových rámů oken jednoduchých včetně křídel pl do 1 m2</t>
  </si>
  <si>
    <t>322956219</t>
  </si>
  <si>
    <t xml:space="preserve">"sklepní okna" </t>
  </si>
  <si>
    <t>(1,16*0,58)*13</t>
  </si>
  <si>
    <t>(1,29*0,58)*6</t>
  </si>
  <si>
    <t>(0,88*0,60)*3</t>
  </si>
  <si>
    <t>100</t>
  </si>
  <si>
    <t>968072455</t>
  </si>
  <si>
    <t>Vybourání kovových dveřních zárubní pl do 2 m2</t>
  </si>
  <si>
    <t>638292308</t>
  </si>
  <si>
    <t>"viz výkres D.1.1.01" 5*0,80*2,00</t>
  </si>
  <si>
    <t>"viz výkres D.1.1.04" 1*0,90*2,00</t>
  </si>
  <si>
    <t>101</t>
  </si>
  <si>
    <t>978011141</t>
  </si>
  <si>
    <t>Otlučení vnitřní vápenné nebo vápenocementové omítky stropů v rozsahu do 30 %</t>
  </si>
  <si>
    <t>-1243929435</t>
  </si>
  <si>
    <t>102</t>
  </si>
  <si>
    <t>978012191</t>
  </si>
  <si>
    <t>Otlučení vnitřní vápenné nebo vápenocementové omítky stropů rákosových v rozsahu do 100 %</t>
  </si>
  <si>
    <t>607043260</t>
  </si>
  <si>
    <t>"viz výkres D.1.1.34" 2,41*2,45</t>
  </si>
  <si>
    <t>103</t>
  </si>
  <si>
    <t>978015321</t>
  </si>
  <si>
    <t>Otlučení vnější vápenné nebo vápenocementové vnější omítky stupně členitosti 1 a 2 rozsahu do 10%</t>
  </si>
  <si>
    <t>1317987159</t>
  </si>
  <si>
    <t>104</t>
  </si>
  <si>
    <t>978015371</t>
  </si>
  <si>
    <t>Otlučení vnější vápenné nebo vápenocementové vnější omítky stupně členitosti 1 a 2 rozsahu do 65%</t>
  </si>
  <si>
    <t>682438129</t>
  </si>
  <si>
    <t>997</t>
  </si>
  <si>
    <t>Přesun sutě</t>
  </si>
  <si>
    <t>105</t>
  </si>
  <si>
    <t>997002611</t>
  </si>
  <si>
    <t>Nakládání suti a vybouraných hmot</t>
  </si>
  <si>
    <t>-1203564671</t>
  </si>
  <si>
    <t>106</t>
  </si>
  <si>
    <t>997013211</t>
  </si>
  <si>
    <t>Vnitrostaveništní doprava suti a vybouraných hmot pro budovy v do 6 m ručně</t>
  </si>
  <si>
    <t>1391488296</t>
  </si>
  <si>
    <t>107</t>
  </si>
  <si>
    <t>997013311</t>
  </si>
  <si>
    <t>Montáž a demontáž shozu suti v do 10 m</t>
  </si>
  <si>
    <t>105508574</t>
  </si>
  <si>
    <t>8+8</t>
  </si>
  <si>
    <t>108</t>
  </si>
  <si>
    <t>997013321</t>
  </si>
  <si>
    <t>Příplatek k shozu suti v do 10 m za první a ZKD den použití</t>
  </si>
  <si>
    <t>806634988</t>
  </si>
  <si>
    <t>16*10</t>
  </si>
  <si>
    <t>109</t>
  </si>
  <si>
    <t>997013501</t>
  </si>
  <si>
    <t>Odvoz suti a vybouraných hmot na skládku nebo meziskládku do 1 km se složením</t>
  </si>
  <si>
    <t>-887992646</t>
  </si>
  <si>
    <t>110</t>
  </si>
  <si>
    <t>997013509</t>
  </si>
  <si>
    <t>Příplatek k odvozu suti a vybouraných hmot na skládku ZKD 1 km přes 1 km</t>
  </si>
  <si>
    <t>307657440</t>
  </si>
  <si>
    <t>111</t>
  </si>
  <si>
    <t>997013801</t>
  </si>
  <si>
    <t>Poplatek za uložení stavebního betonového odpadu na skládce (skládkovné)</t>
  </si>
  <si>
    <t>863283931</t>
  </si>
  <si>
    <t>"oddíl HSV" 111,024</t>
  </si>
  <si>
    <t>112</t>
  </si>
  <si>
    <t>997013831</t>
  </si>
  <si>
    <t>Poplatek za uložení stavebního směsného odpadu na skládce (skládkovné)</t>
  </si>
  <si>
    <t>808217037</t>
  </si>
  <si>
    <t>116,229-111,024</t>
  </si>
  <si>
    <t>998</t>
  </si>
  <si>
    <t>Přesun hmot</t>
  </si>
  <si>
    <t>113</t>
  </si>
  <si>
    <t>998017002</t>
  </si>
  <si>
    <t>Přesun hmot s omezením mechanizace pro budovy v do 12 m</t>
  </si>
  <si>
    <t>-944539754</t>
  </si>
  <si>
    <t>PSV</t>
  </si>
  <si>
    <t>Práce a dodávky PSV</t>
  </si>
  <si>
    <t>711</t>
  </si>
  <si>
    <t>Izolace proti vodě, vlhkosti a plynům</t>
  </si>
  <si>
    <t>114</t>
  </si>
  <si>
    <t>711111001</t>
  </si>
  <si>
    <t>Provedení izolace proti zemní vlhkosti vodorovné za studena nátěrem penetračním</t>
  </si>
  <si>
    <t>1233863223</t>
  </si>
  <si>
    <t>"strop nad schodištěm - skladba V06" 3,42*2,90</t>
  </si>
  <si>
    <t>"viz výkres D.1.1.37" (2,35*1,35)+(1,00*0,35)+(0,90+0,90)</t>
  </si>
  <si>
    <t>115</t>
  </si>
  <si>
    <t>711112001</t>
  </si>
  <si>
    <t>Provedení izolace proti zemní vlhkosti svislé za studena nátěrem penetračním</t>
  </si>
  <si>
    <t>1332286428</t>
  </si>
  <si>
    <t xml:space="preserve">"soklová část" </t>
  </si>
  <si>
    <t>"viz výkres D.1.1.01" (10,00+24,15+6,75+10,00+34,30+16,75)*0,80</t>
  </si>
  <si>
    <t>"komíny" (((0,75+0,75+1,10+1,10)*8)+(0,75+0,75+1,60+1,60)+(0,80+0,80+1,40+1,40)+(1,30+1,30+0,75+0,75))*0,50</t>
  </si>
  <si>
    <t>116</t>
  </si>
  <si>
    <t>111631500</t>
  </si>
  <si>
    <t>lak asfaltový ALP/9 (MJ t) bal 9 kg</t>
  </si>
  <si>
    <t>-1323232649</t>
  </si>
  <si>
    <t>Poznámka k položce:
Spotřeba 0,3-0,4kg/m2 dle povrchu, ředidlo technický benzín</t>
  </si>
  <si>
    <t>"množství převzato z položky č. 711111001" 316,241</t>
  </si>
  <si>
    <t>"množství převzato z položky č. 711112001" 184,566</t>
  </si>
  <si>
    <t>500,807*0,0003 'Přepočtené koeficientem množství</t>
  </si>
  <si>
    <t>117</t>
  </si>
  <si>
    <t>711131101</t>
  </si>
  <si>
    <t>Provedení izolace proti zemní vlhkosti pásy na sucho vodorovné AIP nebo tkaninou</t>
  </si>
  <si>
    <t>381108769</t>
  </si>
  <si>
    <t>118</t>
  </si>
  <si>
    <t>628111200</t>
  </si>
  <si>
    <t>pás asfaltovaný A330</t>
  </si>
  <si>
    <t>-1050271270</t>
  </si>
  <si>
    <t>301*1,15 'Přepočtené koeficientem množství</t>
  </si>
  <si>
    <t>119</t>
  </si>
  <si>
    <t>711141559</t>
  </si>
  <si>
    <t>Provedení izolace proti zemní vlhkosti pásy přitavením vodorovné NAIP</t>
  </si>
  <si>
    <t>-898349069</t>
  </si>
  <si>
    <t>120</t>
  </si>
  <si>
    <t>711142559</t>
  </si>
  <si>
    <t>Provedení izolace proti zemní vlhkosti pásy přitavením svislé NAIP</t>
  </si>
  <si>
    <t>1933384295</t>
  </si>
  <si>
    <t>121</t>
  </si>
  <si>
    <t>628322820</t>
  </si>
  <si>
    <t>pás těžký asfaltovaný V 60 S 35</t>
  </si>
  <si>
    <t>-210021981</t>
  </si>
  <si>
    <t>500,807*1,2 'Přepočtené koeficientem množství</t>
  </si>
  <si>
    <t>122</t>
  </si>
  <si>
    <t>711161306</t>
  </si>
  <si>
    <t>Izolace proti zemní vlhkosti stěn foliemi nopovými pro běžné podmínky tl. 0,5 mm šířky 1,0 m</t>
  </si>
  <si>
    <t>484743204</t>
  </si>
  <si>
    <t>"viz výkres D.1.1.01" (10,00+24,15+6,75+10,00+34,30+16,75)*1,00</t>
  </si>
  <si>
    <t>123</t>
  </si>
  <si>
    <t>711161381</t>
  </si>
  <si>
    <t>Izolace proti zemní vlhkosti foliemi nopovými ukončené horní lištou</t>
  </si>
  <si>
    <t>1159160400</t>
  </si>
  <si>
    <t>"zateplení soklu" (10,00+24,15+6,75+10,00+34,30+16,75-(1,45*2))</t>
  </si>
  <si>
    <t>124</t>
  </si>
  <si>
    <t>998711102</t>
  </si>
  <si>
    <t>Přesun hmot tonážní pro izolace proti vodě, vlhkosti a plynům v objektech výšky do 12 m</t>
  </si>
  <si>
    <t>565775746</t>
  </si>
  <si>
    <t>712</t>
  </si>
  <si>
    <t>Povlakové krytiny</t>
  </si>
  <si>
    <t>125</t>
  </si>
  <si>
    <t>712363005</t>
  </si>
  <si>
    <t>Provedení povlakové krytiny střech do 10° navařením fólie PVC na oplechování v plné ploše</t>
  </si>
  <si>
    <t>357537880</t>
  </si>
  <si>
    <t>"viz výkres D.1.1.02" (0,90*1,80)+((0,90+0,90+1,80)*0,15)</t>
  </si>
  <si>
    <t>"viz výkres D.1.1.03" (0,90*1,800)+((0,90+0,90+1,80)*0,15)</t>
  </si>
  <si>
    <t>126</t>
  </si>
  <si>
    <t>283220000</t>
  </si>
  <si>
    <t>fólie hydroizolační střešní tl 2 mm šedá</t>
  </si>
  <si>
    <t>-575784311</t>
  </si>
  <si>
    <t>4,32*1,15 'Přepočtené koeficientem množství</t>
  </si>
  <si>
    <t>127</t>
  </si>
  <si>
    <t>712363311</t>
  </si>
  <si>
    <t>Povlakové krytiny střech do 10° fóliové plechy poplastované délky 2 m pásek rš 50 mm</t>
  </si>
  <si>
    <t>1540025103</t>
  </si>
  <si>
    <t>"viz výkres D.1.1.02" 0,90+0,90+1,80</t>
  </si>
  <si>
    <t>"viz výkres D.1.1.03" 0,90+0,90+1,80</t>
  </si>
  <si>
    <t>128</t>
  </si>
  <si>
    <t>712363312</t>
  </si>
  <si>
    <t>Povlakové krytiny střech do 10° fóliové plechy poplastované délky 2 m koutová lišta vnitřní rš 100 mm</t>
  </si>
  <si>
    <t>1330632386</t>
  </si>
  <si>
    <t>129</t>
  </si>
  <si>
    <t>712363314</t>
  </si>
  <si>
    <t>Povlakové krytiny střech do 10° fóliové plechy poplastované délky 2 m stěnová lišta vyhnutá rš 71 mm</t>
  </si>
  <si>
    <t>-287470468</t>
  </si>
  <si>
    <t>130</t>
  </si>
  <si>
    <t>712363316</t>
  </si>
  <si>
    <t>Povlakové krytiny střech do 10° fóliové plechy poplastované délky 2 m okapnice široká rš 200 mm</t>
  </si>
  <si>
    <t>156231023</t>
  </si>
  <si>
    <t>"viz výkres D.1.1.02" 1,80</t>
  </si>
  <si>
    <t>"viz výkres D.1.1.03" 1,80</t>
  </si>
  <si>
    <t>131</t>
  </si>
  <si>
    <t>712363318</t>
  </si>
  <si>
    <t>Povlakové krytiny střech do 10° fóliové plechy poplastované délky 2 m zádržná perforovaná lišta rš 250 mm</t>
  </si>
  <si>
    <t>-202572661</t>
  </si>
  <si>
    <t>132</t>
  </si>
  <si>
    <t>712391171</t>
  </si>
  <si>
    <t>Provedení povlakové krytiny střech do 10° podkladní textilní vrstvy</t>
  </si>
  <si>
    <t>220814604</t>
  </si>
  <si>
    <t>133</t>
  </si>
  <si>
    <t>712391172</t>
  </si>
  <si>
    <t>Provedení povlakové krytiny střech do 10° ochranné textilní vrstvy</t>
  </si>
  <si>
    <t>-1581168659</t>
  </si>
  <si>
    <t>134</t>
  </si>
  <si>
    <t>693111140</t>
  </si>
  <si>
    <t>geotextilie netkaná 300 g/m2</t>
  </si>
  <si>
    <t>1254420382</t>
  </si>
  <si>
    <t>"množství převzato z položky č. 712391171" 3,60</t>
  </si>
  <si>
    <t>"množství převzato z položky č. 712391172" 3,60</t>
  </si>
  <si>
    <t>7,2*1,15 'Přepočtené koeficientem množství</t>
  </si>
  <si>
    <t>135</t>
  </si>
  <si>
    <t>712391176</t>
  </si>
  <si>
    <t>Provedení povlakové krytiny střech do 10° připevnění izolace kotvícími terči (dodávka a montáž)</t>
  </si>
  <si>
    <t>1824433008</t>
  </si>
  <si>
    <t>"viz výkres D.1.1.02" (1,80*0,90)</t>
  </si>
  <si>
    <t>"viz výkres D.1.1.03" (1,80*0,90)</t>
  </si>
  <si>
    <t>3,24*6 'Přepočtené koeficientem množství</t>
  </si>
  <si>
    <t>136</t>
  </si>
  <si>
    <t>998712102</t>
  </si>
  <si>
    <t>Přesun hmot tonážní tonážní pro krytiny povlakové v objektech v do 12 m</t>
  </si>
  <si>
    <t>1507011941</t>
  </si>
  <si>
    <t>713</t>
  </si>
  <si>
    <t>Izolace tepelné</t>
  </si>
  <si>
    <t>137</t>
  </si>
  <si>
    <t>713121111</t>
  </si>
  <si>
    <t>Montáž izolace tepelné podlah volně kladenými rohožemi, pásy, dílci, deskami 1 vrstva</t>
  </si>
  <si>
    <t>-561033125</t>
  </si>
  <si>
    <t>138</t>
  </si>
  <si>
    <t>367511676</t>
  </si>
  <si>
    <t>8,563*1,02 'Přepočtené koeficientem množství</t>
  </si>
  <si>
    <t>139</t>
  </si>
  <si>
    <t>713121121</t>
  </si>
  <si>
    <t>Montáž izolace tepelné podlah volně kladenými rohožemi, pásy, dílci, deskami 2 vrstvy</t>
  </si>
  <si>
    <t>1060633852</t>
  </si>
  <si>
    <t>140</t>
  </si>
  <si>
    <t>283723190</t>
  </si>
  <si>
    <t>deska z pěnového polystyrenu EPS 100 S 1000 x 500 x 160 mm</t>
  </si>
  <si>
    <t>101979899</t>
  </si>
  <si>
    <t>Poznámka k položce:
lambda=0,037 [W / m K]</t>
  </si>
  <si>
    <t>301*2,04 'Přepočtené koeficientem množství</t>
  </si>
  <si>
    <t>141</t>
  </si>
  <si>
    <t>713131141</t>
  </si>
  <si>
    <t>Montáž izolace tepelné stěn a základů lepením celoplošně rohoží, pásů, dílců, desek</t>
  </si>
  <si>
    <t>-891599620</t>
  </si>
  <si>
    <t>"strop nad schodištěm - skladba V06" 3,30*2,90</t>
  </si>
  <si>
    <t>142</t>
  </si>
  <si>
    <t>283723210</t>
  </si>
  <si>
    <t>deska z pěnového polystyrenu EPS 100 S 1000 x 500 x 200 mm</t>
  </si>
  <si>
    <t>604777428</t>
  </si>
  <si>
    <t>9,57*1,07 'Přepočtené koeficientem množství</t>
  </si>
  <si>
    <t>143</t>
  </si>
  <si>
    <t>713151111</t>
  </si>
  <si>
    <t>Montáž izolace tepelné střech šikmých kladené volně mezi krokve rohoží, pásů, desek</t>
  </si>
  <si>
    <t>842036404</t>
  </si>
  <si>
    <t xml:space="preserve">"viz výkres D.1.1.34" </t>
  </si>
  <si>
    <t>"skladba V07" (3,30*3,50)*3</t>
  </si>
  <si>
    <t>"viz výkres D.1.1.33 - střešní římsa" ((11,00+11,00+16,30+35,00+11,00+24,70+6,95)*0,90)*2</t>
  </si>
  <si>
    <t>144</t>
  </si>
  <si>
    <t>631481050</t>
  </si>
  <si>
    <t>deska minerální střešní izolační 600x1200 mm tl. 120 mm (lambda=0,038 W/mK)</t>
  </si>
  <si>
    <t>-2075646678</t>
  </si>
  <si>
    <t>"skladba V07" (3,30*3,50)</t>
  </si>
  <si>
    <t>"viz výkres D.1.1.33 - střešní římsa" ((11,00+11,00+16,30+35,00+11,00+24,70+6,95)*0,90)</t>
  </si>
  <si>
    <t>115,905*1,02 'Přepočtené koeficientem množství</t>
  </si>
  <si>
    <t>145</t>
  </si>
  <si>
    <t>631481020</t>
  </si>
  <si>
    <t>deska minerální střešní izolační 600x1200 mm tl. 60 mm (lambda=0,038 W/mK)</t>
  </si>
  <si>
    <t>-543379758</t>
  </si>
  <si>
    <t>"skladba V07" (3,30*3,50)*2</t>
  </si>
  <si>
    <t>127,455*1,02 'Přepočtené koeficientem množství</t>
  </si>
  <si>
    <t>146</t>
  </si>
  <si>
    <t>713191133</t>
  </si>
  <si>
    <t>Montáž izolace tepelné podlah, stropů vrchem nebo střech překrytí fólií s přelepeným spojem</t>
  </si>
  <si>
    <t>546138098</t>
  </si>
  <si>
    <t>"skladba V07" 3,50*4,50</t>
  </si>
  <si>
    <t>"viz výkres D.1.1.33 - římsa" (11,00+11,00+16,30+35,00+11,00+24,70+6,95)*1,50</t>
  </si>
  <si>
    <t>147</t>
  </si>
  <si>
    <t>283292950</t>
  </si>
  <si>
    <t>membrána podstřešní 150 g/m2 s aplikovanou spojovací páskou</t>
  </si>
  <si>
    <t>642767375</t>
  </si>
  <si>
    <t>189,675*1,1 'Přepočtené koeficientem množství</t>
  </si>
  <si>
    <t>148</t>
  </si>
  <si>
    <t>998713102</t>
  </si>
  <si>
    <t>Přesun hmot tonážní pro izolace tepelné v objektech v do 12 m</t>
  </si>
  <si>
    <t>415227110</t>
  </si>
  <si>
    <t>741</t>
  </si>
  <si>
    <t>Elektroinstalace - silnoproud</t>
  </si>
  <si>
    <t>149</t>
  </si>
  <si>
    <t>741410021</t>
  </si>
  <si>
    <t>Montáž vodič uzemňovací pásek průřezu do 120 mm2 v městské zástavbě v zemi</t>
  </si>
  <si>
    <t>1518211589</t>
  </si>
  <si>
    <t>11,20+11,20+16,75+34,90+24,20+6,80+8,00</t>
  </si>
  <si>
    <t>150</t>
  </si>
  <si>
    <t>354420620</t>
  </si>
  <si>
    <t>pás zemnící 30 x 4 mm FeZn</t>
  </si>
  <si>
    <t>808031762</t>
  </si>
  <si>
    <t>151</t>
  </si>
  <si>
    <t>741420001</t>
  </si>
  <si>
    <t>Montáž drát nebo lano hromosvodné svodové D do 10 mm s podpěrou</t>
  </si>
  <si>
    <t>536959124</t>
  </si>
  <si>
    <t>7*3,50</t>
  </si>
  <si>
    <t>7*7,00</t>
  </si>
  <si>
    <t>152</t>
  </si>
  <si>
    <t>354410730</t>
  </si>
  <si>
    <t>drát průměr 10 mm FeZn</t>
  </si>
  <si>
    <t>-1465177475</t>
  </si>
  <si>
    <t>Poznámka k položce:
Hmotnost: 0,62 kg/m</t>
  </si>
  <si>
    <t>(7*3,50)/1,61</t>
  </si>
  <si>
    <t>15,217*1,05 'Přepočtené koeficientem množství</t>
  </si>
  <si>
    <t>153</t>
  </si>
  <si>
    <t>354410770</t>
  </si>
  <si>
    <t>drát průměr 8 mm AlMgSi</t>
  </si>
  <si>
    <t>-976776610</t>
  </si>
  <si>
    <t>Poznámka k položce:
Hmotnost: 0,135 kg/m</t>
  </si>
  <si>
    <t>(7*7,00)/1,61</t>
  </si>
  <si>
    <t>154</t>
  </si>
  <si>
    <t>35441415</t>
  </si>
  <si>
    <t>podpěra vedení PV 1b 15 FeZn do zdiva 350 mm - prodloužené</t>
  </si>
  <si>
    <t>-1253211151</t>
  </si>
  <si>
    <t>7*6</t>
  </si>
  <si>
    <t>155</t>
  </si>
  <si>
    <t>741420022</t>
  </si>
  <si>
    <t>Montáž svorka hromosvodná se 3 šrouby</t>
  </si>
  <si>
    <t>1240605587</t>
  </si>
  <si>
    <t>9+9+9+16+18+9</t>
  </si>
  <si>
    <t>156</t>
  </si>
  <si>
    <t>354418850</t>
  </si>
  <si>
    <t>svorka spojovací SS pro lano D8-10 mm</t>
  </si>
  <si>
    <t>1037536661</t>
  </si>
  <si>
    <t>157</t>
  </si>
  <si>
    <t>354419050</t>
  </si>
  <si>
    <t>svorka připojovací SOc k připojení okapových žlabů</t>
  </si>
  <si>
    <t>1235852499</t>
  </si>
  <si>
    <t>158</t>
  </si>
  <si>
    <t>354418950</t>
  </si>
  <si>
    <t>svorka připojovací SP1 k připojení kovových částí</t>
  </si>
  <si>
    <t>225961138</t>
  </si>
  <si>
    <t>159</t>
  </si>
  <si>
    <t>354419860</t>
  </si>
  <si>
    <t>svorka odbočovací a spojovací SR 2a pro pásek 30x4 mm    FeZn</t>
  </si>
  <si>
    <t>865549114</t>
  </si>
  <si>
    <t>6*2</t>
  </si>
  <si>
    <t>160</t>
  </si>
  <si>
    <t>354419960</t>
  </si>
  <si>
    <t>svorka odbočovací a spojovací SR 3a pro spojování kruhových a páskových vodičů    FeZn</t>
  </si>
  <si>
    <t>-1102522497</t>
  </si>
  <si>
    <t>7*2</t>
  </si>
  <si>
    <t>161</t>
  </si>
  <si>
    <t>354419250</t>
  </si>
  <si>
    <t>svorka zkušební SZ pro lano D6-12 mm   FeZn</t>
  </si>
  <si>
    <t>-650879185</t>
  </si>
  <si>
    <t>162</t>
  </si>
  <si>
    <t>741420051</t>
  </si>
  <si>
    <t>Montáž vedení hromosvodné-úhelník nebo trubka s držáky do zdiva</t>
  </si>
  <si>
    <t>737717904</t>
  </si>
  <si>
    <t>163</t>
  </si>
  <si>
    <t>354418300</t>
  </si>
  <si>
    <t>úhelník ochranný OU 1.7 na ochranu svodu 1,7 m</t>
  </si>
  <si>
    <t>1253724487</t>
  </si>
  <si>
    <t>164</t>
  </si>
  <si>
    <t>354418360</t>
  </si>
  <si>
    <t>držák ochranného úhelníku do zdiva DOU FeZn</t>
  </si>
  <si>
    <t>-1522371903</t>
  </si>
  <si>
    <t>165</t>
  </si>
  <si>
    <t>741420083</t>
  </si>
  <si>
    <t>Montáž vedení hromosvodné-štítek k označení svodu</t>
  </si>
  <si>
    <t>-1624993006</t>
  </si>
  <si>
    <t>166</t>
  </si>
  <si>
    <t>354421100</t>
  </si>
  <si>
    <t>štítek plastový č. 31 -  čísla svodů</t>
  </si>
  <si>
    <t>1572373389</t>
  </si>
  <si>
    <t>167</t>
  </si>
  <si>
    <t>7436129</t>
  </si>
  <si>
    <t>Demontáž stávající svislého vedení bleskosvodu včetně úhelníků</t>
  </si>
  <si>
    <t>-1795886190</t>
  </si>
  <si>
    <t>168</t>
  </si>
  <si>
    <t>998741102</t>
  </si>
  <si>
    <t>Přesun hmot tonážní pro silnoproud v objektech v do 12 m</t>
  </si>
  <si>
    <t>-252147789</t>
  </si>
  <si>
    <t>748</t>
  </si>
  <si>
    <t>Elektromontáže - osvětlovací zařízení a svítidla</t>
  </si>
  <si>
    <t>169</t>
  </si>
  <si>
    <t>7481111</t>
  </si>
  <si>
    <t xml:space="preserve">Demontáž a opětovná montáž vnějších nástěnných svítidel, včetně nastavení kabelů o tloušťku zatelení </t>
  </si>
  <si>
    <t>-2098189803</t>
  </si>
  <si>
    <t>170</t>
  </si>
  <si>
    <t>7481112</t>
  </si>
  <si>
    <t xml:space="preserve">Demontáž a opětovná montáž vnitřních stropních svítidel, včetně nastavení kabelů o tloušťku zatelení </t>
  </si>
  <si>
    <t>1787294316</t>
  </si>
  <si>
    <t>"sklep" 17</t>
  </si>
  <si>
    <t>171</t>
  </si>
  <si>
    <t>7481113</t>
  </si>
  <si>
    <t>Demontáž a opětovná montáž vnitřních stropních svítidel, včetně nastavení kabelů o tloušťku zavěšení sdk podhledu</t>
  </si>
  <si>
    <t>1077424479</t>
  </si>
  <si>
    <t>"byty"</t>
  </si>
  <si>
    <t>"viz výkres D.1.1.02" 5*2</t>
  </si>
  <si>
    <t>"viz výkres D.1.1.03" 5*2</t>
  </si>
  <si>
    <t>762</t>
  </si>
  <si>
    <t>Konstrukce tesařské</t>
  </si>
  <si>
    <t>172</t>
  </si>
  <si>
    <t>762085112</t>
  </si>
  <si>
    <t>Montáž svorníků nebo šroubů délky do 300 mm</t>
  </si>
  <si>
    <t>429513395</t>
  </si>
  <si>
    <t>173</t>
  </si>
  <si>
    <t>311971030</t>
  </si>
  <si>
    <t>tyč závitová pozinkovaná 4.6 M12x 1000 mm</t>
  </si>
  <si>
    <t>51475134</t>
  </si>
  <si>
    <t>"dodatečné přikotvení pozednice" (((9,50+9,50+33,30+24,20+6,70+16,00)/1,50)+0,867)/3+0,667</t>
  </si>
  <si>
    <t>174</t>
  </si>
  <si>
    <t>311111300</t>
  </si>
  <si>
    <t>matice přesná šestihranná ČSN 021401 DIN 934 - 8, M 12</t>
  </si>
  <si>
    <t>tis kus</t>
  </si>
  <si>
    <t>-1468167552</t>
  </si>
  <si>
    <t>67*0,001 'Přepočtené koeficientem množství</t>
  </si>
  <si>
    <t>175</t>
  </si>
  <si>
    <t>311205180</t>
  </si>
  <si>
    <t>podložka DIN 125-A ZB D 12 mm,otvor 13 mm</t>
  </si>
  <si>
    <t>391366082</t>
  </si>
  <si>
    <t>176</t>
  </si>
  <si>
    <t>762331812</t>
  </si>
  <si>
    <t>Demontáž vázaných kcí krovů z hranolů průřezové plochy do 224 cm2</t>
  </si>
  <si>
    <t>706110964</t>
  </si>
  <si>
    <t>"stávající vykíře" 12,00</t>
  </si>
  <si>
    <t>177</t>
  </si>
  <si>
    <t>762332922</t>
  </si>
  <si>
    <t>Doplnění části střešní vazby z hranolů průřezové plochy do 224 cm2 včetně materiálu</t>
  </si>
  <si>
    <t>519246209</t>
  </si>
  <si>
    <t>"doplnění vazby v místě bouraného vykíře" 12,00</t>
  </si>
  <si>
    <t>178</t>
  </si>
  <si>
    <t>762341013</t>
  </si>
  <si>
    <t>Bednění střech rovných z desek OSB tl 15 mm na sraz šroubovaných na krokve</t>
  </si>
  <si>
    <t>-1672153097</t>
  </si>
  <si>
    <t>"viz výkres D.1.1.41 - markýza" 2,40*0,80*2</t>
  </si>
  <si>
    <t>179</t>
  </si>
  <si>
    <t>762342214</t>
  </si>
  <si>
    <t>Montáž laťování na střechách jednoduchých sklonu do 60° osové vzdálenosti do 360 mm</t>
  </si>
  <si>
    <t>-1673661236</t>
  </si>
  <si>
    <t>"viz výkres D.1.1.33 - římsa" (11,00+11,00+16,30+35,00+11,00+24,70+6,95)*1,40</t>
  </si>
  <si>
    <t>180</t>
  </si>
  <si>
    <t>605141140</t>
  </si>
  <si>
    <t>řezivo jehličnaté,střešní latě impregnované dl 4 - 5 m</t>
  </si>
  <si>
    <t>-1765108538</t>
  </si>
  <si>
    <t>"skladba V07" 3,50*4,50*6*0,04*0,06</t>
  </si>
  <si>
    <t>"viz výkres D.1.1.33 - římsa" (11,00+11,00+16,30+35,00+11,00+24,70+6,95)*1,40*6*0,04*0,06</t>
  </si>
  <si>
    <t>2,565*1,1 'Přepočtené koeficientem množství</t>
  </si>
  <si>
    <t>181</t>
  </si>
  <si>
    <t>762342812</t>
  </si>
  <si>
    <t>Demontáž laťování střech z latí osové vzdálenosti do 0,50 m</t>
  </si>
  <si>
    <t>396810539</t>
  </si>
  <si>
    <t>182</t>
  </si>
  <si>
    <t>762395000</t>
  </si>
  <si>
    <t>Spojovací prostředky pro montáž krovu, bednění, laťování, světlíky, klíny</t>
  </si>
  <si>
    <t>1640660017</t>
  </si>
  <si>
    <t>"množství přezato z položky č. 605141140" 2,822</t>
  </si>
  <si>
    <t>"viz výkres D.1.1.42 - markýza" 2,40*0,80*0,015*2</t>
  </si>
  <si>
    <t>183</t>
  </si>
  <si>
    <t>7624210</t>
  </si>
  <si>
    <t>Příplatek k obložení stropu z desek OSB tl 15 mm za prolepení spojů PU lepidle a přelepení vzduchotěsnou páskou</t>
  </si>
  <si>
    <t>1215263514</t>
  </si>
  <si>
    <t>"viz výkres D.1.1.34" 2,36*2,65</t>
  </si>
  <si>
    <t>184</t>
  </si>
  <si>
    <t>762421023</t>
  </si>
  <si>
    <t>Obložení stropu z desek OSB tl 15 mm nebroušených na pero a drážku šroubovaných</t>
  </si>
  <si>
    <t>-1909902597</t>
  </si>
  <si>
    <t>185</t>
  </si>
  <si>
    <t>7624211</t>
  </si>
  <si>
    <t>Obložení stropu z desek sádrovláknitých tl 15 mm šroubovaných</t>
  </si>
  <si>
    <t>-820298096</t>
  </si>
  <si>
    <t>"viz výkres D.1.1.33, D.1.1.34 - střešní římsa" (10,50+10,50+17,20+34,70+24,45+6,80)*(0,20+0,10)</t>
  </si>
  <si>
    <t>"viz výkres D.1.1.41 - boky markýzy" 0,25*0,80*4</t>
  </si>
  <si>
    <t>186</t>
  </si>
  <si>
    <t>7624212</t>
  </si>
  <si>
    <t>Příplatek k obložení stropu z desek sádrovláknitých za vyříznutí otvoru 35x70 mm</t>
  </si>
  <si>
    <t>400131596</t>
  </si>
  <si>
    <t>"viz výkres D.1.1.33 - římsa" 85</t>
  </si>
  <si>
    <t>187</t>
  </si>
  <si>
    <t>7624213</t>
  </si>
  <si>
    <t>Příplatek k obložení stropu z desek sádrovláknitých za vyříznutí otvoru 150x150 mm</t>
  </si>
  <si>
    <t>1519112908</t>
  </si>
  <si>
    <t>"viz výkres D.1.1.41 - markýza" 2</t>
  </si>
  <si>
    <t>188</t>
  </si>
  <si>
    <t>762429001</t>
  </si>
  <si>
    <t>Montáž obložení stropu podkladový rošt</t>
  </si>
  <si>
    <t>-1133806519</t>
  </si>
  <si>
    <t>"viz výkres D.1.1.33, D.1.1.34 - střešní římsa" (10,50+10,50+17,20+34,70+24,45+6,80)*2</t>
  </si>
  <si>
    <t>"viz výkres D.1.1.34" (3,80*6)+(3,10*5)</t>
  </si>
  <si>
    <t>"viz výkres D.1.1.41 - markýza" 2,40*3*2</t>
  </si>
  <si>
    <t>189</t>
  </si>
  <si>
    <t>612211000</t>
  </si>
  <si>
    <t>hranol konstrukční masivní KVH Nsi 40 x 60 x 5000 mm, smrkové nepohledové</t>
  </si>
  <si>
    <t>1953015407</t>
  </si>
  <si>
    <t>"viz výkres D.1.1.33, D.1.1.34 - střešní římsa" (10,50+10,50+17,20+34,70+24,45+6,80)</t>
  </si>
  <si>
    <t>118,55*1,1 'Přepočtené koeficientem množství</t>
  </si>
  <si>
    <t>190</t>
  </si>
  <si>
    <t>612211060</t>
  </si>
  <si>
    <t>hranol konstrukční masivní KVH Nsi 60 x 80 x 5000 mm, smrkové nepohledové</t>
  </si>
  <si>
    <t>1315510349</t>
  </si>
  <si>
    <t>104,15*1,1 'Přepočtené koeficientem množství</t>
  </si>
  <si>
    <t>191</t>
  </si>
  <si>
    <t>1265159790</t>
  </si>
  <si>
    <t>"viz výkres D.1.1.34" ((3,80*6)+(3,10*5))*0,04*0,06</t>
  </si>
  <si>
    <t>0,092*1,1 'Přepočtené koeficientem množství</t>
  </si>
  <si>
    <t>192</t>
  </si>
  <si>
    <t>762495000</t>
  </si>
  <si>
    <t>Spojovací prostředky pro montáž olištování, obložení stropů, střešních podhledů a stěn</t>
  </si>
  <si>
    <t>-1727852460</t>
  </si>
  <si>
    <t>"nožství převzato z položky č. 762421023" 6,254</t>
  </si>
  <si>
    <t>"nožství převzato z položky č. 7624211" 35,885</t>
  </si>
  <si>
    <t>193</t>
  </si>
  <si>
    <t>762841811</t>
  </si>
  <si>
    <t>Demontáž podbíjení obkladů stropů a střech sklonu do 60° z hrubých prken tl do 35 mm</t>
  </si>
  <si>
    <t>-848860617</t>
  </si>
  <si>
    <t>194</t>
  </si>
  <si>
    <t>998762102</t>
  </si>
  <si>
    <t>Přesun hmot tonážní pro kce tesařské v objektech v do 12 m</t>
  </si>
  <si>
    <t>378161520</t>
  </si>
  <si>
    <t>763</t>
  </si>
  <si>
    <t>Konstrukce suché výstavby</t>
  </si>
  <si>
    <t>195</t>
  </si>
  <si>
    <t>763111622</t>
  </si>
  <si>
    <t>Montáž desek tl 15 mm SDK</t>
  </si>
  <si>
    <t>-569479617</t>
  </si>
  <si>
    <t>"strojovna 3.02" ((2,45+2,45+1,80+1,80)*2,85)-(0,90*2,00)</t>
  </si>
  <si>
    <t>"strojovna 3.03" ((2,90+2,90+1,50+1,50-1,05-0,35)*2,85)-(0,90*2,00)</t>
  </si>
  <si>
    <t>"strojovna 3.04" ((2,15+2,15+3,30+3,30)*2,85)-(0,90*2,00)</t>
  </si>
  <si>
    <t>196</t>
  </si>
  <si>
    <t>590305250</t>
  </si>
  <si>
    <t>deska protipožární sdk "DF" tl. 15,0 mm</t>
  </si>
  <si>
    <t>-1810712015</t>
  </si>
  <si>
    <t>70,98*1,1 'Přepočtené koeficientem množství</t>
  </si>
  <si>
    <t>197</t>
  </si>
  <si>
    <t>763121421</t>
  </si>
  <si>
    <t>SDK stěna předsazená tl 62,5 mm profil CW+UW 50 deska 1xDF 12,5 TI 40 mm EI 30</t>
  </si>
  <si>
    <t>669517448</t>
  </si>
  <si>
    <t>"zakrytí VZT vedení" 20,00*0,80</t>
  </si>
  <si>
    <t>198</t>
  </si>
  <si>
    <t>763131411</t>
  </si>
  <si>
    <t>SDK podhled desky 1xA 12,5 bez TI dvouvrstvá spodní kce profil CD+UD</t>
  </si>
  <si>
    <t>970366058</t>
  </si>
  <si>
    <t>"viz výkes D.1.1.02" (8,80+9,00+7,50+8,80+8,50)+((4,15*3)*(0,30+0,30))</t>
  </si>
  <si>
    <t>"viz výkes D.1.1.03" (8,80+9,00+12,30+8,80+8,50)+((4,15*3)*(0,30+0,30))+(2,90*(0,30+0,30))</t>
  </si>
  <si>
    <t>199</t>
  </si>
  <si>
    <t>763131622</t>
  </si>
  <si>
    <t>Montáž desek tl. 15 mm SDK podhled</t>
  </si>
  <si>
    <t>-220836465</t>
  </si>
  <si>
    <t>"strojovna 3.02" 2,45*1,80</t>
  </si>
  <si>
    <t>"strojovna 3.03" (2,90*1,15)+(1,20*0,35)</t>
  </si>
  <si>
    <t>"strojovna 3.04" (2,15*3,30)-(1,10*0,70)</t>
  </si>
  <si>
    <t>200</t>
  </si>
  <si>
    <t>2092869507</t>
  </si>
  <si>
    <t>14,49*1,1 'Přepočtené koeficientem množství</t>
  </si>
  <si>
    <t>201</t>
  </si>
  <si>
    <t>763171112</t>
  </si>
  <si>
    <t>Montáž revizních klapek SDK kcí vel. do 0,25 m2 pro příčky a předsazené stěny</t>
  </si>
  <si>
    <t>-525740274</t>
  </si>
  <si>
    <t>202</t>
  </si>
  <si>
    <t>59030159</t>
  </si>
  <si>
    <t>klapka revizní do sdk systémů 12,5 mm 30x30 cm</t>
  </si>
  <si>
    <t>193671694</t>
  </si>
  <si>
    <t>203</t>
  </si>
  <si>
    <t>763171212</t>
  </si>
  <si>
    <t>Montáž revizních klapek SDK kcí vel. do 0,25 m2 pro podhledy</t>
  </si>
  <si>
    <t>-1759837888</t>
  </si>
  <si>
    <t>204</t>
  </si>
  <si>
    <t>59030130</t>
  </si>
  <si>
    <t>klapka revizní pro sdk podhledy systémů 12,5 mm 30x30 cm</t>
  </si>
  <si>
    <t>-1625267242</t>
  </si>
  <si>
    <t>205</t>
  </si>
  <si>
    <t>763171214</t>
  </si>
  <si>
    <t>Montáž revizních klapek SDK kcí vel. do 1 m2 pro podhledy</t>
  </si>
  <si>
    <t>-649827328</t>
  </si>
  <si>
    <t>"viz výkres D.1.1.02" 5</t>
  </si>
  <si>
    <t>"viz výkres D.1.1.03" 5</t>
  </si>
  <si>
    <t>206</t>
  </si>
  <si>
    <t>59030157</t>
  </si>
  <si>
    <t>klapka revizní pro sdk podhledy 12,5 mm 80x80 cm</t>
  </si>
  <si>
    <t>1290859946</t>
  </si>
  <si>
    <t>207</t>
  </si>
  <si>
    <t>763711221</t>
  </si>
  <si>
    <t>Montáž dřevostaveb stěn a příček z panelů výšky do 10 m tl do 240 mm plochy do 3 m2</t>
  </si>
  <si>
    <t>-2144784810</t>
  </si>
  <si>
    <t>"strojovna 3.02" ((2,85+2,85+1,80+1,80)*2,85)-(0,90*2,00)</t>
  </si>
  <si>
    <t>"strojovna 3.03" ((1,55+1,90+2,90+0,60+1,20)*2,85)-(0,90*2,00)</t>
  </si>
  <si>
    <t>"strojovna 3.04" ((2,50+2,50+3,30+3,30)*2,85)-(0,90*2,00)</t>
  </si>
  <si>
    <t>"opláštění stoupaček na půdě" ((0,53+0,53+0,85+0,85)*2,80)+((0,95+0,95+0,40+0,40)*2,80)+((1,10+0,25)*2,80)</t>
  </si>
  <si>
    <t>208</t>
  </si>
  <si>
    <t>2837647</t>
  </si>
  <si>
    <t>samonosný stěnový panel technologie SIPs, složení OSB 15 mm + EPS 150 s tl. 140 mm + OSB 15 mm</t>
  </si>
  <si>
    <t>-963805869</t>
  </si>
  <si>
    <t>Poznámka k položce:
Součinitel prostupu tepla U* (W/m2 K)=0,22</t>
  </si>
  <si>
    <t>96,461*1,05 'Přepočtené koeficientem množství</t>
  </si>
  <si>
    <t>209</t>
  </si>
  <si>
    <t>763781222</t>
  </si>
  <si>
    <t>Montáž dřevostaveb stropní konstrukce v do 10 m z panelů tl do 240 mm plochy do 10 m2</t>
  </si>
  <si>
    <t>-607749527</t>
  </si>
  <si>
    <t>"strojovna 3.02" 2,85*2,20</t>
  </si>
  <si>
    <t>"strojovna 3.03" (3,30*1,55)+(1,40*0,55)-(1,10*0,35)</t>
  </si>
  <si>
    <t>"strojovna 3.04" (2,50*3,73)-(0,75*1,10)</t>
  </si>
  <si>
    <t>"opláštění stoupaček na půdě" (0,90*0,65)+(1,00*0,65)</t>
  </si>
  <si>
    <t>210</t>
  </si>
  <si>
    <t>2837648</t>
  </si>
  <si>
    <t>samonosný stropní panel technologie SIPs, složení OSB 15 mm + EPS 150 s tl. 140 mm + OSB 15 mm</t>
  </si>
  <si>
    <t>-1991444030</t>
  </si>
  <si>
    <t>21,505*1,05 'Přepočtené koeficientem množství</t>
  </si>
  <si>
    <t>211</t>
  </si>
  <si>
    <t>998763101</t>
  </si>
  <si>
    <t>Přesun hmot tonážní pro dřevostavby v objektech v do 12 m</t>
  </si>
  <si>
    <t>-933363325</t>
  </si>
  <si>
    <t>764</t>
  </si>
  <si>
    <t>Konstrukce klempířské</t>
  </si>
  <si>
    <t>212</t>
  </si>
  <si>
    <t>764001821</t>
  </si>
  <si>
    <t>Demontáž krytiny ze svitků nebo tabulí do suti</t>
  </si>
  <si>
    <t>2063407630</t>
  </si>
  <si>
    <t>"stříšky před vstupy" 4,20*0,70*2</t>
  </si>
  <si>
    <t>213</t>
  </si>
  <si>
    <t>764002413</t>
  </si>
  <si>
    <t>Montáž strukturované oddělovací rohože</t>
  </si>
  <si>
    <t>-859120422</t>
  </si>
  <si>
    <t>"viz výkres D.1.1.41 - markýza" (2,40*(0,80+0,30))*2</t>
  </si>
  <si>
    <t>"viz výkres D.1.1.41 - boky markýzy" (0,30*0,80)*4</t>
  </si>
  <si>
    <t>214</t>
  </si>
  <si>
    <t>283292230</t>
  </si>
  <si>
    <t>fólie strukturovaná pod plechovou krytinu 1,5 x 30 m</t>
  </si>
  <si>
    <t>701978081</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</si>
  <si>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</si>
  <si>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6,24*1,15 'Přepočtené koeficientem množství</t>
  </si>
  <si>
    <t>215</t>
  </si>
  <si>
    <t>764002851</t>
  </si>
  <si>
    <t>Demontáž oplechování parapetů do suti</t>
  </si>
  <si>
    <t>877148284</t>
  </si>
  <si>
    <t>0,70*6</t>
  </si>
  <si>
    <t>2,08*5</t>
  </si>
  <si>
    <t>1,33*5</t>
  </si>
  <si>
    <t>1,33</t>
  </si>
  <si>
    <t>1,33*2</t>
  </si>
  <si>
    <t>"francouské dveře na balkón" 1,34*4</t>
  </si>
  <si>
    <t>216</t>
  </si>
  <si>
    <t>764002861</t>
  </si>
  <si>
    <t>Demontáž oplechování říms a ozdobných prvků do suti</t>
  </si>
  <si>
    <t>1397397519</t>
  </si>
  <si>
    <t>217</t>
  </si>
  <si>
    <t>764004801</t>
  </si>
  <si>
    <t>Demontáž podokapního žlabu do suti</t>
  </si>
  <si>
    <t>1250047688</t>
  </si>
  <si>
    <t>"viz výkres D.1.1.04" 10,90+10,90+17,50+35,10+24,30+6,70</t>
  </si>
  <si>
    <t>218</t>
  </si>
  <si>
    <t>764004861</t>
  </si>
  <si>
    <t>Demontáž svodu do suti</t>
  </si>
  <si>
    <t>-1200410893</t>
  </si>
  <si>
    <t>6*9,00</t>
  </si>
  <si>
    <t>219</t>
  </si>
  <si>
    <t>764141431</t>
  </si>
  <si>
    <t>Krytina střechy rovné drážkováním z tabulí z TiZn předzvětralého plechu sklonu do 30°</t>
  </si>
  <si>
    <t>1050639275</t>
  </si>
  <si>
    <t>"viz výkres D.1.1.42 - markýza" (2,40*(0,80+0,30))*2</t>
  </si>
  <si>
    <t>220</t>
  </si>
  <si>
    <t>1364660954</t>
  </si>
  <si>
    <t>1,16*13</t>
  </si>
  <si>
    <t>1,29*6</t>
  </si>
  <si>
    <t>0,88*3</t>
  </si>
  <si>
    <t>221</t>
  </si>
  <si>
    <t>764541405</t>
  </si>
  <si>
    <t>Žlab podokapní půlkruhový z TiZn předzvětralého plechu rš 330 mm</t>
  </si>
  <si>
    <t>616493645</t>
  </si>
  <si>
    <t>222</t>
  </si>
  <si>
    <t>764541425</t>
  </si>
  <si>
    <t>Roh nebo kout půlkruhového podokapního žlabu z TiZn předzvětralého plechu rš 330 mm</t>
  </si>
  <si>
    <t>1344121458</t>
  </si>
  <si>
    <t>"viz výkres D.1.1.04" 6</t>
  </si>
  <si>
    <t>223</t>
  </si>
  <si>
    <t>764541446</t>
  </si>
  <si>
    <t>Kotlík oválný (trychtýřový) pro podokapní žlaby z TiZn předzvětralého plechu 330/100 mm</t>
  </si>
  <si>
    <t>453899457</t>
  </si>
  <si>
    <t>224</t>
  </si>
  <si>
    <t>764548423</t>
  </si>
  <si>
    <t>Svody kruhové včetně objímek, kolen, odskoků z TiZn předzvětralého plechu průměru 100 mm</t>
  </si>
  <si>
    <t>84171847</t>
  </si>
  <si>
    <t>225</t>
  </si>
  <si>
    <t>998764102</t>
  </si>
  <si>
    <t>Přesun hmot tonážní pro konstrukce klempířské v objektech v do 12 m</t>
  </si>
  <si>
    <t>926250108</t>
  </si>
  <si>
    <t>765</t>
  </si>
  <si>
    <t>Krytina skládaná</t>
  </si>
  <si>
    <t>226</t>
  </si>
  <si>
    <t>765111017</t>
  </si>
  <si>
    <t>Montáž krytiny keramické drážkové sklonu do 30° na sucho přes 13 do 14 ks/m2</t>
  </si>
  <si>
    <t>-955412608</t>
  </si>
  <si>
    <t>227</t>
  </si>
  <si>
    <t>596604000</t>
  </si>
  <si>
    <t>taška ražená režná základní 27,5 x 43,3 cm - přesný typ bude určen dle stávající střešní krytiny</t>
  </si>
  <si>
    <t>1244077983</t>
  </si>
  <si>
    <t>Poznámka k položce:
Spotřeba: 12 kus/m2</t>
  </si>
  <si>
    <t xml:space="preserve">"náhrada za poškozené tašky" </t>
  </si>
  <si>
    <t>178,08*2,5 'Přepočtené koeficientem množství</t>
  </si>
  <si>
    <t>228</t>
  </si>
  <si>
    <t>765111231</t>
  </si>
  <si>
    <t>Montáž krytiny keramické nároží do malty</t>
  </si>
  <si>
    <t>-816314469</t>
  </si>
  <si>
    <t>"viz výkres D.1.1.04" 1,80*5</t>
  </si>
  <si>
    <t>229</t>
  </si>
  <si>
    <t>596605500</t>
  </si>
  <si>
    <t>hřebenáč č.2 drážkový,šířka 21 cm, k taškám ze Šlapanic, režná</t>
  </si>
  <si>
    <t>-659677957</t>
  </si>
  <si>
    <t>Poznámka k položce:
Spotřeba: 3 kus/bm</t>
  </si>
  <si>
    <t>9*3,1111 'Přepočtené koeficientem množství</t>
  </si>
  <si>
    <t>230</t>
  </si>
  <si>
    <t>765111803</t>
  </si>
  <si>
    <t>Demontáž krytiny keramické drážkové sklonu do 30° na sucho k dalšímu použití</t>
  </si>
  <si>
    <t>1670025713</t>
  </si>
  <si>
    <t>231</t>
  </si>
  <si>
    <t>765111869</t>
  </si>
  <si>
    <t>Demontáž krytiny keramické hřebenů a nároží sklonu do 30° s tvrdou maltou do suti</t>
  </si>
  <si>
    <t>-723291608</t>
  </si>
  <si>
    <t>232</t>
  </si>
  <si>
    <t>765113911</t>
  </si>
  <si>
    <t>Příplatek ke krytině keramické za sklon přes 30° do 40°</t>
  </si>
  <si>
    <t>1465848423</t>
  </si>
  <si>
    <t>233</t>
  </si>
  <si>
    <t>998765102</t>
  </si>
  <si>
    <t>Přesun hmot tonážní pro krytiny skládané v objektech v do 12 m</t>
  </si>
  <si>
    <t>-434119889</t>
  </si>
  <si>
    <t>766</t>
  </si>
  <si>
    <t>Konstrukce truhlářské</t>
  </si>
  <si>
    <t>234</t>
  </si>
  <si>
    <t>766622131</t>
  </si>
  <si>
    <t>Montáž plastových oken plochy přes 1 m2 otevíravých výšky do 1,5 m s rámem do zdiva</t>
  </si>
  <si>
    <t>-1850157986</t>
  </si>
  <si>
    <t>235</t>
  </si>
  <si>
    <t>766622132</t>
  </si>
  <si>
    <t>Montáž plastových oken plochy přes 1 m2 otevíravých výšky do 2,5 m s rámem do zdiva</t>
  </si>
  <si>
    <t>-1346246073</t>
  </si>
  <si>
    <t>236</t>
  </si>
  <si>
    <t>766622216</t>
  </si>
  <si>
    <t>Montáž plastových oken plochy do 1 m2 otevíravých s rámem do zdiva</t>
  </si>
  <si>
    <t>-503365537</t>
  </si>
  <si>
    <t>"viz výkres D.1.1.01" 22</t>
  </si>
  <si>
    <t>"viz výkres D.1.1.02" 1</t>
  </si>
  <si>
    <t>237</t>
  </si>
  <si>
    <t>61140018</t>
  </si>
  <si>
    <t>-1617060437</t>
  </si>
  <si>
    <t>"viz výkres D.1.1.01" 13</t>
  </si>
  <si>
    <t>238</t>
  </si>
  <si>
    <t>61140019</t>
  </si>
  <si>
    <t>94159550</t>
  </si>
  <si>
    <t>"viz výkres D.1.1.01" 6</t>
  </si>
  <si>
    <t>239</t>
  </si>
  <si>
    <t>61140021</t>
  </si>
  <si>
    <t>-1545250780</t>
  </si>
  <si>
    <t>"viz výkres D.1.1.01" 3</t>
  </si>
  <si>
    <t>240</t>
  </si>
  <si>
    <t>-809968421</t>
  </si>
  <si>
    <t xml:space="preserve">"náhrada stávajících oken nesplňující uvedený parametr - bližší specifikaci viz výkres D.1.1" </t>
  </si>
  <si>
    <t>241</t>
  </si>
  <si>
    <t>766622831</t>
  </si>
  <si>
    <t>Demontáž rámu zdvojených oken dřevěných nebo plastových do 1m2 k opětovnému použití</t>
  </si>
  <si>
    <t>-470514402</t>
  </si>
  <si>
    <t>"viz výkres D.1.1.02" 0,44*0,90</t>
  </si>
  <si>
    <t>242</t>
  </si>
  <si>
    <t>766622832</t>
  </si>
  <si>
    <t>Demontáž rámu zdvojených oken dřevěných nebo plastových do 2m2 k opětovnému použití</t>
  </si>
  <si>
    <t>1964785566</t>
  </si>
  <si>
    <t>243</t>
  </si>
  <si>
    <t>766622833</t>
  </si>
  <si>
    <t>Demontáž rámu zdvojených oken dřevěných nebo plastových do 4m2 k opětovnému použití</t>
  </si>
  <si>
    <t>-131728851</t>
  </si>
  <si>
    <t>244</t>
  </si>
  <si>
    <t>766622861</t>
  </si>
  <si>
    <t>Vyvěšení nebo zavěšení křídel dřevěných nebo plastových okenních do 1,5 m2</t>
  </si>
  <si>
    <t>-335019943</t>
  </si>
  <si>
    <t>"viz výkres D.1.1.06" (2*6)+(3*6)</t>
  </si>
  <si>
    <t>"viz výkres D.1.1.07" (2*4)+(1*4)</t>
  </si>
  <si>
    <t>"viz výkres D.1.1.08" (2*10)+(1*9)</t>
  </si>
  <si>
    <t>"viz výkres D.1.1.09" (2*4)+(3*4)</t>
  </si>
  <si>
    <t>245</t>
  </si>
  <si>
    <t>7666294</t>
  </si>
  <si>
    <t>Dodávka a montáž tepelně izolačních hranolů - systémové provedení předsazené montáže oken</t>
  </si>
  <si>
    <t>-285717235</t>
  </si>
  <si>
    <t>"viz výkres D.1.1.02" 0,44+0,44+1,00+1,00</t>
  </si>
  <si>
    <t>(0,70+0,70+1,60+1,60)*6</t>
  </si>
  <si>
    <t>(2,08+2,08+1,60+1,60)*5</t>
  </si>
  <si>
    <t>(1,33+1,33+1,43+1,43)*5</t>
  </si>
  <si>
    <t>(1,33+1,33+1,27+1,27)*5</t>
  </si>
  <si>
    <t>"francouské dveře na lodži" (1,47+1,47+2,22+2,22)</t>
  </si>
  <si>
    <t>(1,33+1,33+1,43+1,43)</t>
  </si>
  <si>
    <t>(1,33+1,33+1,88+1,88)*2</t>
  </si>
  <si>
    <t>"francouské dveře na balkón" (1,34+1,34+2,37+2,37)*4</t>
  </si>
  <si>
    <t>246</t>
  </si>
  <si>
    <t>766629415</t>
  </si>
  <si>
    <t>Příplatek k montáži oken rovné ostění fólie připojovací spára do 65 mm</t>
  </si>
  <si>
    <t>900027822</t>
  </si>
  <si>
    <t xml:space="preserve">"vnitřní a vnější systémové pásky" </t>
  </si>
  <si>
    <t>"viz výkres D.1.1.02" 0,44+0,44+0,90+0,90</t>
  </si>
  <si>
    <t>247</t>
  </si>
  <si>
    <t>7666600</t>
  </si>
  <si>
    <t>Příplatek za úpravu zlepšující tepelný parametr vnitřních dveří s požární odolností (bližší specifikace viz výkres D.1.1)</t>
  </si>
  <si>
    <t>-1145099319</t>
  </si>
  <si>
    <t>"viz výkres D.1.1.04" 4</t>
  </si>
  <si>
    <t>248</t>
  </si>
  <si>
    <t>766660021</t>
  </si>
  <si>
    <t>Montáž dveřních křídel otvíravých 1křídlových š do 0,8 m požárních do ocelové zárubně</t>
  </si>
  <si>
    <t>-687010510</t>
  </si>
  <si>
    <t>249</t>
  </si>
  <si>
    <t>611656100</t>
  </si>
  <si>
    <t>458076374</t>
  </si>
  <si>
    <t>250</t>
  </si>
  <si>
    <t>766660022</t>
  </si>
  <si>
    <t>Montáž dveřních křídel otvíravých 1křídlových š přes 0,8 m požárních do ocelové zárubně</t>
  </si>
  <si>
    <t>-1586496751</t>
  </si>
  <si>
    <t>251</t>
  </si>
  <si>
    <t>611656110</t>
  </si>
  <si>
    <t>-1584774483</t>
  </si>
  <si>
    <t>252</t>
  </si>
  <si>
    <t>61165622</t>
  </si>
  <si>
    <t>-462807190</t>
  </si>
  <si>
    <t>253</t>
  </si>
  <si>
    <t>766660717</t>
  </si>
  <si>
    <t>Montáž dveřních křídel samozavírače na ocelovou zárubeň</t>
  </si>
  <si>
    <t>1126015982</t>
  </si>
  <si>
    <t>254</t>
  </si>
  <si>
    <t>54917260X</t>
  </si>
  <si>
    <t xml:space="preserve">samozavírač protipožárních dveří </t>
  </si>
  <si>
    <t>1060362529</t>
  </si>
  <si>
    <t>255</t>
  </si>
  <si>
    <t>76666072</t>
  </si>
  <si>
    <t>Montáž dveřního kování - klika/klika</t>
  </si>
  <si>
    <t>-1025483726</t>
  </si>
  <si>
    <t>256</t>
  </si>
  <si>
    <t>549146200</t>
  </si>
  <si>
    <t>klika včetně rozet a montážního materiálu nerez</t>
  </si>
  <si>
    <t>2003575995</t>
  </si>
  <si>
    <t>Poznámka k položce:
č.zboží ACE00086 cena zahrnuje kování včetně rozet a montážního materiálu.</t>
  </si>
  <si>
    <t>257</t>
  </si>
  <si>
    <t>766660722</t>
  </si>
  <si>
    <t>Montáž dveřního kování - zámku</t>
  </si>
  <si>
    <t>2088890738</t>
  </si>
  <si>
    <t>258</t>
  </si>
  <si>
    <t>549641100</t>
  </si>
  <si>
    <t>vložka zámková cylindrická oboustranná FAB</t>
  </si>
  <si>
    <t>2066957183</t>
  </si>
  <si>
    <t>259</t>
  </si>
  <si>
    <t>766691510</t>
  </si>
  <si>
    <t>Montáž těsnění oken a balkónových dveří polyuretanovou páskou</t>
  </si>
  <si>
    <t>-1145321452</t>
  </si>
  <si>
    <t>"viz výkres D.1.1"</t>
  </si>
  <si>
    <t>"těsnění do vstupních dveří do bytů" 10*5</t>
  </si>
  <si>
    <t>260</t>
  </si>
  <si>
    <t>2861815</t>
  </si>
  <si>
    <t>páska těsnící do vchodových dveří</t>
  </si>
  <si>
    <t>1207280859</t>
  </si>
  <si>
    <t>50*1,02 'Přepočtené koeficientem množství</t>
  </si>
  <si>
    <t>261</t>
  </si>
  <si>
    <t>766691914</t>
  </si>
  <si>
    <t>Vyvěšení nebo zavěšení dřevěných křídel dveří pl do 2 m2</t>
  </si>
  <si>
    <t>-357444199</t>
  </si>
  <si>
    <t>262</t>
  </si>
  <si>
    <t>766694121</t>
  </si>
  <si>
    <t>Montáž parapetních desek dřevěných nebo plastových šířky přes 30 cm délky do 1,0 m</t>
  </si>
  <si>
    <t>-61287546</t>
  </si>
  <si>
    <t>"viz výkres D.1.1.02 " 1+6</t>
  </si>
  <si>
    <t>"viz výkres D.1.1.03" 6</t>
  </si>
  <si>
    <t>263</t>
  </si>
  <si>
    <t>766694122</t>
  </si>
  <si>
    <t>Montáž parapetních dřevěných nebo plastových šířky přes 30 cm délky do 1,6 m</t>
  </si>
  <si>
    <t>793509154</t>
  </si>
  <si>
    <t>"viz výkres D.1.1.02 " 5+5</t>
  </si>
  <si>
    <t>"viz výkres D.1.1.03" 1+2+5</t>
  </si>
  <si>
    <t>264</t>
  </si>
  <si>
    <t>766694123</t>
  </si>
  <si>
    <t>Montáž parapetních dřevěných nebo plastových šířky přes 30 cm délky do 2,6 m</t>
  </si>
  <si>
    <t>1328148009</t>
  </si>
  <si>
    <t>"viz výkres D.1.1.02 " 5</t>
  </si>
  <si>
    <t>265</t>
  </si>
  <si>
    <t>607941070</t>
  </si>
  <si>
    <t>deska parapetní dřevotřísková vnitřní 0,5 x 1 m</t>
  </si>
  <si>
    <t>-1134498050</t>
  </si>
  <si>
    <t>"viz výkres D.1.1.02 "</t>
  </si>
  <si>
    <t>0,44</t>
  </si>
  <si>
    <t>53,58*1,05 'Přepočtené koeficientem množství</t>
  </si>
  <si>
    <t>266</t>
  </si>
  <si>
    <t>998766102</t>
  </si>
  <si>
    <t>Přesun hmot tonážní pro konstrukce truhlářské v objektech v do 12 m</t>
  </si>
  <si>
    <t>1097721545</t>
  </si>
  <si>
    <t>767</t>
  </si>
  <si>
    <t>Konstrukce zámečnické</t>
  </si>
  <si>
    <t>267</t>
  </si>
  <si>
    <t>76716181</t>
  </si>
  <si>
    <t>Demontáž nevyužívaných rozvodů na fasádě</t>
  </si>
  <si>
    <t>-304873630</t>
  </si>
  <si>
    <t>268</t>
  </si>
  <si>
    <t>767161813</t>
  </si>
  <si>
    <t>Demontáž zábradlí rovného nerozebíratelného hmotnosti 1m zábradlí do 20 kg</t>
  </si>
  <si>
    <t>-1050783894</t>
  </si>
  <si>
    <t>"lodžie" 1,80+1,80</t>
  </si>
  <si>
    <t>"balkón" 1,50+1,50+1,50+1,50</t>
  </si>
  <si>
    <t>"schodišťová okna" 1,30+1,30</t>
  </si>
  <si>
    <t>269</t>
  </si>
  <si>
    <t>76716182</t>
  </si>
  <si>
    <t>Demontáž a opětovná montáž fasádních štítků s označenám ulic a čísel popisných</t>
  </si>
  <si>
    <t>-1829719168</t>
  </si>
  <si>
    <t>270</t>
  </si>
  <si>
    <t>76716183</t>
  </si>
  <si>
    <t>Demontáž fasádních větracích mřížek a konzol pro vlajky</t>
  </si>
  <si>
    <t>875653560</t>
  </si>
  <si>
    <t>271</t>
  </si>
  <si>
    <t>76716184</t>
  </si>
  <si>
    <t>Demontáž a opětovná montáž (na úroveň nového zateplení) zvonků a krabiček s telefonním vedením</t>
  </si>
  <si>
    <t>-392988691</t>
  </si>
  <si>
    <t>272</t>
  </si>
  <si>
    <t>76716185</t>
  </si>
  <si>
    <t>Demontáž a přemístění lapače střešních splavenin včetně potřebné úpravy vedení ležaté dešťové kanalizace</t>
  </si>
  <si>
    <t>-1037246322</t>
  </si>
  <si>
    <t>273</t>
  </si>
  <si>
    <t>76716186</t>
  </si>
  <si>
    <t>Přemístěných stávajících satelitů z fasády na společné nástřešní tyče včetně přívodních kabelů</t>
  </si>
  <si>
    <t>-669208434</t>
  </si>
  <si>
    <t>274</t>
  </si>
  <si>
    <t>76716187</t>
  </si>
  <si>
    <t>Dodávka a montáž venkovního čístícího škrabáku 400x600 mm vsazeného do systémové vany z polymerbetonu</t>
  </si>
  <si>
    <t>-1000995482</t>
  </si>
  <si>
    <t>Poznámka k položce:
Cena položky musí obsahovat i napojení na dešťovou kanalizaci v délce 10,0 m včetně zemních prací</t>
  </si>
  <si>
    <t>"viz výkres D.1.1.36" 2</t>
  </si>
  <si>
    <t>275</t>
  </si>
  <si>
    <t>76716188</t>
  </si>
  <si>
    <t>Dodávka a montáž nerezových dvířek  600x600 mm včetně rámečku na šířku zateplení</t>
  </si>
  <si>
    <t>-1595560325</t>
  </si>
  <si>
    <t>"plynová skříň" 1</t>
  </si>
  <si>
    <t>"elektro skříň, telefon" 5</t>
  </si>
  <si>
    <t>276</t>
  </si>
  <si>
    <t>76781261</t>
  </si>
  <si>
    <t>Dodávka a montáž ocelové markýzy nad vstupem, k-ce nýtovaná pásovina, včetně kotvení a povrchové úpravy žárovým zinkováním - bližší specifikace viz výkres D.1.1.41</t>
  </si>
  <si>
    <t>-1211884414</t>
  </si>
  <si>
    <t>277</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</si>
  <si>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</si>
  <si>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</si>
  <si>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1399551820</t>
  </si>
  <si>
    <t>278</t>
  </si>
  <si>
    <t>76781263</t>
  </si>
  <si>
    <t>Dodávka a montáž ocelového balkónu se zábradlím (částečně se použije původní) včetně kotvení a povrchové úpravy žárovým zinkováním - bližší specifikace viz výkres D.1.1.40, D1.1.1.41</t>
  </si>
  <si>
    <t>-1320068635</t>
  </si>
  <si>
    <t>279</t>
  </si>
  <si>
    <t>76781264</t>
  </si>
  <si>
    <t>Dodávka a montáž ocelového zábradlí lodžie (úprava stávajícího zábradlí) včetně kotvení přes kotevní desku z termoplastické pěny a povrchové úpravy žárovým zinkováním - bližší specifikace viz výkres D.1.1.38, D1.1.1.39</t>
  </si>
  <si>
    <t>1498361255</t>
  </si>
  <si>
    <t>"viz výkres č. D.1.1.09" 1,70+0,70</t>
  </si>
  <si>
    <t>280</t>
  </si>
  <si>
    <t>76781265</t>
  </si>
  <si>
    <t xml:space="preserve">Příplatek k montáži ocelových k-cí za kotvení s omezenín tepelných mostů - viz výkres D.1.1 </t>
  </si>
  <si>
    <t>-480731925</t>
  </si>
  <si>
    <t>281</t>
  </si>
  <si>
    <t>76781266</t>
  </si>
  <si>
    <t>Dodávka a montáž Netopýří budka do zateplení 420/500/100 mm</t>
  </si>
  <si>
    <t>718725144</t>
  </si>
  <si>
    <t>282</t>
  </si>
  <si>
    <t>998767102</t>
  </si>
  <si>
    <t>Přesun hmot tonážní pro zámečnické konstrukce v objektech v do 12 m</t>
  </si>
  <si>
    <t>866785712</t>
  </si>
  <si>
    <t>771</t>
  </si>
  <si>
    <t>Podlahy z dlaždic</t>
  </si>
  <si>
    <t>283</t>
  </si>
  <si>
    <t>771474113</t>
  </si>
  <si>
    <t>Montáž soklíků z dlaždic keramických rovných flexibilní lepidlo v do 120 mm</t>
  </si>
  <si>
    <t>-1921732780</t>
  </si>
  <si>
    <t>"viz výkres D.1.1.37" 1,60+1,60+2,36</t>
  </si>
  <si>
    <t>284</t>
  </si>
  <si>
    <t>771574113</t>
  </si>
  <si>
    <t>Montáž podlah keramických režných hladkých lepených flexibilním lepidlem do 12 ks/m2</t>
  </si>
  <si>
    <t>-528132997</t>
  </si>
  <si>
    <t>"viz výkres D.1.1.37" (2,35*1,35)+(1,00*0,35)+(0,90+0,90)+((0,90+0,90+0,90)*0,30)</t>
  </si>
  <si>
    <t>"v místě přesunutých vstupních dveří" 6,50</t>
  </si>
  <si>
    <t>285</t>
  </si>
  <si>
    <t>597614080</t>
  </si>
  <si>
    <t>dlaždice keramické slinuté neglazované mrazuvzdorné 29,8 x 29,8 x 0,9 cm</t>
  </si>
  <si>
    <t>-1418762190</t>
  </si>
  <si>
    <t>"množství převzato z položky č. 771474113" 5,56*0,10*1,20</t>
  </si>
  <si>
    <t>"množství převzato z položky č. 771574113" 12,633</t>
  </si>
  <si>
    <t>13,3*1,15 'Přepočtené koeficientem množství</t>
  </si>
  <si>
    <t>286</t>
  </si>
  <si>
    <t>771591111</t>
  </si>
  <si>
    <t>Podlahy penetrace podkladu</t>
  </si>
  <si>
    <t>-2018781586</t>
  </si>
  <si>
    <t>"množství převzato z položky č. 771474113" 5,56*0,10</t>
  </si>
  <si>
    <t>287</t>
  </si>
  <si>
    <t>771591115</t>
  </si>
  <si>
    <t>Podlahy spárování silikonem</t>
  </si>
  <si>
    <t>-1157237913</t>
  </si>
  <si>
    <t>"viz výkres D.1.1.37" 1,60+1,60+2,36+0,90+0,90+0,90</t>
  </si>
  <si>
    <t>288</t>
  </si>
  <si>
    <t>771591172</t>
  </si>
  <si>
    <t>Montáž profilu pro schodové hrany</t>
  </si>
  <si>
    <t>314985464</t>
  </si>
  <si>
    <t>"viz výkres D.1.1.37" 0,90+0,90+0,90</t>
  </si>
  <si>
    <t>289</t>
  </si>
  <si>
    <t>590541460</t>
  </si>
  <si>
    <t>profil schodový, ušlechtilá ocel V2A, R 10 V 6, TE 160/100 (16 x 1000 mm)</t>
  </si>
  <si>
    <t>1449881229</t>
  </si>
  <si>
    <t>2,7*1,128 'Přepočtené koeficientem množství</t>
  </si>
  <si>
    <t>290</t>
  </si>
  <si>
    <t>998771102</t>
  </si>
  <si>
    <t>Přesun hmot tonážní pro podlahy z dlaždic v objektech v do 12 m</t>
  </si>
  <si>
    <t>854734080</t>
  </si>
  <si>
    <t>783</t>
  </si>
  <si>
    <t>Dokončovací práce - nátěry</t>
  </si>
  <si>
    <t>291</t>
  </si>
  <si>
    <t>783301311</t>
  </si>
  <si>
    <t>Odmaštění zámečnických konstrukcí vodou ředitelným odmašťovačem</t>
  </si>
  <si>
    <t>1997211282</t>
  </si>
  <si>
    <t>"viz výkres D.1.1.01" 5*5,00*0,25</t>
  </si>
  <si>
    <t>"viz výkres D.1.1.04" 4*5,00*0,25</t>
  </si>
  <si>
    <t>292</t>
  </si>
  <si>
    <t>783314203</t>
  </si>
  <si>
    <t>Základní antikorozní jednonásobný syntetický samozákladující nátěr zámečnických konstrukcí</t>
  </si>
  <si>
    <t>-2034085602</t>
  </si>
  <si>
    <t>293</t>
  </si>
  <si>
    <t>783317105</t>
  </si>
  <si>
    <t>Krycí jednonásobný syntetický samozákladující nátěr zámečnických konstrukcí</t>
  </si>
  <si>
    <t>-1953633999</t>
  </si>
  <si>
    <t>294</t>
  </si>
  <si>
    <t>783813111</t>
  </si>
  <si>
    <t>Penetrační syntetický nátěr hladkých povrchů z desek na bázi dřeva</t>
  </si>
  <si>
    <t>-1085739998</t>
  </si>
  <si>
    <t>295</t>
  </si>
  <si>
    <t>783817401</t>
  </si>
  <si>
    <t>Krycí dvojnásobný syntetický nátěr hladkých betonových povrchů</t>
  </si>
  <si>
    <t>450128869</t>
  </si>
  <si>
    <t>784</t>
  </si>
  <si>
    <t>Dokončovací práce - malby a tapety</t>
  </si>
  <si>
    <t>296</t>
  </si>
  <si>
    <t>784181101</t>
  </si>
  <si>
    <t>Základní akrylátová jednonásobná penetrace podkladu v místnostech výšky do 3,80m</t>
  </si>
  <si>
    <t>-1057376738</t>
  </si>
  <si>
    <t>750,00</t>
  </si>
  <si>
    <t>297</t>
  </si>
  <si>
    <t>784221101</t>
  </si>
  <si>
    <t>Dvojnásobné bílé malby  ze směsí za sucha dobře otěruvzdorných v místnostech do 3,80 m</t>
  </si>
  <si>
    <t>101154366</t>
  </si>
  <si>
    <t>HZS</t>
  </si>
  <si>
    <t>Hodinové zúčtovací sazby</t>
  </si>
  <si>
    <t>298</t>
  </si>
  <si>
    <t>HZS1291</t>
  </si>
  <si>
    <t>Hodinová zúčtovací sazba pomocný stavební dělník</t>
  </si>
  <si>
    <t>hod</t>
  </si>
  <si>
    <t>512</t>
  </si>
  <si>
    <t>-1746205061</t>
  </si>
  <si>
    <t>"vyklizení půdy" 35,00</t>
  </si>
  <si>
    <t>299</t>
  </si>
  <si>
    <t>HZS4212</t>
  </si>
  <si>
    <t>Hodinová zúčtovací sazba revizní technik specialista</t>
  </si>
  <si>
    <t>-718171494</t>
  </si>
  <si>
    <t>"revize hromosvodu" 7</t>
  </si>
  <si>
    <t>VRN</t>
  </si>
  <si>
    <t>Vedlejší rozpočtové náklady</t>
  </si>
  <si>
    <t>VRN1</t>
  </si>
  <si>
    <t>Průzkumné, geodetické a projektové práce</t>
  </si>
  <si>
    <t>300</t>
  </si>
  <si>
    <t>011503000</t>
  </si>
  <si>
    <t>Výtahová zkouška pro kotvení KZS</t>
  </si>
  <si>
    <t>Kč</t>
  </si>
  <si>
    <t>1024</t>
  </si>
  <si>
    <t>-1188214957</t>
  </si>
  <si>
    <t>301</t>
  </si>
  <si>
    <t>013254000</t>
  </si>
  <si>
    <t>Dokumentace skutečného provedení stavby</t>
  </si>
  <si>
    <t>1510782723</t>
  </si>
  <si>
    <t>VRN3</t>
  </si>
  <si>
    <t>Zařízení staveniště</t>
  </si>
  <si>
    <t>302</t>
  </si>
  <si>
    <t>030001000</t>
  </si>
  <si>
    <t>-109828270</t>
  </si>
  <si>
    <t>VRN4</t>
  </si>
  <si>
    <t>Inženýrská činnost</t>
  </si>
  <si>
    <t>303</t>
  </si>
  <si>
    <t>042503000</t>
  </si>
  <si>
    <t>Plán BOZP na staveništi</t>
  </si>
  <si>
    <t>2006105312</t>
  </si>
  <si>
    <t>304</t>
  </si>
  <si>
    <t>045203000</t>
  </si>
  <si>
    <t>Kompletační činnost</t>
  </si>
  <si>
    <t>-836191973</t>
  </si>
  <si>
    <t>305</t>
  </si>
  <si>
    <t>049103000</t>
  </si>
  <si>
    <t>Náklady vzniklé v souvislosti s realizací stavby - statický posudek na průrazy VZT přes nosné k-ce</t>
  </si>
  <si>
    <t>435852618</t>
  </si>
  <si>
    <t>VRN6</t>
  </si>
  <si>
    <t>Územní vlivy</t>
  </si>
  <si>
    <t>306</t>
  </si>
  <si>
    <t>06310300</t>
  </si>
  <si>
    <t>Biologický dohled stavby - opatření na ochranu hnízdišť rorýsů a úkrytů netopýrů</t>
  </si>
  <si>
    <t>588092456</t>
  </si>
  <si>
    <t>VRN7</t>
  </si>
  <si>
    <t>Provozní vlivy</t>
  </si>
  <si>
    <t>307</t>
  </si>
  <si>
    <t>071103000</t>
  </si>
  <si>
    <t>Provoz investora</t>
  </si>
  <si>
    <t>-1562646921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</si>
  <si>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</si>
  <si>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</si>
  <si>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</si>
  <si>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</si>
  <si>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</si>
  <si>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</si>
  <si>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</si>
  <si>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</si>
  <si>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</si>
  <si>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</si>
  <si>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</si>
  <si>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</si>
  <si>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</si>
  <si>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</si>
  <si>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</si>
  <si>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</si>
  <si>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</si>
  <si>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</si>
  <si>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</si>
  <si>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</si>
  <si>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</si>
  <si>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</si>
  <si>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</si>
  <si>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</si>
  <si>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</si>
  <si>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</si>
  <si>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</si>
  <si>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</si>
  <si>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</si>
  <si>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</si>
  <si>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</si>
  <si>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</si>
  <si>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</si>
  <si>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</si>
  <si>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</si>
  <si>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</si>
  <si>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</si>
  <si>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</si>
  <si>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</si>
  <si>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</si>
  <si>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</si>
  <si>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</si>
  <si>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</si>
  <si>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</si>
  <si>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</si>
  <si>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</si>
  <si>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</si>
  <si>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</si>
  <si>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</si>
  <si>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</si>
  <si>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</si>
  <si>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</si>
  <si>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</si>
  <si>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</si>
  <si>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</si>
  <si>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</si>
  <si>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</si>
  <si>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</si>
  <si>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</si>
  <si>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</si>
  <si>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</si>
  <si>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</si>
  <si>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</si>
  <si>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</si>
  <si>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</si>
  <si>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</si>
  <si>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</si>
  <si>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</si>
  <si>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</si>
  <si>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</si>
  <si>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</si>
  <si>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</si>
  <si>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</si>
  <si>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</si>
  <si>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</si>
  <si>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</si>
  <si>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</si>
  <si>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</si>
  <si>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</si>
  <si>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</si>
  <si>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</si>
  <si>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</si>
  <si>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</si>
  <si>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</si>
  <si>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</si>
  <si>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</si>
  <si>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</si>
  <si>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</si>
  <si>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</si>
  <si>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</si>
  <si>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</si>
  <si>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</si>
  <si>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</si>
  <si>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</si>
  <si>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</si>
  <si>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</si>
  <si>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</si>
  <si>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</si>
  <si>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</si>
  <si>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</si>
  <si>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</si>
  <si>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</si>
  <si>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</si>
  <si>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</si>
  <si>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</si>
  <si>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</si>
  <si>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</si>
  <si>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</si>
  <si>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</si>
  <si>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</si>
  <si>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</si>
  <si>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</si>
  <si>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</si>
  <si>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</si>
  <si>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</si>
  <si>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</si>
  <si>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</si>
  <si>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</si>
  <si>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</si>
  <si>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</si>
  <si>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</si>
  <si>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</si>
  <si>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</si>
  <si>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</si>
  <si>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</si>
  <si>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</si>
  <si>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</si>
  <si>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</si>
  <si>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</si>
  <si>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</si>
  <si>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</si>
  <si>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</si>
  <si>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</si>
  <si>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</si>
  <si>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</si>
  <si>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</si>
  <si>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</si>
  <si>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</si>
  <si>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</si>
  <si>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</si>
  <si>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</si>
  <si>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</si>
  <si>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</si>
  <si>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</si>
  <si>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</si>
  <si>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</si>
  <si>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</si>
  <si>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</si>
  <si>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</si>
  <si>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</si>
  <si>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</si>
  <si>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</si>
  <si>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</si>
  <si>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</si>
  <si>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</si>
  <si>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</si>
  <si>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</si>
  <si>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</si>
  <si>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</si>
  <si>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</si>
  <si>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</si>
  <si>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</si>
  <si>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</si>
  <si>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</si>
  <si>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</si>
  <si>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</si>
  <si>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</si>
  <si>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</si>
  <si>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</si>
  <si>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</si>
  <si>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</si>
  <si>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</si>
  <si>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</si>
  <si>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</si>
  <si>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</si>
  <si>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</si>
  <si>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</si>
  <si>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</si>
  <si>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</si>
  <si>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</si>
  <si>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</si>
  <si>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</si>
  <si>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</si>
  <si>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</si>
  <si>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</si>
  <si>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</si>
  <si>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</si>
  <si>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</si>
  <si>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</si>
  <si>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</si>
  <si>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</si>
  <si>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L, Medvídků č.p. 220, 221</t>
  </si>
  <si>
    <t>Z toho:</t>
  </si>
  <si>
    <t>Způsobilé výdaje - hlavní aktivity</t>
  </si>
  <si>
    <t>cena bez DPH</t>
  </si>
  <si>
    <t>DPH 21 %</t>
  </si>
  <si>
    <t>cena s DPH</t>
  </si>
  <si>
    <t>Způsobilé výdaje - vedlejší aktivity</t>
  </si>
  <si>
    <t>Nepůsobilé výdaje</t>
  </si>
  <si>
    <t>316</t>
  </si>
  <si>
    <t>315</t>
  </si>
  <si>
    <t>314</t>
  </si>
  <si>
    <t>313</t>
  </si>
  <si>
    <t>312</t>
  </si>
  <si>
    <t>311</t>
  </si>
  <si>
    <t>310</t>
  </si>
  <si>
    <t>308</t>
  </si>
  <si>
    <t>"stavební přípomoce TZB" 3,30*3</t>
  </si>
  <si>
    <t>-240100654</t>
  </si>
  <si>
    <t>Vysekání rýh ve zdivu cihelném pro komínové nebo ventilační průduchy hl do 300 mm š do 450 mm</t>
  </si>
  <si>
    <t>974031389</t>
  </si>
  <si>
    <t>"stavební přípomoce TZB" 4*3</t>
  </si>
  <si>
    <t>1149084450</t>
  </si>
  <si>
    <t>Vybourání otvorů v ŽB stropech nebo klenbách pl do 0,25 m2 tl do 150 mm</t>
  </si>
  <si>
    <t>972054341</t>
  </si>
  <si>
    <t>"stavební přípomoce TZB" 2*3</t>
  </si>
  <si>
    <t>-694710263</t>
  </si>
  <si>
    <t>Vybourání otvorů ve zdivu cihelném pl do 0,09 m2 na MVC nebo MV tl do 300 mm</t>
  </si>
  <si>
    <t>971033341</t>
  </si>
  <si>
    <t>"stavební přípomoce TZB" 12*3</t>
  </si>
  <si>
    <t>1160314578</t>
  </si>
  <si>
    <t>Vybourání otvorů ve zdivu cihelném pl do 0,0225 m2 na MVC nebo MV tl do 450 mm</t>
  </si>
  <si>
    <t>971033251</t>
  </si>
  <si>
    <t>"stavební přípomoce TZB" 3*12</t>
  </si>
  <si>
    <t>-1686897984</t>
  </si>
  <si>
    <t>Vybourání otvorů ve zdivu cihelném pl do 0,0225 m2 na MVC nebo MV tl do 300 mm</t>
  </si>
  <si>
    <t>971033241</t>
  </si>
  <si>
    <t>"stavební přípomoce TZB" 18*3</t>
  </si>
  <si>
    <t>570209585</t>
  </si>
  <si>
    <t>Vybourání otvorů ve zdivu cihelném pl do 0,0225 m2 na MVC nebo MV tl do 150 mm</t>
  </si>
  <si>
    <t>971033231</t>
  </si>
  <si>
    <t>"stavební přípomoce TZB" (4*3*0,50)*0,10</t>
  </si>
  <si>
    <t>1271545958</t>
  </si>
  <si>
    <t>Bourání podkladů pod dlažby nebo mazanin betonových nebo z litého asfaltu tl do 100 mm pl do 1 m2</t>
  </si>
  <si>
    <t>965042121</t>
  </si>
  <si>
    <t>404313329</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</si>
  <si>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</si>
  <si>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</si>
  <si>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</si>
  <si>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318</t>
  </si>
  <si>
    <t>317</t>
  </si>
  <si>
    <t>309</t>
  </si>
  <si>
    <t>98,35*1,05 'Přepočtené koeficientem množství</t>
  </si>
  <si>
    <t>"hlavní fasáda" (34,40+10,25+10,25+24,15+6,70+16,95)-(1,45*3)</t>
  </si>
  <si>
    <t>1307003561</t>
  </si>
  <si>
    <t>lišta soklová Al s okapničkou, zakládací U 20 cm, 0,95/200 cm</t>
  </si>
  <si>
    <t>590516570</t>
  </si>
  <si>
    <t>102,7*1,05 'Přepočtené koeficientem množství</t>
  </si>
  <si>
    <t>"sokl" 34,40+10,25+10,25+24,15+6,70+16,95</t>
  </si>
  <si>
    <t>-1129674814</t>
  </si>
  <si>
    <t>lišta soklová Al s okapničkou, zakládací U 10 cm, 0,95/200 cm</t>
  </si>
  <si>
    <t>590516470</t>
  </si>
  <si>
    <t>-695132760</t>
  </si>
  <si>
    <t>Montáž zakládacích soklových lišt kontaktního zateplení</t>
  </si>
  <si>
    <t>622252001</t>
  </si>
  <si>
    <t>"viz výkres D.1.1.02" 1,50*2,22*2</t>
  </si>
  <si>
    <t>-1486449664</t>
  </si>
  <si>
    <t>Demontáž plastových vstupních 2křídl. dveří včetně zárubní k opětovnému použití</t>
  </si>
  <si>
    <t>76668182</t>
  </si>
  <si>
    <t>324</t>
  </si>
  <si>
    <t>"viz výkres D.1.1.02" 2</t>
  </si>
  <si>
    <t>-834367834</t>
  </si>
  <si>
    <t>Montáž vchodových dveří 2křídlových bez nadsvětlíku do zdiva</t>
  </si>
  <si>
    <t>766660451</t>
  </si>
  <si>
    <t>323</t>
  </si>
  <si>
    <t>dveře vnitřní požárně odolné, odolnost EI (EW) 30 D3, 1křídlové 86 x 207 cm - atypický rozměr</t>
  </si>
  <si>
    <t>dveře vnitřní požárně odolné, odolnost EI (EW) 30 D3, 1křídlové 90 x 197 cm</t>
  </si>
  <si>
    <t>dveře vnitřní požárně odolné, odolnost EI (EW) 30 D3, 1křídlové 80 x 197 cm</t>
  </si>
  <si>
    <t>"vstupní dveře" (1,50+1,50+2,22+2,22)*2</t>
  </si>
  <si>
    <t>"č.p. 221" 1</t>
  </si>
  <si>
    <t>1914216828</t>
  </si>
  <si>
    <t>okno plastové dvoukřídlové se středovým distančním sloupkem, 1400x1480 mm, 2xotvíravé a sklopné, zasklení izolačním dvojsklem Uw=1,1 W/m2K, barva bílá/bílá</t>
  </si>
  <si>
    <t>61140025</t>
  </si>
  <si>
    <t>322</t>
  </si>
  <si>
    <t>"č.p. 221" 2</t>
  </si>
  <si>
    <t>-1938086150</t>
  </si>
  <si>
    <t xml:space="preserve">okno plastové trojkřídlové 2060x1500 mm, 2x otvíravé a sklopné + 1xotvíravé, zasklení izolačním dvojsklem Uw=1,1 W/m2K, barva bílá/bílá </t>
  </si>
  <si>
    <t>61140024</t>
  </si>
  <si>
    <t>320</t>
  </si>
  <si>
    <t>-2119674017</t>
  </si>
  <si>
    <t xml:space="preserve">okno plastové dvoukřídlové 1315x1190 mm, 1x otvíravé a sklopné + 1xotvíravé, zasklení izolačním dvojsklem Uw=1,1 W/m2K, barva bílá/bílá </t>
  </si>
  <si>
    <t>61140023</t>
  </si>
  <si>
    <t>319</t>
  </si>
  <si>
    <t xml:space="preserve">francouské dveře plastové dvoukřídlové 1335x2100 mm, 1x otvíravé a sklopné + 1xotvíravé, zasklení izolačním dvojsklem Uw=1,1 W/m2K, barva bílá/bílá </t>
  </si>
  <si>
    <t>61140022</t>
  </si>
  <si>
    <t>okno plastové jednokřídlové 1xotvíravé a sklopné, 880 x 600 mm, zasklení izolačním dvojsklem Uw=1,1 W/m2K, barva bílá/bílá</t>
  </si>
  <si>
    <t>okno plastové dvoukřídlové 1xotvíravé + 1xotvíravé a sklopné, 1290 x 580 mm, zasklení izolačním dvojsklem Uw=1,1 W/m2K, barva bílá/bílá</t>
  </si>
  <si>
    <t>okno plastové dvoukřídlové 1xotvíravé + 1xotvíravé a sklopné, 1160 x 580 mm, zasklení izolačním dvojsklem Uw=1,1 W/m2K, barva bílá/bílá</t>
  </si>
  <si>
    <t>Oplechování parapetů rovných celoplošně lepené z taženého hliníku rš 230 mm, včetně ALU krytek, odstín bude vybrán v průběhu realizace</t>
  </si>
  <si>
    <t>76424644</t>
  </si>
  <si>
    <t>122,351*11 'Přepočtené koeficientem množství</t>
  </si>
  <si>
    <t>položky upravené v rámci zadávacího řízení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</si>
</sst>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8"/>
      <color rgb="FF969696"/>
      <name val="Trebuchet MS"/>
    </font>
    <font>
      <sz val="8"/>
      <color rgb="FF003366"/>
      <name val="Trebuchet MS"/>
    </font>
    <font>
      <sz val="10"/>
      <color rgb="FF003366"/>
      <name val="Trebuchet MS"/>
    </font>
    <font>
      <sz val="12"/>
      <color rgb="FF003366"/>
      <name val="Trebuchet MS"/>
    </font>
    <font>
      <sz val="8"/>
      <color rgb="FF505050"/>
      <name val="Trebuchet MS"/>
    </font>
    <font>
      <sz val="7"/>
      <color rgb="FF969696"/>
      <name val="Trebuchet MS"/>
    </font>
    <font>
      <i/>
      <sz val="8"/>
      <color rgb="FF0000FF"/>
      <name val="Trebuchet MS"/>
    </font>
    <font>
      <i/>
      <sz val="7"/>
      <color rgb="FF969696"/>
      <name val="Trebuchet MS"/>
    </font>
    <font>
      <sz val="8"/>
      <color rgb="FF800080"/>
      <name val="Trebuchet MS"/>
    </font>
    <font>
      <b/>
      <sz val="8"/>
      <name val="Trebuchet MS"/>
    </font>
    <font>
      <sz val="8"/>
      <color rgb="FF960000"/>
      <name val="Trebuchet MS"/>
    </font>
    <font>
      <b/>
      <sz val="12"/>
      <color rgb="FF960000"/>
      <name val="Trebuchet MS"/>
    </font>
    <font>
      <sz val="9"/>
      <color rgb="FF969696"/>
      <name val="Trebuchet MS"/>
    </font>
    <font>
      <sz val="9"/>
      <name val="Trebuchet MS"/>
    </font>
    <font>
      <sz val="9"/>
      <color rgb="FF000000"/>
      <name val="Trebuchet MS"/>
    </font>
    <font>
      <b/>
      <sz val="12"/>
      <name val="Trebuchet MS"/>
    </font>
    <font>
      <b/>
      <sz val="16"/>
      <name val="Trebuchet MS"/>
    </font>
    <font>
      <b/>
      <sz val="12"/>
      <color rgb="FF800000"/>
      <name val="Trebuchet MS"/>
    </font>
    <font>
      <b/>
      <sz val="10"/>
      <name val="Trebuchet MS"/>
    </font>
    <font>
      <sz val="8"/>
      <color rgb="FF3366FF"/>
      <name val="Trebuchet MS"/>
    </font>
    <font>
      <u/>
      <sz val="11"/>
      <color theme="10"/>
      <name val="Calibri"/>
      <scheme val="minor"/>
    </font>
    <font>
      <sz val="10"/>
      <color theme="10"/>
      <name val="Trebuchet MS"/>
    </font>
    <font>
      <sz val="10"/>
      <color rgb="FF960000"/>
      <name val="Trebuchet MS"/>
    </font>
    <font>
      <sz val="10"/>
      <name val="Trebuchet MS"/>
    </font>
  </fonts>
  <fills count="13">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
      <patternFill patternType="solid">
        <fgColor rgb="FFFFC000"/>
        <bgColor indexed="64"/>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46" fillId="2" borderId="1" applyNumberFormat="0" applyFill="0" applyBorder="0" applyAlignment="0" applyProtection="0"/>
    <xf numFmtId="0" fontId="25" fillId="2" borderId="1"/>
    <xf numFmtId="0" fontId="25" fillId="2" borderId="1"/>
  </cellStyleXfs>
  <cellXfs count="398">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43" xfId="1" applyNumberFormat="1" applyFont="1" applyFill="1" applyBorder="1" applyAlignment="1">
      <alignment horizontal="right" wrapText="1"/>
    </xf>
    <xf numFmtId="0" fontId="46" fillId="3" borderId="1" xfId="7" applyFill="1"/>
    <xf numFmtId="0" fontId="47" fillId="3" borderId="1" xfId="7" applyFont="1" applyFill="1" applyAlignment="1">
      <alignment vertical="center"/>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47" fillId="3" borderId="1" xfId="7" applyFont="1" applyFill="1" applyAlignment="1">
      <alignment vertical="center"/>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6" fillId="0" borderId="30" xfId="0" applyFont="1" applyBorder="1" applyAlignment="1" applyProtection="1">
      <alignment horizontal="left" wrapText="1"/>
      <protection locked="0"/>
    </xf>
    <xf numFmtId="0" fontId="25" fillId="2" borderId="1" xfId="9"/>
    <xf numFmtId="0" fontId="25"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26" fillId="2" borderId="21" xfId="9" applyNumberFormat="1" applyFont="1" applyBorder="1" applyAlignment="1">
      <alignment vertical="center"/>
    </xf>
    <xf numFmtId="166" fontId="26" fillId="2" borderId="20" xfId="9" applyNumberFormat="1" applyFont="1" applyBorder="1" applyAlignment="1">
      <alignment vertical="center"/>
    </xf>
    <xf numFmtId="0" fontId="0" fillId="2" borderId="20" xfId="9" applyFont="1" applyBorder="1" applyAlignment="1">
      <alignment vertical="center"/>
    </xf>
    <xf numFmtId="0" fontId="26" fillId="2" borderId="20" xfId="9" applyFont="1" applyBorder="1" applyAlignment="1">
      <alignment horizontal="center" vertical="center"/>
    </xf>
    <xf numFmtId="0" fontId="26"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27" fillId="2" borderId="1" xfId="9" applyFont="1" applyAlignment="1"/>
    <xf numFmtId="4" fontId="27" fillId="2" borderId="1" xfId="9" applyNumberFormat="1" applyFont="1" applyAlignment="1">
      <alignment vertical="center"/>
    </xf>
    <xf numFmtId="0" fontId="27" fillId="2" borderId="1" xfId="9" applyFont="1" applyAlignment="1">
      <alignment horizontal="left"/>
    </xf>
    <xf numFmtId="0" fontId="27" fillId="2" borderId="1" xfId="9" applyFont="1" applyAlignment="1">
      <alignment horizontal="center"/>
    </xf>
    <xf numFmtId="166" fontId="27" fillId="2" borderId="16" xfId="9" applyNumberFormat="1" applyFont="1" applyBorder="1" applyAlignment="1"/>
    <xf numFmtId="0" fontId="27" fillId="2" borderId="1" xfId="9" applyFont="1" applyBorder="1" applyAlignment="1"/>
    <xf numFmtId="166" fontId="27" fillId="2" borderId="1" xfId="9" applyNumberFormat="1" applyFont="1" applyBorder="1" applyAlignment="1"/>
    <xf numFmtId="0" fontId="27" fillId="2" borderId="15" xfId="9" applyFont="1" applyBorder="1" applyAlignment="1"/>
    <xf numFmtId="0" fontId="27" fillId="2" borderId="5" xfId="9" applyFont="1" applyBorder="1" applyAlignment="1"/>
    <xf numFmtId="4" fontId="28" fillId="2" borderId="1" xfId="9" applyNumberFormat="1" applyFont="1" applyBorder="1" applyAlignment="1"/>
    <xf numFmtId="0" fontId="27" fillId="2" borderId="1" xfId="9" applyFont="1" applyAlignment="1" applyProtection="1">
      <protection locked="0"/>
    </xf>
    <xf numFmtId="0" fontId="28" fillId="2" borderId="1" xfId="9" applyFont="1" applyBorder="1" applyAlignment="1">
      <alignment horizontal="left"/>
    </xf>
    <xf numFmtId="0" fontId="27" fillId="2" borderId="1" xfId="9" applyFont="1" applyBorder="1" applyAlignment="1">
      <alignment horizontal="left"/>
    </xf>
    <xf numFmtId="166" fontId="26" fillId="2" borderId="16" xfId="9" applyNumberFormat="1" applyFont="1" applyBorder="1" applyAlignment="1">
      <alignment vertical="center"/>
    </xf>
    <xf numFmtId="166" fontId="26" fillId="2" borderId="1" xfId="9" applyNumberFormat="1" applyFont="1" applyBorder="1" applyAlignment="1">
      <alignment vertical="center"/>
    </xf>
    <xf numFmtId="0" fontId="0" fillId="2" borderId="1" xfId="9" applyFont="1" applyBorder="1" applyAlignment="1">
      <alignment vertical="center"/>
    </xf>
    <xf numFmtId="0" fontId="26" fillId="2" borderId="1" xfId="9" applyFont="1" applyBorder="1" applyAlignment="1">
      <alignment horizontal="center" vertical="center"/>
    </xf>
    <xf numFmtId="4" fontId="29" fillId="2" borderId="1" xfId="9" applyNumberFormat="1" applyFont="1" applyAlignment="1"/>
    <xf numFmtId="0" fontId="29" fillId="2" borderId="1" xfId="9" applyFont="1" applyAlignment="1">
      <alignment horizontal="left"/>
    </xf>
    <xf numFmtId="0" fontId="30" fillId="2" borderId="1" xfId="9" applyFont="1" applyAlignment="1">
      <alignment vertical="center"/>
    </xf>
    <xf numFmtId="0" fontId="30" fillId="2" borderId="1" xfId="9" applyFont="1" applyAlignment="1">
      <alignment horizontal="left" vertical="center"/>
    </xf>
    <xf numFmtId="0" fontId="30" fillId="2" borderId="16" xfId="9" applyFont="1" applyBorder="1" applyAlignment="1">
      <alignment vertical="center"/>
    </xf>
    <xf numFmtId="0" fontId="30" fillId="2" borderId="1" xfId="9" applyFont="1" applyBorder="1" applyAlignment="1">
      <alignment vertical="center"/>
    </xf>
    <xf numFmtId="0" fontId="30" fillId="2" borderId="15" xfId="9" applyFont="1" applyBorder="1" applyAlignment="1">
      <alignment vertical="center"/>
    </xf>
    <xf numFmtId="0" fontId="30" fillId="2" borderId="5" xfId="9" applyFont="1" applyBorder="1" applyAlignment="1">
      <alignment vertical="center"/>
    </xf>
    <xf numFmtId="0" fontId="30" fillId="2" borderId="1" xfId="9" applyFont="1" applyAlignment="1" applyProtection="1">
      <alignment vertical="center"/>
      <protection locked="0"/>
    </xf>
    <xf numFmtId="167" fontId="30" fillId="2" borderId="1" xfId="9" applyNumberFormat="1" applyFont="1" applyAlignment="1">
      <alignment vertical="center"/>
    </xf>
    <xf numFmtId="0" fontId="30" fillId="2" borderId="1" xfId="9" applyFont="1" applyAlignment="1">
      <alignment horizontal="left" vertical="center" wrapText="1"/>
    </xf>
    <xf numFmtId="0" fontId="31" fillId="2" borderId="1" xfId="9" applyFont="1" applyAlignment="1">
      <alignment horizontal="left" vertical="center"/>
    </xf>
    <xf numFmtId="167" fontId="30" fillId="2" borderId="1" xfId="9" applyNumberFormat="1" applyFont="1" applyBorder="1" applyAlignment="1">
      <alignment vertical="center"/>
    </xf>
    <xf numFmtId="0" fontId="30" fillId="2" borderId="1" xfId="9" applyFont="1" applyBorder="1" applyAlignment="1">
      <alignment horizontal="left" vertical="center" wrapText="1"/>
    </xf>
    <xf numFmtId="0" fontId="30" fillId="2" borderId="1" xfId="9" applyFont="1" applyBorder="1" applyAlignment="1">
      <alignment horizontal="left" vertical="center"/>
    </xf>
    <xf numFmtId="0" fontId="31" fillId="2" borderId="1" xfId="9" applyFont="1" applyBorder="1" applyAlignment="1">
      <alignment horizontal="left" vertical="center"/>
    </xf>
    <xf numFmtId="4" fontId="29" fillId="2" borderId="1" xfId="9" applyNumberFormat="1" applyFont="1" applyBorder="1" applyAlignment="1"/>
    <xf numFmtId="0" fontId="29" fillId="2" borderId="1" xfId="9" applyFont="1" applyBorder="1" applyAlignment="1">
      <alignment horizontal="left"/>
    </xf>
    <xf numFmtId="0" fontId="32" fillId="2" borderId="1" xfId="9" applyFont="1" applyBorder="1" applyAlignment="1">
      <alignment horizontal="center" vertical="center"/>
    </xf>
    <xf numFmtId="0" fontId="32" fillId="11" borderId="24" xfId="9" applyFont="1" applyFill="1" applyBorder="1" applyAlignment="1" applyProtection="1">
      <alignment horizontal="left" vertical="center"/>
      <protection locked="0"/>
    </xf>
    <xf numFmtId="0" fontId="32" fillId="2" borderId="5" xfId="9" applyFont="1" applyBorder="1" applyAlignment="1">
      <alignment vertical="center"/>
    </xf>
    <xf numFmtId="0" fontId="32" fillId="2" borderId="24" xfId="9" applyFont="1" applyBorder="1" applyAlignment="1" applyProtection="1">
      <alignment horizontal="left" vertical="center" wrapText="1"/>
      <protection locked="0"/>
    </xf>
    <xf numFmtId="4" fontId="32" fillId="2" borderId="24" xfId="9" applyNumberFormat="1" applyFont="1" applyBorder="1" applyAlignment="1" applyProtection="1">
      <alignment vertical="center"/>
      <protection locked="0"/>
    </xf>
    <xf numFmtId="4" fontId="32" fillId="11" borderId="24" xfId="9" applyNumberFormat="1" applyFont="1" applyFill="1" applyBorder="1" applyAlignment="1" applyProtection="1">
      <alignment vertical="center"/>
      <protection locked="0"/>
    </xf>
    <xf numFmtId="167" fontId="32" fillId="2" borderId="24" xfId="9" applyNumberFormat="1" applyFont="1" applyBorder="1" applyAlignment="1" applyProtection="1">
      <alignment vertical="center"/>
      <protection locked="0"/>
    </xf>
    <xf numFmtId="0" fontId="32" fillId="2" borderId="24" xfId="9" applyFont="1" applyBorder="1" applyAlignment="1" applyProtection="1">
      <alignment horizontal="center" vertical="center" wrapText="1"/>
      <protection locked="0"/>
    </xf>
    <xf numFmtId="49" fontId="32" fillId="2" borderId="24" xfId="9" applyNumberFormat="1" applyFont="1" applyBorder="1" applyAlignment="1" applyProtection="1">
      <alignment horizontal="left" vertical="center" wrapText="1"/>
      <protection locked="0"/>
    </xf>
    <xf numFmtId="0" fontId="32"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33" fillId="2" borderId="1" xfId="9" applyFont="1" applyAlignment="1">
      <alignment vertical="center" wrapText="1"/>
    </xf>
    <xf numFmtId="0" fontId="34" fillId="2" borderId="1" xfId="9" applyFont="1" applyAlignment="1">
      <alignment vertical="center"/>
    </xf>
    <xf numFmtId="0" fontId="34" fillId="2" borderId="1" xfId="9" applyFont="1" applyAlignment="1">
      <alignment horizontal="left" vertical="center"/>
    </xf>
    <xf numFmtId="0" fontId="34" fillId="2" borderId="16" xfId="9" applyFont="1" applyBorder="1" applyAlignment="1">
      <alignment vertical="center"/>
    </xf>
    <xf numFmtId="0" fontId="34" fillId="2" borderId="1" xfId="9" applyFont="1" applyBorder="1" applyAlignment="1">
      <alignment vertical="center"/>
    </xf>
    <xf numFmtId="0" fontId="34" fillId="2" borderId="15" xfId="9" applyFont="1" applyBorder="1" applyAlignment="1">
      <alignment vertical="center"/>
    </xf>
    <xf numFmtId="0" fontId="34" fillId="2" borderId="5" xfId="9" applyFont="1" applyBorder="1" applyAlignment="1">
      <alignment vertical="center"/>
    </xf>
    <xf numFmtId="0" fontId="34" fillId="2" borderId="1" xfId="9" applyFont="1" applyAlignment="1" applyProtection="1">
      <alignment vertical="center"/>
      <protection locked="0"/>
    </xf>
    <xf numFmtId="0" fontId="34" fillId="2" borderId="1" xfId="9" applyFont="1" applyAlignment="1">
      <alignment horizontal="left" vertical="center" wrapText="1"/>
    </xf>
    <xf numFmtId="0" fontId="33" fillId="2" borderId="1" xfId="9" applyFont="1" applyBorder="1" applyAlignment="1">
      <alignment vertical="center" wrapText="1"/>
    </xf>
    <xf numFmtId="4" fontId="35" fillId="2" borderId="1" xfId="9" applyNumberFormat="1" applyFont="1" applyAlignment="1">
      <alignment vertical="center"/>
    </xf>
    <xf numFmtId="166" fontId="36" fillId="2" borderId="14" xfId="9" applyNumberFormat="1" applyFont="1" applyBorder="1" applyAlignment="1"/>
    <xf numFmtId="0" fontId="0" fillId="2" borderId="13" xfId="9" applyFont="1" applyBorder="1" applyAlignment="1">
      <alignment vertical="center"/>
    </xf>
    <xf numFmtId="166" fontId="36" fillId="2" borderId="13" xfId="9" applyNumberFormat="1" applyFont="1" applyBorder="1" applyAlignment="1"/>
    <xf numFmtId="0" fontId="0" fillId="2" borderId="12" xfId="9" applyFont="1" applyBorder="1" applyAlignment="1">
      <alignment vertical="center"/>
    </xf>
    <xf numFmtId="4" fontId="37" fillId="2" borderId="1" xfId="9" applyNumberFormat="1" applyFont="1" applyAlignment="1"/>
    <xf numFmtId="0" fontId="37" fillId="2" borderId="1" xfId="9" applyFont="1" applyAlignment="1">
      <alignment horizontal="left" vertical="center"/>
    </xf>
    <xf numFmtId="0" fontId="0" fillId="2" borderId="1" xfId="9" applyFont="1" applyAlignment="1">
      <alignment horizontal="center" vertical="center" wrapText="1"/>
    </xf>
    <xf numFmtId="0" fontId="38" fillId="2" borderId="19" xfId="9" applyFont="1" applyBorder="1" applyAlignment="1">
      <alignment horizontal="center" vertical="center" wrapText="1"/>
    </xf>
    <xf numFmtId="0" fontId="38" fillId="2" borderId="18" xfId="9" applyFont="1" applyBorder="1" applyAlignment="1">
      <alignment horizontal="center" vertical="center" wrapText="1"/>
    </xf>
    <xf numFmtId="0" fontId="38"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9" fillId="5" borderId="19" xfId="9" applyFont="1" applyFill="1" applyBorder="1" applyAlignment="1">
      <alignment horizontal="center" vertical="center" wrapText="1"/>
    </xf>
    <xf numFmtId="0" fontId="39" fillId="5" borderId="18" xfId="9" applyFont="1" applyFill="1" applyBorder="1" applyAlignment="1">
      <alignment horizontal="center" vertical="center" wrapText="1"/>
    </xf>
    <xf numFmtId="0" fontId="40" fillId="5" borderId="18" xfId="9" applyFont="1" applyFill="1" applyBorder="1" applyAlignment="1" applyProtection="1">
      <alignment horizontal="center" vertical="center" wrapText="1"/>
      <protection locked="0"/>
    </xf>
    <xf numFmtId="0" fontId="39" fillId="5" borderId="17" xfId="9" applyFont="1" applyFill="1" applyBorder="1" applyAlignment="1">
      <alignment horizontal="center" vertical="center" wrapText="1"/>
    </xf>
    <xf numFmtId="0" fontId="39" fillId="2" borderId="1" xfId="9" applyFont="1" applyAlignment="1">
      <alignment horizontal="left" vertical="center"/>
    </xf>
    <xf numFmtId="0" fontId="38" fillId="2" borderId="1" xfId="9" applyFont="1" applyAlignment="1">
      <alignment horizontal="left" vertical="center"/>
    </xf>
    <xf numFmtId="0" fontId="38" fillId="2" borderId="1" xfId="9" applyFont="1" applyAlignment="1" applyProtection="1">
      <alignment horizontal="left" vertical="center"/>
      <protection locked="0"/>
    </xf>
    <xf numFmtId="165" fontId="39" fillId="2" borderId="1" xfId="9" applyNumberFormat="1" applyFont="1" applyAlignment="1">
      <alignment horizontal="left" vertical="center"/>
    </xf>
    <xf numFmtId="0" fontId="0" fillId="2" borderId="1" xfId="9" applyFont="1" applyAlignment="1">
      <alignment vertical="center"/>
    </xf>
    <xf numFmtId="0" fontId="41" fillId="2" borderId="1" xfId="9" applyFont="1" applyAlignment="1">
      <alignment horizontal="left" vertical="center" wrapText="1"/>
    </xf>
    <xf numFmtId="0" fontId="38" fillId="2" borderId="1" xfId="9" applyFont="1" applyAlignment="1">
      <alignment horizontal="left" vertical="center"/>
    </xf>
    <xf numFmtId="0" fontId="38" fillId="2" borderId="1" xfId="9" applyFont="1" applyAlignment="1">
      <alignment horizontal="left" vertical="center" wrapText="1"/>
    </xf>
    <xf numFmtId="0" fontId="42"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28" fillId="2" borderId="1" xfId="9" applyFont="1" applyAlignment="1">
      <alignment vertical="center"/>
    </xf>
    <xf numFmtId="0" fontId="28" fillId="2" borderId="6" xfId="9" applyFont="1" applyBorder="1" applyAlignment="1">
      <alignment vertical="center"/>
    </xf>
    <xf numFmtId="4" fontId="28" fillId="2" borderId="20" xfId="9" applyNumberFormat="1" applyFont="1" applyBorder="1" applyAlignment="1">
      <alignment vertical="center"/>
    </xf>
    <xf numFmtId="0" fontId="28" fillId="2" borderId="20" xfId="9" applyFont="1" applyBorder="1" applyAlignment="1" applyProtection="1">
      <alignment vertical="center"/>
      <protection locked="0"/>
    </xf>
    <xf numFmtId="0" fontId="28" fillId="2" borderId="20" xfId="9" applyFont="1" applyBorder="1" applyAlignment="1">
      <alignment vertical="center"/>
    </xf>
    <xf numFmtId="0" fontId="28" fillId="2" borderId="20" xfId="9" applyFont="1" applyBorder="1" applyAlignment="1">
      <alignment horizontal="left" vertical="center"/>
    </xf>
    <xf numFmtId="0" fontId="28" fillId="2" borderId="1" xfId="9" applyFont="1" applyBorder="1" applyAlignment="1">
      <alignment vertical="center"/>
    </xf>
    <xf numFmtId="0" fontId="28" fillId="2" borderId="5" xfId="9" applyFont="1" applyBorder="1" applyAlignment="1">
      <alignment vertical="center"/>
    </xf>
    <xf numFmtId="0" fontId="29" fillId="2" borderId="1" xfId="9" applyFont="1" applyAlignment="1">
      <alignment vertical="center"/>
    </xf>
    <xf numFmtId="0" fontId="29" fillId="2" borderId="6" xfId="9" applyFont="1" applyBorder="1" applyAlignment="1">
      <alignment vertical="center"/>
    </xf>
    <xf numFmtId="4" fontId="29" fillId="2" borderId="20" xfId="9" applyNumberFormat="1" applyFont="1" applyBorder="1" applyAlignment="1">
      <alignment vertical="center"/>
    </xf>
    <xf numFmtId="0" fontId="29" fillId="2" borderId="20" xfId="9" applyFont="1" applyBorder="1" applyAlignment="1" applyProtection="1">
      <alignment vertical="center"/>
      <protection locked="0"/>
    </xf>
    <xf numFmtId="0" fontId="29" fillId="2" borderId="20" xfId="9" applyFont="1" applyBorder="1" applyAlignment="1">
      <alignment vertical="center"/>
    </xf>
    <xf numFmtId="0" fontId="29" fillId="2" borderId="20" xfId="9" applyFont="1" applyBorder="1" applyAlignment="1">
      <alignment horizontal="left" vertical="center"/>
    </xf>
    <xf numFmtId="0" fontId="29" fillId="2" borderId="1" xfId="9" applyFont="1" applyBorder="1" applyAlignment="1">
      <alignment vertical="center"/>
    </xf>
    <xf numFmtId="0" fontId="29" fillId="2" borderId="5" xfId="9" applyFont="1" applyBorder="1" applyAlignment="1">
      <alignment vertical="center"/>
    </xf>
    <xf numFmtId="4" fontId="37" fillId="2" borderId="1" xfId="9" applyNumberFormat="1" applyFont="1" applyBorder="1" applyAlignment="1">
      <alignment vertical="center"/>
    </xf>
    <xf numFmtId="0" fontId="43" fillId="2" borderId="1" xfId="9" applyFont="1" applyBorder="1" applyAlignment="1">
      <alignment horizontal="left" vertical="center"/>
    </xf>
    <xf numFmtId="0" fontId="0" fillId="5" borderId="6" xfId="9" applyFont="1" applyFill="1" applyBorder="1" applyAlignment="1">
      <alignment vertical="center"/>
    </xf>
    <xf numFmtId="0" fontId="39"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9" fillId="5" borderId="1" xfId="9" applyFont="1" applyFill="1" applyBorder="1" applyAlignment="1">
      <alignment horizontal="left" vertical="center"/>
    </xf>
    <xf numFmtId="0" fontId="39" fillId="2" borderId="1" xfId="9" applyFont="1" applyBorder="1" applyAlignment="1">
      <alignment horizontal="left" vertical="center"/>
    </xf>
    <xf numFmtId="0" fontId="38" fillId="2" borderId="1" xfId="9" applyFont="1" applyBorder="1" applyAlignment="1">
      <alignment horizontal="left" vertical="center"/>
    </xf>
    <xf numFmtId="0" fontId="38" fillId="2" borderId="1" xfId="9" applyFont="1" applyBorder="1" applyAlignment="1" applyProtection="1">
      <alignment horizontal="left" vertical="center"/>
      <protection locked="0"/>
    </xf>
    <xf numFmtId="165" fontId="39" fillId="2" borderId="1" xfId="9" applyNumberFormat="1" applyFont="1" applyBorder="1" applyAlignment="1">
      <alignment horizontal="left" vertical="center"/>
    </xf>
    <xf numFmtId="0" fontId="0" fillId="2" borderId="1" xfId="9" applyFont="1" applyBorder="1" applyAlignment="1">
      <alignment vertical="center"/>
    </xf>
    <xf numFmtId="0" fontId="41" fillId="2" borderId="1" xfId="9" applyFont="1" applyBorder="1" applyAlignment="1">
      <alignment horizontal="left" vertical="center" wrapText="1"/>
    </xf>
    <xf numFmtId="0" fontId="38" fillId="2" borderId="1" xfId="9" applyFont="1" applyBorder="1" applyAlignment="1">
      <alignment horizontal="left" vertical="center"/>
    </xf>
    <xf numFmtId="0" fontId="38" fillId="2" borderId="1" xfId="9" applyFont="1" applyBorder="1" applyAlignment="1">
      <alignment horizontal="left" vertical="center" wrapText="1"/>
    </xf>
    <xf numFmtId="0" fontId="42"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41"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41" fillId="5" borderId="8" xfId="9" applyFont="1" applyFill="1" applyBorder="1" applyAlignment="1">
      <alignment horizontal="center" vertical="center"/>
    </xf>
    <xf numFmtId="0" fontId="41" fillId="5" borderId="8" xfId="9" applyFont="1" applyFill="1" applyBorder="1" applyAlignment="1">
      <alignment horizontal="right" vertical="center"/>
    </xf>
    <xf numFmtId="0" fontId="0" fillId="5" borderId="8" xfId="9" applyFont="1" applyFill="1" applyBorder="1" applyAlignment="1">
      <alignment vertical="center"/>
    </xf>
    <xf numFmtId="0" fontId="41" fillId="5" borderId="7" xfId="9" applyFont="1" applyFill="1" applyBorder="1" applyAlignment="1">
      <alignment horizontal="left" vertical="center"/>
    </xf>
    <xf numFmtId="4" fontId="26" fillId="2" borderId="1" xfId="9" applyNumberFormat="1" applyFont="1" applyBorder="1" applyAlignment="1">
      <alignment vertical="center"/>
    </xf>
    <xf numFmtId="164" fontId="26" fillId="2" borderId="1" xfId="9" applyNumberFormat="1" applyFont="1" applyBorder="1" applyAlignment="1" applyProtection="1">
      <alignment horizontal="right" vertical="center"/>
      <protection locked="0"/>
    </xf>
    <xf numFmtId="0" fontId="26" fillId="2" borderId="1" xfId="9" applyFont="1" applyBorder="1" applyAlignment="1">
      <alignment horizontal="left" vertical="center"/>
    </xf>
    <xf numFmtId="0" fontId="26" fillId="2" borderId="1" xfId="9" applyFont="1" applyBorder="1" applyAlignment="1">
      <alignment horizontal="right" vertical="center"/>
    </xf>
    <xf numFmtId="0" fontId="26"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44"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39" fillId="2" borderId="1" xfId="9" applyFont="1" applyBorder="1" applyAlignment="1">
      <alignment horizontal="left" vertical="center" wrapText="1"/>
    </xf>
    <xf numFmtId="0" fontId="0" fillId="2" borderId="5" xfId="9" applyFont="1" applyBorder="1" applyAlignment="1">
      <alignment vertical="center" wrapText="1"/>
    </xf>
    <xf numFmtId="0" fontId="25" fillId="2" borderId="6" xfId="9" applyBorder="1"/>
    <xf numFmtId="0" fontId="25" fillId="2" borderId="1" xfId="9" applyBorder="1"/>
    <xf numFmtId="0" fontId="25" fillId="2" borderId="1" xfId="9" applyBorder="1" applyProtection="1">
      <protection locked="0"/>
    </xf>
    <xf numFmtId="0" fontId="25" fillId="2" borderId="5" xfId="9" applyBorder="1"/>
    <xf numFmtId="0" fontId="45" fillId="2" borderId="1" xfId="9" applyFont="1" applyAlignment="1">
      <alignment horizontal="left" vertical="center"/>
    </xf>
    <xf numFmtId="0" fontId="25" fillId="2" borderId="4" xfId="9" applyBorder="1"/>
    <xf numFmtId="0" fontId="25" fillId="2" borderId="3" xfId="9" applyBorder="1"/>
    <xf numFmtId="0" fontId="25" fillId="2" borderId="3" xfId="9" applyBorder="1" applyProtection="1">
      <protection locked="0"/>
    </xf>
    <xf numFmtId="0" fontId="25" fillId="2" borderId="2" xfId="9" applyBorder="1"/>
    <xf numFmtId="0" fontId="25" fillId="2" borderId="1" xfId="9"/>
    <xf numFmtId="0" fontId="45" fillId="4" borderId="1" xfId="9" applyFont="1" applyFill="1" applyAlignment="1">
      <alignment horizontal="center" vertical="center"/>
    </xf>
    <xf numFmtId="0" fontId="25" fillId="3" borderId="1" xfId="9" applyFill="1"/>
    <xf numFmtId="0" fontId="48" fillId="3" borderId="1" xfId="9" applyFont="1" applyFill="1" applyAlignment="1">
      <alignment horizontal="left" vertical="center"/>
    </xf>
    <xf numFmtId="0" fontId="49" fillId="3" borderId="1" xfId="9" applyFont="1" applyFill="1" applyAlignment="1" applyProtection="1">
      <alignment vertical="center"/>
      <protection locked="0"/>
    </xf>
    <xf numFmtId="0" fontId="49"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32" fillId="8" borderId="24" xfId="9" applyFont="1" applyFill="1" applyBorder="1" applyAlignment="1" applyProtection="1">
      <alignment horizontal="center" vertical="center"/>
      <protection locked="0"/>
    </xf>
    <xf numFmtId="49" fontId="32" fillId="8" borderId="24" xfId="9" applyNumberFormat="1" applyFont="1" applyFill="1" applyBorder="1" applyAlignment="1" applyProtection="1">
      <alignment horizontal="left" vertical="center" wrapText="1"/>
      <protection locked="0"/>
    </xf>
    <xf numFmtId="0" fontId="32" fillId="8" borderId="24" xfId="9" applyFont="1" applyFill="1" applyBorder="1" applyAlignment="1" applyProtection="1">
      <alignment horizontal="left" vertical="center" wrapText="1"/>
      <protection locked="0"/>
    </xf>
    <xf numFmtId="0" fontId="32" fillId="8" borderId="24" xfId="9" applyFont="1" applyFill="1" applyBorder="1" applyAlignment="1" applyProtection="1">
      <alignment horizontal="center" vertical="center" wrapText="1"/>
      <protection locked="0"/>
    </xf>
    <xf numFmtId="167" fontId="32" fillId="8" borderId="24" xfId="9" applyNumberFormat="1" applyFont="1" applyFill="1" applyBorder="1" applyAlignment="1" applyProtection="1">
      <alignment vertical="center"/>
      <protection locked="0"/>
    </xf>
    <xf numFmtId="4" fontId="32"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xf numFmtId="0" fontId="0" fillId="12" borderId="24" xfId="9" applyFont="1" applyFill="1" applyBorder="1" applyAlignment="1" applyProtection="1">
      <alignment horizontal="center" vertical="center"/>
      <protection locked="0"/>
    </xf>
    <xf numFmtId="49" fontId="0" fillId="12" borderId="24" xfId="9" applyNumberFormat="1" applyFont="1" applyFill="1" applyBorder="1" applyAlignment="1" applyProtection="1">
      <alignment horizontal="left" vertical="center" wrapText="1"/>
      <protection locked="0"/>
    </xf>
    <xf numFmtId="0" fontId="0" fillId="12" borderId="24" xfId="9" applyFont="1" applyFill="1" applyBorder="1" applyAlignment="1" applyProtection="1">
      <alignment horizontal="left" vertical="center" wrapText="1"/>
      <protection locked="0"/>
    </xf>
    <xf numFmtId="0" fontId="0" fillId="12" borderId="24" xfId="9" applyFont="1" applyFill="1" applyBorder="1" applyAlignment="1" applyProtection="1">
      <alignment horizontal="center" vertical="center" wrapText="1"/>
      <protection locked="0"/>
    </xf>
    <xf numFmtId="167" fontId="0" fillId="12" borderId="24" xfId="9" applyNumberFormat="1" applyFont="1" applyFill="1" applyBorder="1" applyAlignment="1" applyProtection="1">
      <alignment vertical="center"/>
      <protection locked="0"/>
    </xf>
    <xf numFmtId="4" fontId="0" fillId="12" borderId="24" xfId="9" applyNumberFormat="1" applyFont="1" applyFill="1" applyBorder="1" applyAlignment="1" applyProtection="1">
      <alignment vertical="center"/>
      <protection locked="0"/>
    </xf>
    <xf numFmtId="0" fontId="32" fillId="12" borderId="24" xfId="9" applyFont="1" applyFill="1" applyBorder="1" applyAlignment="1" applyProtection="1">
      <alignment horizontal="center" vertical="center"/>
      <protection locked="0"/>
    </xf>
    <xf numFmtId="49" fontId="32" fillId="12" borderId="24" xfId="9" applyNumberFormat="1" applyFont="1" applyFill="1" applyBorder="1" applyAlignment="1" applyProtection="1">
      <alignment horizontal="left" vertical="center" wrapText="1"/>
      <protection locked="0"/>
    </xf>
    <xf numFmtId="0" fontId="32" fillId="12" borderId="24" xfId="9" applyFont="1" applyFill="1" applyBorder="1" applyAlignment="1" applyProtection="1">
      <alignment horizontal="left" vertical="center" wrapText="1"/>
      <protection locked="0"/>
    </xf>
    <xf numFmtId="0" fontId="32" fillId="12" borderId="24" xfId="9" applyFont="1" applyFill="1" applyBorder="1" applyAlignment="1" applyProtection="1">
      <alignment horizontal="center" vertical="center" wrapText="1"/>
      <protection locked="0"/>
    </xf>
    <xf numFmtId="167" fontId="32" fillId="12" borderId="24" xfId="9" applyNumberFormat="1" applyFont="1" applyFill="1" applyBorder="1" applyAlignment="1" applyProtection="1">
      <alignment vertical="center"/>
      <protection locked="0"/>
    </xf>
    <xf numFmtId="4" fontId="32" fillId="12" borderId="24" xfId="9" applyNumberFormat="1" applyFont="1" applyFill="1" applyBorder="1" applyAlignment="1" applyProtection="1">
      <alignment vertical="center"/>
      <protection locked="0"/>
    </xf>
    <xf numFmtId="0" fontId="25" fillId="12" borderId="1" xfId="9" applyFill="1"/>
    <xf numFmtId="0" fontId="0" fillId="2" borderId="1" xfId="9" applyFont="1"/>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10%20-%20Stavebn&#237;%20&#250;pravy%20BD%20Mil&#237;n%20-%20blok%20L,%20Medv&#237;dk&#367;%20&#269;.p.%20220,%20221%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L, Medvídků č.p. 220, 221</v>
          </cell>
        </row>
        <row r="8">
          <cell r="AN8" t="str">
            <v>16. 5. 2017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view="pageBreakPreview" topLeftCell="A8" zoomScaleNormal="100" zoomScaleSheetLayoutView="100" workbookViewId="0">
      <selection activeCell="E31" sqref="E31"/>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9" t="s">
        <v>2052</v>
      </c>
      <c r="B1" s="170"/>
      <c r="C1" s="170"/>
      <c r="D1" s="170"/>
      <c r="E1" s="170"/>
    </row>
    <row r="2" spans="1:5" s="80" customFormat="1" ht="15.75" customHeight="1" x14ac:dyDescent="0.2">
      <c r="A2" s="81"/>
      <c r="B2" s="82"/>
      <c r="C2" s="82"/>
      <c r="D2" s="82"/>
      <c r="E2" s="82"/>
    </row>
    <row r="3" spans="1:5" s="80" customFormat="1" ht="19.5" customHeight="1" x14ac:dyDescent="0.2">
      <c r="A3" s="171" t="s">
        <v>2060</v>
      </c>
      <c r="B3" s="172"/>
      <c r="C3" s="172"/>
      <c r="D3" s="173"/>
      <c r="E3" s="173"/>
    </row>
    <row r="4" spans="1:5" s="80" customFormat="1" ht="15.75" x14ac:dyDescent="0.25">
      <c r="A4" s="83"/>
      <c r="B4" s="84"/>
      <c r="C4" s="85"/>
      <c r="D4" s="85"/>
      <c r="E4" s="85"/>
    </row>
    <row r="5" spans="1:5" s="80" customFormat="1" ht="17.25" customHeight="1" x14ac:dyDescent="0.2">
      <c r="A5" s="171" t="s">
        <v>2053</v>
      </c>
      <c r="B5" s="172"/>
      <c r="C5" s="172"/>
      <c r="D5" s="172"/>
      <c r="E5" s="17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2054</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SUM('Architektonicko-stave...'!J27)</f>
        <v>0</v>
      </c>
      <c r="D10" s="98"/>
      <c r="E10" s="99"/>
    </row>
    <row r="11" spans="1:5" s="104" customFormat="1" ht="16.5" thickBot="1" x14ac:dyDescent="0.3">
      <c r="A11" s="100"/>
      <c r="B11" s="101"/>
      <c r="C11" s="102"/>
      <c r="D11" s="102"/>
      <c r="E11" s="103"/>
    </row>
    <row r="12" spans="1:5" s="80" customFormat="1" ht="15.75" x14ac:dyDescent="0.25">
      <c r="A12" s="105" t="s">
        <v>2055</v>
      </c>
      <c r="B12" s="106"/>
      <c r="C12" s="107"/>
      <c r="D12" s="107"/>
      <c r="E12" s="108">
        <f>SUM(E9:E10)</f>
        <v>0</v>
      </c>
    </row>
    <row r="13" spans="1:5" s="80" customFormat="1" ht="15.75" x14ac:dyDescent="0.25">
      <c r="A13" s="109"/>
      <c r="B13" s="110"/>
      <c r="C13" s="111"/>
      <c r="D13" s="111"/>
      <c r="E13" s="112"/>
    </row>
    <row r="14" spans="1:5" s="116" customFormat="1" ht="15.75" x14ac:dyDescent="0.25">
      <c r="A14" s="113" t="s">
        <v>2056</v>
      </c>
      <c r="B14" s="110"/>
      <c r="C14" s="114"/>
      <c r="D14" s="114"/>
      <c r="E14" s="115">
        <f>SUM(E12)</f>
        <v>0</v>
      </c>
    </row>
    <row r="15" spans="1:5" s="116" customFormat="1" ht="15" x14ac:dyDescent="0.2">
      <c r="A15" s="117" t="s">
        <v>2057</v>
      </c>
      <c r="B15" s="110"/>
      <c r="C15" s="114"/>
      <c r="D15" s="114"/>
      <c r="E15" s="112">
        <f>SUM(E14*0.21)</f>
        <v>0</v>
      </c>
    </row>
    <row r="16" spans="1:5" s="116" customFormat="1" ht="15.75" x14ac:dyDescent="0.25">
      <c r="A16" s="113" t="s">
        <v>2058</v>
      </c>
      <c r="B16" s="110"/>
      <c r="C16" s="114"/>
      <c r="D16" s="114"/>
      <c r="E16" s="115">
        <f>SUM(E14:E15)</f>
        <v>0</v>
      </c>
    </row>
    <row r="17" spans="1:5" s="116" customFormat="1" ht="15.75" x14ac:dyDescent="0.25">
      <c r="A17" s="142"/>
      <c r="B17" s="143"/>
      <c r="C17" s="144"/>
      <c r="D17" s="144"/>
      <c r="E17" s="145"/>
    </row>
    <row r="18" spans="1:5" s="116" customFormat="1" ht="15.75" x14ac:dyDescent="0.25">
      <c r="A18" s="118" t="s">
        <v>2061</v>
      </c>
      <c r="B18" s="143"/>
      <c r="C18" s="144"/>
      <c r="D18" s="144"/>
      <c r="E18" s="145"/>
    </row>
    <row r="19" spans="1:5" s="80" customFormat="1" x14ac:dyDescent="0.2">
      <c r="B19" s="119"/>
      <c r="C19" s="120"/>
      <c r="D19" s="120"/>
      <c r="E19" s="121"/>
    </row>
    <row r="20" spans="1:5" s="80" customFormat="1" x14ac:dyDescent="0.2">
      <c r="A20" s="146" t="s">
        <v>2062</v>
      </c>
      <c r="B20" s="147"/>
      <c r="C20" s="148"/>
      <c r="D20" s="148"/>
      <c r="E20" s="149"/>
    </row>
    <row r="21" spans="1:5" s="80" customFormat="1" x14ac:dyDescent="0.2">
      <c r="A21" s="146" t="s">
        <v>2063</v>
      </c>
      <c r="B21" s="147"/>
      <c r="C21" s="148"/>
      <c r="D21" s="148"/>
      <c r="E21" s="149">
        <f>(E14-E26-E31)</f>
        <v>0</v>
      </c>
    </row>
    <row r="22" spans="1:5" s="80" customFormat="1" x14ac:dyDescent="0.2">
      <c r="A22" s="146" t="s">
        <v>2064</v>
      </c>
      <c r="B22" s="147"/>
      <c r="C22" s="148"/>
      <c r="D22" s="148"/>
      <c r="E22" s="149">
        <f>(E15-E27-E32)</f>
        <v>0</v>
      </c>
    </row>
    <row r="23" spans="1:5" s="80" customFormat="1" x14ac:dyDescent="0.2">
      <c r="A23" s="146" t="s">
        <v>2065</v>
      </c>
      <c r="B23" s="147"/>
      <c r="C23" s="148"/>
      <c r="D23" s="148"/>
      <c r="E23" s="149">
        <f>(E16-E28-E33)</f>
        <v>0</v>
      </c>
    </row>
    <row r="24" spans="1:5" s="80" customFormat="1" x14ac:dyDescent="0.2">
      <c r="A24" s="150"/>
      <c r="B24" s="151"/>
      <c r="C24" s="152"/>
      <c r="D24" s="152"/>
      <c r="E24" s="153"/>
    </row>
    <row r="25" spans="1:5" s="80" customFormat="1" x14ac:dyDescent="0.2">
      <c r="A25" s="154" t="s">
        <v>2066</v>
      </c>
      <c r="B25" s="155"/>
      <c r="C25" s="156"/>
      <c r="D25" s="156"/>
      <c r="E25" s="157"/>
    </row>
    <row r="26" spans="1:5" s="80" customFormat="1" x14ac:dyDescent="0.2">
      <c r="A26" s="154" t="s">
        <v>2063</v>
      </c>
      <c r="B26" s="155"/>
      <c r="C26" s="156"/>
      <c r="D26" s="156"/>
      <c r="E26" s="157">
        <f>SUM('Architektonicko-stave...'!J1292+'Architektonicko-stave...'!J1296+'Architektonicko-stave...'!J1297+'Architektonicko-stave...'!J1301+'Architektonicko-stave...'!J1302+'Architektonicko-stave...'!J1303)</f>
        <v>0</v>
      </c>
    </row>
    <row r="27" spans="1:5" s="80" customFormat="1" x14ac:dyDescent="0.2">
      <c r="A27" s="154" t="s">
        <v>2064</v>
      </c>
      <c r="B27" s="155"/>
      <c r="C27" s="156"/>
      <c r="D27" s="156"/>
      <c r="E27" s="157">
        <f>(E26*0.21)</f>
        <v>0</v>
      </c>
    </row>
    <row r="28" spans="1:5" s="80" customFormat="1" x14ac:dyDescent="0.2">
      <c r="A28" s="154" t="s">
        <v>2065</v>
      </c>
      <c r="B28" s="155"/>
      <c r="C28" s="156"/>
      <c r="D28" s="156"/>
      <c r="E28" s="157">
        <f>(E26*1.21)</f>
        <v>0</v>
      </c>
    </row>
    <row r="29" spans="1:5" s="80" customFormat="1" x14ac:dyDescent="0.2">
      <c r="A29" s="158"/>
      <c r="B29" s="151"/>
      <c r="C29" s="152"/>
      <c r="D29" s="152"/>
      <c r="E29" s="153"/>
    </row>
    <row r="30" spans="1:5" s="80" customFormat="1" x14ac:dyDescent="0.2">
      <c r="A30" s="159" t="s">
        <v>2067</v>
      </c>
      <c r="B30" s="160"/>
      <c r="C30" s="161"/>
      <c r="D30" s="161"/>
      <c r="E30" s="162"/>
    </row>
    <row r="31" spans="1:5" s="80" customFormat="1" x14ac:dyDescent="0.2">
      <c r="A31" s="159" t="s">
        <v>2063</v>
      </c>
      <c r="B31" s="160"/>
      <c r="C31" s="161"/>
      <c r="D31" s="161"/>
      <c r="E31" s="162">
        <f>SUM('Architektonicko-stave...'!J181+'Architektonicko-stave...'!J591+'Architektonicko-stave...'!J1200+'Architektonicko-stave...'!J1203+'Architektonicko-stave...'!J1206+'Architektonicko-stave...'!J1209+'Architektonicko-stave...'!J1290+'Architektonicko-stave...'!J1299+'Architektonicko-stave...'!J1305+'Architektonicko-stave...'!J1307)</f>
        <v>0</v>
      </c>
    </row>
    <row r="32" spans="1:5" s="80" customFormat="1" x14ac:dyDescent="0.2">
      <c r="A32" s="159" t="s">
        <v>2064</v>
      </c>
      <c r="B32" s="160"/>
      <c r="C32" s="161"/>
      <c r="D32" s="161"/>
      <c r="E32" s="162">
        <f>(E31*0.21)</f>
        <v>0</v>
      </c>
    </row>
    <row r="33" spans="1:5" s="80" customFormat="1" x14ac:dyDescent="0.2">
      <c r="A33" s="159" t="s">
        <v>2065</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2059</v>
      </c>
      <c r="B36" s="119"/>
      <c r="C36" s="120"/>
      <c r="D36" s="120"/>
      <c r="E36" s="123"/>
    </row>
    <row r="37" spans="1:5" s="80" customFormat="1" x14ac:dyDescent="0.2">
      <c r="A37" s="174" t="s">
        <v>2107</v>
      </c>
      <c r="B37" s="175"/>
      <c r="C37" s="175"/>
      <c r="D37" s="175"/>
      <c r="E37" s="175"/>
    </row>
    <row r="38" spans="1:5" s="80" customFormat="1" x14ac:dyDescent="0.2">
      <c r="A38" s="175"/>
      <c r="B38" s="175"/>
      <c r="C38" s="175"/>
      <c r="D38" s="175"/>
      <c r="E38" s="175"/>
    </row>
    <row r="39" spans="1:5" s="80" customFormat="1" x14ac:dyDescent="0.2">
      <c r="A39" s="175"/>
      <c r="B39" s="175"/>
      <c r="C39" s="175"/>
      <c r="D39" s="175"/>
      <c r="E39" s="175"/>
    </row>
    <row r="40" spans="1:5" s="80" customFormat="1" x14ac:dyDescent="0.2">
      <c r="A40" s="175"/>
      <c r="B40" s="175"/>
      <c r="C40" s="175"/>
      <c r="D40" s="175"/>
      <c r="E40" s="175"/>
    </row>
    <row r="41" spans="1:5" s="80" customFormat="1" x14ac:dyDescent="0.2">
      <c r="A41" s="175"/>
      <c r="B41" s="175"/>
      <c r="C41" s="175"/>
      <c r="D41" s="175"/>
      <c r="E41" s="175"/>
    </row>
    <row r="42" spans="1:5" s="80" customFormat="1" ht="284.25" customHeight="1" x14ac:dyDescent="0.2">
      <c r="A42" s="175"/>
      <c r="B42" s="175"/>
      <c r="C42" s="175"/>
      <c r="D42" s="175"/>
      <c r="E42" s="175"/>
    </row>
    <row r="43" spans="1:5" s="80" customFormat="1" x14ac:dyDescent="0.2">
      <c r="A43" s="176"/>
      <c r="B43" s="176"/>
      <c r="C43" s="176"/>
      <c r="D43" s="176"/>
      <c r="E43" s="176"/>
    </row>
    <row r="44" spans="1:5" s="80" customFormat="1" x14ac:dyDescent="0.2">
      <c r="A44" s="176"/>
      <c r="B44" s="176"/>
      <c r="C44" s="176"/>
      <c r="D44" s="176"/>
      <c r="E44" s="176"/>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11"/>
  <sheetViews>
    <sheetView showGridLines="0" tabSelected="1" workbookViewId="0">
      <pane ySplit="1" topLeftCell="A1295" activePane="bottomLeft" state="frozen"/>
      <selection pane="bottomLeft" activeCell="G1311" sqref="G1311"/>
    </sheetView>
  </sheetViews>
  <sheetFormatPr defaultRowHeight="13.5" x14ac:dyDescent="0.3"/>
  <cols>
    <col min="1" max="1" width="8.33203125" style="186" customWidth="1"/>
    <col min="2" max="2" width="1.6640625" style="186" customWidth="1"/>
    <col min="3" max="3" width="4.1640625" style="186" customWidth="1"/>
    <col min="4" max="4" width="4.33203125" style="186" customWidth="1"/>
    <col min="5" max="5" width="17.1640625" style="186" customWidth="1"/>
    <col min="6" max="6" width="75" style="186" customWidth="1"/>
    <col min="7" max="7" width="8.6640625" style="186" customWidth="1"/>
    <col min="8" max="8" width="11.1640625" style="186" customWidth="1"/>
    <col min="9" max="9" width="12.6640625" style="187" customWidth="1"/>
    <col min="10" max="10" width="23.5" style="186" customWidth="1"/>
    <col min="11" max="11" width="15.5" style="186" customWidth="1"/>
    <col min="12" max="18" width="9.33203125" style="186"/>
    <col min="19" max="19" width="8.1640625" style="186" hidden="1" customWidth="1"/>
    <col min="20" max="20" width="29.6640625" style="186" hidden="1" customWidth="1"/>
    <col min="21" max="21" width="16.33203125" style="186" hidden="1" customWidth="1"/>
    <col min="22" max="22" width="12.33203125" style="186" customWidth="1"/>
    <col min="23" max="23" width="16.33203125" style="186" customWidth="1"/>
    <col min="24" max="24" width="12.33203125" style="186" customWidth="1"/>
    <col min="25" max="25" width="15" style="186" customWidth="1"/>
    <col min="26" max="26" width="11" style="186" customWidth="1"/>
    <col min="27" max="27" width="15" style="186" customWidth="1"/>
    <col min="28" max="28" width="16.33203125" style="186" customWidth="1"/>
    <col min="29" max="29" width="11" style="186" customWidth="1"/>
    <col min="30" max="30" width="15" style="186" customWidth="1"/>
    <col min="31" max="31" width="16.33203125" style="186" customWidth="1"/>
    <col min="32" max="16384" width="9.33203125" style="186"/>
  </cols>
  <sheetData>
    <row r="1" spans="1:70" ht="21.75" customHeight="1" x14ac:dyDescent="0.3">
      <c r="A1" s="362"/>
      <c r="B1" s="365"/>
      <c r="C1" s="365"/>
      <c r="D1" s="363" t="s">
        <v>0</v>
      </c>
      <c r="E1" s="365"/>
      <c r="F1" s="168" t="s">
        <v>43</v>
      </c>
      <c r="G1" s="177" t="s">
        <v>44</v>
      </c>
      <c r="H1" s="177"/>
      <c r="I1" s="364"/>
      <c r="J1" s="168" t="s">
        <v>45</v>
      </c>
      <c r="K1" s="363" t="s">
        <v>46</v>
      </c>
      <c r="L1" s="168" t="s">
        <v>47</v>
      </c>
      <c r="M1" s="168"/>
      <c r="N1" s="168"/>
      <c r="O1" s="168"/>
      <c r="P1" s="168"/>
      <c r="Q1" s="168"/>
      <c r="R1" s="168"/>
      <c r="S1" s="168"/>
      <c r="T1" s="168"/>
      <c r="U1" s="167"/>
      <c r="V1" s="167"/>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c r="BP1" s="362"/>
      <c r="BQ1" s="362"/>
      <c r="BR1" s="362"/>
    </row>
    <row r="2" spans="1:70" ht="36.950000000000003" customHeight="1" x14ac:dyDescent="0.3">
      <c r="L2" s="361" t="s">
        <v>3</v>
      </c>
      <c r="M2" s="360"/>
      <c r="N2" s="360"/>
      <c r="O2" s="360"/>
      <c r="P2" s="360"/>
      <c r="Q2" s="360"/>
      <c r="R2" s="360"/>
      <c r="S2" s="360"/>
      <c r="T2" s="360"/>
      <c r="U2" s="360"/>
      <c r="V2" s="360"/>
      <c r="AT2" s="193" t="s">
        <v>41</v>
      </c>
    </row>
    <row r="3" spans="1:70" ht="6.95" customHeight="1" x14ac:dyDescent="0.3">
      <c r="B3" s="359"/>
      <c r="C3" s="357"/>
      <c r="D3" s="357"/>
      <c r="E3" s="357"/>
      <c r="F3" s="357"/>
      <c r="G3" s="357"/>
      <c r="H3" s="357"/>
      <c r="I3" s="358"/>
      <c r="J3" s="357"/>
      <c r="K3" s="356"/>
      <c r="AT3" s="193" t="s">
        <v>42</v>
      </c>
    </row>
    <row r="4" spans="1:70" ht="36.950000000000003" customHeight="1" x14ac:dyDescent="0.3">
      <c r="B4" s="354"/>
      <c r="C4" s="352"/>
      <c r="D4" s="328" t="s">
        <v>48</v>
      </c>
      <c r="E4" s="352"/>
      <c r="F4" s="352"/>
      <c r="G4" s="352"/>
      <c r="H4" s="352"/>
      <c r="I4" s="353"/>
      <c r="J4" s="352"/>
      <c r="K4" s="351"/>
      <c r="M4" s="355" t="s">
        <v>6</v>
      </c>
      <c r="AT4" s="193" t="s">
        <v>2</v>
      </c>
    </row>
    <row r="5" spans="1:70" ht="6.95" customHeight="1" x14ac:dyDescent="0.3">
      <c r="B5" s="354"/>
      <c r="C5" s="352"/>
      <c r="D5" s="352"/>
      <c r="E5" s="352"/>
      <c r="F5" s="352"/>
      <c r="G5" s="352"/>
      <c r="H5" s="352"/>
      <c r="I5" s="353"/>
      <c r="J5" s="352"/>
      <c r="K5" s="351"/>
    </row>
    <row r="6" spans="1:70" ht="15" x14ac:dyDescent="0.3">
      <c r="B6" s="354"/>
      <c r="C6" s="352"/>
      <c r="D6" s="321" t="s">
        <v>7</v>
      </c>
      <c r="E6" s="352"/>
      <c r="F6" s="352"/>
      <c r="G6" s="352"/>
      <c r="H6" s="352"/>
      <c r="I6" s="353"/>
      <c r="J6" s="352"/>
      <c r="K6" s="351"/>
    </row>
    <row r="7" spans="1:70" ht="22.5" customHeight="1" x14ac:dyDescent="0.3">
      <c r="B7" s="354"/>
      <c r="C7" s="352"/>
      <c r="D7" s="352"/>
      <c r="E7" s="327" t="str">
        <f>'[14]Rekapitulace stavby'!K6</f>
        <v>Stavební úpravy BD Milín - blok L, Medvídků č.p. 220, 221</v>
      </c>
      <c r="F7" s="326"/>
      <c r="G7" s="326"/>
      <c r="H7" s="326"/>
      <c r="I7" s="353"/>
      <c r="J7" s="352"/>
      <c r="K7" s="351"/>
    </row>
    <row r="8" spans="1:70" s="188" customFormat="1" ht="15" x14ac:dyDescent="0.3">
      <c r="B8" s="189"/>
      <c r="C8" s="223"/>
      <c r="D8" s="321" t="s">
        <v>49</v>
      </c>
      <c r="E8" s="223"/>
      <c r="F8" s="223"/>
      <c r="G8" s="223"/>
      <c r="H8" s="223"/>
      <c r="I8" s="296"/>
      <c r="J8" s="223"/>
      <c r="K8" s="295"/>
    </row>
    <row r="9" spans="1:70" s="188" customFormat="1" ht="36.950000000000003" customHeight="1" x14ac:dyDescent="0.3">
      <c r="B9" s="189"/>
      <c r="C9" s="223"/>
      <c r="D9" s="223"/>
      <c r="E9" s="325" t="s">
        <v>50</v>
      </c>
      <c r="F9" s="324"/>
      <c r="G9" s="324"/>
      <c r="H9" s="324"/>
      <c r="I9" s="296"/>
      <c r="J9" s="223"/>
      <c r="K9" s="295"/>
    </row>
    <row r="10" spans="1:70" s="188" customFormat="1" x14ac:dyDescent="0.3">
      <c r="B10" s="189"/>
      <c r="C10" s="223"/>
      <c r="D10" s="223"/>
      <c r="E10" s="223"/>
      <c r="F10" s="223"/>
      <c r="G10" s="223"/>
      <c r="H10" s="223"/>
      <c r="I10" s="296"/>
      <c r="J10" s="223"/>
      <c r="K10" s="295"/>
    </row>
    <row r="11" spans="1:70" s="188" customFormat="1" ht="14.45" customHeight="1" x14ac:dyDescent="0.3">
      <c r="B11" s="189"/>
      <c r="C11" s="223"/>
      <c r="D11" s="321" t="s">
        <v>9</v>
      </c>
      <c r="E11" s="223"/>
      <c r="F11" s="320" t="s">
        <v>1</v>
      </c>
      <c r="G11" s="223"/>
      <c r="H11" s="223"/>
      <c r="I11" s="322" t="s">
        <v>10</v>
      </c>
      <c r="J11" s="320" t="s">
        <v>1</v>
      </c>
      <c r="K11" s="295"/>
    </row>
    <row r="12" spans="1:70" s="188" customFormat="1" ht="14.45" customHeight="1" x14ac:dyDescent="0.3">
      <c r="B12" s="189"/>
      <c r="C12" s="223"/>
      <c r="D12" s="321" t="s">
        <v>11</v>
      </c>
      <c r="E12" s="223"/>
      <c r="F12" s="320" t="s">
        <v>12</v>
      </c>
      <c r="G12" s="223"/>
      <c r="H12" s="223"/>
      <c r="I12" s="322" t="s">
        <v>13</v>
      </c>
      <c r="J12" s="323" t="str">
        <f>'[14]Rekapitulace stavby'!AN8</f>
        <v>16. 5. 2017</v>
      </c>
      <c r="K12" s="295"/>
    </row>
    <row r="13" spans="1:70" s="188" customFormat="1" ht="10.9" customHeight="1" x14ac:dyDescent="0.3">
      <c r="B13" s="189"/>
      <c r="C13" s="223"/>
      <c r="D13" s="223"/>
      <c r="E13" s="223"/>
      <c r="F13" s="223"/>
      <c r="G13" s="223"/>
      <c r="H13" s="223"/>
      <c r="I13" s="296"/>
      <c r="J13" s="223"/>
      <c r="K13" s="295"/>
    </row>
    <row r="14" spans="1:70" s="188" customFormat="1" ht="14.45" customHeight="1" x14ac:dyDescent="0.3">
      <c r="B14" s="189"/>
      <c r="C14" s="223"/>
      <c r="D14" s="321" t="s">
        <v>14</v>
      </c>
      <c r="E14" s="223"/>
      <c r="F14" s="223"/>
      <c r="G14" s="223"/>
      <c r="H14" s="223"/>
      <c r="I14" s="322" t="s">
        <v>15</v>
      </c>
      <c r="J14" s="320" t="str">
        <f>IF('[14]Rekapitulace stavby'!AN10="","",'[14]Rekapitulace stavby'!AN10)</f>
        <v/>
      </c>
      <c r="K14" s="295"/>
    </row>
    <row r="15" spans="1:70" s="188" customFormat="1" ht="18" customHeight="1" x14ac:dyDescent="0.3">
      <c r="B15" s="189"/>
      <c r="C15" s="223"/>
      <c r="D15" s="223"/>
      <c r="E15" s="320" t="str">
        <f>IF('[14]Rekapitulace stavby'!E11="","",'[14]Rekapitulace stavby'!E11)</f>
        <v xml:space="preserve"> </v>
      </c>
      <c r="F15" s="223"/>
      <c r="G15" s="223"/>
      <c r="H15" s="223"/>
      <c r="I15" s="322" t="s">
        <v>16</v>
      </c>
      <c r="J15" s="320" t="str">
        <f>IF('[14]Rekapitulace stavby'!AN11="","",'[14]Rekapitulace stavby'!AN11)</f>
        <v/>
      </c>
      <c r="K15" s="295"/>
    </row>
    <row r="16" spans="1:70" s="188" customFormat="1" ht="6.95" customHeight="1" x14ac:dyDescent="0.3">
      <c r="B16" s="189"/>
      <c r="C16" s="223"/>
      <c r="D16" s="223"/>
      <c r="E16" s="223"/>
      <c r="F16" s="223"/>
      <c r="G16" s="223"/>
      <c r="H16" s="223"/>
      <c r="I16" s="296"/>
      <c r="J16" s="223"/>
      <c r="K16" s="295"/>
    </row>
    <row r="17" spans="2:11" s="188" customFormat="1" ht="14.45" customHeight="1" x14ac:dyDescent="0.3">
      <c r="B17" s="189"/>
      <c r="C17" s="223"/>
      <c r="D17" s="321" t="s">
        <v>17</v>
      </c>
      <c r="E17" s="223"/>
      <c r="F17" s="223"/>
      <c r="G17" s="223"/>
      <c r="H17" s="223"/>
      <c r="I17" s="322" t="s">
        <v>15</v>
      </c>
      <c r="J17" s="320" t="str">
        <f>IF('[14]Rekapitulace stavby'!AN13="Vyplň údaj","",IF('[14]Rekapitulace stavby'!AN13="","",'[14]Rekapitulace stavby'!AN13))</f>
        <v/>
      </c>
      <c r="K17" s="295"/>
    </row>
    <row r="18" spans="2:11" s="188" customFormat="1" ht="18" customHeight="1" x14ac:dyDescent="0.3">
      <c r="B18" s="189"/>
      <c r="C18" s="223"/>
      <c r="D18" s="223"/>
      <c r="E18" s="320" t="str">
        <f>IF('[14]Rekapitulace stavby'!E14="Vyplň údaj","",IF('[14]Rekapitulace stavby'!E14="","",'[14]Rekapitulace stavby'!E14))</f>
        <v/>
      </c>
      <c r="F18" s="223"/>
      <c r="G18" s="223"/>
      <c r="H18" s="223"/>
      <c r="I18" s="322" t="s">
        <v>16</v>
      </c>
      <c r="J18" s="320" t="str">
        <f>IF('[14]Rekapitulace stavby'!AN14="Vyplň údaj","",IF('[14]Rekapitulace stavby'!AN14="","",'[14]Rekapitulace stavby'!AN14))</f>
        <v/>
      </c>
      <c r="K18" s="295"/>
    </row>
    <row r="19" spans="2:11" s="188" customFormat="1" ht="6.95" customHeight="1" x14ac:dyDescent="0.3">
      <c r="B19" s="189"/>
      <c r="C19" s="223"/>
      <c r="D19" s="223"/>
      <c r="E19" s="223"/>
      <c r="F19" s="223"/>
      <c r="G19" s="223"/>
      <c r="H19" s="223"/>
      <c r="I19" s="296"/>
      <c r="J19" s="223"/>
      <c r="K19" s="295"/>
    </row>
    <row r="20" spans="2:11" s="188" customFormat="1" ht="14.45" customHeight="1" x14ac:dyDescent="0.3">
      <c r="B20" s="189"/>
      <c r="C20" s="223"/>
      <c r="D20" s="321" t="s">
        <v>18</v>
      </c>
      <c r="E20" s="223"/>
      <c r="F20" s="223"/>
      <c r="G20" s="223"/>
      <c r="H20" s="223"/>
      <c r="I20" s="322" t="s">
        <v>15</v>
      </c>
      <c r="J20" s="320" t="str">
        <f>IF('[14]Rekapitulace stavby'!AN16="","",'[14]Rekapitulace stavby'!AN16)</f>
        <v/>
      </c>
      <c r="K20" s="295"/>
    </row>
    <row r="21" spans="2:11" s="188" customFormat="1" ht="18" customHeight="1" x14ac:dyDescent="0.3">
      <c r="B21" s="189"/>
      <c r="C21" s="223"/>
      <c r="D21" s="223"/>
      <c r="E21" s="320" t="str">
        <f>IF('[14]Rekapitulace stavby'!E17="","",'[14]Rekapitulace stavby'!E17)</f>
        <v xml:space="preserve"> </v>
      </c>
      <c r="F21" s="223"/>
      <c r="G21" s="223"/>
      <c r="H21" s="223"/>
      <c r="I21" s="322" t="s">
        <v>16</v>
      </c>
      <c r="J21" s="320" t="str">
        <f>IF('[14]Rekapitulace stavby'!AN17="","",'[14]Rekapitulace stavby'!AN17)</f>
        <v/>
      </c>
      <c r="K21" s="295"/>
    </row>
    <row r="22" spans="2:11" s="188" customFormat="1" ht="6.95" customHeight="1" x14ac:dyDescent="0.3">
      <c r="B22" s="189"/>
      <c r="C22" s="223"/>
      <c r="D22" s="223"/>
      <c r="E22" s="223"/>
      <c r="F22" s="223"/>
      <c r="G22" s="223"/>
      <c r="H22" s="223"/>
      <c r="I22" s="296"/>
      <c r="J22" s="223"/>
      <c r="K22" s="295"/>
    </row>
    <row r="23" spans="2:11" s="188" customFormat="1" ht="14.45" customHeight="1" x14ac:dyDescent="0.3">
      <c r="B23" s="189"/>
      <c r="C23" s="223"/>
      <c r="D23" s="321" t="s">
        <v>20</v>
      </c>
      <c r="E23" s="223"/>
      <c r="F23" s="223"/>
      <c r="G23" s="223"/>
      <c r="H23" s="223"/>
      <c r="I23" s="296"/>
      <c r="J23" s="223"/>
      <c r="K23" s="295"/>
    </row>
    <row r="24" spans="2:11" s="345" customFormat="1" ht="22.5" customHeight="1" x14ac:dyDescent="0.3">
      <c r="B24" s="350"/>
      <c r="C24" s="347"/>
      <c r="D24" s="347"/>
      <c r="E24" s="349" t="s">
        <v>1</v>
      </c>
      <c r="F24" s="349"/>
      <c r="G24" s="349"/>
      <c r="H24" s="349"/>
      <c r="I24" s="348"/>
      <c r="J24" s="347"/>
      <c r="K24" s="346"/>
    </row>
    <row r="25" spans="2:11" s="188" customFormat="1" ht="6.95" customHeight="1" x14ac:dyDescent="0.3">
      <c r="B25" s="189"/>
      <c r="C25" s="223"/>
      <c r="D25" s="223"/>
      <c r="E25" s="223"/>
      <c r="F25" s="223"/>
      <c r="G25" s="223"/>
      <c r="H25" s="223"/>
      <c r="I25" s="296"/>
      <c r="J25" s="223"/>
      <c r="K25" s="295"/>
    </row>
    <row r="26" spans="2:11" s="188" customFormat="1" ht="6.95" customHeight="1" x14ac:dyDescent="0.3">
      <c r="B26" s="189"/>
      <c r="C26" s="223"/>
      <c r="D26" s="268"/>
      <c r="E26" s="268"/>
      <c r="F26" s="268"/>
      <c r="G26" s="268"/>
      <c r="H26" s="268"/>
      <c r="I26" s="343"/>
      <c r="J26" s="268"/>
      <c r="K26" s="342"/>
    </row>
    <row r="27" spans="2:11" s="188" customFormat="1" ht="25.35" customHeight="1" x14ac:dyDescent="0.3">
      <c r="B27" s="189"/>
      <c r="C27" s="223"/>
      <c r="D27" s="344" t="s">
        <v>21</v>
      </c>
      <c r="E27" s="223"/>
      <c r="F27" s="223"/>
      <c r="G27" s="223"/>
      <c r="H27" s="223"/>
      <c r="I27" s="296"/>
      <c r="J27" s="313">
        <f>ROUND(J112,2)</f>
        <v>0</v>
      </c>
      <c r="K27" s="295"/>
    </row>
    <row r="28" spans="2:11" s="188" customFormat="1" ht="6.95" customHeight="1" x14ac:dyDescent="0.3">
      <c r="B28" s="189"/>
      <c r="C28" s="223"/>
      <c r="D28" s="268"/>
      <c r="E28" s="268"/>
      <c r="F28" s="268"/>
      <c r="G28" s="268"/>
      <c r="H28" s="268"/>
      <c r="I28" s="343"/>
      <c r="J28" s="268"/>
      <c r="K28" s="342"/>
    </row>
    <row r="29" spans="2:11" s="188" customFormat="1" ht="14.45" customHeight="1" x14ac:dyDescent="0.3">
      <c r="B29" s="189"/>
      <c r="C29" s="223"/>
      <c r="D29" s="223"/>
      <c r="E29" s="223"/>
      <c r="F29" s="340" t="s">
        <v>23</v>
      </c>
      <c r="G29" s="223"/>
      <c r="H29" s="223"/>
      <c r="I29" s="341" t="s">
        <v>22</v>
      </c>
      <c r="J29" s="340" t="s">
        <v>24</v>
      </c>
      <c r="K29" s="295"/>
    </row>
    <row r="30" spans="2:11" s="188" customFormat="1" ht="14.45" customHeight="1" x14ac:dyDescent="0.3">
      <c r="B30" s="189"/>
      <c r="C30" s="223"/>
      <c r="D30" s="339" t="s">
        <v>25</v>
      </c>
      <c r="E30" s="339" t="s">
        <v>26</v>
      </c>
      <c r="F30" s="337">
        <f>ROUND(SUM(BE112:BE1307), 2)</f>
        <v>0</v>
      </c>
      <c r="G30" s="223"/>
      <c r="H30" s="223"/>
      <c r="I30" s="338">
        <v>0.21</v>
      </c>
      <c r="J30" s="337">
        <f>ROUND(ROUND((SUM(BE112:BE1307)), 2)*I30, 2)</f>
        <v>0</v>
      </c>
      <c r="K30" s="295"/>
    </row>
    <row r="31" spans="2:11" s="188" customFormat="1" ht="14.45" customHeight="1" x14ac:dyDescent="0.3">
      <c r="B31" s="189"/>
      <c r="C31" s="223"/>
      <c r="D31" s="223"/>
      <c r="E31" s="339" t="s">
        <v>27</v>
      </c>
      <c r="F31" s="337">
        <f>ROUND(SUM(BF112:BF1307), 2)</f>
        <v>0</v>
      </c>
      <c r="G31" s="223"/>
      <c r="H31" s="223"/>
      <c r="I31" s="338">
        <v>0.15</v>
      </c>
      <c r="J31" s="337">
        <f>ROUND(ROUND((SUM(BF112:BF1307)), 2)*I31, 2)</f>
        <v>0</v>
      </c>
      <c r="K31" s="295"/>
    </row>
    <row r="32" spans="2:11" s="188" customFormat="1" ht="14.45" hidden="1" customHeight="1" x14ac:dyDescent="0.3">
      <c r="B32" s="189"/>
      <c r="C32" s="223"/>
      <c r="D32" s="223"/>
      <c r="E32" s="339" t="s">
        <v>28</v>
      </c>
      <c r="F32" s="337">
        <f>ROUND(SUM(BG112:BG1307), 2)</f>
        <v>0</v>
      </c>
      <c r="G32" s="223"/>
      <c r="H32" s="223"/>
      <c r="I32" s="338">
        <v>0.21</v>
      </c>
      <c r="J32" s="337">
        <v>0</v>
      </c>
      <c r="K32" s="295"/>
    </row>
    <row r="33" spans="2:11" s="188" customFormat="1" ht="14.45" hidden="1" customHeight="1" x14ac:dyDescent="0.3">
      <c r="B33" s="189"/>
      <c r="C33" s="223"/>
      <c r="D33" s="223"/>
      <c r="E33" s="339" t="s">
        <v>29</v>
      </c>
      <c r="F33" s="337">
        <f>ROUND(SUM(BH112:BH1307), 2)</f>
        <v>0</v>
      </c>
      <c r="G33" s="223"/>
      <c r="H33" s="223"/>
      <c r="I33" s="338">
        <v>0.15</v>
      </c>
      <c r="J33" s="337">
        <v>0</v>
      </c>
      <c r="K33" s="295"/>
    </row>
    <row r="34" spans="2:11" s="188" customFormat="1" ht="14.45" hidden="1" customHeight="1" x14ac:dyDescent="0.3">
      <c r="B34" s="189"/>
      <c r="C34" s="223"/>
      <c r="D34" s="223"/>
      <c r="E34" s="339" t="s">
        <v>30</v>
      </c>
      <c r="F34" s="337">
        <f>ROUND(SUM(BI112:BI1307), 2)</f>
        <v>0</v>
      </c>
      <c r="G34" s="223"/>
      <c r="H34" s="223"/>
      <c r="I34" s="338">
        <v>0</v>
      </c>
      <c r="J34" s="337">
        <v>0</v>
      </c>
      <c r="K34" s="295"/>
    </row>
    <row r="35" spans="2:11" s="188" customFormat="1" ht="6.95" customHeight="1" x14ac:dyDescent="0.3">
      <c r="B35" s="189"/>
      <c r="C35" s="223"/>
      <c r="D35" s="223"/>
      <c r="E35" s="223"/>
      <c r="F35" s="223"/>
      <c r="G35" s="223"/>
      <c r="H35" s="223"/>
      <c r="I35" s="296"/>
      <c r="J35" s="223"/>
      <c r="K35" s="295"/>
    </row>
    <row r="36" spans="2:11" s="188" customFormat="1" ht="25.35" customHeight="1" x14ac:dyDescent="0.3">
      <c r="B36" s="189"/>
      <c r="C36" s="318"/>
      <c r="D36" s="336" t="s">
        <v>31</v>
      </c>
      <c r="E36" s="335"/>
      <c r="F36" s="335"/>
      <c r="G36" s="334" t="s">
        <v>32</v>
      </c>
      <c r="H36" s="333" t="s">
        <v>33</v>
      </c>
      <c r="I36" s="332"/>
      <c r="J36" s="331">
        <f>SUM(J27:J34)</f>
        <v>0</v>
      </c>
      <c r="K36" s="330"/>
    </row>
    <row r="37" spans="2:11" s="188" customFormat="1" ht="14.45" customHeight="1" x14ac:dyDescent="0.3">
      <c r="B37" s="192"/>
      <c r="C37" s="190"/>
      <c r="D37" s="190"/>
      <c r="E37" s="190"/>
      <c r="F37" s="190"/>
      <c r="G37" s="190"/>
      <c r="H37" s="190"/>
      <c r="I37" s="191"/>
      <c r="J37" s="190"/>
      <c r="K37" s="294"/>
    </row>
    <row r="41" spans="2:11" s="188" customFormat="1" ht="6.95" customHeight="1" x14ac:dyDescent="0.3">
      <c r="B41" s="293"/>
      <c r="C41" s="291"/>
      <c r="D41" s="291"/>
      <c r="E41" s="291"/>
      <c r="F41" s="291"/>
      <c r="G41" s="291"/>
      <c r="H41" s="291"/>
      <c r="I41" s="292"/>
      <c r="J41" s="291"/>
      <c r="K41" s="329"/>
    </row>
    <row r="42" spans="2:11" s="188" customFormat="1" ht="36.950000000000003" customHeight="1" x14ac:dyDescent="0.3">
      <c r="B42" s="189"/>
      <c r="C42" s="328" t="s">
        <v>51</v>
      </c>
      <c r="D42" s="223"/>
      <c r="E42" s="223"/>
      <c r="F42" s="223"/>
      <c r="G42" s="223"/>
      <c r="H42" s="223"/>
      <c r="I42" s="296"/>
      <c r="J42" s="223"/>
      <c r="K42" s="295"/>
    </row>
    <row r="43" spans="2:11" s="188" customFormat="1" ht="6.95" customHeight="1" x14ac:dyDescent="0.3">
      <c r="B43" s="189"/>
      <c r="C43" s="223"/>
      <c r="D43" s="223"/>
      <c r="E43" s="223"/>
      <c r="F43" s="223"/>
      <c r="G43" s="223"/>
      <c r="H43" s="223"/>
      <c r="I43" s="296"/>
      <c r="J43" s="223"/>
      <c r="K43" s="295"/>
    </row>
    <row r="44" spans="2:11" s="188" customFormat="1" ht="14.45" customHeight="1" x14ac:dyDescent="0.3">
      <c r="B44" s="189"/>
      <c r="C44" s="321" t="s">
        <v>7</v>
      </c>
      <c r="D44" s="223"/>
      <c r="E44" s="223"/>
      <c r="F44" s="223"/>
      <c r="G44" s="223"/>
      <c r="H44" s="223"/>
      <c r="I44" s="296"/>
      <c r="J44" s="223"/>
      <c r="K44" s="295"/>
    </row>
    <row r="45" spans="2:11" s="188" customFormat="1" ht="22.5" customHeight="1" x14ac:dyDescent="0.3">
      <c r="B45" s="189"/>
      <c r="C45" s="223"/>
      <c r="D45" s="223"/>
      <c r="E45" s="327" t="str">
        <f>E7</f>
        <v>Stavební úpravy BD Milín - blok L, Medvídků č.p. 220, 221</v>
      </c>
      <c r="F45" s="326"/>
      <c r="G45" s="326"/>
      <c r="H45" s="326"/>
      <c r="I45" s="296"/>
      <c r="J45" s="223"/>
      <c r="K45" s="295"/>
    </row>
    <row r="46" spans="2:11" s="188" customFormat="1" ht="14.45" customHeight="1" x14ac:dyDescent="0.3">
      <c r="B46" s="189"/>
      <c r="C46" s="321" t="s">
        <v>49</v>
      </c>
      <c r="D46" s="223"/>
      <c r="E46" s="223"/>
      <c r="F46" s="223"/>
      <c r="G46" s="223"/>
      <c r="H46" s="223"/>
      <c r="I46" s="296"/>
      <c r="J46" s="223"/>
      <c r="K46" s="295"/>
    </row>
    <row r="47" spans="2:11" s="188" customFormat="1" ht="23.25" customHeight="1" x14ac:dyDescent="0.3">
      <c r="B47" s="189"/>
      <c r="C47" s="223"/>
      <c r="D47" s="223"/>
      <c r="E47" s="325" t="str">
        <f>E9</f>
        <v>1 - Architektonicko-stavební část</v>
      </c>
      <c r="F47" s="324"/>
      <c r="G47" s="324"/>
      <c r="H47" s="324"/>
      <c r="I47" s="296"/>
      <c r="J47" s="223"/>
      <c r="K47" s="295"/>
    </row>
    <row r="48" spans="2:11" s="188" customFormat="1" ht="6.95" customHeight="1" x14ac:dyDescent="0.3">
      <c r="B48" s="189"/>
      <c r="C48" s="223"/>
      <c r="D48" s="223"/>
      <c r="E48" s="223"/>
      <c r="F48" s="223"/>
      <c r="G48" s="223"/>
      <c r="H48" s="223"/>
      <c r="I48" s="296"/>
      <c r="J48" s="223"/>
      <c r="K48" s="295"/>
    </row>
    <row r="49" spans="2:47" s="188" customFormat="1" ht="18" customHeight="1" x14ac:dyDescent="0.3">
      <c r="B49" s="189"/>
      <c r="C49" s="321" t="s">
        <v>11</v>
      </c>
      <c r="D49" s="223"/>
      <c r="E49" s="223"/>
      <c r="F49" s="320" t="str">
        <f>F12</f>
        <v xml:space="preserve"> </v>
      </c>
      <c r="G49" s="223"/>
      <c r="H49" s="223"/>
      <c r="I49" s="322" t="s">
        <v>13</v>
      </c>
      <c r="J49" s="323" t="str">
        <f>IF(J12="","",J12)</f>
        <v>16. 5. 2017</v>
      </c>
      <c r="K49" s="295"/>
    </row>
    <row r="50" spans="2:47" s="188" customFormat="1" ht="6.95" customHeight="1" x14ac:dyDescent="0.3">
      <c r="B50" s="189"/>
      <c r="C50" s="223"/>
      <c r="D50" s="223"/>
      <c r="E50" s="223"/>
      <c r="F50" s="223"/>
      <c r="G50" s="223"/>
      <c r="H50" s="223"/>
      <c r="I50" s="296"/>
      <c r="J50" s="223"/>
      <c r="K50" s="295"/>
    </row>
    <row r="51" spans="2:47" s="188" customFormat="1" ht="15" x14ac:dyDescent="0.3">
      <c r="B51" s="189"/>
      <c r="C51" s="321" t="s">
        <v>14</v>
      </c>
      <c r="D51" s="223"/>
      <c r="E51" s="223"/>
      <c r="F51" s="320" t="str">
        <f>E15</f>
        <v xml:space="preserve"> </v>
      </c>
      <c r="G51" s="223"/>
      <c r="H51" s="223"/>
      <c r="I51" s="322" t="s">
        <v>18</v>
      </c>
      <c r="J51" s="320" t="str">
        <f>E21</f>
        <v xml:space="preserve"> </v>
      </c>
      <c r="K51" s="295"/>
    </row>
    <row r="52" spans="2:47" s="188" customFormat="1" ht="14.45" customHeight="1" x14ac:dyDescent="0.3">
      <c r="B52" s="189"/>
      <c r="C52" s="321" t="s">
        <v>17</v>
      </c>
      <c r="D52" s="223"/>
      <c r="E52" s="223"/>
      <c r="F52" s="320" t="str">
        <f>IF(E18="","",E18)</f>
        <v/>
      </c>
      <c r="G52" s="223"/>
      <c r="H52" s="223"/>
      <c r="I52" s="296"/>
      <c r="J52" s="223"/>
      <c r="K52" s="295"/>
    </row>
    <row r="53" spans="2:47" s="188" customFormat="1" ht="10.35" customHeight="1" x14ac:dyDescent="0.3">
      <c r="B53" s="189"/>
      <c r="C53" s="223"/>
      <c r="D53" s="223"/>
      <c r="E53" s="223"/>
      <c r="F53" s="223"/>
      <c r="G53" s="223"/>
      <c r="H53" s="223"/>
      <c r="I53" s="296"/>
      <c r="J53" s="223"/>
      <c r="K53" s="295"/>
    </row>
    <row r="54" spans="2:47" s="188" customFormat="1" ht="29.25" customHeight="1" x14ac:dyDescent="0.3">
      <c r="B54" s="189"/>
      <c r="C54" s="319" t="s">
        <v>52</v>
      </c>
      <c r="D54" s="318"/>
      <c r="E54" s="318"/>
      <c r="F54" s="318"/>
      <c r="G54" s="318"/>
      <c r="H54" s="318"/>
      <c r="I54" s="317"/>
      <c r="J54" s="316" t="s">
        <v>53</v>
      </c>
      <c r="K54" s="315"/>
    </row>
    <row r="55" spans="2:47" s="188" customFormat="1" ht="10.35" customHeight="1" x14ac:dyDescent="0.3">
      <c r="B55" s="189"/>
      <c r="C55" s="223"/>
      <c r="D55" s="223"/>
      <c r="E55" s="223"/>
      <c r="F55" s="223"/>
      <c r="G55" s="223"/>
      <c r="H55" s="223"/>
      <c r="I55" s="296"/>
      <c r="J55" s="223"/>
      <c r="K55" s="295"/>
    </row>
    <row r="56" spans="2:47" s="188" customFormat="1" ht="29.25" customHeight="1" x14ac:dyDescent="0.3">
      <c r="B56" s="189"/>
      <c r="C56" s="314" t="s">
        <v>54</v>
      </c>
      <c r="D56" s="223"/>
      <c r="E56" s="223"/>
      <c r="F56" s="223"/>
      <c r="G56" s="223"/>
      <c r="H56" s="223"/>
      <c r="I56" s="296"/>
      <c r="J56" s="313">
        <f>J112</f>
        <v>0</v>
      </c>
      <c r="K56" s="295"/>
      <c r="AU56" s="193" t="s">
        <v>55</v>
      </c>
    </row>
    <row r="57" spans="2:47" s="305" customFormat="1" ht="24.95" customHeight="1" x14ac:dyDescent="0.3">
      <c r="B57" s="312"/>
      <c r="C57" s="311"/>
      <c r="D57" s="310" t="s">
        <v>56</v>
      </c>
      <c r="E57" s="309"/>
      <c r="F57" s="309"/>
      <c r="G57" s="309"/>
      <c r="H57" s="309"/>
      <c r="I57" s="308"/>
      <c r="J57" s="307">
        <f>J113</f>
        <v>0</v>
      </c>
      <c r="K57" s="306"/>
    </row>
    <row r="58" spans="2:47" s="297" customFormat="1" ht="19.899999999999999" customHeight="1" x14ac:dyDescent="0.3">
      <c r="B58" s="304"/>
      <c r="C58" s="303"/>
      <c r="D58" s="302" t="s">
        <v>57</v>
      </c>
      <c r="E58" s="301"/>
      <c r="F58" s="301"/>
      <c r="G58" s="301"/>
      <c r="H58" s="301"/>
      <c r="I58" s="300"/>
      <c r="J58" s="299">
        <f>J114</f>
        <v>0</v>
      </c>
      <c r="K58" s="298"/>
    </row>
    <row r="59" spans="2:47" s="297" customFormat="1" ht="19.899999999999999" customHeight="1" x14ac:dyDescent="0.3">
      <c r="B59" s="304"/>
      <c r="C59" s="303"/>
      <c r="D59" s="302" t="s">
        <v>58</v>
      </c>
      <c r="E59" s="301"/>
      <c r="F59" s="301"/>
      <c r="G59" s="301"/>
      <c r="H59" s="301"/>
      <c r="I59" s="300"/>
      <c r="J59" s="299">
        <f>J165</f>
        <v>0</v>
      </c>
      <c r="K59" s="298"/>
    </row>
    <row r="60" spans="2:47" s="297" customFormat="1" ht="19.899999999999999" customHeight="1" x14ac:dyDescent="0.3">
      <c r="B60" s="304"/>
      <c r="C60" s="303"/>
      <c r="D60" s="302" t="s">
        <v>59</v>
      </c>
      <c r="E60" s="301"/>
      <c r="F60" s="301"/>
      <c r="G60" s="301"/>
      <c r="H60" s="301"/>
      <c r="I60" s="300"/>
      <c r="J60" s="299">
        <f>J175</f>
        <v>0</v>
      </c>
      <c r="K60" s="298"/>
    </row>
    <row r="61" spans="2:47" s="297" customFormat="1" ht="19.899999999999999" customHeight="1" x14ac:dyDescent="0.3">
      <c r="B61" s="304"/>
      <c r="C61" s="303"/>
      <c r="D61" s="302" t="s">
        <v>60</v>
      </c>
      <c r="E61" s="301"/>
      <c r="F61" s="301"/>
      <c r="G61" s="301"/>
      <c r="H61" s="301"/>
      <c r="I61" s="300"/>
      <c r="J61" s="299">
        <f>J181</f>
        <v>0</v>
      </c>
      <c r="K61" s="298"/>
    </row>
    <row r="62" spans="2:47" s="297" customFormat="1" ht="19.899999999999999" customHeight="1" x14ac:dyDescent="0.3">
      <c r="B62" s="304"/>
      <c r="C62" s="303"/>
      <c r="D62" s="302" t="s">
        <v>61</v>
      </c>
      <c r="E62" s="301"/>
      <c r="F62" s="301"/>
      <c r="G62" s="301"/>
      <c r="H62" s="301"/>
      <c r="I62" s="300"/>
      <c r="J62" s="299">
        <f>J191</f>
        <v>0</v>
      </c>
      <c r="K62" s="298"/>
    </row>
    <row r="63" spans="2:47" s="297" customFormat="1" ht="19.899999999999999" customHeight="1" x14ac:dyDescent="0.3">
      <c r="B63" s="304"/>
      <c r="C63" s="303"/>
      <c r="D63" s="302" t="s">
        <v>62</v>
      </c>
      <c r="E63" s="301"/>
      <c r="F63" s="301"/>
      <c r="G63" s="301"/>
      <c r="H63" s="301"/>
      <c r="I63" s="300"/>
      <c r="J63" s="299">
        <f>J234</f>
        <v>0</v>
      </c>
      <c r="K63" s="298"/>
    </row>
    <row r="64" spans="2:47" s="297" customFormat="1" ht="19.899999999999999" customHeight="1" x14ac:dyDescent="0.3">
      <c r="B64" s="304"/>
      <c r="C64" s="303"/>
      <c r="D64" s="302" t="s">
        <v>63</v>
      </c>
      <c r="E64" s="301"/>
      <c r="F64" s="301"/>
      <c r="G64" s="301"/>
      <c r="H64" s="301"/>
      <c r="I64" s="300"/>
      <c r="J64" s="299">
        <f>J538</f>
        <v>0</v>
      </c>
      <c r="K64" s="298"/>
    </row>
    <row r="65" spans="2:11" s="297" customFormat="1" ht="19.899999999999999" customHeight="1" x14ac:dyDescent="0.3">
      <c r="B65" s="304"/>
      <c r="C65" s="303"/>
      <c r="D65" s="302" t="s">
        <v>64</v>
      </c>
      <c r="E65" s="301"/>
      <c r="F65" s="301"/>
      <c r="G65" s="301"/>
      <c r="H65" s="301"/>
      <c r="I65" s="300"/>
      <c r="J65" s="299">
        <f>J580</f>
        <v>0</v>
      </c>
      <c r="K65" s="298"/>
    </row>
    <row r="66" spans="2:11" s="297" customFormat="1" ht="19.899999999999999" customHeight="1" x14ac:dyDescent="0.3">
      <c r="B66" s="304"/>
      <c r="C66" s="303"/>
      <c r="D66" s="302" t="s">
        <v>65</v>
      </c>
      <c r="E66" s="301"/>
      <c r="F66" s="301"/>
      <c r="G66" s="301"/>
      <c r="H66" s="301"/>
      <c r="I66" s="300"/>
      <c r="J66" s="299">
        <f>J590</f>
        <v>0</v>
      </c>
      <c r="K66" s="298"/>
    </row>
    <row r="67" spans="2:11" s="297" customFormat="1" ht="19.899999999999999" customHeight="1" x14ac:dyDescent="0.3">
      <c r="B67" s="304"/>
      <c r="C67" s="303"/>
      <c r="D67" s="302" t="s">
        <v>66</v>
      </c>
      <c r="E67" s="301"/>
      <c r="F67" s="301"/>
      <c r="G67" s="301"/>
      <c r="H67" s="301"/>
      <c r="I67" s="300"/>
      <c r="J67" s="299">
        <f>J598</f>
        <v>0</v>
      </c>
      <c r="K67" s="298"/>
    </row>
    <row r="68" spans="2:11" s="297" customFormat="1" ht="19.899999999999999" customHeight="1" x14ac:dyDescent="0.3">
      <c r="B68" s="304"/>
      <c r="C68" s="303"/>
      <c r="D68" s="302" t="s">
        <v>67</v>
      </c>
      <c r="E68" s="301"/>
      <c r="F68" s="301"/>
      <c r="G68" s="301"/>
      <c r="H68" s="301"/>
      <c r="I68" s="300"/>
      <c r="J68" s="299">
        <f>J619</f>
        <v>0</v>
      </c>
      <c r="K68" s="298"/>
    </row>
    <row r="69" spans="2:11" s="297" customFormat="1" ht="19.899999999999999" customHeight="1" x14ac:dyDescent="0.3">
      <c r="B69" s="304"/>
      <c r="C69" s="303"/>
      <c r="D69" s="302" t="s">
        <v>68</v>
      </c>
      <c r="E69" s="301"/>
      <c r="F69" s="301"/>
      <c r="G69" s="301"/>
      <c r="H69" s="301"/>
      <c r="I69" s="300"/>
      <c r="J69" s="299">
        <f>J678</f>
        <v>0</v>
      </c>
      <c r="K69" s="298"/>
    </row>
    <row r="70" spans="2:11" s="297" customFormat="1" ht="19.899999999999999" customHeight="1" x14ac:dyDescent="0.3">
      <c r="B70" s="304"/>
      <c r="C70" s="303"/>
      <c r="D70" s="302" t="s">
        <v>69</v>
      </c>
      <c r="E70" s="301"/>
      <c r="F70" s="301"/>
      <c r="G70" s="301"/>
      <c r="H70" s="301"/>
      <c r="I70" s="300"/>
      <c r="J70" s="299">
        <f>J692</f>
        <v>0</v>
      </c>
      <c r="K70" s="298"/>
    </row>
    <row r="71" spans="2:11" s="305" customFormat="1" ht="24.95" customHeight="1" x14ac:dyDescent="0.3">
      <c r="B71" s="312"/>
      <c r="C71" s="311"/>
      <c r="D71" s="310" t="s">
        <v>70</v>
      </c>
      <c r="E71" s="309"/>
      <c r="F71" s="309"/>
      <c r="G71" s="309"/>
      <c r="H71" s="309"/>
      <c r="I71" s="308"/>
      <c r="J71" s="307">
        <f>J694</f>
        <v>0</v>
      </c>
      <c r="K71" s="306"/>
    </row>
    <row r="72" spans="2:11" s="297" customFormat="1" ht="19.899999999999999" customHeight="1" x14ac:dyDescent="0.3">
      <c r="B72" s="304"/>
      <c r="C72" s="303"/>
      <c r="D72" s="302" t="s">
        <v>71</v>
      </c>
      <c r="E72" s="301"/>
      <c r="F72" s="301"/>
      <c r="G72" s="301"/>
      <c r="H72" s="301"/>
      <c r="I72" s="300"/>
      <c r="J72" s="299">
        <f>J695</f>
        <v>0</v>
      </c>
      <c r="K72" s="298"/>
    </row>
    <row r="73" spans="2:11" s="297" customFormat="1" ht="19.899999999999999" customHeight="1" x14ac:dyDescent="0.3">
      <c r="B73" s="304"/>
      <c r="C73" s="303"/>
      <c r="D73" s="302" t="s">
        <v>72</v>
      </c>
      <c r="E73" s="301"/>
      <c r="F73" s="301"/>
      <c r="G73" s="301"/>
      <c r="H73" s="301"/>
      <c r="I73" s="300"/>
      <c r="J73" s="299">
        <f>J731</f>
        <v>0</v>
      </c>
      <c r="K73" s="298"/>
    </row>
    <row r="74" spans="2:11" s="297" customFormat="1" ht="19.899999999999999" customHeight="1" x14ac:dyDescent="0.3">
      <c r="B74" s="304"/>
      <c r="C74" s="303"/>
      <c r="D74" s="302" t="s">
        <v>73</v>
      </c>
      <c r="E74" s="301"/>
      <c r="F74" s="301"/>
      <c r="G74" s="301"/>
      <c r="H74" s="301"/>
      <c r="I74" s="300"/>
      <c r="J74" s="299">
        <f>J776</f>
        <v>0</v>
      </c>
      <c r="K74" s="298"/>
    </row>
    <row r="75" spans="2:11" s="297" customFormat="1" ht="19.899999999999999" customHeight="1" x14ac:dyDescent="0.3">
      <c r="B75" s="304"/>
      <c r="C75" s="303"/>
      <c r="D75" s="302" t="s">
        <v>74</v>
      </c>
      <c r="E75" s="301"/>
      <c r="F75" s="301"/>
      <c r="G75" s="301"/>
      <c r="H75" s="301"/>
      <c r="I75" s="300"/>
      <c r="J75" s="299">
        <f>J815</f>
        <v>0</v>
      </c>
      <c r="K75" s="298"/>
    </row>
    <row r="76" spans="2:11" s="297" customFormat="1" ht="19.899999999999999" customHeight="1" x14ac:dyDescent="0.3">
      <c r="B76" s="304"/>
      <c r="C76" s="303"/>
      <c r="D76" s="302" t="s">
        <v>75</v>
      </c>
      <c r="E76" s="301"/>
      <c r="F76" s="301"/>
      <c r="G76" s="301"/>
      <c r="H76" s="301"/>
      <c r="I76" s="300"/>
      <c r="J76" s="299">
        <f>J850</f>
        <v>0</v>
      </c>
      <c r="K76" s="298"/>
    </row>
    <row r="77" spans="2:11" s="297" customFormat="1" ht="19.899999999999999" customHeight="1" x14ac:dyDescent="0.3">
      <c r="B77" s="304"/>
      <c r="C77" s="303"/>
      <c r="D77" s="302" t="s">
        <v>76</v>
      </c>
      <c r="E77" s="301"/>
      <c r="F77" s="301"/>
      <c r="G77" s="301"/>
      <c r="H77" s="301"/>
      <c r="I77" s="300"/>
      <c r="J77" s="299">
        <f>J858</f>
        <v>0</v>
      </c>
      <c r="K77" s="298"/>
    </row>
    <row r="78" spans="2:11" s="297" customFormat="1" ht="19.899999999999999" customHeight="1" x14ac:dyDescent="0.3">
      <c r="B78" s="304"/>
      <c r="C78" s="303"/>
      <c r="D78" s="302" t="s">
        <v>77</v>
      </c>
      <c r="E78" s="301"/>
      <c r="F78" s="301"/>
      <c r="G78" s="301"/>
      <c r="H78" s="301"/>
      <c r="I78" s="300"/>
      <c r="J78" s="299">
        <f>J926</f>
        <v>0</v>
      </c>
      <c r="K78" s="298"/>
    </row>
    <row r="79" spans="2:11" s="297" customFormat="1" ht="19.899999999999999" customHeight="1" x14ac:dyDescent="0.3">
      <c r="B79" s="304"/>
      <c r="C79" s="303"/>
      <c r="D79" s="302" t="s">
        <v>78</v>
      </c>
      <c r="E79" s="301"/>
      <c r="F79" s="301"/>
      <c r="G79" s="301"/>
      <c r="H79" s="301"/>
      <c r="I79" s="300"/>
      <c r="J79" s="299">
        <f>J975</f>
        <v>0</v>
      </c>
      <c r="K79" s="298"/>
    </row>
    <row r="80" spans="2:11" s="297" customFormat="1" ht="19.899999999999999" customHeight="1" x14ac:dyDescent="0.3">
      <c r="B80" s="304"/>
      <c r="C80" s="303"/>
      <c r="D80" s="302" t="s">
        <v>79</v>
      </c>
      <c r="E80" s="301"/>
      <c r="F80" s="301"/>
      <c r="G80" s="301"/>
      <c r="H80" s="301"/>
      <c r="I80" s="300"/>
      <c r="J80" s="299">
        <f>J1033</f>
        <v>0</v>
      </c>
      <c r="K80" s="298"/>
    </row>
    <row r="81" spans="2:11" s="297" customFormat="1" ht="19.899999999999999" customHeight="1" x14ac:dyDescent="0.3">
      <c r="B81" s="304"/>
      <c r="C81" s="303"/>
      <c r="D81" s="302" t="s">
        <v>80</v>
      </c>
      <c r="E81" s="301"/>
      <c r="F81" s="301"/>
      <c r="G81" s="301"/>
      <c r="H81" s="301"/>
      <c r="I81" s="300"/>
      <c r="J81" s="299">
        <f>J1061</f>
        <v>0</v>
      </c>
      <c r="K81" s="298"/>
    </row>
    <row r="82" spans="2:11" s="297" customFormat="1" ht="19.899999999999999" customHeight="1" x14ac:dyDescent="0.3">
      <c r="B82" s="304"/>
      <c r="C82" s="303"/>
      <c r="D82" s="302" t="s">
        <v>81</v>
      </c>
      <c r="E82" s="301"/>
      <c r="F82" s="301"/>
      <c r="G82" s="301"/>
      <c r="H82" s="301"/>
      <c r="I82" s="300"/>
      <c r="J82" s="299">
        <f>J1224</f>
        <v>0</v>
      </c>
      <c r="K82" s="298"/>
    </row>
    <row r="83" spans="2:11" s="297" customFormat="1" ht="19.899999999999999" customHeight="1" x14ac:dyDescent="0.3">
      <c r="B83" s="304"/>
      <c r="C83" s="303"/>
      <c r="D83" s="302" t="s">
        <v>82</v>
      </c>
      <c r="E83" s="301"/>
      <c r="F83" s="301"/>
      <c r="G83" s="301"/>
      <c r="H83" s="301"/>
      <c r="I83" s="300"/>
      <c r="J83" s="299">
        <f>J1250</f>
        <v>0</v>
      </c>
      <c r="K83" s="298"/>
    </row>
    <row r="84" spans="2:11" s="297" customFormat="1" ht="19.899999999999999" customHeight="1" x14ac:dyDescent="0.3">
      <c r="B84" s="304"/>
      <c r="C84" s="303"/>
      <c r="D84" s="302" t="s">
        <v>83</v>
      </c>
      <c r="E84" s="301"/>
      <c r="F84" s="301"/>
      <c r="G84" s="301"/>
      <c r="H84" s="301"/>
      <c r="I84" s="300"/>
      <c r="J84" s="299">
        <f>J1270</f>
        <v>0</v>
      </c>
      <c r="K84" s="298"/>
    </row>
    <row r="85" spans="2:11" s="297" customFormat="1" ht="19.899999999999999" customHeight="1" x14ac:dyDescent="0.3">
      <c r="B85" s="304"/>
      <c r="C85" s="303"/>
      <c r="D85" s="302" t="s">
        <v>84</v>
      </c>
      <c r="E85" s="301"/>
      <c r="F85" s="301"/>
      <c r="G85" s="301"/>
      <c r="H85" s="301"/>
      <c r="I85" s="300"/>
      <c r="J85" s="299">
        <f>J1284</f>
        <v>0</v>
      </c>
      <c r="K85" s="298"/>
    </row>
    <row r="86" spans="2:11" s="305" customFormat="1" ht="24.95" customHeight="1" x14ac:dyDescent="0.3">
      <c r="B86" s="312"/>
      <c r="C86" s="311"/>
      <c r="D86" s="310" t="s">
        <v>85</v>
      </c>
      <c r="E86" s="309"/>
      <c r="F86" s="309"/>
      <c r="G86" s="309"/>
      <c r="H86" s="309"/>
      <c r="I86" s="308"/>
      <c r="J86" s="307">
        <f>J1289</f>
        <v>0</v>
      </c>
      <c r="K86" s="306"/>
    </row>
    <row r="87" spans="2:11" s="305" customFormat="1" ht="24.95" customHeight="1" x14ac:dyDescent="0.3">
      <c r="B87" s="312"/>
      <c r="C87" s="311"/>
      <c r="D87" s="310" t="s">
        <v>86</v>
      </c>
      <c r="E87" s="309"/>
      <c r="F87" s="309"/>
      <c r="G87" s="309"/>
      <c r="H87" s="309"/>
      <c r="I87" s="308"/>
      <c r="J87" s="307">
        <f>J1294</f>
        <v>0</v>
      </c>
      <c r="K87" s="306"/>
    </row>
    <row r="88" spans="2:11" s="297" customFormat="1" ht="19.899999999999999" customHeight="1" x14ac:dyDescent="0.3">
      <c r="B88" s="304"/>
      <c r="C88" s="303"/>
      <c r="D88" s="302" t="s">
        <v>87</v>
      </c>
      <c r="E88" s="301"/>
      <c r="F88" s="301"/>
      <c r="G88" s="301"/>
      <c r="H88" s="301"/>
      <c r="I88" s="300"/>
      <c r="J88" s="299">
        <f>J1295</f>
        <v>0</v>
      </c>
      <c r="K88" s="298"/>
    </row>
    <row r="89" spans="2:11" s="297" customFormat="1" ht="19.899999999999999" customHeight="1" x14ac:dyDescent="0.3">
      <c r="B89" s="304"/>
      <c r="C89" s="303"/>
      <c r="D89" s="302" t="s">
        <v>88</v>
      </c>
      <c r="E89" s="301"/>
      <c r="F89" s="301"/>
      <c r="G89" s="301"/>
      <c r="H89" s="301"/>
      <c r="I89" s="300"/>
      <c r="J89" s="299">
        <f>J1298</f>
        <v>0</v>
      </c>
      <c r="K89" s="298"/>
    </row>
    <row r="90" spans="2:11" s="297" customFormat="1" ht="19.899999999999999" customHeight="1" x14ac:dyDescent="0.3">
      <c r="B90" s="304"/>
      <c r="C90" s="303"/>
      <c r="D90" s="302" t="s">
        <v>89</v>
      </c>
      <c r="E90" s="301"/>
      <c r="F90" s="301"/>
      <c r="G90" s="301"/>
      <c r="H90" s="301"/>
      <c r="I90" s="300"/>
      <c r="J90" s="299">
        <f>J1300</f>
        <v>0</v>
      </c>
      <c r="K90" s="298"/>
    </row>
    <row r="91" spans="2:11" s="297" customFormat="1" ht="19.899999999999999" customHeight="1" x14ac:dyDescent="0.3">
      <c r="B91" s="304"/>
      <c r="C91" s="303"/>
      <c r="D91" s="302" t="s">
        <v>90</v>
      </c>
      <c r="E91" s="301"/>
      <c r="F91" s="301"/>
      <c r="G91" s="301"/>
      <c r="H91" s="301"/>
      <c r="I91" s="300"/>
      <c r="J91" s="299">
        <f>J1304</f>
        <v>0</v>
      </c>
      <c r="K91" s="298"/>
    </row>
    <row r="92" spans="2:11" s="297" customFormat="1" ht="19.899999999999999" customHeight="1" x14ac:dyDescent="0.3">
      <c r="B92" s="304"/>
      <c r="C92" s="303"/>
      <c r="D92" s="302" t="s">
        <v>91</v>
      </c>
      <c r="E92" s="301"/>
      <c r="F92" s="301"/>
      <c r="G92" s="301"/>
      <c r="H92" s="301"/>
      <c r="I92" s="300"/>
      <c r="J92" s="299">
        <f>J1306</f>
        <v>0</v>
      </c>
      <c r="K92" s="298"/>
    </row>
    <row r="93" spans="2:11" s="188" customFormat="1" ht="21.75" customHeight="1" x14ac:dyDescent="0.3">
      <c r="B93" s="189"/>
      <c r="C93" s="223"/>
      <c r="D93" s="223"/>
      <c r="E93" s="223"/>
      <c r="F93" s="223"/>
      <c r="G93" s="223"/>
      <c r="H93" s="223"/>
      <c r="I93" s="296"/>
      <c r="J93" s="223"/>
      <c r="K93" s="295"/>
    </row>
    <row r="94" spans="2:11" s="188" customFormat="1" ht="6.95" customHeight="1" x14ac:dyDescent="0.3">
      <c r="B94" s="192"/>
      <c r="C94" s="190"/>
      <c r="D94" s="190"/>
      <c r="E94" s="190"/>
      <c r="F94" s="190"/>
      <c r="G94" s="190"/>
      <c r="H94" s="190"/>
      <c r="I94" s="191"/>
      <c r="J94" s="190"/>
      <c r="K94" s="294"/>
    </row>
    <row r="98" spans="2:63" s="188" customFormat="1" ht="6.95" customHeight="1" x14ac:dyDescent="0.3">
      <c r="B98" s="293"/>
      <c r="C98" s="291"/>
      <c r="D98" s="291"/>
      <c r="E98" s="291"/>
      <c r="F98" s="291"/>
      <c r="G98" s="291"/>
      <c r="H98" s="291"/>
      <c r="I98" s="292"/>
      <c r="J98" s="291"/>
      <c r="K98" s="291"/>
      <c r="L98" s="189"/>
    </row>
    <row r="99" spans="2:63" s="188" customFormat="1" ht="36.950000000000003" customHeight="1" x14ac:dyDescent="0.3">
      <c r="B99" s="189"/>
      <c r="C99" s="290" t="s">
        <v>92</v>
      </c>
      <c r="L99" s="189"/>
    </row>
    <row r="100" spans="2:63" s="188" customFormat="1" ht="6.95" customHeight="1" x14ac:dyDescent="0.3">
      <c r="B100" s="189"/>
      <c r="L100" s="189"/>
    </row>
    <row r="101" spans="2:63" s="188" customFormat="1" ht="14.45" customHeight="1" x14ac:dyDescent="0.3">
      <c r="B101" s="189"/>
      <c r="C101" s="283" t="s">
        <v>7</v>
      </c>
      <c r="L101" s="189"/>
    </row>
    <row r="102" spans="2:63" s="188" customFormat="1" ht="22.5" customHeight="1" x14ac:dyDescent="0.3">
      <c r="B102" s="189"/>
      <c r="E102" s="289" t="str">
        <f>E7</f>
        <v>Stavební úpravy BD Milín - blok L, Medvídků č.p. 220, 221</v>
      </c>
      <c r="F102" s="288"/>
      <c r="G102" s="288"/>
      <c r="H102" s="288"/>
      <c r="L102" s="189"/>
    </row>
    <row r="103" spans="2:63" s="188" customFormat="1" ht="14.45" customHeight="1" x14ac:dyDescent="0.3">
      <c r="B103" s="189"/>
      <c r="C103" s="283" t="s">
        <v>49</v>
      </c>
      <c r="L103" s="189"/>
    </row>
    <row r="104" spans="2:63" s="188" customFormat="1" ht="23.25" customHeight="1" x14ac:dyDescent="0.3">
      <c r="B104" s="189"/>
      <c r="E104" s="287" t="str">
        <f>E9</f>
        <v>1 - Architektonicko-stavební část</v>
      </c>
      <c r="F104" s="286"/>
      <c r="G104" s="286"/>
      <c r="H104" s="286"/>
      <c r="L104" s="189"/>
    </row>
    <row r="105" spans="2:63" s="188" customFormat="1" ht="6.95" customHeight="1" x14ac:dyDescent="0.3">
      <c r="B105" s="189"/>
      <c r="L105" s="189"/>
    </row>
    <row r="106" spans="2:63" s="188" customFormat="1" ht="18" customHeight="1" x14ac:dyDescent="0.3">
      <c r="B106" s="189"/>
      <c r="C106" s="283" t="s">
        <v>11</v>
      </c>
      <c r="F106" s="282" t="str">
        <f>F12</f>
        <v xml:space="preserve"> </v>
      </c>
      <c r="I106" s="284" t="s">
        <v>13</v>
      </c>
      <c r="J106" s="285" t="str">
        <f>IF(J12="","",J12)</f>
        <v>16. 5. 2017</v>
      </c>
      <c r="L106" s="189"/>
    </row>
    <row r="107" spans="2:63" s="188" customFormat="1" ht="6.95" customHeight="1" x14ac:dyDescent="0.3">
      <c r="B107" s="189"/>
      <c r="L107" s="189"/>
    </row>
    <row r="108" spans="2:63" s="188" customFormat="1" ht="15" x14ac:dyDescent="0.3">
      <c r="B108" s="189"/>
      <c r="C108" s="283" t="s">
        <v>14</v>
      </c>
      <c r="F108" s="282" t="str">
        <f>E15</f>
        <v xml:space="preserve"> </v>
      </c>
      <c r="I108" s="284" t="s">
        <v>18</v>
      </c>
      <c r="J108" s="282" t="str">
        <f>E21</f>
        <v xml:space="preserve"> </v>
      </c>
      <c r="L108" s="189"/>
    </row>
    <row r="109" spans="2:63" s="188" customFormat="1" ht="14.45" customHeight="1" x14ac:dyDescent="0.3">
      <c r="B109" s="189"/>
      <c r="C109" s="283" t="s">
        <v>17</v>
      </c>
      <c r="F109" s="282" t="str">
        <f>IF(E18="","",E18)</f>
        <v/>
      </c>
      <c r="L109" s="189"/>
    </row>
    <row r="110" spans="2:63" s="188" customFormat="1" ht="10.35" customHeight="1" x14ac:dyDescent="0.3">
      <c r="B110" s="189"/>
      <c r="L110" s="189"/>
    </row>
    <row r="111" spans="2:63" s="273" customFormat="1" ht="29.25" customHeight="1" x14ac:dyDescent="0.3">
      <c r="B111" s="277"/>
      <c r="C111" s="281" t="s">
        <v>93</v>
      </c>
      <c r="D111" s="279" t="s">
        <v>35</v>
      </c>
      <c r="E111" s="279" t="s">
        <v>34</v>
      </c>
      <c r="F111" s="279" t="s">
        <v>94</v>
      </c>
      <c r="G111" s="279" t="s">
        <v>95</v>
      </c>
      <c r="H111" s="279" t="s">
        <v>96</v>
      </c>
      <c r="I111" s="280" t="s">
        <v>97</v>
      </c>
      <c r="J111" s="279" t="s">
        <v>53</v>
      </c>
      <c r="K111" s="278" t="s">
        <v>98</v>
      </c>
      <c r="L111" s="277"/>
      <c r="M111" s="276" t="s">
        <v>99</v>
      </c>
      <c r="N111" s="275" t="s">
        <v>25</v>
      </c>
      <c r="O111" s="275" t="s">
        <v>100</v>
      </c>
      <c r="P111" s="275" t="s">
        <v>101</v>
      </c>
      <c r="Q111" s="275" t="s">
        <v>102</v>
      </c>
      <c r="R111" s="275" t="s">
        <v>103</v>
      </c>
      <c r="S111" s="275" t="s">
        <v>104</v>
      </c>
      <c r="T111" s="274" t="s">
        <v>105</v>
      </c>
    </row>
    <row r="112" spans="2:63" s="188" customFormat="1" ht="29.25" customHeight="1" x14ac:dyDescent="0.35">
      <c r="B112" s="189"/>
      <c r="C112" s="272" t="s">
        <v>54</v>
      </c>
      <c r="J112" s="271">
        <f>BK112</f>
        <v>0</v>
      </c>
      <c r="L112" s="189"/>
      <c r="M112" s="270"/>
      <c r="N112" s="268"/>
      <c r="O112" s="268"/>
      <c r="P112" s="269">
        <f>P113+P694+P1289+P1294</f>
        <v>0</v>
      </c>
      <c r="Q112" s="268"/>
      <c r="R112" s="269">
        <f>R113+R694+R1289+R1294</f>
        <v>122.502405035</v>
      </c>
      <c r="S112" s="268"/>
      <c r="T112" s="267">
        <f>T113+T694+T1289+T1294</f>
        <v>122.35085799999999</v>
      </c>
      <c r="AT112" s="193" t="s">
        <v>36</v>
      </c>
      <c r="AU112" s="193" t="s">
        <v>55</v>
      </c>
      <c r="BK112" s="266">
        <f>BK113+BK694+BK1289+BK1294</f>
        <v>0</v>
      </c>
    </row>
    <row r="113" spans="2:65" s="208" customFormat="1" ht="37.35" customHeight="1" x14ac:dyDescent="0.35">
      <c r="B113" s="216"/>
      <c r="D113" s="210" t="s">
        <v>36</v>
      </c>
      <c r="E113" s="226" t="s">
        <v>106</v>
      </c>
      <c r="F113" s="226" t="s">
        <v>107</v>
      </c>
      <c r="I113" s="218"/>
      <c r="J113" s="225">
        <f>BK113</f>
        <v>0</v>
      </c>
      <c r="L113" s="216"/>
      <c r="M113" s="215"/>
      <c r="N113" s="213"/>
      <c r="O113" s="213"/>
      <c r="P113" s="214">
        <f>P114+P165+P175+P181+P191+P234+P538+P580+P590+P598+P619+P678+P692</f>
        <v>0</v>
      </c>
      <c r="Q113" s="213"/>
      <c r="R113" s="214">
        <f>R114+R165+R175+R181+R191+R234+R538+R580+R590+R598+R619+R678+R692</f>
        <v>100.60329200999999</v>
      </c>
      <c r="S113" s="213"/>
      <c r="T113" s="212">
        <f>T114+T165+T175+T181+T191+T234+T538+T580+T590+T598+T619+T678+T692</f>
        <v>117.08980999999999</v>
      </c>
      <c r="AR113" s="210" t="s">
        <v>38</v>
      </c>
      <c r="AT113" s="211" t="s">
        <v>36</v>
      </c>
      <c r="AU113" s="211" t="s">
        <v>37</v>
      </c>
      <c r="AY113" s="210" t="s">
        <v>108</v>
      </c>
      <c r="BK113" s="209">
        <f>BK114+BK165+BK175+BK181+BK191+BK234+BK538+BK580+BK590+BK598+BK619+BK678+BK692</f>
        <v>0</v>
      </c>
    </row>
    <row r="114" spans="2:65" s="208" customFormat="1" ht="19.899999999999999" customHeight="1" x14ac:dyDescent="0.3">
      <c r="B114" s="216"/>
      <c r="D114" s="220" t="s">
        <v>36</v>
      </c>
      <c r="E114" s="219" t="s">
        <v>38</v>
      </c>
      <c r="F114" s="219" t="s">
        <v>109</v>
      </c>
      <c r="I114" s="218"/>
      <c r="J114" s="217">
        <f>BK114</f>
        <v>0</v>
      </c>
      <c r="L114" s="216"/>
      <c r="M114" s="215"/>
      <c r="N114" s="213"/>
      <c r="O114" s="213"/>
      <c r="P114" s="214">
        <f>SUM(P115:P164)</f>
        <v>0</v>
      </c>
      <c r="Q114" s="213"/>
      <c r="R114" s="214">
        <f>SUM(R115:R164)</f>
        <v>0.52776100000000004</v>
      </c>
      <c r="S114" s="213"/>
      <c r="T114" s="212">
        <f>SUM(T115:T164)</f>
        <v>20.484750000000002</v>
      </c>
      <c r="AR114" s="210" t="s">
        <v>38</v>
      </c>
      <c r="AT114" s="211" t="s">
        <v>36</v>
      </c>
      <c r="AU114" s="211" t="s">
        <v>38</v>
      </c>
      <c r="AY114" s="210" t="s">
        <v>108</v>
      </c>
      <c r="BK114" s="209">
        <f>SUM(BK115:BK164)</f>
        <v>0</v>
      </c>
    </row>
    <row r="115" spans="2:65" s="188" customFormat="1" ht="22.5" customHeight="1" x14ac:dyDescent="0.3">
      <c r="B115" s="207"/>
      <c r="C115" s="206" t="s">
        <v>38</v>
      </c>
      <c r="D115" s="206" t="s">
        <v>110</v>
      </c>
      <c r="E115" s="205" t="s">
        <v>111</v>
      </c>
      <c r="F115" s="200" t="s">
        <v>112</v>
      </c>
      <c r="G115" s="204" t="s">
        <v>113</v>
      </c>
      <c r="H115" s="203">
        <v>63.03</v>
      </c>
      <c r="I115" s="202"/>
      <c r="J115" s="201">
        <f>ROUND(I115*H115,2)</f>
        <v>0</v>
      </c>
      <c r="K115" s="200" t="s">
        <v>114</v>
      </c>
      <c r="L115" s="189"/>
      <c r="M115" s="199" t="s">
        <v>1</v>
      </c>
      <c r="N115" s="224" t="s">
        <v>26</v>
      </c>
      <c r="O115" s="223"/>
      <c r="P115" s="222">
        <f>O115*H115</f>
        <v>0</v>
      </c>
      <c r="Q115" s="222">
        <v>0</v>
      </c>
      <c r="R115" s="222">
        <f>Q115*H115</f>
        <v>0</v>
      </c>
      <c r="S115" s="222">
        <v>0.32500000000000001</v>
      </c>
      <c r="T115" s="221">
        <f>S115*H115</f>
        <v>20.484750000000002</v>
      </c>
      <c r="AR115" s="193" t="s">
        <v>115</v>
      </c>
      <c r="AT115" s="193" t="s">
        <v>110</v>
      </c>
      <c r="AU115" s="193" t="s">
        <v>42</v>
      </c>
      <c r="AY115" s="193" t="s">
        <v>108</v>
      </c>
      <c r="BE115" s="194">
        <f>IF(N115="základní",J115,0)</f>
        <v>0</v>
      </c>
      <c r="BF115" s="194">
        <f>IF(N115="snížená",J115,0)</f>
        <v>0</v>
      </c>
      <c r="BG115" s="194">
        <f>IF(N115="zákl. přenesená",J115,0)</f>
        <v>0</v>
      </c>
      <c r="BH115" s="194">
        <f>IF(N115="sníž. přenesená",J115,0)</f>
        <v>0</v>
      </c>
      <c r="BI115" s="194">
        <f>IF(N115="nulová",J115,0)</f>
        <v>0</v>
      </c>
      <c r="BJ115" s="193" t="s">
        <v>38</v>
      </c>
      <c r="BK115" s="194">
        <f>ROUND(I115*H115,2)</f>
        <v>0</v>
      </c>
      <c r="BL115" s="193" t="s">
        <v>115</v>
      </c>
      <c r="BM115" s="193" t="s">
        <v>116</v>
      </c>
    </row>
    <row r="116" spans="2:65" s="257" customFormat="1" x14ac:dyDescent="0.3">
      <c r="B116" s="262"/>
      <c r="D116" s="236" t="s">
        <v>117</v>
      </c>
      <c r="E116" s="258" t="s">
        <v>1</v>
      </c>
      <c r="F116" s="264" t="s">
        <v>118</v>
      </c>
      <c r="H116" s="258" t="s">
        <v>1</v>
      </c>
      <c r="I116" s="263"/>
      <c r="L116" s="262"/>
      <c r="M116" s="261"/>
      <c r="N116" s="260"/>
      <c r="O116" s="260"/>
      <c r="P116" s="260"/>
      <c r="Q116" s="260"/>
      <c r="R116" s="260"/>
      <c r="S116" s="260"/>
      <c r="T116" s="259"/>
      <c r="AT116" s="258" t="s">
        <v>117</v>
      </c>
      <c r="AU116" s="258" t="s">
        <v>42</v>
      </c>
      <c r="AV116" s="257" t="s">
        <v>38</v>
      </c>
      <c r="AW116" s="257" t="s">
        <v>19</v>
      </c>
      <c r="AX116" s="257" t="s">
        <v>37</v>
      </c>
      <c r="AY116" s="258" t="s">
        <v>108</v>
      </c>
    </row>
    <row r="117" spans="2:65" s="227" customFormat="1" x14ac:dyDescent="0.3">
      <c r="B117" s="232"/>
      <c r="D117" s="240" t="s">
        <v>117</v>
      </c>
      <c r="E117" s="239" t="s">
        <v>1</v>
      </c>
      <c r="F117" s="238" t="s">
        <v>119</v>
      </c>
      <c r="H117" s="237">
        <v>63.03</v>
      </c>
      <c r="I117" s="233"/>
      <c r="L117" s="232"/>
      <c r="M117" s="231"/>
      <c r="N117" s="230"/>
      <c r="O117" s="230"/>
      <c r="P117" s="230"/>
      <c r="Q117" s="230"/>
      <c r="R117" s="230"/>
      <c r="S117" s="230"/>
      <c r="T117" s="229"/>
      <c r="AT117" s="228" t="s">
        <v>117</v>
      </c>
      <c r="AU117" s="228" t="s">
        <v>42</v>
      </c>
      <c r="AV117" s="227" t="s">
        <v>42</v>
      </c>
      <c r="AW117" s="227" t="s">
        <v>19</v>
      </c>
      <c r="AX117" s="227" t="s">
        <v>37</v>
      </c>
      <c r="AY117" s="228" t="s">
        <v>108</v>
      </c>
    </row>
    <row r="118" spans="2:65" s="188" customFormat="1" ht="22.5" customHeight="1" x14ac:dyDescent="0.3">
      <c r="B118" s="207"/>
      <c r="C118" s="206" t="s">
        <v>42</v>
      </c>
      <c r="D118" s="206" t="s">
        <v>110</v>
      </c>
      <c r="E118" s="205" t="s">
        <v>120</v>
      </c>
      <c r="F118" s="200" t="s">
        <v>121</v>
      </c>
      <c r="G118" s="204" t="s">
        <v>122</v>
      </c>
      <c r="H118" s="203">
        <v>27.379000000000001</v>
      </c>
      <c r="I118" s="202"/>
      <c r="J118" s="201">
        <f>ROUND(I118*H118,2)</f>
        <v>0</v>
      </c>
      <c r="K118" s="200" t="s">
        <v>114</v>
      </c>
      <c r="L118" s="189"/>
      <c r="M118" s="199" t="s">
        <v>1</v>
      </c>
      <c r="N118" s="224" t="s">
        <v>26</v>
      </c>
      <c r="O118" s="223"/>
      <c r="P118" s="222">
        <f>O118*H118</f>
        <v>0</v>
      </c>
      <c r="Q118" s="222">
        <v>0</v>
      </c>
      <c r="R118" s="222">
        <f>Q118*H118</f>
        <v>0</v>
      </c>
      <c r="S118" s="222">
        <v>0</v>
      </c>
      <c r="T118" s="221">
        <f>S118*H118</f>
        <v>0</v>
      </c>
      <c r="AR118" s="193" t="s">
        <v>115</v>
      </c>
      <c r="AT118" s="193" t="s">
        <v>110</v>
      </c>
      <c r="AU118" s="193" t="s">
        <v>42</v>
      </c>
      <c r="AY118" s="193" t="s">
        <v>108</v>
      </c>
      <c r="BE118" s="194">
        <f>IF(N118="základní",J118,0)</f>
        <v>0</v>
      </c>
      <c r="BF118" s="194">
        <f>IF(N118="snížená",J118,0)</f>
        <v>0</v>
      </c>
      <c r="BG118" s="194">
        <f>IF(N118="zákl. přenesená",J118,0)</f>
        <v>0</v>
      </c>
      <c r="BH118" s="194">
        <f>IF(N118="sníž. přenesená",J118,0)</f>
        <v>0</v>
      </c>
      <c r="BI118" s="194">
        <f>IF(N118="nulová",J118,0)</f>
        <v>0</v>
      </c>
      <c r="BJ118" s="193" t="s">
        <v>38</v>
      </c>
      <c r="BK118" s="194">
        <f>ROUND(I118*H118,2)</f>
        <v>0</v>
      </c>
      <c r="BL118" s="193" t="s">
        <v>115</v>
      </c>
      <c r="BM118" s="193" t="s">
        <v>123</v>
      </c>
    </row>
    <row r="119" spans="2:65" s="257" customFormat="1" x14ac:dyDescent="0.3">
      <c r="B119" s="262"/>
      <c r="D119" s="236" t="s">
        <v>117</v>
      </c>
      <c r="E119" s="258" t="s">
        <v>1</v>
      </c>
      <c r="F119" s="264" t="s">
        <v>118</v>
      </c>
      <c r="H119" s="258" t="s">
        <v>1</v>
      </c>
      <c r="I119" s="263"/>
      <c r="L119" s="262"/>
      <c r="M119" s="261"/>
      <c r="N119" s="260"/>
      <c r="O119" s="260"/>
      <c r="P119" s="260"/>
      <c r="Q119" s="260"/>
      <c r="R119" s="260"/>
      <c r="S119" s="260"/>
      <c r="T119" s="259"/>
      <c r="AT119" s="258" t="s">
        <v>117</v>
      </c>
      <c r="AU119" s="258" t="s">
        <v>42</v>
      </c>
      <c r="AV119" s="257" t="s">
        <v>38</v>
      </c>
      <c r="AW119" s="257" t="s">
        <v>19</v>
      </c>
      <c r="AX119" s="257" t="s">
        <v>37</v>
      </c>
      <c r="AY119" s="258" t="s">
        <v>108</v>
      </c>
    </row>
    <row r="120" spans="2:65" s="227" customFormat="1" x14ac:dyDescent="0.3">
      <c r="B120" s="232"/>
      <c r="D120" s="236" t="s">
        <v>117</v>
      </c>
      <c r="E120" s="228" t="s">
        <v>1</v>
      </c>
      <c r="F120" s="235" t="s">
        <v>124</v>
      </c>
      <c r="H120" s="234">
        <v>31.515000000000001</v>
      </c>
      <c r="I120" s="233"/>
      <c r="L120" s="232"/>
      <c r="M120" s="231"/>
      <c r="N120" s="230"/>
      <c r="O120" s="230"/>
      <c r="P120" s="230"/>
      <c r="Q120" s="230"/>
      <c r="R120" s="230"/>
      <c r="S120" s="230"/>
      <c r="T120" s="229"/>
      <c r="AT120" s="228" t="s">
        <v>117</v>
      </c>
      <c r="AU120" s="228" t="s">
        <v>42</v>
      </c>
      <c r="AV120" s="227" t="s">
        <v>42</v>
      </c>
      <c r="AW120" s="227" t="s">
        <v>19</v>
      </c>
      <c r="AX120" s="227" t="s">
        <v>37</v>
      </c>
      <c r="AY120" s="228" t="s">
        <v>108</v>
      </c>
    </row>
    <row r="121" spans="2:65" s="227" customFormat="1" x14ac:dyDescent="0.3">
      <c r="B121" s="232"/>
      <c r="D121" s="236" t="s">
        <v>117</v>
      </c>
      <c r="E121" s="228" t="s">
        <v>1</v>
      </c>
      <c r="F121" s="235" t="s">
        <v>125</v>
      </c>
      <c r="H121" s="234">
        <v>0.86399999999999999</v>
      </c>
      <c r="I121" s="233"/>
      <c r="L121" s="232"/>
      <c r="M121" s="231"/>
      <c r="N121" s="230"/>
      <c r="O121" s="230"/>
      <c r="P121" s="230"/>
      <c r="Q121" s="230"/>
      <c r="R121" s="230"/>
      <c r="S121" s="230"/>
      <c r="T121" s="229"/>
      <c r="AT121" s="228" t="s">
        <v>117</v>
      </c>
      <c r="AU121" s="228" t="s">
        <v>42</v>
      </c>
      <c r="AV121" s="227" t="s">
        <v>42</v>
      </c>
      <c r="AW121" s="227" t="s">
        <v>19</v>
      </c>
      <c r="AX121" s="227" t="s">
        <v>37</v>
      </c>
      <c r="AY121" s="228" t="s">
        <v>108</v>
      </c>
    </row>
    <row r="122" spans="2:65" s="227" customFormat="1" x14ac:dyDescent="0.3">
      <c r="B122" s="232"/>
      <c r="D122" s="240" t="s">
        <v>117</v>
      </c>
      <c r="E122" s="239" t="s">
        <v>1</v>
      </c>
      <c r="F122" s="238" t="s">
        <v>126</v>
      </c>
      <c r="H122" s="237">
        <v>-5</v>
      </c>
      <c r="I122" s="233"/>
      <c r="L122" s="232"/>
      <c r="M122" s="231"/>
      <c r="N122" s="230"/>
      <c r="O122" s="230"/>
      <c r="P122" s="230"/>
      <c r="Q122" s="230"/>
      <c r="R122" s="230"/>
      <c r="S122" s="230"/>
      <c r="T122" s="229"/>
      <c r="AT122" s="228" t="s">
        <v>117</v>
      </c>
      <c r="AU122" s="228" t="s">
        <v>42</v>
      </c>
      <c r="AV122" s="227" t="s">
        <v>42</v>
      </c>
      <c r="AW122" s="227" t="s">
        <v>19</v>
      </c>
      <c r="AX122" s="227" t="s">
        <v>37</v>
      </c>
      <c r="AY122" s="228" t="s">
        <v>108</v>
      </c>
    </row>
    <row r="123" spans="2:65" s="188" customFormat="1" ht="22.5" customHeight="1" x14ac:dyDescent="0.3">
      <c r="B123" s="207"/>
      <c r="C123" s="206" t="s">
        <v>127</v>
      </c>
      <c r="D123" s="206" t="s">
        <v>110</v>
      </c>
      <c r="E123" s="205" t="s">
        <v>128</v>
      </c>
      <c r="F123" s="200" t="s">
        <v>129</v>
      </c>
      <c r="G123" s="204" t="s">
        <v>122</v>
      </c>
      <c r="H123" s="203">
        <v>27.379000000000001</v>
      </c>
      <c r="I123" s="202"/>
      <c r="J123" s="201">
        <f>ROUND(I123*H123,2)</f>
        <v>0</v>
      </c>
      <c r="K123" s="200" t="s">
        <v>114</v>
      </c>
      <c r="L123" s="189"/>
      <c r="M123" s="199" t="s">
        <v>1</v>
      </c>
      <c r="N123" s="224" t="s">
        <v>26</v>
      </c>
      <c r="O123" s="223"/>
      <c r="P123" s="222">
        <f>O123*H123</f>
        <v>0</v>
      </c>
      <c r="Q123" s="222">
        <v>0</v>
      </c>
      <c r="R123" s="222">
        <f>Q123*H123</f>
        <v>0</v>
      </c>
      <c r="S123" s="222">
        <v>0</v>
      </c>
      <c r="T123" s="221">
        <f>S123*H123</f>
        <v>0</v>
      </c>
      <c r="AR123" s="193" t="s">
        <v>115</v>
      </c>
      <c r="AT123" s="193" t="s">
        <v>110</v>
      </c>
      <c r="AU123" s="193" t="s">
        <v>42</v>
      </c>
      <c r="AY123" s="193" t="s">
        <v>108</v>
      </c>
      <c r="BE123" s="194">
        <f>IF(N123="základní",J123,0)</f>
        <v>0</v>
      </c>
      <c r="BF123" s="194">
        <f>IF(N123="snížená",J123,0)</f>
        <v>0</v>
      </c>
      <c r="BG123" s="194">
        <f>IF(N123="zákl. přenesená",J123,0)</f>
        <v>0</v>
      </c>
      <c r="BH123" s="194">
        <f>IF(N123="sníž. přenesená",J123,0)</f>
        <v>0</v>
      </c>
      <c r="BI123" s="194">
        <f>IF(N123="nulová",J123,0)</f>
        <v>0</v>
      </c>
      <c r="BJ123" s="193" t="s">
        <v>38</v>
      </c>
      <c r="BK123" s="194">
        <f>ROUND(I123*H123,2)</f>
        <v>0</v>
      </c>
      <c r="BL123" s="193" t="s">
        <v>115</v>
      </c>
      <c r="BM123" s="193" t="s">
        <v>130</v>
      </c>
    </row>
    <row r="124" spans="2:65" s="257" customFormat="1" x14ac:dyDescent="0.3">
      <c r="B124" s="262"/>
      <c r="D124" s="236" t="s">
        <v>117</v>
      </c>
      <c r="E124" s="258" t="s">
        <v>1</v>
      </c>
      <c r="F124" s="264" t="s">
        <v>118</v>
      </c>
      <c r="H124" s="258" t="s">
        <v>1</v>
      </c>
      <c r="I124" s="263"/>
      <c r="L124" s="262"/>
      <c r="M124" s="261"/>
      <c r="N124" s="260"/>
      <c r="O124" s="260"/>
      <c r="P124" s="260"/>
      <c r="Q124" s="260"/>
      <c r="R124" s="260"/>
      <c r="S124" s="260"/>
      <c r="T124" s="259"/>
      <c r="AT124" s="258" t="s">
        <v>117</v>
      </c>
      <c r="AU124" s="258" t="s">
        <v>42</v>
      </c>
      <c r="AV124" s="257" t="s">
        <v>38</v>
      </c>
      <c r="AW124" s="257" t="s">
        <v>19</v>
      </c>
      <c r="AX124" s="257" t="s">
        <v>37</v>
      </c>
      <c r="AY124" s="258" t="s">
        <v>108</v>
      </c>
    </row>
    <row r="125" spans="2:65" s="227" customFormat="1" x14ac:dyDescent="0.3">
      <c r="B125" s="232"/>
      <c r="D125" s="236" t="s">
        <v>117</v>
      </c>
      <c r="E125" s="228" t="s">
        <v>1</v>
      </c>
      <c r="F125" s="235" t="s">
        <v>124</v>
      </c>
      <c r="H125" s="234">
        <v>31.515000000000001</v>
      </c>
      <c r="I125" s="233"/>
      <c r="L125" s="232"/>
      <c r="M125" s="231"/>
      <c r="N125" s="230"/>
      <c r="O125" s="230"/>
      <c r="P125" s="230"/>
      <c r="Q125" s="230"/>
      <c r="R125" s="230"/>
      <c r="S125" s="230"/>
      <c r="T125" s="229"/>
      <c r="AT125" s="228" t="s">
        <v>117</v>
      </c>
      <c r="AU125" s="228" t="s">
        <v>42</v>
      </c>
      <c r="AV125" s="227" t="s">
        <v>42</v>
      </c>
      <c r="AW125" s="227" t="s">
        <v>19</v>
      </c>
      <c r="AX125" s="227" t="s">
        <v>37</v>
      </c>
      <c r="AY125" s="228" t="s">
        <v>108</v>
      </c>
    </row>
    <row r="126" spans="2:65" s="227" customFormat="1" x14ac:dyDescent="0.3">
      <c r="B126" s="232"/>
      <c r="D126" s="236" t="s">
        <v>117</v>
      </c>
      <c r="E126" s="228" t="s">
        <v>1</v>
      </c>
      <c r="F126" s="235" t="s">
        <v>125</v>
      </c>
      <c r="H126" s="234">
        <v>0.86399999999999999</v>
      </c>
      <c r="I126" s="233"/>
      <c r="L126" s="232"/>
      <c r="M126" s="231"/>
      <c r="N126" s="230"/>
      <c r="O126" s="230"/>
      <c r="P126" s="230"/>
      <c r="Q126" s="230"/>
      <c r="R126" s="230"/>
      <c r="S126" s="230"/>
      <c r="T126" s="229"/>
      <c r="AT126" s="228" t="s">
        <v>117</v>
      </c>
      <c r="AU126" s="228" t="s">
        <v>42</v>
      </c>
      <c r="AV126" s="227" t="s">
        <v>42</v>
      </c>
      <c r="AW126" s="227" t="s">
        <v>19</v>
      </c>
      <c r="AX126" s="227" t="s">
        <v>37</v>
      </c>
      <c r="AY126" s="228" t="s">
        <v>108</v>
      </c>
    </row>
    <row r="127" spans="2:65" s="227" customFormat="1" x14ac:dyDescent="0.3">
      <c r="B127" s="232"/>
      <c r="D127" s="240" t="s">
        <v>117</v>
      </c>
      <c r="E127" s="239" t="s">
        <v>1</v>
      </c>
      <c r="F127" s="238" t="s">
        <v>126</v>
      </c>
      <c r="H127" s="237">
        <v>-5</v>
      </c>
      <c r="I127" s="233"/>
      <c r="L127" s="232"/>
      <c r="M127" s="231"/>
      <c r="N127" s="230"/>
      <c r="O127" s="230"/>
      <c r="P127" s="230"/>
      <c r="Q127" s="230"/>
      <c r="R127" s="230"/>
      <c r="S127" s="230"/>
      <c r="T127" s="229"/>
      <c r="AT127" s="228" t="s">
        <v>117</v>
      </c>
      <c r="AU127" s="228" t="s">
        <v>42</v>
      </c>
      <c r="AV127" s="227" t="s">
        <v>42</v>
      </c>
      <c r="AW127" s="227" t="s">
        <v>19</v>
      </c>
      <c r="AX127" s="227" t="s">
        <v>37</v>
      </c>
      <c r="AY127" s="228" t="s">
        <v>108</v>
      </c>
    </row>
    <row r="128" spans="2:65" s="188" customFormat="1" ht="22.5" customHeight="1" x14ac:dyDescent="0.3">
      <c r="B128" s="207"/>
      <c r="C128" s="206" t="s">
        <v>115</v>
      </c>
      <c r="D128" s="206" t="s">
        <v>110</v>
      </c>
      <c r="E128" s="205" t="s">
        <v>131</v>
      </c>
      <c r="F128" s="200" t="s">
        <v>132</v>
      </c>
      <c r="G128" s="204" t="s">
        <v>122</v>
      </c>
      <c r="H128" s="203">
        <v>5</v>
      </c>
      <c r="I128" s="202"/>
      <c r="J128" s="201">
        <f>ROUND(I128*H128,2)</f>
        <v>0</v>
      </c>
      <c r="K128" s="200" t="s">
        <v>114</v>
      </c>
      <c r="L128" s="189"/>
      <c r="M128" s="199" t="s">
        <v>1</v>
      </c>
      <c r="N128" s="224" t="s">
        <v>26</v>
      </c>
      <c r="O128" s="223"/>
      <c r="P128" s="222">
        <f>O128*H128</f>
        <v>0</v>
      </c>
      <c r="Q128" s="222">
        <v>0</v>
      </c>
      <c r="R128" s="222">
        <f>Q128*H128</f>
        <v>0</v>
      </c>
      <c r="S128" s="222">
        <v>0</v>
      </c>
      <c r="T128" s="221">
        <f>S128*H128</f>
        <v>0</v>
      </c>
      <c r="AR128" s="193" t="s">
        <v>115</v>
      </c>
      <c r="AT128" s="193" t="s">
        <v>110</v>
      </c>
      <c r="AU128" s="193" t="s">
        <v>42</v>
      </c>
      <c r="AY128" s="193" t="s">
        <v>108</v>
      </c>
      <c r="BE128" s="194">
        <f>IF(N128="základní",J128,0)</f>
        <v>0</v>
      </c>
      <c r="BF128" s="194">
        <f>IF(N128="snížená",J128,0)</f>
        <v>0</v>
      </c>
      <c r="BG128" s="194">
        <f>IF(N128="zákl. přenesená",J128,0)</f>
        <v>0</v>
      </c>
      <c r="BH128" s="194">
        <f>IF(N128="sníž. přenesená",J128,0)</f>
        <v>0</v>
      </c>
      <c r="BI128" s="194">
        <f>IF(N128="nulová",J128,0)</f>
        <v>0</v>
      </c>
      <c r="BJ128" s="193" t="s">
        <v>38</v>
      </c>
      <c r="BK128" s="194">
        <f>ROUND(I128*H128,2)</f>
        <v>0</v>
      </c>
      <c r="BL128" s="193" t="s">
        <v>115</v>
      </c>
      <c r="BM128" s="193" t="s">
        <v>133</v>
      </c>
    </row>
    <row r="129" spans="2:65" s="227" customFormat="1" x14ac:dyDescent="0.3">
      <c r="B129" s="232"/>
      <c r="D129" s="240" t="s">
        <v>117</v>
      </c>
      <c r="E129" s="239" t="s">
        <v>1</v>
      </c>
      <c r="F129" s="238" t="s">
        <v>134</v>
      </c>
      <c r="H129" s="237">
        <v>5</v>
      </c>
      <c r="I129" s="233"/>
      <c r="L129" s="232"/>
      <c r="M129" s="231"/>
      <c r="N129" s="230"/>
      <c r="O129" s="230"/>
      <c r="P129" s="230"/>
      <c r="Q129" s="230"/>
      <c r="R129" s="230"/>
      <c r="S129" s="230"/>
      <c r="T129" s="229"/>
      <c r="AT129" s="228" t="s">
        <v>117</v>
      </c>
      <c r="AU129" s="228" t="s">
        <v>42</v>
      </c>
      <c r="AV129" s="227" t="s">
        <v>42</v>
      </c>
      <c r="AW129" s="227" t="s">
        <v>19</v>
      </c>
      <c r="AX129" s="227" t="s">
        <v>37</v>
      </c>
      <c r="AY129" s="228" t="s">
        <v>108</v>
      </c>
    </row>
    <row r="130" spans="2:65" s="188" customFormat="1" ht="31.5" customHeight="1" x14ac:dyDescent="0.3">
      <c r="B130" s="207"/>
      <c r="C130" s="206" t="s">
        <v>135</v>
      </c>
      <c r="D130" s="206" t="s">
        <v>110</v>
      </c>
      <c r="E130" s="205" t="s">
        <v>136</v>
      </c>
      <c r="F130" s="200" t="s">
        <v>137</v>
      </c>
      <c r="G130" s="204" t="s">
        <v>122</v>
      </c>
      <c r="H130" s="203">
        <v>5</v>
      </c>
      <c r="I130" s="202"/>
      <c r="J130" s="201">
        <f>ROUND(I130*H130,2)</f>
        <v>0</v>
      </c>
      <c r="K130" s="200" t="s">
        <v>114</v>
      </c>
      <c r="L130" s="189"/>
      <c r="M130" s="199" t="s">
        <v>1</v>
      </c>
      <c r="N130" s="224" t="s">
        <v>26</v>
      </c>
      <c r="O130" s="223"/>
      <c r="P130" s="222">
        <f>O130*H130</f>
        <v>0</v>
      </c>
      <c r="Q130" s="222">
        <v>0</v>
      </c>
      <c r="R130" s="222">
        <f>Q130*H130</f>
        <v>0</v>
      </c>
      <c r="S130" s="222">
        <v>0</v>
      </c>
      <c r="T130" s="221">
        <f>S130*H130</f>
        <v>0</v>
      </c>
      <c r="AR130" s="193" t="s">
        <v>115</v>
      </c>
      <c r="AT130" s="193" t="s">
        <v>110</v>
      </c>
      <c r="AU130" s="193" t="s">
        <v>42</v>
      </c>
      <c r="AY130" s="193" t="s">
        <v>108</v>
      </c>
      <c r="BE130" s="194">
        <f>IF(N130="základní",J130,0)</f>
        <v>0</v>
      </c>
      <c r="BF130" s="194">
        <f>IF(N130="snížená",J130,0)</f>
        <v>0</v>
      </c>
      <c r="BG130" s="194">
        <f>IF(N130="zákl. přenesená",J130,0)</f>
        <v>0</v>
      </c>
      <c r="BH130" s="194">
        <f>IF(N130="sníž. přenesená",J130,0)</f>
        <v>0</v>
      </c>
      <c r="BI130" s="194">
        <f>IF(N130="nulová",J130,0)</f>
        <v>0</v>
      </c>
      <c r="BJ130" s="193" t="s">
        <v>38</v>
      </c>
      <c r="BK130" s="194">
        <f>ROUND(I130*H130,2)</f>
        <v>0</v>
      </c>
      <c r="BL130" s="193" t="s">
        <v>115</v>
      </c>
      <c r="BM130" s="193" t="s">
        <v>138</v>
      </c>
    </row>
    <row r="131" spans="2:65" s="227" customFormat="1" x14ac:dyDescent="0.3">
      <c r="B131" s="232"/>
      <c r="D131" s="240" t="s">
        <v>117</v>
      </c>
      <c r="E131" s="239" t="s">
        <v>1</v>
      </c>
      <c r="F131" s="238" t="s">
        <v>134</v>
      </c>
      <c r="H131" s="237">
        <v>5</v>
      </c>
      <c r="I131" s="233"/>
      <c r="L131" s="232"/>
      <c r="M131" s="231"/>
      <c r="N131" s="230"/>
      <c r="O131" s="230"/>
      <c r="P131" s="230"/>
      <c r="Q131" s="230"/>
      <c r="R131" s="230"/>
      <c r="S131" s="230"/>
      <c r="T131" s="229"/>
      <c r="AT131" s="228" t="s">
        <v>117</v>
      </c>
      <c r="AU131" s="228" t="s">
        <v>42</v>
      </c>
      <c r="AV131" s="227" t="s">
        <v>42</v>
      </c>
      <c r="AW131" s="227" t="s">
        <v>19</v>
      </c>
      <c r="AX131" s="227" t="s">
        <v>37</v>
      </c>
      <c r="AY131" s="228" t="s">
        <v>108</v>
      </c>
    </row>
    <row r="132" spans="2:65" s="188" customFormat="1" ht="22.5" customHeight="1" x14ac:dyDescent="0.3">
      <c r="B132" s="207"/>
      <c r="C132" s="206" t="s">
        <v>139</v>
      </c>
      <c r="D132" s="206" t="s">
        <v>110</v>
      </c>
      <c r="E132" s="205" t="s">
        <v>140</v>
      </c>
      <c r="F132" s="200" t="s">
        <v>141</v>
      </c>
      <c r="G132" s="204" t="s">
        <v>122</v>
      </c>
      <c r="H132" s="203">
        <v>6.1159999999999997</v>
      </c>
      <c r="I132" s="202"/>
      <c r="J132" s="201">
        <f>ROUND(I132*H132,2)</f>
        <v>0</v>
      </c>
      <c r="K132" s="200" t="s">
        <v>114</v>
      </c>
      <c r="L132" s="189"/>
      <c r="M132" s="199" t="s">
        <v>1</v>
      </c>
      <c r="N132" s="224" t="s">
        <v>26</v>
      </c>
      <c r="O132" s="223"/>
      <c r="P132" s="222">
        <f>O132*H132</f>
        <v>0</v>
      </c>
      <c r="Q132" s="222">
        <v>0</v>
      </c>
      <c r="R132" s="222">
        <f>Q132*H132</f>
        <v>0</v>
      </c>
      <c r="S132" s="222">
        <v>0</v>
      </c>
      <c r="T132" s="221">
        <f>S132*H132</f>
        <v>0</v>
      </c>
      <c r="AR132" s="193" t="s">
        <v>115</v>
      </c>
      <c r="AT132" s="193" t="s">
        <v>110</v>
      </c>
      <c r="AU132" s="193" t="s">
        <v>42</v>
      </c>
      <c r="AY132" s="193" t="s">
        <v>108</v>
      </c>
      <c r="BE132" s="194">
        <f>IF(N132="základní",J132,0)</f>
        <v>0</v>
      </c>
      <c r="BF132" s="194">
        <f>IF(N132="snížená",J132,0)</f>
        <v>0</v>
      </c>
      <c r="BG132" s="194">
        <f>IF(N132="zákl. přenesená",J132,0)</f>
        <v>0</v>
      </c>
      <c r="BH132" s="194">
        <f>IF(N132="sníž. přenesená",J132,0)</f>
        <v>0</v>
      </c>
      <c r="BI132" s="194">
        <f>IF(N132="nulová",J132,0)</f>
        <v>0</v>
      </c>
      <c r="BJ132" s="193" t="s">
        <v>38</v>
      </c>
      <c r="BK132" s="194">
        <f>ROUND(I132*H132,2)</f>
        <v>0</v>
      </c>
      <c r="BL132" s="193" t="s">
        <v>115</v>
      </c>
      <c r="BM132" s="193" t="s">
        <v>142</v>
      </c>
    </row>
    <row r="133" spans="2:65" s="227" customFormat="1" x14ac:dyDescent="0.3">
      <c r="B133" s="232"/>
      <c r="D133" s="236" t="s">
        <v>117</v>
      </c>
      <c r="E133" s="228" t="s">
        <v>1</v>
      </c>
      <c r="F133" s="235" t="s">
        <v>143</v>
      </c>
      <c r="H133" s="234">
        <v>27.379000000000001</v>
      </c>
      <c r="I133" s="233"/>
      <c r="L133" s="232"/>
      <c r="M133" s="231"/>
      <c r="N133" s="230"/>
      <c r="O133" s="230"/>
      <c r="P133" s="230"/>
      <c r="Q133" s="230"/>
      <c r="R133" s="230"/>
      <c r="S133" s="230"/>
      <c r="T133" s="229"/>
      <c r="AT133" s="228" t="s">
        <v>117</v>
      </c>
      <c r="AU133" s="228" t="s">
        <v>42</v>
      </c>
      <c r="AV133" s="227" t="s">
        <v>42</v>
      </c>
      <c r="AW133" s="227" t="s">
        <v>19</v>
      </c>
      <c r="AX133" s="227" t="s">
        <v>37</v>
      </c>
      <c r="AY133" s="228" t="s">
        <v>108</v>
      </c>
    </row>
    <row r="134" spans="2:65" s="227" customFormat="1" x14ac:dyDescent="0.3">
      <c r="B134" s="232"/>
      <c r="D134" s="236" t="s">
        <v>117</v>
      </c>
      <c r="E134" s="228" t="s">
        <v>1</v>
      </c>
      <c r="F134" s="235" t="s">
        <v>144</v>
      </c>
      <c r="H134" s="234">
        <v>5</v>
      </c>
      <c r="I134" s="233"/>
      <c r="L134" s="232"/>
      <c r="M134" s="231"/>
      <c r="N134" s="230"/>
      <c r="O134" s="230"/>
      <c r="P134" s="230"/>
      <c r="Q134" s="230"/>
      <c r="R134" s="230"/>
      <c r="S134" s="230"/>
      <c r="T134" s="229"/>
      <c r="AT134" s="228" t="s">
        <v>117</v>
      </c>
      <c r="AU134" s="228" t="s">
        <v>42</v>
      </c>
      <c r="AV134" s="227" t="s">
        <v>42</v>
      </c>
      <c r="AW134" s="227" t="s">
        <v>19</v>
      </c>
      <c r="AX134" s="227" t="s">
        <v>37</v>
      </c>
      <c r="AY134" s="228" t="s">
        <v>108</v>
      </c>
    </row>
    <row r="135" spans="2:65" s="227" customFormat="1" x14ac:dyDescent="0.3">
      <c r="B135" s="232"/>
      <c r="D135" s="240" t="s">
        <v>117</v>
      </c>
      <c r="E135" s="239" t="s">
        <v>1</v>
      </c>
      <c r="F135" s="238" t="s">
        <v>145</v>
      </c>
      <c r="H135" s="237">
        <v>-26.263000000000002</v>
      </c>
      <c r="I135" s="233"/>
      <c r="L135" s="232"/>
      <c r="M135" s="231"/>
      <c r="N135" s="230"/>
      <c r="O135" s="230"/>
      <c r="P135" s="230"/>
      <c r="Q135" s="230"/>
      <c r="R135" s="230"/>
      <c r="S135" s="230"/>
      <c r="T135" s="229"/>
      <c r="AT135" s="228" t="s">
        <v>117</v>
      </c>
      <c r="AU135" s="228" t="s">
        <v>42</v>
      </c>
      <c r="AV135" s="227" t="s">
        <v>42</v>
      </c>
      <c r="AW135" s="227" t="s">
        <v>19</v>
      </c>
      <c r="AX135" s="227" t="s">
        <v>37</v>
      </c>
      <c r="AY135" s="228" t="s">
        <v>108</v>
      </c>
    </row>
    <row r="136" spans="2:65" s="188" customFormat="1" ht="31.5" customHeight="1" x14ac:dyDescent="0.3">
      <c r="B136" s="207"/>
      <c r="C136" s="206" t="s">
        <v>146</v>
      </c>
      <c r="D136" s="206" t="s">
        <v>110</v>
      </c>
      <c r="E136" s="205" t="s">
        <v>147</v>
      </c>
      <c r="F136" s="200" t="s">
        <v>148</v>
      </c>
      <c r="G136" s="204" t="s">
        <v>122</v>
      </c>
      <c r="H136" s="203">
        <v>12.231999999999999</v>
      </c>
      <c r="I136" s="202"/>
      <c r="J136" s="201">
        <f>ROUND(I136*H136,2)</f>
        <v>0</v>
      </c>
      <c r="K136" s="200" t="s">
        <v>114</v>
      </c>
      <c r="L136" s="189"/>
      <c r="M136" s="199" t="s">
        <v>1</v>
      </c>
      <c r="N136" s="224" t="s">
        <v>26</v>
      </c>
      <c r="O136" s="223"/>
      <c r="P136" s="222">
        <f>O136*H136</f>
        <v>0</v>
      </c>
      <c r="Q136" s="222">
        <v>0</v>
      </c>
      <c r="R136" s="222">
        <f>Q136*H136</f>
        <v>0</v>
      </c>
      <c r="S136" s="222">
        <v>0</v>
      </c>
      <c r="T136" s="221">
        <f>S136*H136</f>
        <v>0</v>
      </c>
      <c r="AR136" s="193" t="s">
        <v>115</v>
      </c>
      <c r="AT136" s="193" t="s">
        <v>110</v>
      </c>
      <c r="AU136" s="193" t="s">
        <v>42</v>
      </c>
      <c r="AY136" s="193" t="s">
        <v>108</v>
      </c>
      <c r="BE136" s="194">
        <f>IF(N136="základní",J136,0)</f>
        <v>0</v>
      </c>
      <c r="BF136" s="194">
        <f>IF(N136="snížená",J136,0)</f>
        <v>0</v>
      </c>
      <c r="BG136" s="194">
        <f>IF(N136="zákl. přenesená",J136,0)</f>
        <v>0</v>
      </c>
      <c r="BH136" s="194">
        <f>IF(N136="sníž. přenesená",J136,0)</f>
        <v>0</v>
      </c>
      <c r="BI136" s="194">
        <f>IF(N136="nulová",J136,0)</f>
        <v>0</v>
      </c>
      <c r="BJ136" s="193" t="s">
        <v>38</v>
      </c>
      <c r="BK136" s="194">
        <f>ROUND(I136*H136,2)</f>
        <v>0</v>
      </c>
      <c r="BL136" s="193" t="s">
        <v>115</v>
      </c>
      <c r="BM136" s="193" t="s">
        <v>149</v>
      </c>
    </row>
    <row r="137" spans="2:65" s="227" customFormat="1" x14ac:dyDescent="0.3">
      <c r="B137" s="232"/>
      <c r="D137" s="236" t="s">
        <v>117</v>
      </c>
      <c r="E137" s="228" t="s">
        <v>1</v>
      </c>
      <c r="F137" s="235" t="s">
        <v>150</v>
      </c>
      <c r="H137" s="234">
        <v>6.1159999999999997</v>
      </c>
      <c r="I137" s="233"/>
      <c r="L137" s="232"/>
      <c r="M137" s="231"/>
      <c r="N137" s="230"/>
      <c r="O137" s="230"/>
      <c r="P137" s="230"/>
      <c r="Q137" s="230"/>
      <c r="R137" s="230"/>
      <c r="S137" s="230"/>
      <c r="T137" s="229"/>
      <c r="AT137" s="228" t="s">
        <v>117</v>
      </c>
      <c r="AU137" s="228" t="s">
        <v>42</v>
      </c>
      <c r="AV137" s="227" t="s">
        <v>42</v>
      </c>
      <c r="AW137" s="227" t="s">
        <v>19</v>
      </c>
      <c r="AX137" s="227" t="s">
        <v>37</v>
      </c>
      <c r="AY137" s="228" t="s">
        <v>108</v>
      </c>
    </row>
    <row r="138" spans="2:65" s="227" customFormat="1" x14ac:dyDescent="0.3">
      <c r="B138" s="232"/>
      <c r="D138" s="240" t="s">
        <v>117</v>
      </c>
      <c r="F138" s="238" t="s">
        <v>151</v>
      </c>
      <c r="H138" s="237">
        <v>12.231999999999999</v>
      </c>
      <c r="I138" s="233"/>
      <c r="L138" s="232"/>
      <c r="M138" s="231"/>
      <c r="N138" s="230"/>
      <c r="O138" s="230"/>
      <c r="P138" s="230"/>
      <c r="Q138" s="230"/>
      <c r="R138" s="230"/>
      <c r="S138" s="230"/>
      <c r="T138" s="229"/>
      <c r="AT138" s="228" t="s">
        <v>117</v>
      </c>
      <c r="AU138" s="228" t="s">
        <v>42</v>
      </c>
      <c r="AV138" s="227" t="s">
        <v>42</v>
      </c>
      <c r="AW138" s="227" t="s">
        <v>2</v>
      </c>
      <c r="AX138" s="227" t="s">
        <v>38</v>
      </c>
      <c r="AY138" s="228" t="s">
        <v>108</v>
      </c>
    </row>
    <row r="139" spans="2:65" s="188" customFormat="1" ht="22.5" customHeight="1" x14ac:dyDescent="0.3">
      <c r="B139" s="207"/>
      <c r="C139" s="206" t="s">
        <v>152</v>
      </c>
      <c r="D139" s="206" t="s">
        <v>110</v>
      </c>
      <c r="E139" s="205" t="s">
        <v>153</v>
      </c>
      <c r="F139" s="200" t="s">
        <v>154</v>
      </c>
      <c r="G139" s="204" t="s">
        <v>122</v>
      </c>
      <c r="H139" s="203">
        <v>6.1159999999999997</v>
      </c>
      <c r="I139" s="202"/>
      <c r="J139" s="201">
        <f>ROUND(I139*H139,2)</f>
        <v>0</v>
      </c>
      <c r="K139" s="200" t="s">
        <v>114</v>
      </c>
      <c r="L139" s="189"/>
      <c r="M139" s="199" t="s">
        <v>1</v>
      </c>
      <c r="N139" s="224" t="s">
        <v>26</v>
      </c>
      <c r="O139" s="223"/>
      <c r="P139" s="222">
        <f>O139*H139</f>
        <v>0</v>
      </c>
      <c r="Q139" s="222">
        <v>0</v>
      </c>
      <c r="R139" s="222">
        <f>Q139*H139</f>
        <v>0</v>
      </c>
      <c r="S139" s="222">
        <v>0</v>
      </c>
      <c r="T139" s="221">
        <f>S139*H139</f>
        <v>0</v>
      </c>
      <c r="AR139" s="193" t="s">
        <v>115</v>
      </c>
      <c r="AT139" s="193" t="s">
        <v>110</v>
      </c>
      <c r="AU139" s="193" t="s">
        <v>42</v>
      </c>
      <c r="AY139" s="193" t="s">
        <v>108</v>
      </c>
      <c r="BE139" s="194">
        <f>IF(N139="základní",J139,0)</f>
        <v>0</v>
      </c>
      <c r="BF139" s="194">
        <f>IF(N139="snížená",J139,0)</f>
        <v>0</v>
      </c>
      <c r="BG139" s="194">
        <f>IF(N139="zákl. přenesená",J139,0)</f>
        <v>0</v>
      </c>
      <c r="BH139" s="194">
        <f>IF(N139="sníž. přenesená",J139,0)</f>
        <v>0</v>
      </c>
      <c r="BI139" s="194">
        <f>IF(N139="nulová",J139,0)</f>
        <v>0</v>
      </c>
      <c r="BJ139" s="193" t="s">
        <v>38</v>
      </c>
      <c r="BK139" s="194">
        <f>ROUND(I139*H139,2)</f>
        <v>0</v>
      </c>
      <c r="BL139" s="193" t="s">
        <v>115</v>
      </c>
      <c r="BM139" s="193" t="s">
        <v>155</v>
      </c>
    </row>
    <row r="140" spans="2:65" s="227" customFormat="1" x14ac:dyDescent="0.3">
      <c r="B140" s="232"/>
      <c r="D140" s="240" t="s">
        <v>117</v>
      </c>
      <c r="E140" s="239" t="s">
        <v>1</v>
      </c>
      <c r="F140" s="238" t="s">
        <v>150</v>
      </c>
      <c r="H140" s="237">
        <v>6.1159999999999997</v>
      </c>
      <c r="I140" s="233"/>
      <c r="L140" s="232"/>
      <c r="M140" s="231"/>
      <c r="N140" s="230"/>
      <c r="O140" s="230"/>
      <c r="P140" s="230"/>
      <c r="Q140" s="230"/>
      <c r="R140" s="230"/>
      <c r="S140" s="230"/>
      <c r="T140" s="229"/>
      <c r="AT140" s="228" t="s">
        <v>117</v>
      </c>
      <c r="AU140" s="228" t="s">
        <v>42</v>
      </c>
      <c r="AV140" s="227" t="s">
        <v>42</v>
      </c>
      <c r="AW140" s="227" t="s">
        <v>19</v>
      </c>
      <c r="AX140" s="227" t="s">
        <v>37</v>
      </c>
      <c r="AY140" s="228" t="s">
        <v>108</v>
      </c>
    </row>
    <row r="141" spans="2:65" s="188" customFormat="1" ht="22.5" customHeight="1" x14ac:dyDescent="0.3">
      <c r="B141" s="207"/>
      <c r="C141" s="206" t="s">
        <v>156</v>
      </c>
      <c r="D141" s="206" t="s">
        <v>110</v>
      </c>
      <c r="E141" s="205" t="s">
        <v>157</v>
      </c>
      <c r="F141" s="200" t="s">
        <v>158</v>
      </c>
      <c r="G141" s="204" t="s">
        <v>122</v>
      </c>
      <c r="H141" s="203">
        <v>6.1159999999999997</v>
      </c>
      <c r="I141" s="202"/>
      <c r="J141" s="201">
        <f>ROUND(I141*H141,2)</f>
        <v>0</v>
      </c>
      <c r="K141" s="200" t="s">
        <v>114</v>
      </c>
      <c r="L141" s="189"/>
      <c r="M141" s="199" t="s">
        <v>1</v>
      </c>
      <c r="N141" s="224" t="s">
        <v>26</v>
      </c>
      <c r="O141" s="223"/>
      <c r="P141" s="222">
        <f>O141*H141</f>
        <v>0</v>
      </c>
      <c r="Q141" s="222">
        <v>0</v>
      </c>
      <c r="R141" s="222">
        <f>Q141*H141</f>
        <v>0</v>
      </c>
      <c r="S141" s="222">
        <v>0</v>
      </c>
      <c r="T141" s="221">
        <f>S141*H141</f>
        <v>0</v>
      </c>
      <c r="AR141" s="193" t="s">
        <v>115</v>
      </c>
      <c r="AT141" s="193" t="s">
        <v>110</v>
      </c>
      <c r="AU141" s="193" t="s">
        <v>42</v>
      </c>
      <c r="AY141" s="193" t="s">
        <v>108</v>
      </c>
      <c r="BE141" s="194">
        <f>IF(N141="základní",J141,0)</f>
        <v>0</v>
      </c>
      <c r="BF141" s="194">
        <f>IF(N141="snížená",J141,0)</f>
        <v>0</v>
      </c>
      <c r="BG141" s="194">
        <f>IF(N141="zákl. přenesená",J141,0)</f>
        <v>0</v>
      </c>
      <c r="BH141" s="194">
        <f>IF(N141="sníž. přenesená",J141,0)</f>
        <v>0</v>
      </c>
      <c r="BI141" s="194">
        <f>IF(N141="nulová",J141,0)</f>
        <v>0</v>
      </c>
      <c r="BJ141" s="193" t="s">
        <v>38</v>
      </c>
      <c r="BK141" s="194">
        <f>ROUND(I141*H141,2)</f>
        <v>0</v>
      </c>
      <c r="BL141" s="193" t="s">
        <v>115</v>
      </c>
      <c r="BM141" s="193" t="s">
        <v>159</v>
      </c>
    </row>
    <row r="142" spans="2:65" s="227" customFormat="1" x14ac:dyDescent="0.3">
      <c r="B142" s="232"/>
      <c r="D142" s="240" t="s">
        <v>117</v>
      </c>
      <c r="E142" s="239" t="s">
        <v>1</v>
      </c>
      <c r="F142" s="238" t="s">
        <v>150</v>
      </c>
      <c r="H142" s="237">
        <v>6.1159999999999997</v>
      </c>
      <c r="I142" s="233"/>
      <c r="L142" s="232"/>
      <c r="M142" s="231"/>
      <c r="N142" s="230"/>
      <c r="O142" s="230"/>
      <c r="P142" s="230"/>
      <c r="Q142" s="230"/>
      <c r="R142" s="230"/>
      <c r="S142" s="230"/>
      <c r="T142" s="229"/>
      <c r="AT142" s="228" t="s">
        <v>117</v>
      </c>
      <c r="AU142" s="228" t="s">
        <v>42</v>
      </c>
      <c r="AV142" s="227" t="s">
        <v>42</v>
      </c>
      <c r="AW142" s="227" t="s">
        <v>19</v>
      </c>
      <c r="AX142" s="227" t="s">
        <v>37</v>
      </c>
      <c r="AY142" s="228" t="s">
        <v>108</v>
      </c>
    </row>
    <row r="143" spans="2:65" s="188" customFormat="1" ht="22.5" customHeight="1" x14ac:dyDescent="0.3">
      <c r="B143" s="207"/>
      <c r="C143" s="206" t="s">
        <v>160</v>
      </c>
      <c r="D143" s="206" t="s">
        <v>110</v>
      </c>
      <c r="E143" s="205" t="s">
        <v>161</v>
      </c>
      <c r="F143" s="200" t="s">
        <v>162</v>
      </c>
      <c r="G143" s="204" t="s">
        <v>163</v>
      </c>
      <c r="H143" s="203">
        <v>10.702999999999999</v>
      </c>
      <c r="I143" s="202"/>
      <c r="J143" s="201">
        <f>ROUND(I143*H143,2)</f>
        <v>0</v>
      </c>
      <c r="K143" s="200" t="s">
        <v>114</v>
      </c>
      <c r="L143" s="189"/>
      <c r="M143" s="199" t="s">
        <v>1</v>
      </c>
      <c r="N143" s="224" t="s">
        <v>26</v>
      </c>
      <c r="O143" s="223"/>
      <c r="P143" s="222">
        <f>O143*H143</f>
        <v>0</v>
      </c>
      <c r="Q143" s="222">
        <v>0</v>
      </c>
      <c r="R143" s="222">
        <f>Q143*H143</f>
        <v>0</v>
      </c>
      <c r="S143" s="222">
        <v>0</v>
      </c>
      <c r="T143" s="221">
        <f>S143*H143</f>
        <v>0</v>
      </c>
      <c r="AR143" s="193" t="s">
        <v>115</v>
      </c>
      <c r="AT143" s="193" t="s">
        <v>110</v>
      </c>
      <c r="AU143" s="193" t="s">
        <v>42</v>
      </c>
      <c r="AY143" s="193" t="s">
        <v>108</v>
      </c>
      <c r="BE143" s="194">
        <f>IF(N143="základní",J143,0)</f>
        <v>0</v>
      </c>
      <c r="BF143" s="194">
        <f>IF(N143="snížená",J143,0)</f>
        <v>0</v>
      </c>
      <c r="BG143" s="194">
        <f>IF(N143="zákl. přenesená",J143,0)</f>
        <v>0</v>
      </c>
      <c r="BH143" s="194">
        <f>IF(N143="sníž. přenesená",J143,0)</f>
        <v>0</v>
      </c>
      <c r="BI143" s="194">
        <f>IF(N143="nulová",J143,0)</f>
        <v>0</v>
      </c>
      <c r="BJ143" s="193" t="s">
        <v>38</v>
      </c>
      <c r="BK143" s="194">
        <f>ROUND(I143*H143,2)</f>
        <v>0</v>
      </c>
      <c r="BL143" s="193" t="s">
        <v>115</v>
      </c>
      <c r="BM143" s="193" t="s">
        <v>164</v>
      </c>
    </row>
    <row r="144" spans="2:65" s="227" customFormat="1" x14ac:dyDescent="0.3">
      <c r="B144" s="232"/>
      <c r="D144" s="236" t="s">
        <v>117</v>
      </c>
      <c r="E144" s="228" t="s">
        <v>1</v>
      </c>
      <c r="F144" s="235" t="s">
        <v>150</v>
      </c>
      <c r="H144" s="234">
        <v>6.1159999999999997</v>
      </c>
      <c r="I144" s="233"/>
      <c r="L144" s="232"/>
      <c r="M144" s="231"/>
      <c r="N144" s="230"/>
      <c r="O144" s="230"/>
      <c r="P144" s="230"/>
      <c r="Q144" s="230"/>
      <c r="R144" s="230"/>
      <c r="S144" s="230"/>
      <c r="T144" s="229"/>
      <c r="AT144" s="228" t="s">
        <v>117</v>
      </c>
      <c r="AU144" s="228" t="s">
        <v>42</v>
      </c>
      <c r="AV144" s="227" t="s">
        <v>42</v>
      </c>
      <c r="AW144" s="227" t="s">
        <v>19</v>
      </c>
      <c r="AX144" s="227" t="s">
        <v>37</v>
      </c>
      <c r="AY144" s="228" t="s">
        <v>108</v>
      </c>
    </row>
    <row r="145" spans="2:65" s="227" customFormat="1" x14ac:dyDescent="0.3">
      <c r="B145" s="232"/>
      <c r="D145" s="240" t="s">
        <v>117</v>
      </c>
      <c r="F145" s="238" t="s">
        <v>165</v>
      </c>
      <c r="H145" s="237">
        <v>10.702999999999999</v>
      </c>
      <c r="I145" s="233"/>
      <c r="L145" s="232"/>
      <c r="M145" s="231"/>
      <c r="N145" s="230"/>
      <c r="O145" s="230"/>
      <c r="P145" s="230"/>
      <c r="Q145" s="230"/>
      <c r="R145" s="230"/>
      <c r="S145" s="230"/>
      <c r="T145" s="229"/>
      <c r="AT145" s="228" t="s">
        <v>117</v>
      </c>
      <c r="AU145" s="228" t="s">
        <v>42</v>
      </c>
      <c r="AV145" s="227" t="s">
        <v>42</v>
      </c>
      <c r="AW145" s="227" t="s">
        <v>2</v>
      </c>
      <c r="AX145" s="227" t="s">
        <v>38</v>
      </c>
      <c r="AY145" s="228" t="s">
        <v>108</v>
      </c>
    </row>
    <row r="146" spans="2:65" s="188" customFormat="1" ht="31.5" customHeight="1" x14ac:dyDescent="0.3">
      <c r="B146" s="207"/>
      <c r="C146" s="206" t="s">
        <v>166</v>
      </c>
      <c r="D146" s="206" t="s">
        <v>110</v>
      </c>
      <c r="E146" s="205" t="s">
        <v>167</v>
      </c>
      <c r="F146" s="200" t="s">
        <v>168</v>
      </c>
      <c r="G146" s="204" t="s">
        <v>122</v>
      </c>
      <c r="H146" s="203">
        <v>26.263000000000002</v>
      </c>
      <c r="I146" s="202"/>
      <c r="J146" s="201">
        <f>ROUND(I146*H146,2)</f>
        <v>0</v>
      </c>
      <c r="K146" s="200" t="s">
        <v>114</v>
      </c>
      <c r="L146" s="189"/>
      <c r="M146" s="199" t="s">
        <v>1</v>
      </c>
      <c r="N146" s="224" t="s">
        <v>26</v>
      </c>
      <c r="O146" s="223"/>
      <c r="P146" s="222">
        <f>O146*H146</f>
        <v>0</v>
      </c>
      <c r="Q146" s="222">
        <v>0</v>
      </c>
      <c r="R146" s="222">
        <f>Q146*H146</f>
        <v>0</v>
      </c>
      <c r="S146" s="222">
        <v>0</v>
      </c>
      <c r="T146" s="221">
        <f>S146*H146</f>
        <v>0</v>
      </c>
      <c r="AR146" s="193" t="s">
        <v>115</v>
      </c>
      <c r="AT146" s="193" t="s">
        <v>110</v>
      </c>
      <c r="AU146" s="193" t="s">
        <v>42</v>
      </c>
      <c r="AY146" s="193" t="s">
        <v>108</v>
      </c>
      <c r="BE146" s="194">
        <f>IF(N146="základní",J146,0)</f>
        <v>0</v>
      </c>
      <c r="BF146" s="194">
        <f>IF(N146="snížená",J146,0)</f>
        <v>0</v>
      </c>
      <c r="BG146" s="194">
        <f>IF(N146="zákl. přenesená",J146,0)</f>
        <v>0</v>
      </c>
      <c r="BH146" s="194">
        <f>IF(N146="sníž. přenesená",J146,0)</f>
        <v>0</v>
      </c>
      <c r="BI146" s="194">
        <f>IF(N146="nulová",J146,0)</f>
        <v>0</v>
      </c>
      <c r="BJ146" s="193" t="s">
        <v>38</v>
      </c>
      <c r="BK146" s="194">
        <f>ROUND(I146*H146,2)</f>
        <v>0</v>
      </c>
      <c r="BL146" s="193" t="s">
        <v>115</v>
      </c>
      <c r="BM146" s="193" t="s">
        <v>169</v>
      </c>
    </row>
    <row r="147" spans="2:65" s="257" customFormat="1" x14ac:dyDescent="0.3">
      <c r="B147" s="262"/>
      <c r="D147" s="236" t="s">
        <v>117</v>
      </c>
      <c r="E147" s="258" t="s">
        <v>1</v>
      </c>
      <c r="F147" s="264" t="s">
        <v>118</v>
      </c>
      <c r="H147" s="258" t="s">
        <v>1</v>
      </c>
      <c r="I147" s="263"/>
      <c r="L147" s="262"/>
      <c r="M147" s="261"/>
      <c r="N147" s="260"/>
      <c r="O147" s="260"/>
      <c r="P147" s="260"/>
      <c r="Q147" s="260"/>
      <c r="R147" s="260"/>
      <c r="S147" s="260"/>
      <c r="T147" s="259"/>
      <c r="AT147" s="258" t="s">
        <v>117</v>
      </c>
      <c r="AU147" s="258" t="s">
        <v>42</v>
      </c>
      <c r="AV147" s="257" t="s">
        <v>38</v>
      </c>
      <c r="AW147" s="257" t="s">
        <v>19</v>
      </c>
      <c r="AX147" s="257" t="s">
        <v>37</v>
      </c>
      <c r="AY147" s="258" t="s">
        <v>108</v>
      </c>
    </row>
    <row r="148" spans="2:65" s="227" customFormat="1" x14ac:dyDescent="0.3">
      <c r="B148" s="232"/>
      <c r="D148" s="240" t="s">
        <v>117</v>
      </c>
      <c r="E148" s="239" t="s">
        <v>1</v>
      </c>
      <c r="F148" s="238" t="s">
        <v>170</v>
      </c>
      <c r="H148" s="237">
        <v>26.263000000000002</v>
      </c>
      <c r="I148" s="233"/>
      <c r="L148" s="232"/>
      <c r="M148" s="231"/>
      <c r="N148" s="230"/>
      <c r="O148" s="230"/>
      <c r="P148" s="230"/>
      <c r="Q148" s="230"/>
      <c r="R148" s="230"/>
      <c r="S148" s="230"/>
      <c r="T148" s="229"/>
      <c r="AT148" s="228" t="s">
        <v>117</v>
      </c>
      <c r="AU148" s="228" t="s">
        <v>42</v>
      </c>
      <c r="AV148" s="227" t="s">
        <v>42</v>
      </c>
      <c r="AW148" s="227" t="s">
        <v>19</v>
      </c>
      <c r="AX148" s="227" t="s">
        <v>37</v>
      </c>
      <c r="AY148" s="228" t="s">
        <v>108</v>
      </c>
    </row>
    <row r="149" spans="2:65" s="188" customFormat="1" ht="22.5" customHeight="1" x14ac:dyDescent="0.3">
      <c r="B149" s="207"/>
      <c r="C149" s="206" t="s">
        <v>171</v>
      </c>
      <c r="D149" s="206" t="s">
        <v>110</v>
      </c>
      <c r="E149" s="205" t="s">
        <v>172</v>
      </c>
      <c r="F149" s="200" t="s">
        <v>173</v>
      </c>
      <c r="G149" s="204" t="s">
        <v>113</v>
      </c>
      <c r="H149" s="203">
        <v>43.24</v>
      </c>
      <c r="I149" s="202"/>
      <c r="J149" s="201">
        <f>ROUND(I149*H149,2)</f>
        <v>0</v>
      </c>
      <c r="K149" s="200" t="s">
        <v>114</v>
      </c>
      <c r="L149" s="189"/>
      <c r="M149" s="199" t="s">
        <v>1</v>
      </c>
      <c r="N149" s="224" t="s">
        <v>26</v>
      </c>
      <c r="O149" s="223"/>
      <c r="P149" s="222">
        <f>O149*H149</f>
        <v>0</v>
      </c>
      <c r="Q149" s="222">
        <v>0</v>
      </c>
      <c r="R149" s="222">
        <f>Q149*H149</f>
        <v>0</v>
      </c>
      <c r="S149" s="222">
        <v>0</v>
      </c>
      <c r="T149" s="221">
        <f>S149*H149</f>
        <v>0</v>
      </c>
      <c r="AR149" s="193" t="s">
        <v>115</v>
      </c>
      <c r="AT149" s="193" t="s">
        <v>110</v>
      </c>
      <c r="AU149" s="193" t="s">
        <v>42</v>
      </c>
      <c r="AY149" s="193" t="s">
        <v>108</v>
      </c>
      <c r="BE149" s="194">
        <f>IF(N149="základní",J149,0)</f>
        <v>0</v>
      </c>
      <c r="BF149" s="194">
        <f>IF(N149="snížená",J149,0)</f>
        <v>0</v>
      </c>
      <c r="BG149" s="194">
        <f>IF(N149="zákl. přenesená",J149,0)</f>
        <v>0</v>
      </c>
      <c r="BH149" s="194">
        <f>IF(N149="sníž. přenesená",J149,0)</f>
        <v>0</v>
      </c>
      <c r="BI149" s="194">
        <f>IF(N149="nulová",J149,0)</f>
        <v>0</v>
      </c>
      <c r="BJ149" s="193" t="s">
        <v>38</v>
      </c>
      <c r="BK149" s="194">
        <f>ROUND(I149*H149,2)</f>
        <v>0</v>
      </c>
      <c r="BL149" s="193" t="s">
        <v>115</v>
      </c>
      <c r="BM149" s="193" t="s">
        <v>174</v>
      </c>
    </row>
    <row r="150" spans="2:65" s="257" customFormat="1" x14ac:dyDescent="0.3">
      <c r="B150" s="262"/>
      <c r="D150" s="236" t="s">
        <v>117</v>
      </c>
      <c r="E150" s="258" t="s">
        <v>1</v>
      </c>
      <c r="F150" s="264" t="s">
        <v>175</v>
      </c>
      <c r="H150" s="258" t="s">
        <v>1</v>
      </c>
      <c r="I150" s="263"/>
      <c r="L150" s="262"/>
      <c r="M150" s="261"/>
      <c r="N150" s="260"/>
      <c r="O150" s="260"/>
      <c r="P150" s="260"/>
      <c r="Q150" s="260"/>
      <c r="R150" s="260"/>
      <c r="S150" s="260"/>
      <c r="T150" s="259"/>
      <c r="AT150" s="258" t="s">
        <v>117</v>
      </c>
      <c r="AU150" s="258" t="s">
        <v>42</v>
      </c>
      <c r="AV150" s="257" t="s">
        <v>38</v>
      </c>
      <c r="AW150" s="257" t="s">
        <v>19</v>
      </c>
      <c r="AX150" s="257" t="s">
        <v>37</v>
      </c>
      <c r="AY150" s="258" t="s">
        <v>108</v>
      </c>
    </row>
    <row r="151" spans="2:65" s="227" customFormat="1" x14ac:dyDescent="0.3">
      <c r="B151" s="232"/>
      <c r="D151" s="240" t="s">
        <v>117</v>
      </c>
      <c r="E151" s="239" t="s">
        <v>1</v>
      </c>
      <c r="F151" s="238" t="s">
        <v>176</v>
      </c>
      <c r="H151" s="237">
        <v>43.24</v>
      </c>
      <c r="I151" s="233"/>
      <c r="L151" s="232"/>
      <c r="M151" s="231"/>
      <c r="N151" s="230"/>
      <c r="O151" s="230"/>
      <c r="P151" s="230"/>
      <c r="Q151" s="230"/>
      <c r="R151" s="230"/>
      <c r="S151" s="230"/>
      <c r="T151" s="229"/>
      <c r="AT151" s="228" t="s">
        <v>117</v>
      </c>
      <c r="AU151" s="228" t="s">
        <v>42</v>
      </c>
      <c r="AV151" s="227" t="s">
        <v>42</v>
      </c>
      <c r="AW151" s="227" t="s">
        <v>19</v>
      </c>
      <c r="AX151" s="227" t="s">
        <v>37</v>
      </c>
      <c r="AY151" s="228" t="s">
        <v>108</v>
      </c>
    </row>
    <row r="152" spans="2:65" s="188" customFormat="1" ht="22.5" customHeight="1" x14ac:dyDescent="0.3">
      <c r="B152" s="207"/>
      <c r="C152" s="252" t="s">
        <v>177</v>
      </c>
      <c r="D152" s="252" t="s">
        <v>178</v>
      </c>
      <c r="E152" s="251" t="s">
        <v>179</v>
      </c>
      <c r="F152" s="246" t="s">
        <v>180</v>
      </c>
      <c r="G152" s="250" t="s">
        <v>181</v>
      </c>
      <c r="H152" s="249">
        <v>1.081</v>
      </c>
      <c r="I152" s="248"/>
      <c r="J152" s="247">
        <f>ROUND(I152*H152,2)</f>
        <v>0</v>
      </c>
      <c r="K152" s="246" t="s">
        <v>114</v>
      </c>
      <c r="L152" s="245"/>
      <c r="M152" s="244" t="s">
        <v>1</v>
      </c>
      <c r="N152" s="243" t="s">
        <v>26</v>
      </c>
      <c r="O152" s="223"/>
      <c r="P152" s="222">
        <f>O152*H152</f>
        <v>0</v>
      </c>
      <c r="Q152" s="222">
        <v>1E-3</v>
      </c>
      <c r="R152" s="222">
        <f>Q152*H152</f>
        <v>1.0809999999999999E-3</v>
      </c>
      <c r="S152" s="222">
        <v>0</v>
      </c>
      <c r="T152" s="221">
        <f>S152*H152</f>
        <v>0</v>
      </c>
      <c r="AR152" s="193" t="s">
        <v>152</v>
      </c>
      <c r="AT152" s="193" t="s">
        <v>178</v>
      </c>
      <c r="AU152" s="193" t="s">
        <v>42</v>
      </c>
      <c r="AY152" s="193" t="s">
        <v>108</v>
      </c>
      <c r="BE152" s="194">
        <f>IF(N152="základní",J152,0)</f>
        <v>0</v>
      </c>
      <c r="BF152" s="194">
        <f>IF(N152="snížená",J152,0)</f>
        <v>0</v>
      </c>
      <c r="BG152" s="194">
        <f>IF(N152="zákl. přenesená",J152,0)</f>
        <v>0</v>
      </c>
      <c r="BH152" s="194">
        <f>IF(N152="sníž. přenesená",J152,0)</f>
        <v>0</v>
      </c>
      <c r="BI152" s="194">
        <f>IF(N152="nulová",J152,0)</f>
        <v>0</v>
      </c>
      <c r="BJ152" s="193" t="s">
        <v>38</v>
      </c>
      <c r="BK152" s="194">
        <f>ROUND(I152*H152,2)</f>
        <v>0</v>
      </c>
      <c r="BL152" s="193" t="s">
        <v>115</v>
      </c>
      <c r="BM152" s="193" t="s">
        <v>182</v>
      </c>
    </row>
    <row r="153" spans="2:65" s="227" customFormat="1" x14ac:dyDescent="0.3">
      <c r="B153" s="232"/>
      <c r="D153" s="240" t="s">
        <v>117</v>
      </c>
      <c r="F153" s="238" t="s">
        <v>183</v>
      </c>
      <c r="H153" s="237">
        <v>1.081</v>
      </c>
      <c r="I153" s="233"/>
      <c r="L153" s="232"/>
      <c r="M153" s="231"/>
      <c r="N153" s="230"/>
      <c r="O153" s="230"/>
      <c r="P153" s="230"/>
      <c r="Q153" s="230"/>
      <c r="R153" s="230"/>
      <c r="S153" s="230"/>
      <c r="T153" s="229"/>
      <c r="AT153" s="228" t="s">
        <v>117</v>
      </c>
      <c r="AU153" s="228" t="s">
        <v>42</v>
      </c>
      <c r="AV153" s="227" t="s">
        <v>42</v>
      </c>
      <c r="AW153" s="227" t="s">
        <v>2</v>
      </c>
      <c r="AX153" s="227" t="s">
        <v>38</v>
      </c>
      <c r="AY153" s="228" t="s">
        <v>108</v>
      </c>
    </row>
    <row r="154" spans="2:65" s="188" customFormat="1" ht="31.5" customHeight="1" x14ac:dyDescent="0.3">
      <c r="B154" s="207"/>
      <c r="C154" s="206" t="s">
        <v>184</v>
      </c>
      <c r="D154" s="206" t="s">
        <v>110</v>
      </c>
      <c r="E154" s="205" t="s">
        <v>185</v>
      </c>
      <c r="F154" s="200" t="s">
        <v>186</v>
      </c>
      <c r="G154" s="204" t="s">
        <v>113</v>
      </c>
      <c r="H154" s="203">
        <v>43.24</v>
      </c>
      <c r="I154" s="202"/>
      <c r="J154" s="201">
        <f>ROUND(I154*H154,2)</f>
        <v>0</v>
      </c>
      <c r="K154" s="200" t="s">
        <v>114</v>
      </c>
      <c r="L154" s="189"/>
      <c r="M154" s="199" t="s">
        <v>1</v>
      </c>
      <c r="N154" s="224" t="s">
        <v>26</v>
      </c>
      <c r="O154" s="223"/>
      <c r="P154" s="222">
        <f>O154*H154</f>
        <v>0</v>
      </c>
      <c r="Q154" s="222">
        <v>0</v>
      </c>
      <c r="R154" s="222">
        <f>Q154*H154</f>
        <v>0</v>
      </c>
      <c r="S154" s="222">
        <v>0</v>
      </c>
      <c r="T154" s="221">
        <f>S154*H154</f>
        <v>0</v>
      </c>
      <c r="AR154" s="193" t="s">
        <v>115</v>
      </c>
      <c r="AT154" s="193" t="s">
        <v>110</v>
      </c>
      <c r="AU154" s="193" t="s">
        <v>42</v>
      </c>
      <c r="AY154" s="193" t="s">
        <v>108</v>
      </c>
      <c r="BE154" s="194">
        <f>IF(N154="základní",J154,0)</f>
        <v>0</v>
      </c>
      <c r="BF154" s="194">
        <f>IF(N154="snížená",J154,0)</f>
        <v>0</v>
      </c>
      <c r="BG154" s="194">
        <f>IF(N154="zákl. přenesená",J154,0)</f>
        <v>0</v>
      </c>
      <c r="BH154" s="194">
        <f>IF(N154="sníž. přenesená",J154,0)</f>
        <v>0</v>
      </c>
      <c r="BI154" s="194">
        <f>IF(N154="nulová",J154,0)</f>
        <v>0</v>
      </c>
      <c r="BJ154" s="193" t="s">
        <v>38</v>
      </c>
      <c r="BK154" s="194">
        <f>ROUND(I154*H154,2)</f>
        <v>0</v>
      </c>
      <c r="BL154" s="193" t="s">
        <v>115</v>
      </c>
      <c r="BM154" s="193" t="s">
        <v>187</v>
      </c>
    </row>
    <row r="155" spans="2:65" s="257" customFormat="1" x14ac:dyDescent="0.3">
      <c r="B155" s="262"/>
      <c r="D155" s="236" t="s">
        <v>117</v>
      </c>
      <c r="E155" s="258" t="s">
        <v>1</v>
      </c>
      <c r="F155" s="264" t="s">
        <v>175</v>
      </c>
      <c r="H155" s="258" t="s">
        <v>1</v>
      </c>
      <c r="I155" s="263"/>
      <c r="L155" s="262"/>
      <c r="M155" s="261"/>
      <c r="N155" s="260"/>
      <c r="O155" s="260"/>
      <c r="P155" s="260"/>
      <c r="Q155" s="260"/>
      <c r="R155" s="260"/>
      <c r="S155" s="260"/>
      <c r="T155" s="259"/>
      <c r="AT155" s="258" t="s">
        <v>117</v>
      </c>
      <c r="AU155" s="258" t="s">
        <v>42</v>
      </c>
      <c r="AV155" s="257" t="s">
        <v>38</v>
      </c>
      <c r="AW155" s="257" t="s">
        <v>19</v>
      </c>
      <c r="AX155" s="257" t="s">
        <v>37</v>
      </c>
      <c r="AY155" s="258" t="s">
        <v>108</v>
      </c>
    </row>
    <row r="156" spans="2:65" s="227" customFormat="1" x14ac:dyDescent="0.3">
      <c r="B156" s="232"/>
      <c r="D156" s="240" t="s">
        <v>117</v>
      </c>
      <c r="E156" s="239" t="s">
        <v>1</v>
      </c>
      <c r="F156" s="238" t="s">
        <v>176</v>
      </c>
      <c r="H156" s="237">
        <v>43.24</v>
      </c>
      <c r="I156" s="233"/>
      <c r="L156" s="232"/>
      <c r="M156" s="231"/>
      <c r="N156" s="230"/>
      <c r="O156" s="230"/>
      <c r="P156" s="230"/>
      <c r="Q156" s="230"/>
      <c r="R156" s="230"/>
      <c r="S156" s="230"/>
      <c r="T156" s="229"/>
      <c r="AT156" s="228" t="s">
        <v>117</v>
      </c>
      <c r="AU156" s="228" t="s">
        <v>42</v>
      </c>
      <c r="AV156" s="227" t="s">
        <v>42</v>
      </c>
      <c r="AW156" s="227" t="s">
        <v>19</v>
      </c>
      <c r="AX156" s="227" t="s">
        <v>37</v>
      </c>
      <c r="AY156" s="228" t="s">
        <v>108</v>
      </c>
    </row>
    <row r="157" spans="2:65" s="188" customFormat="1" ht="22.5" customHeight="1" x14ac:dyDescent="0.3">
      <c r="B157" s="207"/>
      <c r="C157" s="252" t="s">
        <v>5</v>
      </c>
      <c r="D157" s="252" t="s">
        <v>178</v>
      </c>
      <c r="E157" s="251" t="s">
        <v>188</v>
      </c>
      <c r="F157" s="246" t="s">
        <v>189</v>
      </c>
      <c r="G157" s="250" t="s">
        <v>122</v>
      </c>
      <c r="H157" s="249">
        <v>2.508</v>
      </c>
      <c r="I157" s="248"/>
      <c r="J157" s="247">
        <f>ROUND(I157*H157,2)</f>
        <v>0</v>
      </c>
      <c r="K157" s="246" t="s">
        <v>114</v>
      </c>
      <c r="L157" s="245"/>
      <c r="M157" s="244" t="s">
        <v>1</v>
      </c>
      <c r="N157" s="243" t="s">
        <v>26</v>
      </c>
      <c r="O157" s="223"/>
      <c r="P157" s="222">
        <f>O157*H157</f>
        <v>0</v>
      </c>
      <c r="Q157" s="222">
        <v>0.21</v>
      </c>
      <c r="R157" s="222">
        <f>Q157*H157</f>
        <v>0.52668000000000004</v>
      </c>
      <c r="S157" s="222">
        <v>0</v>
      </c>
      <c r="T157" s="221">
        <f>S157*H157</f>
        <v>0</v>
      </c>
      <c r="AR157" s="193" t="s">
        <v>152</v>
      </c>
      <c r="AT157" s="193" t="s">
        <v>178</v>
      </c>
      <c r="AU157" s="193" t="s">
        <v>42</v>
      </c>
      <c r="AY157" s="193" t="s">
        <v>108</v>
      </c>
      <c r="BE157" s="194">
        <f>IF(N157="základní",J157,0)</f>
        <v>0</v>
      </c>
      <c r="BF157" s="194">
        <f>IF(N157="snížená",J157,0)</f>
        <v>0</v>
      </c>
      <c r="BG157" s="194">
        <f>IF(N157="zákl. přenesená",J157,0)</f>
        <v>0</v>
      </c>
      <c r="BH157" s="194">
        <f>IF(N157="sníž. přenesená",J157,0)</f>
        <v>0</v>
      </c>
      <c r="BI157" s="194">
        <f>IF(N157="nulová",J157,0)</f>
        <v>0</v>
      </c>
      <c r="BJ157" s="193" t="s">
        <v>38</v>
      </c>
      <c r="BK157" s="194">
        <f>ROUND(I157*H157,2)</f>
        <v>0</v>
      </c>
      <c r="BL157" s="193" t="s">
        <v>115</v>
      </c>
      <c r="BM157" s="193" t="s">
        <v>190</v>
      </c>
    </row>
    <row r="158" spans="2:65" s="227" customFormat="1" x14ac:dyDescent="0.3">
      <c r="B158" s="232"/>
      <c r="D158" s="240" t="s">
        <v>117</v>
      </c>
      <c r="F158" s="238" t="s">
        <v>191</v>
      </c>
      <c r="H158" s="237">
        <v>2.508</v>
      </c>
      <c r="I158" s="233"/>
      <c r="L158" s="232"/>
      <c r="M158" s="231"/>
      <c r="N158" s="230"/>
      <c r="O158" s="230"/>
      <c r="P158" s="230"/>
      <c r="Q158" s="230"/>
      <c r="R158" s="230"/>
      <c r="S158" s="230"/>
      <c r="T158" s="229"/>
      <c r="AT158" s="228" t="s">
        <v>117</v>
      </c>
      <c r="AU158" s="228" t="s">
        <v>42</v>
      </c>
      <c r="AV158" s="227" t="s">
        <v>42</v>
      </c>
      <c r="AW158" s="227" t="s">
        <v>2</v>
      </c>
      <c r="AX158" s="227" t="s">
        <v>38</v>
      </c>
      <c r="AY158" s="228" t="s">
        <v>108</v>
      </c>
    </row>
    <row r="159" spans="2:65" s="188" customFormat="1" ht="22.5" customHeight="1" x14ac:dyDescent="0.3">
      <c r="B159" s="207"/>
      <c r="C159" s="206" t="s">
        <v>192</v>
      </c>
      <c r="D159" s="206" t="s">
        <v>110</v>
      </c>
      <c r="E159" s="205" t="s">
        <v>193</v>
      </c>
      <c r="F159" s="200" t="s">
        <v>194</v>
      </c>
      <c r="G159" s="204" t="s">
        <v>113</v>
      </c>
      <c r="H159" s="203">
        <v>43.24</v>
      </c>
      <c r="I159" s="202"/>
      <c r="J159" s="201">
        <f>ROUND(I159*H159,2)</f>
        <v>0</v>
      </c>
      <c r="K159" s="200" t="s">
        <v>114</v>
      </c>
      <c r="L159" s="189"/>
      <c r="M159" s="199" t="s">
        <v>1</v>
      </c>
      <c r="N159" s="224" t="s">
        <v>26</v>
      </c>
      <c r="O159" s="223"/>
      <c r="P159" s="222">
        <f>O159*H159</f>
        <v>0</v>
      </c>
      <c r="Q159" s="222">
        <v>0</v>
      </c>
      <c r="R159" s="222">
        <f>Q159*H159</f>
        <v>0</v>
      </c>
      <c r="S159" s="222">
        <v>0</v>
      </c>
      <c r="T159" s="221">
        <f>S159*H159</f>
        <v>0</v>
      </c>
      <c r="AR159" s="193" t="s">
        <v>115</v>
      </c>
      <c r="AT159" s="193" t="s">
        <v>110</v>
      </c>
      <c r="AU159" s="193" t="s">
        <v>42</v>
      </c>
      <c r="AY159" s="193" t="s">
        <v>108</v>
      </c>
      <c r="BE159" s="194">
        <f>IF(N159="základní",J159,0)</f>
        <v>0</v>
      </c>
      <c r="BF159" s="194">
        <f>IF(N159="snížená",J159,0)</f>
        <v>0</v>
      </c>
      <c r="BG159" s="194">
        <f>IF(N159="zákl. přenesená",J159,0)</f>
        <v>0</v>
      </c>
      <c r="BH159" s="194">
        <f>IF(N159="sníž. přenesená",J159,0)</f>
        <v>0</v>
      </c>
      <c r="BI159" s="194">
        <f>IF(N159="nulová",J159,0)</f>
        <v>0</v>
      </c>
      <c r="BJ159" s="193" t="s">
        <v>38</v>
      </c>
      <c r="BK159" s="194">
        <f>ROUND(I159*H159,2)</f>
        <v>0</v>
      </c>
      <c r="BL159" s="193" t="s">
        <v>115</v>
      </c>
      <c r="BM159" s="193" t="s">
        <v>195</v>
      </c>
    </row>
    <row r="160" spans="2:65" s="257" customFormat="1" x14ac:dyDescent="0.3">
      <c r="B160" s="262"/>
      <c r="D160" s="236" t="s">
        <v>117</v>
      </c>
      <c r="E160" s="258" t="s">
        <v>1</v>
      </c>
      <c r="F160" s="264" t="s">
        <v>175</v>
      </c>
      <c r="H160" s="258" t="s">
        <v>1</v>
      </c>
      <c r="I160" s="263"/>
      <c r="L160" s="262"/>
      <c r="M160" s="261"/>
      <c r="N160" s="260"/>
      <c r="O160" s="260"/>
      <c r="P160" s="260"/>
      <c r="Q160" s="260"/>
      <c r="R160" s="260"/>
      <c r="S160" s="260"/>
      <c r="T160" s="259"/>
      <c r="AT160" s="258" t="s">
        <v>117</v>
      </c>
      <c r="AU160" s="258" t="s">
        <v>42</v>
      </c>
      <c r="AV160" s="257" t="s">
        <v>38</v>
      </c>
      <c r="AW160" s="257" t="s">
        <v>19</v>
      </c>
      <c r="AX160" s="257" t="s">
        <v>37</v>
      </c>
      <c r="AY160" s="258" t="s">
        <v>108</v>
      </c>
    </row>
    <row r="161" spans="2:65" s="227" customFormat="1" x14ac:dyDescent="0.3">
      <c r="B161" s="232"/>
      <c r="D161" s="240" t="s">
        <v>117</v>
      </c>
      <c r="E161" s="239" t="s">
        <v>1</v>
      </c>
      <c r="F161" s="238" t="s">
        <v>176</v>
      </c>
      <c r="H161" s="237">
        <v>43.24</v>
      </c>
      <c r="I161" s="233"/>
      <c r="L161" s="232"/>
      <c r="M161" s="231"/>
      <c r="N161" s="230"/>
      <c r="O161" s="230"/>
      <c r="P161" s="230"/>
      <c r="Q161" s="230"/>
      <c r="R161" s="230"/>
      <c r="S161" s="230"/>
      <c r="T161" s="229"/>
      <c r="AT161" s="228" t="s">
        <v>117</v>
      </c>
      <c r="AU161" s="228" t="s">
        <v>42</v>
      </c>
      <c r="AV161" s="227" t="s">
        <v>42</v>
      </c>
      <c r="AW161" s="227" t="s">
        <v>19</v>
      </c>
      <c r="AX161" s="227" t="s">
        <v>37</v>
      </c>
      <c r="AY161" s="228" t="s">
        <v>108</v>
      </c>
    </row>
    <row r="162" spans="2:65" s="188" customFormat="1" ht="31.5" customHeight="1" x14ac:dyDescent="0.3">
      <c r="B162" s="207"/>
      <c r="C162" s="206" t="s">
        <v>196</v>
      </c>
      <c r="D162" s="206" t="s">
        <v>110</v>
      </c>
      <c r="E162" s="205" t="s">
        <v>197</v>
      </c>
      <c r="F162" s="200" t="s">
        <v>198</v>
      </c>
      <c r="G162" s="204" t="s">
        <v>113</v>
      </c>
      <c r="H162" s="203">
        <v>43.24</v>
      </c>
      <c r="I162" s="202"/>
      <c r="J162" s="201">
        <f>ROUND(I162*H162,2)</f>
        <v>0</v>
      </c>
      <c r="K162" s="200" t="s">
        <v>114</v>
      </c>
      <c r="L162" s="189"/>
      <c r="M162" s="199" t="s">
        <v>1</v>
      </c>
      <c r="N162" s="224" t="s">
        <v>26</v>
      </c>
      <c r="O162" s="223"/>
      <c r="P162" s="222">
        <f>O162*H162</f>
        <v>0</v>
      </c>
      <c r="Q162" s="222">
        <v>0</v>
      </c>
      <c r="R162" s="222">
        <f>Q162*H162</f>
        <v>0</v>
      </c>
      <c r="S162" s="222">
        <v>0</v>
      </c>
      <c r="T162" s="221">
        <f>S162*H162</f>
        <v>0</v>
      </c>
      <c r="AR162" s="193" t="s">
        <v>115</v>
      </c>
      <c r="AT162" s="193" t="s">
        <v>110</v>
      </c>
      <c r="AU162" s="193" t="s">
        <v>42</v>
      </c>
      <c r="AY162" s="193" t="s">
        <v>108</v>
      </c>
      <c r="BE162" s="194">
        <f>IF(N162="základní",J162,0)</f>
        <v>0</v>
      </c>
      <c r="BF162" s="194">
        <f>IF(N162="snížená",J162,0)</f>
        <v>0</v>
      </c>
      <c r="BG162" s="194">
        <f>IF(N162="zákl. přenesená",J162,0)</f>
        <v>0</v>
      </c>
      <c r="BH162" s="194">
        <f>IF(N162="sníž. přenesená",J162,0)</f>
        <v>0</v>
      </c>
      <c r="BI162" s="194">
        <f>IF(N162="nulová",J162,0)</f>
        <v>0</v>
      </c>
      <c r="BJ162" s="193" t="s">
        <v>38</v>
      </c>
      <c r="BK162" s="194">
        <f>ROUND(I162*H162,2)</f>
        <v>0</v>
      </c>
      <c r="BL162" s="193" t="s">
        <v>115</v>
      </c>
      <c r="BM162" s="193" t="s">
        <v>199</v>
      </c>
    </row>
    <row r="163" spans="2:65" s="257" customFormat="1" x14ac:dyDescent="0.3">
      <c r="B163" s="262"/>
      <c r="D163" s="236" t="s">
        <v>117</v>
      </c>
      <c r="E163" s="258" t="s">
        <v>1</v>
      </c>
      <c r="F163" s="264" t="s">
        <v>175</v>
      </c>
      <c r="H163" s="258" t="s">
        <v>1</v>
      </c>
      <c r="I163" s="263"/>
      <c r="L163" s="262"/>
      <c r="M163" s="261"/>
      <c r="N163" s="260"/>
      <c r="O163" s="260"/>
      <c r="P163" s="260"/>
      <c r="Q163" s="260"/>
      <c r="R163" s="260"/>
      <c r="S163" s="260"/>
      <c r="T163" s="259"/>
      <c r="AT163" s="258" t="s">
        <v>117</v>
      </c>
      <c r="AU163" s="258" t="s">
        <v>42</v>
      </c>
      <c r="AV163" s="257" t="s">
        <v>38</v>
      </c>
      <c r="AW163" s="257" t="s">
        <v>19</v>
      </c>
      <c r="AX163" s="257" t="s">
        <v>37</v>
      </c>
      <c r="AY163" s="258" t="s">
        <v>108</v>
      </c>
    </row>
    <row r="164" spans="2:65" s="227" customFormat="1" x14ac:dyDescent="0.3">
      <c r="B164" s="232"/>
      <c r="D164" s="236" t="s">
        <v>117</v>
      </c>
      <c r="E164" s="228" t="s">
        <v>1</v>
      </c>
      <c r="F164" s="235" t="s">
        <v>176</v>
      </c>
      <c r="H164" s="234">
        <v>43.24</v>
      </c>
      <c r="I164" s="233"/>
      <c r="L164" s="232"/>
      <c r="M164" s="231"/>
      <c r="N164" s="230"/>
      <c r="O164" s="230"/>
      <c r="P164" s="230"/>
      <c r="Q164" s="230"/>
      <c r="R164" s="230"/>
      <c r="S164" s="230"/>
      <c r="T164" s="229"/>
      <c r="AT164" s="228" t="s">
        <v>117</v>
      </c>
      <c r="AU164" s="228" t="s">
        <v>42</v>
      </c>
      <c r="AV164" s="227" t="s">
        <v>42</v>
      </c>
      <c r="AW164" s="227" t="s">
        <v>19</v>
      </c>
      <c r="AX164" s="227" t="s">
        <v>37</v>
      </c>
      <c r="AY164" s="228" t="s">
        <v>108</v>
      </c>
    </row>
    <row r="165" spans="2:65" s="208" customFormat="1" ht="29.85" customHeight="1" x14ac:dyDescent="0.3">
      <c r="B165" s="216"/>
      <c r="D165" s="220" t="s">
        <v>36</v>
      </c>
      <c r="E165" s="219" t="s">
        <v>42</v>
      </c>
      <c r="F165" s="219" t="s">
        <v>200</v>
      </c>
      <c r="I165" s="218"/>
      <c r="J165" s="217">
        <f>BK165</f>
        <v>0</v>
      </c>
      <c r="L165" s="216"/>
      <c r="M165" s="215"/>
      <c r="N165" s="213"/>
      <c r="O165" s="213"/>
      <c r="P165" s="214">
        <f>SUM(P166:P174)</f>
        <v>0</v>
      </c>
      <c r="Q165" s="213"/>
      <c r="R165" s="214">
        <f>SUM(R166:R174)</f>
        <v>2.1671060999999998</v>
      </c>
      <c r="S165" s="213"/>
      <c r="T165" s="212">
        <f>SUM(T166:T174)</f>
        <v>0</v>
      </c>
      <c r="AR165" s="210" t="s">
        <v>38</v>
      </c>
      <c r="AT165" s="211" t="s">
        <v>36</v>
      </c>
      <c r="AU165" s="211" t="s">
        <v>38</v>
      </c>
      <c r="AY165" s="210" t="s">
        <v>108</v>
      </c>
      <c r="BK165" s="209">
        <f>SUM(BK166:BK174)</f>
        <v>0</v>
      </c>
    </row>
    <row r="166" spans="2:65" s="188" customFormat="1" ht="22.5" customHeight="1" x14ac:dyDescent="0.3">
      <c r="B166" s="207"/>
      <c r="C166" s="206" t="s">
        <v>201</v>
      </c>
      <c r="D166" s="206" t="s">
        <v>110</v>
      </c>
      <c r="E166" s="205" t="s">
        <v>202</v>
      </c>
      <c r="F166" s="200" t="s">
        <v>203</v>
      </c>
      <c r="G166" s="204" t="s">
        <v>122</v>
      </c>
      <c r="H166" s="203">
        <v>0.96</v>
      </c>
      <c r="I166" s="202"/>
      <c r="J166" s="201">
        <f>ROUND(I166*H166,2)</f>
        <v>0</v>
      </c>
      <c r="K166" s="200" t="s">
        <v>114</v>
      </c>
      <c r="L166" s="189"/>
      <c r="M166" s="199" t="s">
        <v>1</v>
      </c>
      <c r="N166" s="224" t="s">
        <v>26</v>
      </c>
      <c r="O166" s="223"/>
      <c r="P166" s="222">
        <f>O166*H166</f>
        <v>0</v>
      </c>
      <c r="Q166" s="222">
        <v>2.2563399999999998</v>
      </c>
      <c r="R166" s="222">
        <f>Q166*H166</f>
        <v>2.1660863999999997</v>
      </c>
      <c r="S166" s="222">
        <v>0</v>
      </c>
      <c r="T166" s="221">
        <f>S166*H166</f>
        <v>0</v>
      </c>
      <c r="AR166" s="193" t="s">
        <v>115</v>
      </c>
      <c r="AT166" s="193" t="s">
        <v>110</v>
      </c>
      <c r="AU166" s="193" t="s">
        <v>42</v>
      </c>
      <c r="AY166" s="193" t="s">
        <v>108</v>
      </c>
      <c r="BE166" s="194">
        <f>IF(N166="základní",J166,0)</f>
        <v>0</v>
      </c>
      <c r="BF166" s="194">
        <f>IF(N166="snížená",J166,0)</f>
        <v>0</v>
      </c>
      <c r="BG166" s="194">
        <f>IF(N166="zákl. přenesená",J166,0)</f>
        <v>0</v>
      </c>
      <c r="BH166" s="194">
        <f>IF(N166="sníž. přenesená",J166,0)</f>
        <v>0</v>
      </c>
      <c r="BI166" s="194">
        <f>IF(N166="nulová",J166,0)</f>
        <v>0</v>
      </c>
      <c r="BJ166" s="193" t="s">
        <v>38</v>
      </c>
      <c r="BK166" s="194">
        <f>ROUND(I166*H166,2)</f>
        <v>0</v>
      </c>
      <c r="BL166" s="193" t="s">
        <v>115</v>
      </c>
      <c r="BM166" s="193" t="s">
        <v>204</v>
      </c>
    </row>
    <row r="167" spans="2:65" s="257" customFormat="1" x14ac:dyDescent="0.3">
      <c r="B167" s="262"/>
      <c r="D167" s="236" t="s">
        <v>117</v>
      </c>
      <c r="E167" s="258" t="s">
        <v>1</v>
      </c>
      <c r="F167" s="264" t="s">
        <v>205</v>
      </c>
      <c r="H167" s="258" t="s">
        <v>1</v>
      </c>
      <c r="I167" s="263"/>
      <c r="L167" s="262"/>
      <c r="M167" s="261"/>
      <c r="N167" s="260"/>
      <c r="O167" s="260"/>
      <c r="P167" s="260"/>
      <c r="Q167" s="260"/>
      <c r="R167" s="260"/>
      <c r="S167" s="260"/>
      <c r="T167" s="259"/>
      <c r="AT167" s="258" t="s">
        <v>117</v>
      </c>
      <c r="AU167" s="258" t="s">
        <v>42</v>
      </c>
      <c r="AV167" s="257" t="s">
        <v>38</v>
      </c>
      <c r="AW167" s="257" t="s">
        <v>19</v>
      </c>
      <c r="AX167" s="257" t="s">
        <v>37</v>
      </c>
      <c r="AY167" s="258" t="s">
        <v>108</v>
      </c>
    </row>
    <row r="168" spans="2:65" s="227" customFormat="1" x14ac:dyDescent="0.3">
      <c r="B168" s="232"/>
      <c r="D168" s="240" t="s">
        <v>117</v>
      </c>
      <c r="E168" s="239" t="s">
        <v>1</v>
      </c>
      <c r="F168" s="238" t="s">
        <v>206</v>
      </c>
      <c r="H168" s="237">
        <v>0.96</v>
      </c>
      <c r="I168" s="233"/>
      <c r="L168" s="232"/>
      <c r="M168" s="231"/>
      <c r="N168" s="230"/>
      <c r="O168" s="230"/>
      <c r="P168" s="230"/>
      <c r="Q168" s="230"/>
      <c r="R168" s="230"/>
      <c r="S168" s="230"/>
      <c r="T168" s="229"/>
      <c r="AT168" s="228" t="s">
        <v>117</v>
      </c>
      <c r="AU168" s="228" t="s">
        <v>42</v>
      </c>
      <c r="AV168" s="227" t="s">
        <v>42</v>
      </c>
      <c r="AW168" s="227" t="s">
        <v>19</v>
      </c>
      <c r="AX168" s="227" t="s">
        <v>37</v>
      </c>
      <c r="AY168" s="228" t="s">
        <v>108</v>
      </c>
    </row>
    <row r="169" spans="2:65" s="188" customFormat="1" ht="22.5" customHeight="1" x14ac:dyDescent="0.3">
      <c r="B169" s="207"/>
      <c r="C169" s="206" t="s">
        <v>207</v>
      </c>
      <c r="D169" s="206" t="s">
        <v>110</v>
      </c>
      <c r="E169" s="205" t="s">
        <v>208</v>
      </c>
      <c r="F169" s="200" t="s">
        <v>209</v>
      </c>
      <c r="G169" s="204" t="s">
        <v>113</v>
      </c>
      <c r="H169" s="203">
        <v>0.99</v>
      </c>
      <c r="I169" s="202"/>
      <c r="J169" s="201">
        <f>ROUND(I169*H169,2)</f>
        <v>0</v>
      </c>
      <c r="K169" s="200" t="s">
        <v>114</v>
      </c>
      <c r="L169" s="189"/>
      <c r="M169" s="199" t="s">
        <v>1</v>
      </c>
      <c r="N169" s="224" t="s">
        <v>26</v>
      </c>
      <c r="O169" s="223"/>
      <c r="P169" s="222">
        <f>O169*H169</f>
        <v>0</v>
      </c>
      <c r="Q169" s="222">
        <v>1.0300000000000001E-3</v>
      </c>
      <c r="R169" s="222">
        <f>Q169*H169</f>
        <v>1.0197000000000001E-3</v>
      </c>
      <c r="S169" s="222">
        <v>0</v>
      </c>
      <c r="T169" s="221">
        <f>S169*H169</f>
        <v>0</v>
      </c>
      <c r="AR169" s="193" t="s">
        <v>115</v>
      </c>
      <c r="AT169" s="193" t="s">
        <v>110</v>
      </c>
      <c r="AU169" s="193" t="s">
        <v>42</v>
      </c>
      <c r="AY169" s="193" t="s">
        <v>108</v>
      </c>
      <c r="BE169" s="194">
        <f>IF(N169="základní",J169,0)</f>
        <v>0</v>
      </c>
      <c r="BF169" s="194">
        <f>IF(N169="snížená",J169,0)</f>
        <v>0</v>
      </c>
      <c r="BG169" s="194">
        <f>IF(N169="zákl. přenesená",J169,0)</f>
        <v>0</v>
      </c>
      <c r="BH169" s="194">
        <f>IF(N169="sníž. přenesená",J169,0)</f>
        <v>0</v>
      </c>
      <c r="BI169" s="194">
        <f>IF(N169="nulová",J169,0)</f>
        <v>0</v>
      </c>
      <c r="BJ169" s="193" t="s">
        <v>38</v>
      </c>
      <c r="BK169" s="194">
        <f>ROUND(I169*H169,2)</f>
        <v>0</v>
      </c>
      <c r="BL169" s="193" t="s">
        <v>115</v>
      </c>
      <c r="BM169" s="193" t="s">
        <v>210</v>
      </c>
    </row>
    <row r="170" spans="2:65" s="257" customFormat="1" x14ac:dyDescent="0.3">
      <c r="B170" s="262"/>
      <c r="D170" s="236" t="s">
        <v>117</v>
      </c>
      <c r="E170" s="258" t="s">
        <v>1</v>
      </c>
      <c r="F170" s="264" t="s">
        <v>205</v>
      </c>
      <c r="H170" s="258" t="s">
        <v>1</v>
      </c>
      <c r="I170" s="263"/>
      <c r="L170" s="262"/>
      <c r="M170" s="261"/>
      <c r="N170" s="260"/>
      <c r="O170" s="260"/>
      <c r="P170" s="260"/>
      <c r="Q170" s="260"/>
      <c r="R170" s="260"/>
      <c r="S170" s="260"/>
      <c r="T170" s="259"/>
      <c r="AT170" s="258" t="s">
        <v>117</v>
      </c>
      <c r="AU170" s="258" t="s">
        <v>42</v>
      </c>
      <c r="AV170" s="257" t="s">
        <v>38</v>
      </c>
      <c r="AW170" s="257" t="s">
        <v>19</v>
      </c>
      <c r="AX170" s="257" t="s">
        <v>37</v>
      </c>
      <c r="AY170" s="258" t="s">
        <v>108</v>
      </c>
    </row>
    <row r="171" spans="2:65" s="227" customFormat="1" x14ac:dyDescent="0.3">
      <c r="B171" s="232"/>
      <c r="D171" s="240" t="s">
        <v>117</v>
      </c>
      <c r="E171" s="239" t="s">
        <v>1</v>
      </c>
      <c r="F171" s="238" t="s">
        <v>211</v>
      </c>
      <c r="H171" s="237">
        <v>0.99</v>
      </c>
      <c r="I171" s="233"/>
      <c r="L171" s="232"/>
      <c r="M171" s="231"/>
      <c r="N171" s="230"/>
      <c r="O171" s="230"/>
      <c r="P171" s="230"/>
      <c r="Q171" s="230"/>
      <c r="R171" s="230"/>
      <c r="S171" s="230"/>
      <c r="T171" s="229"/>
      <c r="AT171" s="228" t="s">
        <v>117</v>
      </c>
      <c r="AU171" s="228" t="s">
        <v>42</v>
      </c>
      <c r="AV171" s="227" t="s">
        <v>42</v>
      </c>
      <c r="AW171" s="227" t="s">
        <v>19</v>
      </c>
      <c r="AX171" s="227" t="s">
        <v>37</v>
      </c>
      <c r="AY171" s="228" t="s">
        <v>108</v>
      </c>
    </row>
    <row r="172" spans="2:65" s="188" customFormat="1" ht="22.5" customHeight="1" x14ac:dyDescent="0.3">
      <c r="B172" s="207"/>
      <c r="C172" s="206" t="s">
        <v>212</v>
      </c>
      <c r="D172" s="206" t="s">
        <v>110</v>
      </c>
      <c r="E172" s="205" t="s">
        <v>213</v>
      </c>
      <c r="F172" s="200" t="s">
        <v>214</v>
      </c>
      <c r="G172" s="204" t="s">
        <v>113</v>
      </c>
      <c r="H172" s="203">
        <v>0.99</v>
      </c>
      <c r="I172" s="202"/>
      <c r="J172" s="201">
        <f>ROUND(I172*H172,2)</f>
        <v>0</v>
      </c>
      <c r="K172" s="200" t="s">
        <v>114</v>
      </c>
      <c r="L172" s="189"/>
      <c r="M172" s="199" t="s">
        <v>1</v>
      </c>
      <c r="N172" s="224" t="s">
        <v>26</v>
      </c>
      <c r="O172" s="223"/>
      <c r="P172" s="222">
        <f>O172*H172</f>
        <v>0</v>
      </c>
      <c r="Q172" s="222">
        <v>0</v>
      </c>
      <c r="R172" s="222">
        <f>Q172*H172</f>
        <v>0</v>
      </c>
      <c r="S172" s="222">
        <v>0</v>
      </c>
      <c r="T172" s="221">
        <f>S172*H172</f>
        <v>0</v>
      </c>
      <c r="AR172" s="193" t="s">
        <v>115</v>
      </c>
      <c r="AT172" s="193" t="s">
        <v>110</v>
      </c>
      <c r="AU172" s="193" t="s">
        <v>42</v>
      </c>
      <c r="AY172" s="193" t="s">
        <v>108</v>
      </c>
      <c r="BE172" s="194">
        <f>IF(N172="základní",J172,0)</f>
        <v>0</v>
      </c>
      <c r="BF172" s="194">
        <f>IF(N172="snížená",J172,0)</f>
        <v>0</v>
      </c>
      <c r="BG172" s="194">
        <f>IF(N172="zákl. přenesená",J172,0)</f>
        <v>0</v>
      </c>
      <c r="BH172" s="194">
        <f>IF(N172="sníž. přenesená",J172,0)</f>
        <v>0</v>
      </c>
      <c r="BI172" s="194">
        <f>IF(N172="nulová",J172,0)</f>
        <v>0</v>
      </c>
      <c r="BJ172" s="193" t="s">
        <v>38</v>
      </c>
      <c r="BK172" s="194">
        <f>ROUND(I172*H172,2)</f>
        <v>0</v>
      </c>
      <c r="BL172" s="193" t="s">
        <v>115</v>
      </c>
      <c r="BM172" s="193" t="s">
        <v>215</v>
      </c>
    </row>
    <row r="173" spans="2:65" s="257" customFormat="1" x14ac:dyDescent="0.3">
      <c r="B173" s="262"/>
      <c r="D173" s="236" t="s">
        <v>117</v>
      </c>
      <c r="E173" s="258" t="s">
        <v>1</v>
      </c>
      <c r="F173" s="264" t="s">
        <v>205</v>
      </c>
      <c r="H173" s="258" t="s">
        <v>1</v>
      </c>
      <c r="I173" s="263"/>
      <c r="L173" s="262"/>
      <c r="M173" s="261"/>
      <c r="N173" s="260"/>
      <c r="O173" s="260"/>
      <c r="P173" s="260"/>
      <c r="Q173" s="260"/>
      <c r="R173" s="260"/>
      <c r="S173" s="260"/>
      <c r="T173" s="259"/>
      <c r="AT173" s="258" t="s">
        <v>117</v>
      </c>
      <c r="AU173" s="258" t="s">
        <v>42</v>
      </c>
      <c r="AV173" s="257" t="s">
        <v>38</v>
      </c>
      <c r="AW173" s="257" t="s">
        <v>19</v>
      </c>
      <c r="AX173" s="257" t="s">
        <v>37</v>
      </c>
      <c r="AY173" s="258" t="s">
        <v>108</v>
      </c>
    </row>
    <row r="174" spans="2:65" s="227" customFormat="1" x14ac:dyDescent="0.3">
      <c r="B174" s="232"/>
      <c r="D174" s="236" t="s">
        <v>117</v>
      </c>
      <c r="E174" s="228" t="s">
        <v>1</v>
      </c>
      <c r="F174" s="235" t="s">
        <v>211</v>
      </c>
      <c r="H174" s="234">
        <v>0.99</v>
      </c>
      <c r="I174" s="233"/>
      <c r="L174" s="232"/>
      <c r="M174" s="231"/>
      <c r="N174" s="230"/>
      <c r="O174" s="230"/>
      <c r="P174" s="230"/>
      <c r="Q174" s="230"/>
      <c r="R174" s="230"/>
      <c r="S174" s="230"/>
      <c r="T174" s="229"/>
      <c r="AT174" s="228" t="s">
        <v>117</v>
      </c>
      <c r="AU174" s="228" t="s">
        <v>42</v>
      </c>
      <c r="AV174" s="227" t="s">
        <v>42</v>
      </c>
      <c r="AW174" s="227" t="s">
        <v>19</v>
      </c>
      <c r="AX174" s="227" t="s">
        <v>37</v>
      </c>
      <c r="AY174" s="228" t="s">
        <v>108</v>
      </c>
    </row>
    <row r="175" spans="2:65" s="208" customFormat="1" ht="29.85" customHeight="1" x14ac:dyDescent="0.3">
      <c r="B175" s="216"/>
      <c r="D175" s="220" t="s">
        <v>36</v>
      </c>
      <c r="E175" s="219" t="s">
        <v>127</v>
      </c>
      <c r="F175" s="219" t="s">
        <v>216</v>
      </c>
      <c r="I175" s="218"/>
      <c r="J175" s="217">
        <f>BK175</f>
        <v>0</v>
      </c>
      <c r="L175" s="216"/>
      <c r="M175" s="215"/>
      <c r="N175" s="213"/>
      <c r="O175" s="213"/>
      <c r="P175" s="214">
        <f>SUM(P176:P180)</f>
        <v>0</v>
      </c>
      <c r="Q175" s="213"/>
      <c r="R175" s="214">
        <f>SUM(R176:R180)</f>
        <v>1.62747</v>
      </c>
      <c r="S175" s="213"/>
      <c r="T175" s="212">
        <f>SUM(T176:T180)</f>
        <v>0</v>
      </c>
      <c r="AR175" s="210" t="s">
        <v>38</v>
      </c>
      <c r="AT175" s="211" t="s">
        <v>36</v>
      </c>
      <c r="AU175" s="211" t="s">
        <v>38</v>
      </c>
      <c r="AY175" s="210" t="s">
        <v>108</v>
      </c>
      <c r="BK175" s="209">
        <f>SUM(BK176:BK180)</f>
        <v>0</v>
      </c>
    </row>
    <row r="176" spans="2:65" s="188" customFormat="1" ht="22.5" customHeight="1" x14ac:dyDescent="0.3">
      <c r="B176" s="207"/>
      <c r="C176" s="206" t="s">
        <v>4</v>
      </c>
      <c r="D176" s="206" t="s">
        <v>110</v>
      </c>
      <c r="E176" s="205" t="s">
        <v>217</v>
      </c>
      <c r="F176" s="200" t="s">
        <v>218</v>
      </c>
      <c r="G176" s="204" t="s">
        <v>113</v>
      </c>
      <c r="H176" s="203">
        <v>6</v>
      </c>
      <c r="I176" s="202"/>
      <c r="J176" s="201">
        <f>ROUND(I176*H176,2)</f>
        <v>0</v>
      </c>
      <c r="K176" s="200" t="s">
        <v>114</v>
      </c>
      <c r="L176" s="189"/>
      <c r="M176" s="199" t="s">
        <v>1</v>
      </c>
      <c r="N176" s="224" t="s">
        <v>26</v>
      </c>
      <c r="O176" s="223"/>
      <c r="P176" s="222">
        <f>O176*H176</f>
        <v>0</v>
      </c>
      <c r="Q176" s="222">
        <v>0.25364999999999999</v>
      </c>
      <c r="R176" s="222">
        <f>Q176*H176</f>
        <v>1.5219</v>
      </c>
      <c r="S176" s="222">
        <v>0</v>
      </c>
      <c r="T176" s="221">
        <f>S176*H176</f>
        <v>0</v>
      </c>
      <c r="AR176" s="193" t="s">
        <v>115</v>
      </c>
      <c r="AT176" s="193" t="s">
        <v>110</v>
      </c>
      <c r="AU176" s="193" t="s">
        <v>42</v>
      </c>
      <c r="AY176" s="193" t="s">
        <v>108</v>
      </c>
      <c r="BE176" s="194">
        <f>IF(N176="základní",J176,0)</f>
        <v>0</v>
      </c>
      <c r="BF176" s="194">
        <f>IF(N176="snížená",J176,0)</f>
        <v>0</v>
      </c>
      <c r="BG176" s="194">
        <f>IF(N176="zákl. přenesená",J176,0)</f>
        <v>0</v>
      </c>
      <c r="BH176" s="194">
        <f>IF(N176="sníž. přenesená",J176,0)</f>
        <v>0</v>
      </c>
      <c r="BI176" s="194">
        <f>IF(N176="nulová",J176,0)</f>
        <v>0</v>
      </c>
      <c r="BJ176" s="193" t="s">
        <v>38</v>
      </c>
      <c r="BK176" s="194">
        <f>ROUND(I176*H176,2)</f>
        <v>0</v>
      </c>
      <c r="BL176" s="193" t="s">
        <v>115</v>
      </c>
      <c r="BM176" s="193" t="s">
        <v>219</v>
      </c>
    </row>
    <row r="177" spans="2:65" s="257" customFormat="1" x14ac:dyDescent="0.3">
      <c r="B177" s="262"/>
      <c r="D177" s="236" t="s">
        <v>117</v>
      </c>
      <c r="E177" s="258" t="s">
        <v>1</v>
      </c>
      <c r="F177" s="264" t="s">
        <v>220</v>
      </c>
      <c r="H177" s="258" t="s">
        <v>1</v>
      </c>
      <c r="I177" s="263"/>
      <c r="L177" s="262"/>
      <c r="M177" s="261"/>
      <c r="N177" s="260"/>
      <c r="O177" s="260"/>
      <c r="P177" s="260"/>
      <c r="Q177" s="260"/>
      <c r="R177" s="260"/>
      <c r="S177" s="260"/>
      <c r="T177" s="259"/>
      <c r="AT177" s="258" t="s">
        <v>117</v>
      </c>
      <c r="AU177" s="258" t="s">
        <v>42</v>
      </c>
      <c r="AV177" s="257" t="s">
        <v>38</v>
      </c>
      <c r="AW177" s="257" t="s">
        <v>19</v>
      </c>
      <c r="AX177" s="257" t="s">
        <v>37</v>
      </c>
      <c r="AY177" s="258" t="s">
        <v>108</v>
      </c>
    </row>
    <row r="178" spans="2:65" s="227" customFormat="1" x14ac:dyDescent="0.3">
      <c r="B178" s="232"/>
      <c r="D178" s="236" t="s">
        <v>117</v>
      </c>
      <c r="E178" s="228" t="s">
        <v>1</v>
      </c>
      <c r="F178" s="235" t="s">
        <v>221</v>
      </c>
      <c r="H178" s="234">
        <v>5</v>
      </c>
      <c r="I178" s="233"/>
      <c r="L178" s="232"/>
      <c r="M178" s="231"/>
      <c r="N178" s="230"/>
      <c r="O178" s="230"/>
      <c r="P178" s="230"/>
      <c r="Q178" s="230"/>
      <c r="R178" s="230"/>
      <c r="S178" s="230"/>
      <c r="T178" s="229"/>
      <c r="AT178" s="228" t="s">
        <v>117</v>
      </c>
      <c r="AU178" s="228" t="s">
        <v>42</v>
      </c>
      <c r="AV178" s="227" t="s">
        <v>42</v>
      </c>
      <c r="AW178" s="227" t="s">
        <v>19</v>
      </c>
      <c r="AX178" s="227" t="s">
        <v>37</v>
      </c>
      <c r="AY178" s="228" t="s">
        <v>108</v>
      </c>
    </row>
    <row r="179" spans="2:65" s="227" customFormat="1" x14ac:dyDescent="0.3">
      <c r="B179" s="232"/>
      <c r="D179" s="240" t="s">
        <v>117</v>
      </c>
      <c r="E179" s="239" t="s">
        <v>1</v>
      </c>
      <c r="F179" s="238" t="s">
        <v>222</v>
      </c>
      <c r="H179" s="237">
        <v>1</v>
      </c>
      <c r="I179" s="233"/>
      <c r="L179" s="232"/>
      <c r="M179" s="231"/>
      <c r="N179" s="230"/>
      <c r="O179" s="230"/>
      <c r="P179" s="230"/>
      <c r="Q179" s="230"/>
      <c r="R179" s="230"/>
      <c r="S179" s="230"/>
      <c r="T179" s="229"/>
      <c r="AT179" s="228" t="s">
        <v>117</v>
      </c>
      <c r="AU179" s="228" t="s">
        <v>42</v>
      </c>
      <c r="AV179" s="227" t="s">
        <v>42</v>
      </c>
      <c r="AW179" s="227" t="s">
        <v>19</v>
      </c>
      <c r="AX179" s="227" t="s">
        <v>37</v>
      </c>
      <c r="AY179" s="228" t="s">
        <v>108</v>
      </c>
    </row>
    <row r="180" spans="2:65" s="188" customFormat="1" ht="22.5" customHeight="1" x14ac:dyDescent="0.3">
      <c r="B180" s="207"/>
      <c r="C180" s="206" t="s">
        <v>223</v>
      </c>
      <c r="D180" s="206" t="s">
        <v>110</v>
      </c>
      <c r="E180" s="205" t="s">
        <v>224</v>
      </c>
      <c r="F180" s="200" t="s">
        <v>225</v>
      </c>
      <c r="G180" s="204" t="s">
        <v>226</v>
      </c>
      <c r="H180" s="203">
        <v>1</v>
      </c>
      <c r="I180" s="202"/>
      <c r="J180" s="201">
        <f>ROUND(I180*H180,2)</f>
        <v>0</v>
      </c>
      <c r="K180" s="200" t="s">
        <v>1</v>
      </c>
      <c r="L180" s="189"/>
      <c r="M180" s="199" t="s">
        <v>1</v>
      </c>
      <c r="N180" s="224" t="s">
        <v>26</v>
      </c>
      <c r="O180" s="223"/>
      <c r="P180" s="222">
        <f>O180*H180</f>
        <v>0</v>
      </c>
      <c r="Q180" s="222">
        <v>0.10557</v>
      </c>
      <c r="R180" s="222">
        <f>Q180*H180</f>
        <v>0.10557</v>
      </c>
      <c r="S180" s="222">
        <v>0</v>
      </c>
      <c r="T180" s="221">
        <f>S180*H180</f>
        <v>0</v>
      </c>
      <c r="AR180" s="193" t="s">
        <v>115</v>
      </c>
      <c r="AT180" s="193" t="s">
        <v>110</v>
      </c>
      <c r="AU180" s="193" t="s">
        <v>42</v>
      </c>
      <c r="AY180" s="193" t="s">
        <v>108</v>
      </c>
      <c r="BE180" s="194">
        <f>IF(N180="základní",J180,0)</f>
        <v>0</v>
      </c>
      <c r="BF180" s="194">
        <f>IF(N180="snížená",J180,0)</f>
        <v>0</v>
      </c>
      <c r="BG180" s="194">
        <f>IF(N180="zákl. přenesená",J180,0)</f>
        <v>0</v>
      </c>
      <c r="BH180" s="194">
        <f>IF(N180="sníž. přenesená",J180,0)</f>
        <v>0</v>
      </c>
      <c r="BI180" s="194">
        <f>IF(N180="nulová",J180,0)</f>
        <v>0</v>
      </c>
      <c r="BJ180" s="193" t="s">
        <v>38</v>
      </c>
      <c r="BK180" s="194">
        <f>ROUND(I180*H180,2)</f>
        <v>0</v>
      </c>
      <c r="BL180" s="193" t="s">
        <v>115</v>
      </c>
      <c r="BM180" s="193" t="s">
        <v>227</v>
      </c>
    </row>
    <row r="181" spans="2:65" s="208" customFormat="1" ht="29.85" customHeight="1" x14ac:dyDescent="0.3">
      <c r="B181" s="216"/>
      <c r="D181" s="220" t="s">
        <v>36</v>
      </c>
      <c r="E181" s="219" t="s">
        <v>135</v>
      </c>
      <c r="F181" s="219" t="s">
        <v>228</v>
      </c>
      <c r="I181" s="218"/>
      <c r="J181" s="217">
        <f>BK181</f>
        <v>0</v>
      </c>
      <c r="L181" s="216"/>
      <c r="M181" s="215"/>
      <c r="N181" s="213"/>
      <c r="O181" s="213"/>
      <c r="P181" s="214">
        <f>SUM(P182:P190)</f>
        <v>0</v>
      </c>
      <c r="Q181" s="213"/>
      <c r="R181" s="214">
        <f>SUM(R182:R190)</f>
        <v>9.6614080000000016</v>
      </c>
      <c r="S181" s="213"/>
      <c r="T181" s="212">
        <f>SUM(T182:T190)</f>
        <v>0</v>
      </c>
      <c r="AR181" s="210" t="s">
        <v>38</v>
      </c>
      <c r="AT181" s="211" t="s">
        <v>36</v>
      </c>
      <c r="AU181" s="211" t="s">
        <v>38</v>
      </c>
      <c r="AY181" s="210" t="s">
        <v>108</v>
      </c>
      <c r="BK181" s="209">
        <f>SUM(BK182:BK190)</f>
        <v>0</v>
      </c>
    </row>
    <row r="182" spans="2:65" s="188" customFormat="1" ht="22.5" customHeight="1" x14ac:dyDescent="0.3">
      <c r="B182" s="207"/>
      <c r="C182" s="366" t="s">
        <v>229</v>
      </c>
      <c r="D182" s="366" t="s">
        <v>110</v>
      </c>
      <c r="E182" s="367" t="s">
        <v>230</v>
      </c>
      <c r="F182" s="368" t="s">
        <v>231</v>
      </c>
      <c r="G182" s="369" t="s">
        <v>113</v>
      </c>
      <c r="H182" s="370">
        <v>44.843000000000004</v>
      </c>
      <c r="I182" s="371"/>
      <c r="J182" s="371">
        <f>ROUND(I182*H182,2)</f>
        <v>0</v>
      </c>
      <c r="K182" s="368" t="s">
        <v>114</v>
      </c>
      <c r="L182" s="189"/>
      <c r="M182" s="199" t="s">
        <v>1</v>
      </c>
      <c r="N182" s="224" t="s">
        <v>26</v>
      </c>
      <c r="O182" s="223"/>
      <c r="P182" s="222">
        <f>O182*H182</f>
        <v>0</v>
      </c>
      <c r="Q182" s="222">
        <v>0</v>
      </c>
      <c r="R182" s="222">
        <f>Q182*H182</f>
        <v>0</v>
      </c>
      <c r="S182" s="222">
        <v>0</v>
      </c>
      <c r="T182" s="221">
        <f>S182*H182</f>
        <v>0</v>
      </c>
      <c r="AR182" s="193" t="s">
        <v>115</v>
      </c>
      <c r="AT182" s="193" t="s">
        <v>110</v>
      </c>
      <c r="AU182" s="193" t="s">
        <v>42</v>
      </c>
      <c r="AY182" s="193" t="s">
        <v>108</v>
      </c>
      <c r="BE182" s="194">
        <f>IF(N182="základní",J182,0)</f>
        <v>0</v>
      </c>
      <c r="BF182" s="194">
        <f>IF(N182="snížená",J182,0)</f>
        <v>0</v>
      </c>
      <c r="BG182" s="194">
        <f>IF(N182="zákl. přenesená",J182,0)</f>
        <v>0</v>
      </c>
      <c r="BH182" s="194">
        <f>IF(N182="sníž. přenesená",J182,0)</f>
        <v>0</v>
      </c>
      <c r="BI182" s="194">
        <f>IF(N182="nulová",J182,0)</f>
        <v>0</v>
      </c>
      <c r="BJ182" s="193" t="s">
        <v>38</v>
      </c>
      <c r="BK182" s="194">
        <f>ROUND(I182*H182,2)</f>
        <v>0</v>
      </c>
      <c r="BL182" s="193" t="s">
        <v>115</v>
      </c>
      <c r="BM182" s="193" t="s">
        <v>232</v>
      </c>
    </row>
    <row r="183" spans="2:65" s="257" customFormat="1" x14ac:dyDescent="0.3">
      <c r="B183" s="262"/>
      <c r="D183" s="236" t="s">
        <v>117</v>
      </c>
      <c r="E183" s="258" t="s">
        <v>1</v>
      </c>
      <c r="F183" s="264" t="s">
        <v>233</v>
      </c>
      <c r="H183" s="258" t="s">
        <v>1</v>
      </c>
      <c r="I183" s="263"/>
      <c r="L183" s="262"/>
      <c r="M183" s="261"/>
      <c r="N183" s="260"/>
      <c r="O183" s="260"/>
      <c r="P183" s="260"/>
      <c r="Q183" s="260"/>
      <c r="R183" s="260"/>
      <c r="S183" s="260"/>
      <c r="T183" s="259"/>
      <c r="AT183" s="258" t="s">
        <v>117</v>
      </c>
      <c r="AU183" s="258" t="s">
        <v>42</v>
      </c>
      <c r="AV183" s="257" t="s">
        <v>38</v>
      </c>
      <c r="AW183" s="257" t="s">
        <v>19</v>
      </c>
      <c r="AX183" s="257" t="s">
        <v>37</v>
      </c>
      <c r="AY183" s="258" t="s">
        <v>108</v>
      </c>
    </row>
    <row r="184" spans="2:65" s="227" customFormat="1" x14ac:dyDescent="0.3">
      <c r="B184" s="232"/>
      <c r="D184" s="240" t="s">
        <v>117</v>
      </c>
      <c r="E184" s="239" t="s">
        <v>1</v>
      </c>
      <c r="F184" s="238" t="s">
        <v>234</v>
      </c>
      <c r="H184" s="237">
        <v>44.843000000000004</v>
      </c>
      <c r="I184" s="233"/>
      <c r="L184" s="232"/>
      <c r="M184" s="231"/>
      <c r="N184" s="230"/>
      <c r="O184" s="230"/>
      <c r="P184" s="230"/>
      <c r="Q184" s="230"/>
      <c r="R184" s="230"/>
      <c r="S184" s="230"/>
      <c r="T184" s="229"/>
      <c r="AT184" s="228" t="s">
        <v>117</v>
      </c>
      <c r="AU184" s="228" t="s">
        <v>42</v>
      </c>
      <c r="AV184" s="227" t="s">
        <v>42</v>
      </c>
      <c r="AW184" s="227" t="s">
        <v>19</v>
      </c>
      <c r="AX184" s="227" t="s">
        <v>37</v>
      </c>
      <c r="AY184" s="228" t="s">
        <v>108</v>
      </c>
    </row>
    <row r="185" spans="2:65" s="188" customFormat="1" ht="31.5" customHeight="1" x14ac:dyDescent="0.3">
      <c r="B185" s="207"/>
      <c r="C185" s="366" t="s">
        <v>235</v>
      </c>
      <c r="D185" s="366" t="s">
        <v>110</v>
      </c>
      <c r="E185" s="367" t="s">
        <v>236</v>
      </c>
      <c r="F185" s="368" t="s">
        <v>237</v>
      </c>
      <c r="G185" s="369" t="s">
        <v>113</v>
      </c>
      <c r="H185" s="370">
        <v>44.843000000000004</v>
      </c>
      <c r="I185" s="371"/>
      <c r="J185" s="371">
        <f>ROUND(I185*H185,2)</f>
        <v>0</v>
      </c>
      <c r="K185" s="368" t="s">
        <v>114</v>
      </c>
      <c r="L185" s="189"/>
      <c r="M185" s="199" t="s">
        <v>1</v>
      </c>
      <c r="N185" s="224" t="s">
        <v>26</v>
      </c>
      <c r="O185" s="223"/>
      <c r="P185" s="222">
        <f>O185*H185</f>
        <v>0</v>
      </c>
      <c r="Q185" s="222">
        <v>0.10100000000000001</v>
      </c>
      <c r="R185" s="222">
        <f>Q185*H185</f>
        <v>4.5291430000000004</v>
      </c>
      <c r="S185" s="222">
        <v>0</v>
      </c>
      <c r="T185" s="221">
        <f>S185*H185</f>
        <v>0</v>
      </c>
      <c r="AR185" s="193" t="s">
        <v>115</v>
      </c>
      <c r="AT185" s="193" t="s">
        <v>110</v>
      </c>
      <c r="AU185" s="193" t="s">
        <v>42</v>
      </c>
      <c r="AY185" s="193" t="s">
        <v>108</v>
      </c>
      <c r="BE185" s="194">
        <f>IF(N185="základní",J185,0)</f>
        <v>0</v>
      </c>
      <c r="BF185" s="194">
        <f>IF(N185="snížená",J185,0)</f>
        <v>0</v>
      </c>
      <c r="BG185" s="194">
        <f>IF(N185="zákl. přenesená",J185,0)</f>
        <v>0</v>
      </c>
      <c r="BH185" s="194">
        <f>IF(N185="sníž. přenesená",J185,0)</f>
        <v>0</v>
      </c>
      <c r="BI185" s="194">
        <f>IF(N185="nulová",J185,0)</f>
        <v>0</v>
      </c>
      <c r="BJ185" s="193" t="s">
        <v>38</v>
      </c>
      <c r="BK185" s="194">
        <f>ROUND(I185*H185,2)</f>
        <v>0</v>
      </c>
      <c r="BL185" s="193" t="s">
        <v>115</v>
      </c>
      <c r="BM185" s="193" t="s">
        <v>238</v>
      </c>
    </row>
    <row r="186" spans="2:65" s="257" customFormat="1" x14ac:dyDescent="0.3">
      <c r="B186" s="262"/>
      <c r="D186" s="236" t="s">
        <v>117</v>
      </c>
      <c r="E186" s="258" t="s">
        <v>1</v>
      </c>
      <c r="F186" s="264" t="s">
        <v>233</v>
      </c>
      <c r="H186" s="258" t="s">
        <v>1</v>
      </c>
      <c r="I186" s="263"/>
      <c r="L186" s="262"/>
      <c r="M186" s="261"/>
      <c r="N186" s="260"/>
      <c r="O186" s="260"/>
      <c r="P186" s="260"/>
      <c r="Q186" s="260"/>
      <c r="R186" s="260"/>
      <c r="S186" s="260"/>
      <c r="T186" s="259"/>
      <c r="AT186" s="258" t="s">
        <v>117</v>
      </c>
      <c r="AU186" s="258" t="s">
        <v>42</v>
      </c>
      <c r="AV186" s="257" t="s">
        <v>38</v>
      </c>
      <c r="AW186" s="257" t="s">
        <v>19</v>
      </c>
      <c r="AX186" s="257" t="s">
        <v>37</v>
      </c>
      <c r="AY186" s="258" t="s">
        <v>108</v>
      </c>
    </row>
    <row r="187" spans="2:65" s="227" customFormat="1" x14ac:dyDescent="0.3">
      <c r="B187" s="232"/>
      <c r="D187" s="240" t="s">
        <v>117</v>
      </c>
      <c r="E187" s="239" t="s">
        <v>1</v>
      </c>
      <c r="F187" s="238" t="s">
        <v>234</v>
      </c>
      <c r="H187" s="237">
        <v>44.843000000000004</v>
      </c>
      <c r="I187" s="233"/>
      <c r="L187" s="232"/>
      <c r="M187" s="231"/>
      <c r="N187" s="230"/>
      <c r="O187" s="230"/>
      <c r="P187" s="230"/>
      <c r="Q187" s="230"/>
      <c r="R187" s="230"/>
      <c r="S187" s="230"/>
      <c r="T187" s="229"/>
      <c r="AT187" s="228" t="s">
        <v>117</v>
      </c>
      <c r="AU187" s="228" t="s">
        <v>42</v>
      </c>
      <c r="AV187" s="227" t="s">
        <v>42</v>
      </c>
      <c r="AW187" s="227" t="s">
        <v>19</v>
      </c>
      <c r="AX187" s="227" t="s">
        <v>37</v>
      </c>
      <c r="AY187" s="228" t="s">
        <v>108</v>
      </c>
    </row>
    <row r="188" spans="2:65" s="188" customFormat="1" ht="22.5" customHeight="1" x14ac:dyDescent="0.3">
      <c r="B188" s="207"/>
      <c r="C188" s="372" t="s">
        <v>239</v>
      </c>
      <c r="D188" s="372" t="s">
        <v>178</v>
      </c>
      <c r="E188" s="373" t="s">
        <v>240</v>
      </c>
      <c r="F188" s="374" t="s">
        <v>241</v>
      </c>
      <c r="G188" s="375" t="s">
        <v>113</v>
      </c>
      <c r="H188" s="376">
        <v>47.085000000000001</v>
      </c>
      <c r="I188" s="377"/>
      <c r="J188" s="377">
        <f>ROUND(I188*H188,2)</f>
        <v>0</v>
      </c>
      <c r="K188" s="374" t="s">
        <v>114</v>
      </c>
      <c r="L188" s="245"/>
      <c r="M188" s="244" t="s">
        <v>1</v>
      </c>
      <c r="N188" s="243" t="s">
        <v>26</v>
      </c>
      <c r="O188" s="223"/>
      <c r="P188" s="222">
        <f>O188*H188</f>
        <v>0</v>
      </c>
      <c r="Q188" s="222">
        <v>0.109</v>
      </c>
      <c r="R188" s="222">
        <f>Q188*H188</f>
        <v>5.1322650000000003</v>
      </c>
      <c r="S188" s="222">
        <v>0</v>
      </c>
      <c r="T188" s="221">
        <f>S188*H188</f>
        <v>0</v>
      </c>
      <c r="AR188" s="193" t="s">
        <v>152</v>
      </c>
      <c r="AT188" s="193" t="s">
        <v>178</v>
      </c>
      <c r="AU188" s="193" t="s">
        <v>42</v>
      </c>
      <c r="AY188" s="193" t="s">
        <v>108</v>
      </c>
      <c r="BE188" s="194">
        <f>IF(N188="základní",J188,0)</f>
        <v>0</v>
      </c>
      <c r="BF188" s="194">
        <f>IF(N188="snížená",J188,0)</f>
        <v>0</v>
      </c>
      <c r="BG188" s="194">
        <f>IF(N188="zákl. přenesená",J188,0)</f>
        <v>0</v>
      </c>
      <c r="BH188" s="194">
        <f>IF(N188="sníž. přenesená",J188,0)</f>
        <v>0</v>
      </c>
      <c r="BI188" s="194">
        <f>IF(N188="nulová",J188,0)</f>
        <v>0</v>
      </c>
      <c r="BJ188" s="193" t="s">
        <v>38</v>
      </c>
      <c r="BK188" s="194">
        <f>ROUND(I188*H188,2)</f>
        <v>0</v>
      </c>
      <c r="BL188" s="193" t="s">
        <v>115</v>
      </c>
      <c r="BM188" s="193" t="s">
        <v>242</v>
      </c>
    </row>
    <row r="189" spans="2:65" s="188" customFormat="1" ht="27" x14ac:dyDescent="0.3">
      <c r="B189" s="189"/>
      <c r="D189" s="236" t="s">
        <v>243</v>
      </c>
      <c r="F189" s="256" t="s">
        <v>244</v>
      </c>
      <c r="I189" s="255"/>
      <c r="L189" s="189"/>
      <c r="M189" s="254"/>
      <c r="N189" s="223"/>
      <c r="O189" s="223"/>
      <c r="P189" s="223"/>
      <c r="Q189" s="223"/>
      <c r="R189" s="223"/>
      <c r="S189" s="223"/>
      <c r="T189" s="253"/>
      <c r="AT189" s="193" t="s">
        <v>243</v>
      </c>
      <c r="AU189" s="193" t="s">
        <v>42</v>
      </c>
    </row>
    <row r="190" spans="2:65" s="227" customFormat="1" x14ac:dyDescent="0.3">
      <c r="B190" s="232"/>
      <c r="D190" s="236" t="s">
        <v>117</v>
      </c>
      <c r="F190" s="235" t="s">
        <v>245</v>
      </c>
      <c r="H190" s="234">
        <v>47.085000000000001</v>
      </c>
      <c r="I190" s="233"/>
      <c r="L190" s="232"/>
      <c r="M190" s="231"/>
      <c r="N190" s="230"/>
      <c r="O190" s="230"/>
      <c r="P190" s="230"/>
      <c r="Q190" s="230"/>
      <c r="R190" s="230"/>
      <c r="S190" s="230"/>
      <c r="T190" s="229"/>
      <c r="AT190" s="228" t="s">
        <v>117</v>
      </c>
      <c r="AU190" s="228" t="s">
        <v>42</v>
      </c>
      <c r="AV190" s="227" t="s">
        <v>42</v>
      </c>
      <c r="AW190" s="227" t="s">
        <v>2</v>
      </c>
      <c r="AX190" s="227" t="s">
        <v>38</v>
      </c>
      <c r="AY190" s="228" t="s">
        <v>108</v>
      </c>
    </row>
    <row r="191" spans="2:65" s="208" customFormat="1" ht="29.85" customHeight="1" x14ac:dyDescent="0.3">
      <c r="B191" s="216"/>
      <c r="D191" s="220" t="s">
        <v>36</v>
      </c>
      <c r="E191" s="219" t="s">
        <v>246</v>
      </c>
      <c r="F191" s="219" t="s">
        <v>247</v>
      </c>
      <c r="I191" s="218"/>
      <c r="J191" s="217">
        <f>BK191</f>
        <v>0</v>
      </c>
      <c r="L191" s="216"/>
      <c r="M191" s="215"/>
      <c r="N191" s="213"/>
      <c r="O191" s="213"/>
      <c r="P191" s="214">
        <f>SUM(P192:P233)</f>
        <v>0</v>
      </c>
      <c r="Q191" s="213"/>
      <c r="R191" s="214">
        <f>SUM(R192:R233)</f>
        <v>10.294434919999999</v>
      </c>
      <c r="S191" s="213"/>
      <c r="T191" s="212">
        <f>SUM(T192:T233)</f>
        <v>0</v>
      </c>
      <c r="AR191" s="210" t="s">
        <v>38</v>
      </c>
      <c r="AT191" s="211" t="s">
        <v>36</v>
      </c>
      <c r="AU191" s="211" t="s">
        <v>38</v>
      </c>
      <c r="AY191" s="210" t="s">
        <v>108</v>
      </c>
      <c r="BK191" s="209">
        <f>SUM(BK192:BK233)</f>
        <v>0</v>
      </c>
    </row>
    <row r="192" spans="2:65" s="188" customFormat="1" ht="22.5" customHeight="1" x14ac:dyDescent="0.3">
      <c r="B192" s="207"/>
      <c r="C192" s="206" t="s">
        <v>248</v>
      </c>
      <c r="D192" s="206" t="s">
        <v>110</v>
      </c>
      <c r="E192" s="205" t="s">
        <v>249</v>
      </c>
      <c r="F192" s="200" t="s">
        <v>250</v>
      </c>
      <c r="G192" s="204" t="s">
        <v>113</v>
      </c>
      <c r="H192" s="203">
        <v>24.1</v>
      </c>
      <c r="I192" s="202"/>
      <c r="J192" s="201">
        <f>ROUND(I192*H192,2)</f>
        <v>0</v>
      </c>
      <c r="K192" s="200" t="s">
        <v>114</v>
      </c>
      <c r="L192" s="189"/>
      <c r="M192" s="199" t="s">
        <v>1</v>
      </c>
      <c r="N192" s="224" t="s">
        <v>26</v>
      </c>
      <c r="O192" s="223"/>
      <c r="P192" s="222">
        <f>O192*H192</f>
        <v>0</v>
      </c>
      <c r="Q192" s="222">
        <v>2.5999999999999998E-4</v>
      </c>
      <c r="R192" s="222">
        <f>Q192*H192</f>
        <v>6.2659999999999999E-3</v>
      </c>
      <c r="S192" s="222">
        <v>0</v>
      </c>
      <c r="T192" s="221">
        <f>S192*H192</f>
        <v>0</v>
      </c>
      <c r="AR192" s="193" t="s">
        <v>115</v>
      </c>
      <c r="AT192" s="193" t="s">
        <v>110</v>
      </c>
      <c r="AU192" s="193" t="s">
        <v>42</v>
      </c>
      <c r="AY192" s="193" t="s">
        <v>108</v>
      </c>
      <c r="BE192" s="194">
        <f>IF(N192="základní",J192,0)</f>
        <v>0</v>
      </c>
      <c r="BF192" s="194">
        <f>IF(N192="snížená",J192,0)</f>
        <v>0</v>
      </c>
      <c r="BG192" s="194">
        <f>IF(N192="zákl. přenesená",J192,0)</f>
        <v>0</v>
      </c>
      <c r="BH192" s="194">
        <f>IF(N192="sníž. přenesená",J192,0)</f>
        <v>0</v>
      </c>
      <c r="BI192" s="194">
        <f>IF(N192="nulová",J192,0)</f>
        <v>0</v>
      </c>
      <c r="BJ192" s="193" t="s">
        <v>38</v>
      </c>
      <c r="BK192" s="194">
        <f>ROUND(I192*H192,2)</f>
        <v>0</v>
      </c>
      <c r="BL192" s="193" t="s">
        <v>115</v>
      </c>
      <c r="BM192" s="193" t="s">
        <v>251</v>
      </c>
    </row>
    <row r="193" spans="2:65" s="257" customFormat="1" x14ac:dyDescent="0.3">
      <c r="B193" s="262"/>
      <c r="D193" s="236" t="s">
        <v>117</v>
      </c>
      <c r="E193" s="258" t="s">
        <v>1</v>
      </c>
      <c r="F193" s="264" t="s">
        <v>252</v>
      </c>
      <c r="H193" s="258" t="s">
        <v>1</v>
      </c>
      <c r="I193" s="263"/>
      <c r="L193" s="262"/>
      <c r="M193" s="261"/>
      <c r="N193" s="260"/>
      <c r="O193" s="260"/>
      <c r="P193" s="260"/>
      <c r="Q193" s="260"/>
      <c r="R193" s="260"/>
      <c r="S193" s="260"/>
      <c r="T193" s="259"/>
      <c r="AT193" s="258" t="s">
        <v>117</v>
      </c>
      <c r="AU193" s="258" t="s">
        <v>42</v>
      </c>
      <c r="AV193" s="257" t="s">
        <v>38</v>
      </c>
      <c r="AW193" s="257" t="s">
        <v>19</v>
      </c>
      <c r="AX193" s="257" t="s">
        <v>37</v>
      </c>
      <c r="AY193" s="258" t="s">
        <v>108</v>
      </c>
    </row>
    <row r="194" spans="2:65" s="257" customFormat="1" x14ac:dyDescent="0.3">
      <c r="B194" s="262"/>
      <c r="D194" s="236" t="s">
        <v>117</v>
      </c>
      <c r="E194" s="258" t="s">
        <v>1</v>
      </c>
      <c r="F194" s="264" t="s">
        <v>253</v>
      </c>
      <c r="H194" s="258" t="s">
        <v>1</v>
      </c>
      <c r="I194" s="263"/>
      <c r="L194" s="262"/>
      <c r="M194" s="261"/>
      <c r="N194" s="260"/>
      <c r="O194" s="260"/>
      <c r="P194" s="260"/>
      <c r="Q194" s="260"/>
      <c r="R194" s="260"/>
      <c r="S194" s="260"/>
      <c r="T194" s="259"/>
      <c r="AT194" s="258" t="s">
        <v>117</v>
      </c>
      <c r="AU194" s="258" t="s">
        <v>42</v>
      </c>
      <c r="AV194" s="257" t="s">
        <v>38</v>
      </c>
      <c r="AW194" s="257" t="s">
        <v>19</v>
      </c>
      <c r="AX194" s="257" t="s">
        <v>37</v>
      </c>
      <c r="AY194" s="258" t="s">
        <v>108</v>
      </c>
    </row>
    <row r="195" spans="2:65" s="227" customFormat="1" x14ac:dyDescent="0.3">
      <c r="B195" s="232"/>
      <c r="D195" s="240" t="s">
        <v>117</v>
      </c>
      <c r="E195" s="239" t="s">
        <v>1</v>
      </c>
      <c r="F195" s="238" t="s">
        <v>254</v>
      </c>
      <c r="H195" s="237">
        <v>24.1</v>
      </c>
      <c r="I195" s="233"/>
      <c r="L195" s="232"/>
      <c r="M195" s="231"/>
      <c r="N195" s="230"/>
      <c r="O195" s="230"/>
      <c r="P195" s="230"/>
      <c r="Q195" s="230"/>
      <c r="R195" s="230"/>
      <c r="S195" s="230"/>
      <c r="T195" s="229"/>
      <c r="AT195" s="228" t="s">
        <v>117</v>
      </c>
      <c r="AU195" s="228" t="s">
        <v>42</v>
      </c>
      <c r="AV195" s="227" t="s">
        <v>42</v>
      </c>
      <c r="AW195" s="227" t="s">
        <v>19</v>
      </c>
      <c r="AX195" s="227" t="s">
        <v>37</v>
      </c>
      <c r="AY195" s="228" t="s">
        <v>108</v>
      </c>
    </row>
    <row r="196" spans="2:65" s="188" customFormat="1" ht="22.5" customHeight="1" x14ac:dyDescent="0.3">
      <c r="B196" s="207"/>
      <c r="C196" s="206" t="s">
        <v>255</v>
      </c>
      <c r="D196" s="206" t="s">
        <v>110</v>
      </c>
      <c r="E196" s="205" t="s">
        <v>256</v>
      </c>
      <c r="F196" s="200" t="s">
        <v>257</v>
      </c>
      <c r="G196" s="204" t="s">
        <v>113</v>
      </c>
      <c r="H196" s="203">
        <v>12.05</v>
      </c>
      <c r="I196" s="202"/>
      <c r="J196" s="201">
        <f>ROUND(I196*H196,2)</f>
        <v>0</v>
      </c>
      <c r="K196" s="200" t="s">
        <v>114</v>
      </c>
      <c r="L196" s="189"/>
      <c r="M196" s="199" t="s">
        <v>1</v>
      </c>
      <c r="N196" s="224" t="s">
        <v>26</v>
      </c>
      <c r="O196" s="223"/>
      <c r="P196" s="222">
        <f>O196*H196</f>
        <v>0</v>
      </c>
      <c r="Q196" s="222">
        <v>4.8900000000000002E-3</v>
      </c>
      <c r="R196" s="222">
        <f>Q196*H196</f>
        <v>5.8924500000000005E-2</v>
      </c>
      <c r="S196" s="222">
        <v>0</v>
      </c>
      <c r="T196" s="221">
        <f>S196*H196</f>
        <v>0</v>
      </c>
      <c r="AR196" s="193" t="s">
        <v>115</v>
      </c>
      <c r="AT196" s="193" t="s">
        <v>110</v>
      </c>
      <c r="AU196" s="193" t="s">
        <v>42</v>
      </c>
      <c r="AY196" s="193" t="s">
        <v>108</v>
      </c>
      <c r="BE196" s="194">
        <f>IF(N196="základní",J196,0)</f>
        <v>0</v>
      </c>
      <c r="BF196" s="194">
        <f>IF(N196="snížená",J196,0)</f>
        <v>0</v>
      </c>
      <c r="BG196" s="194">
        <f>IF(N196="zákl. přenesená",J196,0)</f>
        <v>0</v>
      </c>
      <c r="BH196" s="194">
        <f>IF(N196="sníž. přenesená",J196,0)</f>
        <v>0</v>
      </c>
      <c r="BI196" s="194">
        <f>IF(N196="nulová",J196,0)</f>
        <v>0</v>
      </c>
      <c r="BJ196" s="193" t="s">
        <v>38</v>
      </c>
      <c r="BK196" s="194">
        <f>ROUND(I196*H196,2)</f>
        <v>0</v>
      </c>
      <c r="BL196" s="193" t="s">
        <v>115</v>
      </c>
      <c r="BM196" s="193" t="s">
        <v>258</v>
      </c>
    </row>
    <row r="197" spans="2:65" s="257" customFormat="1" x14ac:dyDescent="0.3">
      <c r="B197" s="262"/>
      <c r="D197" s="236" t="s">
        <v>117</v>
      </c>
      <c r="E197" s="258" t="s">
        <v>1</v>
      </c>
      <c r="F197" s="264" t="s">
        <v>252</v>
      </c>
      <c r="H197" s="258" t="s">
        <v>1</v>
      </c>
      <c r="I197" s="263"/>
      <c r="L197" s="262"/>
      <c r="M197" s="261"/>
      <c r="N197" s="260"/>
      <c r="O197" s="260"/>
      <c r="P197" s="260"/>
      <c r="Q197" s="260"/>
      <c r="R197" s="260"/>
      <c r="S197" s="260"/>
      <c r="T197" s="259"/>
      <c r="AT197" s="258" t="s">
        <v>117</v>
      </c>
      <c r="AU197" s="258" t="s">
        <v>42</v>
      </c>
      <c r="AV197" s="257" t="s">
        <v>38</v>
      </c>
      <c r="AW197" s="257" t="s">
        <v>19</v>
      </c>
      <c r="AX197" s="257" t="s">
        <v>37</v>
      </c>
      <c r="AY197" s="258" t="s">
        <v>108</v>
      </c>
    </row>
    <row r="198" spans="2:65" s="227" customFormat="1" x14ac:dyDescent="0.3">
      <c r="B198" s="232"/>
      <c r="D198" s="240" t="s">
        <v>117</v>
      </c>
      <c r="E198" s="239" t="s">
        <v>1</v>
      </c>
      <c r="F198" s="238" t="s">
        <v>259</v>
      </c>
      <c r="H198" s="237">
        <v>12.05</v>
      </c>
      <c r="I198" s="233"/>
      <c r="L198" s="232"/>
      <c r="M198" s="231"/>
      <c r="N198" s="230"/>
      <c r="O198" s="230"/>
      <c r="P198" s="230"/>
      <c r="Q198" s="230"/>
      <c r="R198" s="230"/>
      <c r="S198" s="230"/>
      <c r="T198" s="229"/>
      <c r="AT198" s="228" t="s">
        <v>117</v>
      </c>
      <c r="AU198" s="228" t="s">
        <v>42</v>
      </c>
      <c r="AV198" s="227" t="s">
        <v>42</v>
      </c>
      <c r="AW198" s="227" t="s">
        <v>19</v>
      </c>
      <c r="AX198" s="227" t="s">
        <v>37</v>
      </c>
      <c r="AY198" s="228" t="s">
        <v>108</v>
      </c>
    </row>
    <row r="199" spans="2:65" s="188" customFormat="1" ht="22.5" customHeight="1" x14ac:dyDescent="0.3">
      <c r="B199" s="207"/>
      <c r="C199" s="206" t="s">
        <v>260</v>
      </c>
      <c r="D199" s="206" t="s">
        <v>110</v>
      </c>
      <c r="E199" s="205" t="s">
        <v>261</v>
      </c>
      <c r="F199" s="200" t="s">
        <v>262</v>
      </c>
      <c r="G199" s="204" t="s">
        <v>113</v>
      </c>
      <c r="H199" s="203">
        <v>12.05</v>
      </c>
      <c r="I199" s="202"/>
      <c r="J199" s="201">
        <f>ROUND(I199*H199,2)</f>
        <v>0</v>
      </c>
      <c r="K199" s="200" t="s">
        <v>114</v>
      </c>
      <c r="L199" s="189"/>
      <c r="M199" s="199" t="s">
        <v>1</v>
      </c>
      <c r="N199" s="224" t="s">
        <v>26</v>
      </c>
      <c r="O199" s="223"/>
      <c r="P199" s="222">
        <f>O199*H199</f>
        <v>0</v>
      </c>
      <c r="Q199" s="222">
        <v>3.0000000000000001E-3</v>
      </c>
      <c r="R199" s="222">
        <f>Q199*H199</f>
        <v>3.6150000000000002E-2</v>
      </c>
      <c r="S199" s="222">
        <v>0</v>
      </c>
      <c r="T199" s="221">
        <f>S199*H199</f>
        <v>0</v>
      </c>
      <c r="AR199" s="193" t="s">
        <v>115</v>
      </c>
      <c r="AT199" s="193" t="s">
        <v>110</v>
      </c>
      <c r="AU199" s="193" t="s">
        <v>42</v>
      </c>
      <c r="AY199" s="193" t="s">
        <v>108</v>
      </c>
      <c r="BE199" s="194">
        <f>IF(N199="základní",J199,0)</f>
        <v>0</v>
      </c>
      <c r="BF199" s="194">
        <f>IF(N199="snížená",J199,0)</f>
        <v>0</v>
      </c>
      <c r="BG199" s="194">
        <f>IF(N199="zákl. přenesená",J199,0)</f>
        <v>0</v>
      </c>
      <c r="BH199" s="194">
        <f>IF(N199="sníž. přenesená",J199,0)</f>
        <v>0</v>
      </c>
      <c r="BI199" s="194">
        <f>IF(N199="nulová",J199,0)</f>
        <v>0</v>
      </c>
      <c r="BJ199" s="193" t="s">
        <v>38</v>
      </c>
      <c r="BK199" s="194">
        <f>ROUND(I199*H199,2)</f>
        <v>0</v>
      </c>
      <c r="BL199" s="193" t="s">
        <v>115</v>
      </c>
      <c r="BM199" s="193" t="s">
        <v>263</v>
      </c>
    </row>
    <row r="200" spans="2:65" s="257" customFormat="1" x14ac:dyDescent="0.3">
      <c r="B200" s="262"/>
      <c r="D200" s="236" t="s">
        <v>117</v>
      </c>
      <c r="E200" s="258" t="s">
        <v>1</v>
      </c>
      <c r="F200" s="264" t="s">
        <v>252</v>
      </c>
      <c r="H200" s="258" t="s">
        <v>1</v>
      </c>
      <c r="I200" s="263"/>
      <c r="L200" s="262"/>
      <c r="M200" s="261"/>
      <c r="N200" s="260"/>
      <c r="O200" s="260"/>
      <c r="P200" s="260"/>
      <c r="Q200" s="260"/>
      <c r="R200" s="260"/>
      <c r="S200" s="260"/>
      <c r="T200" s="259"/>
      <c r="AT200" s="258" t="s">
        <v>117</v>
      </c>
      <c r="AU200" s="258" t="s">
        <v>42</v>
      </c>
      <c r="AV200" s="257" t="s">
        <v>38</v>
      </c>
      <c r="AW200" s="257" t="s">
        <v>19</v>
      </c>
      <c r="AX200" s="257" t="s">
        <v>37</v>
      </c>
      <c r="AY200" s="258" t="s">
        <v>108</v>
      </c>
    </row>
    <row r="201" spans="2:65" s="227" customFormat="1" x14ac:dyDescent="0.3">
      <c r="B201" s="232"/>
      <c r="D201" s="240" t="s">
        <v>117</v>
      </c>
      <c r="E201" s="239" t="s">
        <v>1</v>
      </c>
      <c r="F201" s="238" t="s">
        <v>259</v>
      </c>
      <c r="H201" s="237">
        <v>12.05</v>
      </c>
      <c r="I201" s="233"/>
      <c r="L201" s="232"/>
      <c r="M201" s="231"/>
      <c r="N201" s="230"/>
      <c r="O201" s="230"/>
      <c r="P201" s="230"/>
      <c r="Q201" s="230"/>
      <c r="R201" s="230"/>
      <c r="S201" s="230"/>
      <c r="T201" s="229"/>
      <c r="AT201" s="228" t="s">
        <v>117</v>
      </c>
      <c r="AU201" s="228" t="s">
        <v>42</v>
      </c>
      <c r="AV201" s="227" t="s">
        <v>42</v>
      </c>
      <c r="AW201" s="227" t="s">
        <v>19</v>
      </c>
      <c r="AX201" s="227" t="s">
        <v>37</v>
      </c>
      <c r="AY201" s="228" t="s">
        <v>108</v>
      </c>
    </row>
    <row r="202" spans="2:65" s="188" customFormat="1" ht="22.5" customHeight="1" x14ac:dyDescent="0.3">
      <c r="B202" s="207"/>
      <c r="C202" s="206" t="s">
        <v>264</v>
      </c>
      <c r="D202" s="206" t="s">
        <v>110</v>
      </c>
      <c r="E202" s="205" t="s">
        <v>265</v>
      </c>
      <c r="F202" s="200" t="s">
        <v>266</v>
      </c>
      <c r="G202" s="204" t="s">
        <v>113</v>
      </c>
      <c r="H202" s="203">
        <v>253.63399999999999</v>
      </c>
      <c r="I202" s="202"/>
      <c r="J202" s="201">
        <f>ROUND(I202*H202,2)</f>
        <v>0</v>
      </c>
      <c r="K202" s="200" t="s">
        <v>114</v>
      </c>
      <c r="L202" s="189"/>
      <c r="M202" s="199" t="s">
        <v>1</v>
      </c>
      <c r="N202" s="224" t="s">
        <v>26</v>
      </c>
      <c r="O202" s="223"/>
      <c r="P202" s="222">
        <f>O202*H202</f>
        <v>0</v>
      </c>
      <c r="Q202" s="222">
        <v>1.6899999999999998E-2</v>
      </c>
      <c r="R202" s="222">
        <f>Q202*H202</f>
        <v>4.2864145999999996</v>
      </c>
      <c r="S202" s="222">
        <v>0</v>
      </c>
      <c r="T202" s="221">
        <f>S202*H202</f>
        <v>0</v>
      </c>
      <c r="AR202" s="193" t="s">
        <v>115</v>
      </c>
      <c r="AT202" s="193" t="s">
        <v>110</v>
      </c>
      <c r="AU202" s="193" t="s">
        <v>42</v>
      </c>
      <c r="AY202" s="193" t="s">
        <v>108</v>
      </c>
      <c r="BE202" s="194">
        <f>IF(N202="základní",J202,0)</f>
        <v>0</v>
      </c>
      <c r="BF202" s="194">
        <f>IF(N202="snížená",J202,0)</f>
        <v>0</v>
      </c>
      <c r="BG202" s="194">
        <f>IF(N202="zákl. přenesená",J202,0)</f>
        <v>0</v>
      </c>
      <c r="BH202" s="194">
        <f>IF(N202="sníž. přenesená",J202,0)</f>
        <v>0</v>
      </c>
      <c r="BI202" s="194">
        <f>IF(N202="nulová",J202,0)</f>
        <v>0</v>
      </c>
      <c r="BJ202" s="193" t="s">
        <v>38</v>
      </c>
      <c r="BK202" s="194">
        <f>ROUND(I202*H202,2)</f>
        <v>0</v>
      </c>
      <c r="BL202" s="193" t="s">
        <v>115</v>
      </c>
      <c r="BM202" s="193" t="s">
        <v>267</v>
      </c>
    </row>
    <row r="203" spans="2:65" s="257" customFormat="1" x14ac:dyDescent="0.3">
      <c r="B203" s="262"/>
      <c r="D203" s="236" t="s">
        <v>117</v>
      </c>
      <c r="E203" s="258" t="s">
        <v>1</v>
      </c>
      <c r="F203" s="264" t="s">
        <v>268</v>
      </c>
      <c r="H203" s="258" t="s">
        <v>1</v>
      </c>
      <c r="I203" s="263"/>
      <c r="L203" s="262"/>
      <c r="M203" s="261"/>
      <c r="N203" s="260"/>
      <c r="O203" s="260"/>
      <c r="P203" s="260"/>
      <c r="Q203" s="260"/>
      <c r="R203" s="260"/>
      <c r="S203" s="260"/>
      <c r="T203" s="259"/>
      <c r="AT203" s="258" t="s">
        <v>117</v>
      </c>
      <c r="AU203" s="258" t="s">
        <v>42</v>
      </c>
      <c r="AV203" s="257" t="s">
        <v>38</v>
      </c>
      <c r="AW203" s="257" t="s">
        <v>19</v>
      </c>
      <c r="AX203" s="257" t="s">
        <v>37</v>
      </c>
      <c r="AY203" s="258" t="s">
        <v>108</v>
      </c>
    </row>
    <row r="204" spans="2:65" s="227" customFormat="1" x14ac:dyDescent="0.3">
      <c r="B204" s="232"/>
      <c r="D204" s="240" t="s">
        <v>117</v>
      </c>
      <c r="E204" s="239" t="s">
        <v>1</v>
      </c>
      <c r="F204" s="238" t="s">
        <v>269</v>
      </c>
      <c r="H204" s="237">
        <v>253.63399999999999</v>
      </c>
      <c r="I204" s="233"/>
      <c r="L204" s="232"/>
      <c r="M204" s="231"/>
      <c r="N204" s="230"/>
      <c r="O204" s="230"/>
      <c r="P204" s="230"/>
      <c r="Q204" s="230"/>
      <c r="R204" s="230"/>
      <c r="S204" s="230"/>
      <c r="T204" s="229"/>
      <c r="AT204" s="228" t="s">
        <v>117</v>
      </c>
      <c r="AU204" s="228" t="s">
        <v>42</v>
      </c>
      <c r="AV204" s="227" t="s">
        <v>42</v>
      </c>
      <c r="AW204" s="227" t="s">
        <v>19</v>
      </c>
      <c r="AX204" s="227" t="s">
        <v>37</v>
      </c>
      <c r="AY204" s="228" t="s">
        <v>108</v>
      </c>
    </row>
    <row r="205" spans="2:65" s="188" customFormat="1" ht="22.5" customHeight="1" x14ac:dyDescent="0.3">
      <c r="B205" s="207"/>
      <c r="C205" s="206" t="s">
        <v>270</v>
      </c>
      <c r="D205" s="206" t="s">
        <v>110</v>
      </c>
      <c r="E205" s="205" t="s">
        <v>271</v>
      </c>
      <c r="F205" s="200" t="s">
        <v>272</v>
      </c>
      <c r="G205" s="204" t="s">
        <v>113</v>
      </c>
      <c r="H205" s="203">
        <v>11.571999999999999</v>
      </c>
      <c r="I205" s="202"/>
      <c r="J205" s="201">
        <f>ROUND(I205*H205,2)</f>
        <v>0</v>
      </c>
      <c r="K205" s="200" t="s">
        <v>114</v>
      </c>
      <c r="L205" s="189"/>
      <c r="M205" s="199" t="s">
        <v>1</v>
      </c>
      <c r="N205" s="224" t="s">
        <v>26</v>
      </c>
      <c r="O205" s="223"/>
      <c r="P205" s="222">
        <f>O205*H205</f>
        <v>0</v>
      </c>
      <c r="Q205" s="222">
        <v>4.8900000000000002E-3</v>
      </c>
      <c r="R205" s="222">
        <f>Q205*H205</f>
        <v>5.6587079999999998E-2</v>
      </c>
      <c r="S205" s="222">
        <v>0</v>
      </c>
      <c r="T205" s="221">
        <f>S205*H205</f>
        <v>0</v>
      </c>
      <c r="AR205" s="193" t="s">
        <v>115</v>
      </c>
      <c r="AT205" s="193" t="s">
        <v>110</v>
      </c>
      <c r="AU205" s="193" t="s">
        <v>42</v>
      </c>
      <c r="AY205" s="193" t="s">
        <v>108</v>
      </c>
      <c r="BE205" s="194">
        <f>IF(N205="základní",J205,0)</f>
        <v>0</v>
      </c>
      <c r="BF205" s="194">
        <f>IF(N205="snížená",J205,0)</f>
        <v>0</v>
      </c>
      <c r="BG205" s="194">
        <f>IF(N205="zákl. přenesená",J205,0)</f>
        <v>0</v>
      </c>
      <c r="BH205" s="194">
        <f>IF(N205="sníž. přenesená",J205,0)</f>
        <v>0</v>
      </c>
      <c r="BI205" s="194">
        <f>IF(N205="nulová",J205,0)</f>
        <v>0</v>
      </c>
      <c r="BJ205" s="193" t="s">
        <v>38</v>
      </c>
      <c r="BK205" s="194">
        <f>ROUND(I205*H205,2)</f>
        <v>0</v>
      </c>
      <c r="BL205" s="193" t="s">
        <v>115</v>
      </c>
      <c r="BM205" s="193" t="s">
        <v>273</v>
      </c>
    </row>
    <row r="206" spans="2:65" s="227" customFormat="1" x14ac:dyDescent="0.3">
      <c r="B206" s="232"/>
      <c r="D206" s="240" t="s">
        <v>117</v>
      </c>
      <c r="E206" s="239" t="s">
        <v>1</v>
      </c>
      <c r="F206" s="238" t="s">
        <v>274</v>
      </c>
      <c r="H206" s="237">
        <v>11.571999999999999</v>
      </c>
      <c r="I206" s="233"/>
      <c r="L206" s="232"/>
      <c r="M206" s="231"/>
      <c r="N206" s="230"/>
      <c r="O206" s="230"/>
      <c r="P206" s="230"/>
      <c r="Q206" s="230"/>
      <c r="R206" s="230"/>
      <c r="S206" s="230"/>
      <c r="T206" s="229"/>
      <c r="AT206" s="228" t="s">
        <v>117</v>
      </c>
      <c r="AU206" s="228" t="s">
        <v>42</v>
      </c>
      <c r="AV206" s="227" t="s">
        <v>42</v>
      </c>
      <c r="AW206" s="227" t="s">
        <v>19</v>
      </c>
      <c r="AX206" s="227" t="s">
        <v>37</v>
      </c>
      <c r="AY206" s="228" t="s">
        <v>108</v>
      </c>
    </row>
    <row r="207" spans="2:65" s="188" customFormat="1" ht="22.5" customHeight="1" x14ac:dyDescent="0.3">
      <c r="B207" s="207"/>
      <c r="C207" s="206" t="s">
        <v>275</v>
      </c>
      <c r="D207" s="206" t="s">
        <v>110</v>
      </c>
      <c r="E207" s="205" t="s">
        <v>276</v>
      </c>
      <c r="F207" s="200" t="s">
        <v>277</v>
      </c>
      <c r="G207" s="204" t="s">
        <v>278</v>
      </c>
      <c r="H207" s="203">
        <v>45</v>
      </c>
      <c r="I207" s="202"/>
      <c r="J207" s="201">
        <f>ROUND(I207*H207,2)</f>
        <v>0</v>
      </c>
      <c r="K207" s="200" t="s">
        <v>279</v>
      </c>
      <c r="L207" s="189"/>
      <c r="M207" s="199" t="s">
        <v>1</v>
      </c>
      <c r="N207" s="224" t="s">
        <v>26</v>
      </c>
      <c r="O207" s="223"/>
      <c r="P207" s="222">
        <f>O207*H207</f>
        <v>0</v>
      </c>
      <c r="Q207" s="222">
        <v>1.0200000000000001E-2</v>
      </c>
      <c r="R207" s="222">
        <f>Q207*H207</f>
        <v>0.45900000000000002</v>
      </c>
      <c r="S207" s="222">
        <v>0</v>
      </c>
      <c r="T207" s="221">
        <f>S207*H207</f>
        <v>0</v>
      </c>
      <c r="AR207" s="193" t="s">
        <v>115</v>
      </c>
      <c r="AT207" s="193" t="s">
        <v>110</v>
      </c>
      <c r="AU207" s="193" t="s">
        <v>42</v>
      </c>
      <c r="AY207" s="193" t="s">
        <v>108</v>
      </c>
      <c r="BE207" s="194">
        <f>IF(N207="základní",J207,0)</f>
        <v>0</v>
      </c>
      <c r="BF207" s="194">
        <f>IF(N207="snížená",J207,0)</f>
        <v>0</v>
      </c>
      <c r="BG207" s="194">
        <f>IF(N207="zákl. přenesená",J207,0)</f>
        <v>0</v>
      </c>
      <c r="BH207" s="194">
        <f>IF(N207="sníž. přenesená",J207,0)</f>
        <v>0</v>
      </c>
      <c r="BI207" s="194">
        <f>IF(N207="nulová",J207,0)</f>
        <v>0</v>
      </c>
      <c r="BJ207" s="193" t="s">
        <v>38</v>
      </c>
      <c r="BK207" s="194">
        <f>ROUND(I207*H207,2)</f>
        <v>0</v>
      </c>
      <c r="BL207" s="193" t="s">
        <v>115</v>
      </c>
      <c r="BM207" s="193" t="s">
        <v>280</v>
      </c>
    </row>
    <row r="208" spans="2:65" s="257" customFormat="1" x14ac:dyDescent="0.3">
      <c r="B208" s="262"/>
      <c r="D208" s="236" t="s">
        <v>117</v>
      </c>
      <c r="E208" s="258" t="s">
        <v>1</v>
      </c>
      <c r="F208" s="264" t="s">
        <v>281</v>
      </c>
      <c r="H208" s="258" t="s">
        <v>1</v>
      </c>
      <c r="I208" s="263"/>
      <c r="L208" s="262"/>
      <c r="M208" s="261"/>
      <c r="N208" s="260"/>
      <c r="O208" s="260"/>
      <c r="P208" s="260"/>
      <c r="Q208" s="260"/>
      <c r="R208" s="260"/>
      <c r="S208" s="260"/>
      <c r="T208" s="259"/>
      <c r="AT208" s="258" t="s">
        <v>117</v>
      </c>
      <c r="AU208" s="258" t="s">
        <v>42</v>
      </c>
      <c r="AV208" s="257" t="s">
        <v>38</v>
      </c>
      <c r="AW208" s="257" t="s">
        <v>19</v>
      </c>
      <c r="AX208" s="257" t="s">
        <v>37</v>
      </c>
      <c r="AY208" s="258" t="s">
        <v>108</v>
      </c>
    </row>
    <row r="209" spans="2:65" s="227" customFormat="1" x14ac:dyDescent="0.3">
      <c r="B209" s="232"/>
      <c r="D209" s="236" t="s">
        <v>117</v>
      </c>
      <c r="E209" s="228" t="s">
        <v>1</v>
      </c>
      <c r="F209" s="235" t="s">
        <v>282</v>
      </c>
      <c r="H209" s="234">
        <v>21</v>
      </c>
      <c r="I209" s="233"/>
      <c r="L209" s="232"/>
      <c r="M209" s="231"/>
      <c r="N209" s="230"/>
      <c r="O209" s="230"/>
      <c r="P209" s="230"/>
      <c r="Q209" s="230"/>
      <c r="R209" s="230"/>
      <c r="S209" s="230"/>
      <c r="T209" s="229"/>
      <c r="AT209" s="228" t="s">
        <v>117</v>
      </c>
      <c r="AU209" s="228" t="s">
        <v>42</v>
      </c>
      <c r="AV209" s="227" t="s">
        <v>42</v>
      </c>
      <c r="AW209" s="227" t="s">
        <v>19</v>
      </c>
      <c r="AX209" s="227" t="s">
        <v>37</v>
      </c>
      <c r="AY209" s="228" t="s">
        <v>108</v>
      </c>
    </row>
    <row r="210" spans="2:65" s="227" customFormat="1" x14ac:dyDescent="0.3">
      <c r="B210" s="232"/>
      <c r="D210" s="240" t="s">
        <v>117</v>
      </c>
      <c r="E210" s="239" t="s">
        <v>1</v>
      </c>
      <c r="F210" s="238" t="s">
        <v>283</v>
      </c>
      <c r="H210" s="237">
        <v>24</v>
      </c>
      <c r="I210" s="233"/>
      <c r="L210" s="232"/>
      <c r="M210" s="231"/>
      <c r="N210" s="230"/>
      <c r="O210" s="230"/>
      <c r="P210" s="230"/>
      <c r="Q210" s="230"/>
      <c r="R210" s="230"/>
      <c r="S210" s="230"/>
      <c r="T210" s="229"/>
      <c r="AT210" s="228" t="s">
        <v>117</v>
      </c>
      <c r="AU210" s="228" t="s">
        <v>42</v>
      </c>
      <c r="AV210" s="227" t="s">
        <v>42</v>
      </c>
      <c r="AW210" s="227" t="s">
        <v>19</v>
      </c>
      <c r="AX210" s="227" t="s">
        <v>37</v>
      </c>
      <c r="AY210" s="228" t="s">
        <v>108</v>
      </c>
    </row>
    <row r="211" spans="2:65" s="188" customFormat="1" ht="22.5" customHeight="1" x14ac:dyDescent="0.3">
      <c r="B211" s="207"/>
      <c r="C211" s="206" t="s">
        <v>284</v>
      </c>
      <c r="D211" s="206" t="s">
        <v>110</v>
      </c>
      <c r="E211" s="205" t="s">
        <v>285</v>
      </c>
      <c r="F211" s="200" t="s">
        <v>286</v>
      </c>
      <c r="G211" s="204" t="s">
        <v>278</v>
      </c>
      <c r="H211" s="203">
        <v>6</v>
      </c>
      <c r="I211" s="202"/>
      <c r="J211" s="201">
        <f>ROUND(I211*H211,2)</f>
        <v>0</v>
      </c>
      <c r="K211" s="200" t="s">
        <v>279</v>
      </c>
      <c r="L211" s="189"/>
      <c r="M211" s="199" t="s">
        <v>1</v>
      </c>
      <c r="N211" s="224" t="s">
        <v>26</v>
      </c>
      <c r="O211" s="223"/>
      <c r="P211" s="222">
        <f>O211*H211</f>
        <v>0</v>
      </c>
      <c r="Q211" s="222">
        <v>0.1575</v>
      </c>
      <c r="R211" s="222">
        <f>Q211*H211</f>
        <v>0.94500000000000006</v>
      </c>
      <c r="S211" s="222">
        <v>0</v>
      </c>
      <c r="T211" s="221">
        <f>S211*H211</f>
        <v>0</v>
      </c>
      <c r="AR211" s="193" t="s">
        <v>115</v>
      </c>
      <c r="AT211" s="193" t="s">
        <v>110</v>
      </c>
      <c r="AU211" s="193" t="s">
        <v>42</v>
      </c>
      <c r="AY211" s="193" t="s">
        <v>108</v>
      </c>
      <c r="BE211" s="194">
        <f>IF(N211="základní",J211,0)</f>
        <v>0</v>
      </c>
      <c r="BF211" s="194">
        <f>IF(N211="snížená",J211,0)</f>
        <v>0</v>
      </c>
      <c r="BG211" s="194">
        <f>IF(N211="zákl. přenesená",J211,0)</f>
        <v>0</v>
      </c>
      <c r="BH211" s="194">
        <f>IF(N211="sníž. přenesená",J211,0)</f>
        <v>0</v>
      </c>
      <c r="BI211" s="194">
        <f>IF(N211="nulová",J211,0)</f>
        <v>0</v>
      </c>
      <c r="BJ211" s="193" t="s">
        <v>38</v>
      </c>
      <c r="BK211" s="194">
        <f>ROUND(I211*H211,2)</f>
        <v>0</v>
      </c>
      <c r="BL211" s="193" t="s">
        <v>115</v>
      </c>
      <c r="BM211" s="193" t="s">
        <v>287</v>
      </c>
    </row>
    <row r="212" spans="2:65" s="257" customFormat="1" x14ac:dyDescent="0.3">
      <c r="B212" s="262"/>
      <c r="D212" s="236" t="s">
        <v>117</v>
      </c>
      <c r="E212" s="258" t="s">
        <v>1</v>
      </c>
      <c r="F212" s="264" t="s">
        <v>288</v>
      </c>
      <c r="H212" s="258" t="s">
        <v>1</v>
      </c>
      <c r="I212" s="263"/>
      <c r="L212" s="262"/>
      <c r="M212" s="261"/>
      <c r="N212" s="260"/>
      <c r="O212" s="260"/>
      <c r="P212" s="260"/>
      <c r="Q212" s="260"/>
      <c r="R212" s="260"/>
      <c r="S212" s="260"/>
      <c r="T212" s="259"/>
      <c r="AT212" s="258" t="s">
        <v>117</v>
      </c>
      <c r="AU212" s="258" t="s">
        <v>42</v>
      </c>
      <c r="AV212" s="257" t="s">
        <v>38</v>
      </c>
      <c r="AW212" s="257" t="s">
        <v>19</v>
      </c>
      <c r="AX212" s="257" t="s">
        <v>37</v>
      </c>
      <c r="AY212" s="258" t="s">
        <v>108</v>
      </c>
    </row>
    <row r="213" spans="2:65" s="227" customFormat="1" x14ac:dyDescent="0.3">
      <c r="B213" s="232"/>
      <c r="D213" s="236" t="s">
        <v>117</v>
      </c>
      <c r="E213" s="228" t="s">
        <v>1</v>
      </c>
      <c r="F213" s="235" t="s">
        <v>289</v>
      </c>
      <c r="H213" s="234">
        <v>5</v>
      </c>
      <c r="I213" s="233"/>
      <c r="L213" s="232"/>
      <c r="M213" s="231"/>
      <c r="N213" s="230"/>
      <c r="O213" s="230"/>
      <c r="P213" s="230"/>
      <c r="Q213" s="230"/>
      <c r="R213" s="230"/>
      <c r="S213" s="230"/>
      <c r="T213" s="229"/>
      <c r="AT213" s="228" t="s">
        <v>117</v>
      </c>
      <c r="AU213" s="228" t="s">
        <v>42</v>
      </c>
      <c r="AV213" s="227" t="s">
        <v>42</v>
      </c>
      <c r="AW213" s="227" t="s">
        <v>19</v>
      </c>
      <c r="AX213" s="227" t="s">
        <v>37</v>
      </c>
      <c r="AY213" s="228" t="s">
        <v>108</v>
      </c>
    </row>
    <row r="214" spans="2:65" s="257" customFormat="1" x14ac:dyDescent="0.3">
      <c r="B214" s="262"/>
      <c r="D214" s="236" t="s">
        <v>117</v>
      </c>
      <c r="E214" s="258" t="s">
        <v>1</v>
      </c>
      <c r="F214" s="264" t="s">
        <v>290</v>
      </c>
      <c r="H214" s="258" t="s">
        <v>1</v>
      </c>
      <c r="I214" s="263"/>
      <c r="L214" s="262"/>
      <c r="M214" s="261"/>
      <c r="N214" s="260"/>
      <c r="O214" s="260"/>
      <c r="P214" s="260"/>
      <c r="Q214" s="260"/>
      <c r="R214" s="260"/>
      <c r="S214" s="260"/>
      <c r="T214" s="259"/>
      <c r="AT214" s="258" t="s">
        <v>117</v>
      </c>
      <c r="AU214" s="258" t="s">
        <v>42</v>
      </c>
      <c r="AV214" s="257" t="s">
        <v>38</v>
      </c>
      <c r="AW214" s="257" t="s">
        <v>19</v>
      </c>
      <c r="AX214" s="257" t="s">
        <v>37</v>
      </c>
      <c r="AY214" s="258" t="s">
        <v>108</v>
      </c>
    </row>
    <row r="215" spans="2:65" s="227" customFormat="1" x14ac:dyDescent="0.3">
      <c r="B215" s="232"/>
      <c r="D215" s="240" t="s">
        <v>117</v>
      </c>
      <c r="E215" s="239" t="s">
        <v>1</v>
      </c>
      <c r="F215" s="238" t="s">
        <v>291</v>
      </c>
      <c r="H215" s="237">
        <v>1</v>
      </c>
      <c r="I215" s="233"/>
      <c r="L215" s="232"/>
      <c r="M215" s="231"/>
      <c r="N215" s="230"/>
      <c r="O215" s="230"/>
      <c r="P215" s="230"/>
      <c r="Q215" s="230"/>
      <c r="R215" s="230"/>
      <c r="S215" s="230"/>
      <c r="T215" s="229"/>
      <c r="AT215" s="228" t="s">
        <v>117</v>
      </c>
      <c r="AU215" s="228" t="s">
        <v>42</v>
      </c>
      <c r="AV215" s="227" t="s">
        <v>42</v>
      </c>
      <c r="AW215" s="227" t="s">
        <v>19</v>
      </c>
      <c r="AX215" s="227" t="s">
        <v>37</v>
      </c>
      <c r="AY215" s="228" t="s">
        <v>108</v>
      </c>
    </row>
    <row r="216" spans="2:65" s="188" customFormat="1" ht="22.5" customHeight="1" x14ac:dyDescent="0.3">
      <c r="B216" s="207"/>
      <c r="C216" s="206" t="s">
        <v>292</v>
      </c>
      <c r="D216" s="206" t="s">
        <v>110</v>
      </c>
      <c r="E216" s="205" t="s">
        <v>293</v>
      </c>
      <c r="F216" s="200" t="s">
        <v>294</v>
      </c>
      <c r="G216" s="204" t="s">
        <v>113</v>
      </c>
      <c r="H216" s="203">
        <v>132.40299999999999</v>
      </c>
      <c r="I216" s="202"/>
      <c r="J216" s="201">
        <f>ROUND(I216*H216,2)</f>
        <v>0</v>
      </c>
      <c r="K216" s="200" t="s">
        <v>279</v>
      </c>
      <c r="L216" s="189"/>
      <c r="M216" s="199" t="s">
        <v>1</v>
      </c>
      <c r="N216" s="224" t="s">
        <v>26</v>
      </c>
      <c r="O216" s="223"/>
      <c r="P216" s="222">
        <f>O216*H216</f>
        <v>0</v>
      </c>
      <c r="Q216" s="222">
        <v>3.3579999999999999E-2</v>
      </c>
      <c r="R216" s="222">
        <f>Q216*H216</f>
        <v>4.4460927399999992</v>
      </c>
      <c r="S216" s="222">
        <v>0</v>
      </c>
      <c r="T216" s="221">
        <f>S216*H216</f>
        <v>0</v>
      </c>
      <c r="AR216" s="193" t="s">
        <v>115</v>
      </c>
      <c r="AT216" s="193" t="s">
        <v>110</v>
      </c>
      <c r="AU216" s="193" t="s">
        <v>42</v>
      </c>
      <c r="AY216" s="193" t="s">
        <v>108</v>
      </c>
      <c r="BE216" s="194">
        <f>IF(N216="základní",J216,0)</f>
        <v>0</v>
      </c>
      <c r="BF216" s="194">
        <f>IF(N216="snížená",J216,0)</f>
        <v>0</v>
      </c>
      <c r="BG216" s="194">
        <f>IF(N216="zákl. přenesená",J216,0)</f>
        <v>0</v>
      </c>
      <c r="BH216" s="194">
        <f>IF(N216="sníž. přenesená",J216,0)</f>
        <v>0</v>
      </c>
      <c r="BI216" s="194">
        <f>IF(N216="nulová",J216,0)</f>
        <v>0</v>
      </c>
      <c r="BJ216" s="193" t="s">
        <v>38</v>
      </c>
      <c r="BK216" s="194">
        <f>ROUND(I216*H216,2)</f>
        <v>0</v>
      </c>
      <c r="BL216" s="193" t="s">
        <v>115</v>
      </c>
      <c r="BM216" s="193" t="s">
        <v>295</v>
      </c>
    </row>
    <row r="217" spans="2:65" s="257" customFormat="1" x14ac:dyDescent="0.3">
      <c r="B217" s="262"/>
      <c r="D217" s="236" t="s">
        <v>117</v>
      </c>
      <c r="E217" s="258" t="s">
        <v>1</v>
      </c>
      <c r="F217" s="264" t="s">
        <v>118</v>
      </c>
      <c r="H217" s="258" t="s">
        <v>1</v>
      </c>
      <c r="I217" s="263"/>
      <c r="L217" s="262"/>
      <c r="M217" s="261"/>
      <c r="N217" s="260"/>
      <c r="O217" s="260"/>
      <c r="P217" s="260"/>
      <c r="Q217" s="260"/>
      <c r="R217" s="260"/>
      <c r="S217" s="260"/>
      <c r="T217" s="259"/>
      <c r="AT217" s="258" t="s">
        <v>117</v>
      </c>
      <c r="AU217" s="258" t="s">
        <v>42</v>
      </c>
      <c r="AV217" s="257" t="s">
        <v>38</v>
      </c>
      <c r="AW217" s="257" t="s">
        <v>19</v>
      </c>
      <c r="AX217" s="257" t="s">
        <v>37</v>
      </c>
      <c r="AY217" s="258" t="s">
        <v>108</v>
      </c>
    </row>
    <row r="218" spans="2:65" s="227" customFormat="1" ht="40.5" x14ac:dyDescent="0.3">
      <c r="B218" s="232"/>
      <c r="D218" s="236" t="s">
        <v>117</v>
      </c>
      <c r="E218" s="228" t="s">
        <v>1</v>
      </c>
      <c r="F218" s="235" t="s">
        <v>296</v>
      </c>
      <c r="H218" s="234">
        <v>30.623999999999999</v>
      </c>
      <c r="I218" s="233"/>
      <c r="L218" s="232"/>
      <c r="M218" s="231"/>
      <c r="N218" s="230"/>
      <c r="O218" s="230"/>
      <c r="P218" s="230"/>
      <c r="Q218" s="230"/>
      <c r="R218" s="230"/>
      <c r="S218" s="230"/>
      <c r="T218" s="229"/>
      <c r="AT218" s="228" t="s">
        <v>117</v>
      </c>
      <c r="AU218" s="228" t="s">
        <v>42</v>
      </c>
      <c r="AV218" s="227" t="s">
        <v>42</v>
      </c>
      <c r="AW218" s="227" t="s">
        <v>19</v>
      </c>
      <c r="AX218" s="227" t="s">
        <v>37</v>
      </c>
      <c r="AY218" s="228" t="s">
        <v>108</v>
      </c>
    </row>
    <row r="219" spans="2:65" s="257" customFormat="1" x14ac:dyDescent="0.3">
      <c r="B219" s="262"/>
      <c r="D219" s="236" t="s">
        <v>117</v>
      </c>
      <c r="E219" s="258" t="s">
        <v>1</v>
      </c>
      <c r="F219" s="264" t="s">
        <v>297</v>
      </c>
      <c r="H219" s="258" t="s">
        <v>1</v>
      </c>
      <c r="I219" s="263"/>
      <c r="L219" s="262"/>
      <c r="M219" s="261"/>
      <c r="N219" s="260"/>
      <c r="O219" s="260"/>
      <c r="P219" s="260"/>
      <c r="Q219" s="260"/>
      <c r="R219" s="260"/>
      <c r="S219" s="260"/>
      <c r="T219" s="259"/>
      <c r="AT219" s="258" t="s">
        <v>117</v>
      </c>
      <c r="AU219" s="258" t="s">
        <v>42</v>
      </c>
      <c r="AV219" s="257" t="s">
        <v>38</v>
      </c>
      <c r="AW219" s="257" t="s">
        <v>19</v>
      </c>
      <c r="AX219" s="257" t="s">
        <v>37</v>
      </c>
      <c r="AY219" s="258" t="s">
        <v>108</v>
      </c>
    </row>
    <row r="220" spans="2:65" s="227" customFormat="1" x14ac:dyDescent="0.3">
      <c r="B220" s="232"/>
      <c r="D220" s="236" t="s">
        <v>117</v>
      </c>
      <c r="E220" s="228" t="s">
        <v>1</v>
      </c>
      <c r="F220" s="235" t="s">
        <v>298</v>
      </c>
      <c r="H220" s="234">
        <v>10.656000000000001</v>
      </c>
      <c r="I220" s="233"/>
      <c r="L220" s="232"/>
      <c r="M220" s="231"/>
      <c r="N220" s="230"/>
      <c r="O220" s="230"/>
      <c r="P220" s="230"/>
      <c r="Q220" s="230"/>
      <c r="R220" s="230"/>
      <c r="S220" s="230"/>
      <c r="T220" s="229"/>
      <c r="AT220" s="228" t="s">
        <v>117</v>
      </c>
      <c r="AU220" s="228" t="s">
        <v>42</v>
      </c>
      <c r="AV220" s="227" t="s">
        <v>42</v>
      </c>
      <c r="AW220" s="227" t="s">
        <v>19</v>
      </c>
      <c r="AX220" s="227" t="s">
        <v>37</v>
      </c>
      <c r="AY220" s="228" t="s">
        <v>108</v>
      </c>
    </row>
    <row r="221" spans="2:65" s="227" customFormat="1" x14ac:dyDescent="0.3">
      <c r="B221" s="232"/>
      <c r="D221" s="236" t="s">
        <v>117</v>
      </c>
      <c r="E221" s="228" t="s">
        <v>1</v>
      </c>
      <c r="F221" s="235" t="s">
        <v>299</v>
      </c>
      <c r="H221" s="234">
        <v>12.192</v>
      </c>
      <c r="I221" s="233"/>
      <c r="L221" s="232"/>
      <c r="M221" s="231"/>
      <c r="N221" s="230"/>
      <c r="O221" s="230"/>
      <c r="P221" s="230"/>
      <c r="Q221" s="230"/>
      <c r="R221" s="230"/>
      <c r="S221" s="230"/>
      <c r="T221" s="229"/>
      <c r="AT221" s="228" t="s">
        <v>117</v>
      </c>
      <c r="AU221" s="228" t="s">
        <v>42</v>
      </c>
      <c r="AV221" s="227" t="s">
        <v>42</v>
      </c>
      <c r="AW221" s="227" t="s">
        <v>19</v>
      </c>
      <c r="AX221" s="227" t="s">
        <v>37</v>
      </c>
      <c r="AY221" s="228" t="s">
        <v>108</v>
      </c>
    </row>
    <row r="222" spans="2:65" s="227" customFormat="1" x14ac:dyDescent="0.3">
      <c r="B222" s="232"/>
      <c r="D222" s="236" t="s">
        <v>117</v>
      </c>
      <c r="E222" s="228" t="s">
        <v>1</v>
      </c>
      <c r="F222" s="235" t="s">
        <v>300</v>
      </c>
      <c r="H222" s="234">
        <v>9.5760000000000005</v>
      </c>
      <c r="I222" s="233"/>
      <c r="L222" s="232"/>
      <c r="M222" s="231"/>
      <c r="N222" s="230"/>
      <c r="O222" s="230"/>
      <c r="P222" s="230"/>
      <c r="Q222" s="230"/>
      <c r="R222" s="230"/>
      <c r="S222" s="230"/>
      <c r="T222" s="229"/>
      <c r="AT222" s="228" t="s">
        <v>117</v>
      </c>
      <c r="AU222" s="228" t="s">
        <v>42</v>
      </c>
      <c r="AV222" s="227" t="s">
        <v>42</v>
      </c>
      <c r="AW222" s="227" t="s">
        <v>19</v>
      </c>
      <c r="AX222" s="227" t="s">
        <v>37</v>
      </c>
      <c r="AY222" s="228" t="s">
        <v>108</v>
      </c>
    </row>
    <row r="223" spans="2:65" s="227" customFormat="1" x14ac:dyDescent="0.3">
      <c r="B223" s="232"/>
      <c r="D223" s="236" t="s">
        <v>117</v>
      </c>
      <c r="E223" s="228" t="s">
        <v>1</v>
      </c>
      <c r="F223" s="235" t="s">
        <v>301</v>
      </c>
      <c r="H223" s="234">
        <v>8.8079999999999998</v>
      </c>
      <c r="I223" s="233"/>
      <c r="L223" s="232"/>
      <c r="M223" s="231"/>
      <c r="N223" s="230"/>
      <c r="O223" s="230"/>
      <c r="P223" s="230"/>
      <c r="Q223" s="230"/>
      <c r="R223" s="230"/>
      <c r="S223" s="230"/>
      <c r="T223" s="229"/>
      <c r="AT223" s="228" t="s">
        <v>117</v>
      </c>
      <c r="AU223" s="228" t="s">
        <v>42</v>
      </c>
      <c r="AV223" s="227" t="s">
        <v>42</v>
      </c>
      <c r="AW223" s="227" t="s">
        <v>19</v>
      </c>
      <c r="AX223" s="227" t="s">
        <v>37</v>
      </c>
      <c r="AY223" s="228" t="s">
        <v>108</v>
      </c>
    </row>
    <row r="224" spans="2:65" s="227" customFormat="1" x14ac:dyDescent="0.3">
      <c r="B224" s="232"/>
      <c r="D224" s="236" t="s">
        <v>117</v>
      </c>
      <c r="E224" s="228" t="s">
        <v>1</v>
      </c>
      <c r="F224" s="235" t="s">
        <v>302</v>
      </c>
      <c r="H224" s="234">
        <v>2.7410000000000001</v>
      </c>
      <c r="I224" s="233"/>
      <c r="L224" s="232"/>
      <c r="M224" s="231"/>
      <c r="N224" s="230"/>
      <c r="O224" s="230"/>
      <c r="P224" s="230"/>
      <c r="Q224" s="230"/>
      <c r="R224" s="230"/>
      <c r="S224" s="230"/>
      <c r="T224" s="229"/>
      <c r="AT224" s="228" t="s">
        <v>117</v>
      </c>
      <c r="AU224" s="228" t="s">
        <v>42</v>
      </c>
      <c r="AV224" s="227" t="s">
        <v>42</v>
      </c>
      <c r="AW224" s="227" t="s">
        <v>19</v>
      </c>
      <c r="AX224" s="227" t="s">
        <v>37</v>
      </c>
      <c r="AY224" s="228" t="s">
        <v>108</v>
      </c>
    </row>
    <row r="225" spans="2:65" s="257" customFormat="1" x14ac:dyDescent="0.3">
      <c r="B225" s="262"/>
      <c r="D225" s="236" t="s">
        <v>117</v>
      </c>
      <c r="E225" s="258" t="s">
        <v>1</v>
      </c>
      <c r="F225" s="264" t="s">
        <v>303</v>
      </c>
      <c r="H225" s="258" t="s">
        <v>1</v>
      </c>
      <c r="I225" s="263"/>
      <c r="L225" s="262"/>
      <c r="M225" s="261"/>
      <c r="N225" s="260"/>
      <c r="O225" s="260"/>
      <c r="P225" s="260"/>
      <c r="Q225" s="260"/>
      <c r="R225" s="260"/>
      <c r="S225" s="260"/>
      <c r="T225" s="259"/>
      <c r="AT225" s="258" t="s">
        <v>117</v>
      </c>
      <c r="AU225" s="258" t="s">
        <v>42</v>
      </c>
      <c r="AV225" s="257" t="s">
        <v>38</v>
      </c>
      <c r="AW225" s="257" t="s">
        <v>19</v>
      </c>
      <c r="AX225" s="257" t="s">
        <v>37</v>
      </c>
      <c r="AY225" s="258" t="s">
        <v>108</v>
      </c>
    </row>
    <row r="226" spans="2:65" s="227" customFormat="1" x14ac:dyDescent="0.3">
      <c r="B226" s="232"/>
      <c r="D226" s="236" t="s">
        <v>117</v>
      </c>
      <c r="E226" s="228" t="s">
        <v>1</v>
      </c>
      <c r="F226" s="235" t="s">
        <v>298</v>
      </c>
      <c r="H226" s="234">
        <v>10.656000000000001</v>
      </c>
      <c r="I226" s="233"/>
      <c r="L226" s="232"/>
      <c r="M226" s="231"/>
      <c r="N226" s="230"/>
      <c r="O226" s="230"/>
      <c r="P226" s="230"/>
      <c r="Q226" s="230"/>
      <c r="R226" s="230"/>
      <c r="S226" s="230"/>
      <c r="T226" s="229"/>
      <c r="AT226" s="228" t="s">
        <v>117</v>
      </c>
      <c r="AU226" s="228" t="s">
        <v>42</v>
      </c>
      <c r="AV226" s="227" t="s">
        <v>42</v>
      </c>
      <c r="AW226" s="227" t="s">
        <v>19</v>
      </c>
      <c r="AX226" s="227" t="s">
        <v>37</v>
      </c>
      <c r="AY226" s="228" t="s">
        <v>108</v>
      </c>
    </row>
    <row r="227" spans="2:65" s="227" customFormat="1" x14ac:dyDescent="0.3">
      <c r="B227" s="232"/>
      <c r="D227" s="236" t="s">
        <v>117</v>
      </c>
      <c r="E227" s="228" t="s">
        <v>1</v>
      </c>
      <c r="F227" s="235" t="s">
        <v>299</v>
      </c>
      <c r="H227" s="234">
        <v>12.192</v>
      </c>
      <c r="I227" s="233"/>
      <c r="L227" s="232"/>
      <c r="M227" s="231"/>
      <c r="N227" s="230"/>
      <c r="O227" s="230"/>
      <c r="P227" s="230"/>
      <c r="Q227" s="230"/>
      <c r="R227" s="230"/>
      <c r="S227" s="230"/>
      <c r="T227" s="229"/>
      <c r="AT227" s="228" t="s">
        <v>117</v>
      </c>
      <c r="AU227" s="228" t="s">
        <v>42</v>
      </c>
      <c r="AV227" s="227" t="s">
        <v>42</v>
      </c>
      <c r="AW227" s="227" t="s">
        <v>19</v>
      </c>
      <c r="AX227" s="227" t="s">
        <v>37</v>
      </c>
      <c r="AY227" s="228" t="s">
        <v>108</v>
      </c>
    </row>
    <row r="228" spans="2:65" s="227" customFormat="1" x14ac:dyDescent="0.3">
      <c r="B228" s="232"/>
      <c r="D228" s="236" t="s">
        <v>117</v>
      </c>
      <c r="E228" s="228" t="s">
        <v>1</v>
      </c>
      <c r="F228" s="235" t="s">
        <v>304</v>
      </c>
      <c r="H228" s="234">
        <v>1.915</v>
      </c>
      <c r="I228" s="233"/>
      <c r="L228" s="232"/>
      <c r="M228" s="231"/>
      <c r="N228" s="230"/>
      <c r="O228" s="230"/>
      <c r="P228" s="230"/>
      <c r="Q228" s="230"/>
      <c r="R228" s="230"/>
      <c r="S228" s="230"/>
      <c r="T228" s="229"/>
      <c r="AT228" s="228" t="s">
        <v>117</v>
      </c>
      <c r="AU228" s="228" t="s">
        <v>42</v>
      </c>
      <c r="AV228" s="227" t="s">
        <v>42</v>
      </c>
      <c r="AW228" s="227" t="s">
        <v>19</v>
      </c>
      <c r="AX228" s="227" t="s">
        <v>37</v>
      </c>
      <c r="AY228" s="228" t="s">
        <v>108</v>
      </c>
    </row>
    <row r="229" spans="2:65" s="227" customFormat="1" x14ac:dyDescent="0.3">
      <c r="B229" s="232"/>
      <c r="D229" s="236" t="s">
        <v>117</v>
      </c>
      <c r="E229" s="228" t="s">
        <v>1</v>
      </c>
      <c r="F229" s="235" t="s">
        <v>305</v>
      </c>
      <c r="H229" s="234">
        <v>4.694</v>
      </c>
      <c r="I229" s="233"/>
      <c r="L229" s="232"/>
      <c r="M229" s="231"/>
      <c r="N229" s="230"/>
      <c r="O229" s="230"/>
      <c r="P229" s="230"/>
      <c r="Q229" s="230"/>
      <c r="R229" s="230"/>
      <c r="S229" s="230"/>
      <c r="T229" s="229"/>
      <c r="AT229" s="228" t="s">
        <v>117</v>
      </c>
      <c r="AU229" s="228" t="s">
        <v>42</v>
      </c>
      <c r="AV229" s="227" t="s">
        <v>42</v>
      </c>
      <c r="AW229" s="227" t="s">
        <v>19</v>
      </c>
      <c r="AX229" s="227" t="s">
        <v>37</v>
      </c>
      <c r="AY229" s="228" t="s">
        <v>108</v>
      </c>
    </row>
    <row r="230" spans="2:65" s="227" customFormat="1" x14ac:dyDescent="0.3">
      <c r="B230" s="232"/>
      <c r="D230" s="236" t="s">
        <v>117</v>
      </c>
      <c r="E230" s="228" t="s">
        <v>1</v>
      </c>
      <c r="F230" s="235" t="s">
        <v>301</v>
      </c>
      <c r="H230" s="234">
        <v>8.8079999999999998</v>
      </c>
      <c r="I230" s="233"/>
      <c r="L230" s="232"/>
      <c r="M230" s="231"/>
      <c r="N230" s="230"/>
      <c r="O230" s="230"/>
      <c r="P230" s="230"/>
      <c r="Q230" s="230"/>
      <c r="R230" s="230"/>
      <c r="S230" s="230"/>
      <c r="T230" s="229"/>
      <c r="AT230" s="228" t="s">
        <v>117</v>
      </c>
      <c r="AU230" s="228" t="s">
        <v>42</v>
      </c>
      <c r="AV230" s="227" t="s">
        <v>42</v>
      </c>
      <c r="AW230" s="227" t="s">
        <v>19</v>
      </c>
      <c r="AX230" s="227" t="s">
        <v>37</v>
      </c>
      <c r="AY230" s="228" t="s">
        <v>108</v>
      </c>
    </row>
    <row r="231" spans="2:65" s="227" customFormat="1" x14ac:dyDescent="0.3">
      <c r="B231" s="232"/>
      <c r="D231" s="236" t="s">
        <v>117</v>
      </c>
      <c r="E231" s="228" t="s">
        <v>1</v>
      </c>
      <c r="F231" s="235" t="s">
        <v>306</v>
      </c>
      <c r="H231" s="234">
        <v>11.29</v>
      </c>
      <c r="I231" s="233"/>
      <c r="L231" s="232"/>
      <c r="M231" s="231"/>
      <c r="N231" s="230"/>
      <c r="O231" s="230"/>
      <c r="P231" s="230"/>
      <c r="Q231" s="230"/>
      <c r="R231" s="230"/>
      <c r="S231" s="230"/>
      <c r="T231" s="229"/>
      <c r="AT231" s="228" t="s">
        <v>117</v>
      </c>
      <c r="AU231" s="228" t="s">
        <v>42</v>
      </c>
      <c r="AV231" s="227" t="s">
        <v>42</v>
      </c>
      <c r="AW231" s="227" t="s">
        <v>19</v>
      </c>
      <c r="AX231" s="227" t="s">
        <v>37</v>
      </c>
      <c r="AY231" s="228" t="s">
        <v>108</v>
      </c>
    </row>
    <row r="232" spans="2:65" s="227" customFormat="1" x14ac:dyDescent="0.3">
      <c r="B232" s="232"/>
      <c r="D232" s="236" t="s">
        <v>117</v>
      </c>
      <c r="E232" s="228" t="s">
        <v>1</v>
      </c>
      <c r="F232" s="235" t="s">
        <v>302</v>
      </c>
      <c r="H232" s="234">
        <v>2.7410000000000001</v>
      </c>
      <c r="I232" s="233"/>
      <c r="L232" s="232"/>
      <c r="M232" s="231"/>
      <c r="N232" s="230"/>
      <c r="O232" s="230"/>
      <c r="P232" s="230"/>
      <c r="Q232" s="230"/>
      <c r="R232" s="230"/>
      <c r="S232" s="230"/>
      <c r="T232" s="229"/>
      <c r="AT232" s="228" t="s">
        <v>117</v>
      </c>
      <c r="AU232" s="228" t="s">
        <v>42</v>
      </c>
      <c r="AV232" s="227" t="s">
        <v>42</v>
      </c>
      <c r="AW232" s="227" t="s">
        <v>19</v>
      </c>
      <c r="AX232" s="227" t="s">
        <v>37</v>
      </c>
      <c r="AY232" s="228" t="s">
        <v>108</v>
      </c>
    </row>
    <row r="233" spans="2:65" s="227" customFormat="1" x14ac:dyDescent="0.3">
      <c r="B233" s="232"/>
      <c r="D233" s="236" t="s">
        <v>117</v>
      </c>
      <c r="E233" s="228" t="s">
        <v>1</v>
      </c>
      <c r="F233" s="235" t="s">
        <v>307</v>
      </c>
      <c r="H233" s="234">
        <v>5.51</v>
      </c>
      <c r="I233" s="233"/>
      <c r="L233" s="232"/>
      <c r="M233" s="231"/>
      <c r="N233" s="230"/>
      <c r="O233" s="230"/>
      <c r="P233" s="230"/>
      <c r="Q233" s="230"/>
      <c r="R233" s="230"/>
      <c r="S233" s="230"/>
      <c r="T233" s="229"/>
      <c r="AT233" s="228" t="s">
        <v>117</v>
      </c>
      <c r="AU233" s="228" t="s">
        <v>42</v>
      </c>
      <c r="AV233" s="227" t="s">
        <v>42</v>
      </c>
      <c r="AW233" s="227" t="s">
        <v>19</v>
      </c>
      <c r="AX233" s="227" t="s">
        <v>37</v>
      </c>
      <c r="AY233" s="228" t="s">
        <v>108</v>
      </c>
    </row>
    <row r="234" spans="2:65" s="208" customFormat="1" ht="29.85" customHeight="1" x14ac:dyDescent="0.3">
      <c r="B234" s="216"/>
      <c r="D234" s="220" t="s">
        <v>36</v>
      </c>
      <c r="E234" s="219" t="s">
        <v>308</v>
      </c>
      <c r="F234" s="219" t="s">
        <v>309</v>
      </c>
      <c r="I234" s="218"/>
      <c r="J234" s="217">
        <f>BK234</f>
        <v>0</v>
      </c>
      <c r="L234" s="216"/>
      <c r="M234" s="215"/>
      <c r="N234" s="213"/>
      <c r="O234" s="213"/>
      <c r="P234" s="214">
        <f>SUM(P235:P537)</f>
        <v>0</v>
      </c>
      <c r="Q234" s="213"/>
      <c r="R234" s="214">
        <f>SUM(R235:R537)</f>
        <v>23.14437573</v>
      </c>
      <c r="S234" s="213"/>
      <c r="T234" s="212">
        <f>SUM(T235:T537)</f>
        <v>0</v>
      </c>
      <c r="AR234" s="210" t="s">
        <v>38</v>
      </c>
      <c r="AT234" s="211" t="s">
        <v>36</v>
      </c>
      <c r="AU234" s="211" t="s">
        <v>38</v>
      </c>
      <c r="AY234" s="210" t="s">
        <v>108</v>
      </c>
      <c r="BK234" s="209">
        <f>SUM(BK235:BK537)</f>
        <v>0</v>
      </c>
    </row>
    <row r="235" spans="2:65" s="188" customFormat="1" ht="22.5" customHeight="1" x14ac:dyDescent="0.3">
      <c r="B235" s="207"/>
      <c r="C235" s="206" t="s">
        <v>310</v>
      </c>
      <c r="D235" s="206" t="s">
        <v>110</v>
      </c>
      <c r="E235" s="205" t="s">
        <v>311</v>
      </c>
      <c r="F235" s="200" t="s">
        <v>312</v>
      </c>
      <c r="G235" s="204" t="s">
        <v>113</v>
      </c>
      <c r="H235" s="203">
        <v>256.87400000000002</v>
      </c>
      <c r="I235" s="202"/>
      <c r="J235" s="201">
        <f>ROUND(I235*H235,2)</f>
        <v>0</v>
      </c>
      <c r="K235" s="200" t="s">
        <v>114</v>
      </c>
      <c r="L235" s="189"/>
      <c r="M235" s="199" t="s">
        <v>1</v>
      </c>
      <c r="N235" s="224" t="s">
        <v>26</v>
      </c>
      <c r="O235" s="223"/>
      <c r="P235" s="222">
        <f>O235*H235</f>
        <v>0</v>
      </c>
      <c r="Q235" s="222">
        <v>2.5999999999999998E-4</v>
      </c>
      <c r="R235" s="222">
        <f>Q235*H235</f>
        <v>6.6787239999999998E-2</v>
      </c>
      <c r="S235" s="222">
        <v>0</v>
      </c>
      <c r="T235" s="221">
        <f>S235*H235</f>
        <v>0</v>
      </c>
      <c r="AR235" s="193" t="s">
        <v>115</v>
      </c>
      <c r="AT235" s="193" t="s">
        <v>110</v>
      </c>
      <c r="AU235" s="193" t="s">
        <v>42</v>
      </c>
      <c r="AY235" s="193" t="s">
        <v>108</v>
      </c>
      <c r="BE235" s="194">
        <f>IF(N235="základní",J235,0)</f>
        <v>0</v>
      </c>
      <c r="BF235" s="194">
        <f>IF(N235="snížená",J235,0)</f>
        <v>0</v>
      </c>
      <c r="BG235" s="194">
        <f>IF(N235="zákl. přenesená",J235,0)</f>
        <v>0</v>
      </c>
      <c r="BH235" s="194">
        <f>IF(N235="sníž. přenesená",J235,0)</f>
        <v>0</v>
      </c>
      <c r="BI235" s="194">
        <f>IF(N235="nulová",J235,0)</f>
        <v>0</v>
      </c>
      <c r="BJ235" s="193" t="s">
        <v>38</v>
      </c>
      <c r="BK235" s="194">
        <f>ROUND(I235*H235,2)</f>
        <v>0</v>
      </c>
      <c r="BL235" s="193" t="s">
        <v>115</v>
      </c>
      <c r="BM235" s="193" t="s">
        <v>313</v>
      </c>
    </row>
    <row r="236" spans="2:65" s="257" customFormat="1" x14ac:dyDescent="0.3">
      <c r="B236" s="262"/>
      <c r="D236" s="236" t="s">
        <v>117</v>
      </c>
      <c r="E236" s="258" t="s">
        <v>1</v>
      </c>
      <c r="F236" s="264" t="s">
        <v>268</v>
      </c>
      <c r="H236" s="258" t="s">
        <v>1</v>
      </c>
      <c r="I236" s="263"/>
      <c r="L236" s="262"/>
      <c r="M236" s="261"/>
      <c r="N236" s="260"/>
      <c r="O236" s="260"/>
      <c r="P236" s="260"/>
      <c r="Q236" s="260"/>
      <c r="R236" s="260"/>
      <c r="S236" s="260"/>
      <c r="T236" s="259"/>
      <c r="AT236" s="258" t="s">
        <v>117</v>
      </c>
      <c r="AU236" s="258" t="s">
        <v>42</v>
      </c>
      <c r="AV236" s="257" t="s">
        <v>38</v>
      </c>
      <c r="AW236" s="257" t="s">
        <v>19</v>
      </c>
      <c r="AX236" s="257" t="s">
        <v>37</v>
      </c>
      <c r="AY236" s="258" t="s">
        <v>108</v>
      </c>
    </row>
    <row r="237" spans="2:65" s="257" customFormat="1" x14ac:dyDescent="0.3">
      <c r="B237" s="262"/>
      <c r="D237" s="236" t="s">
        <v>117</v>
      </c>
      <c r="E237" s="258" t="s">
        <v>1</v>
      </c>
      <c r="F237" s="264" t="s">
        <v>314</v>
      </c>
      <c r="H237" s="258" t="s">
        <v>1</v>
      </c>
      <c r="I237" s="263"/>
      <c r="L237" s="262"/>
      <c r="M237" s="261"/>
      <c r="N237" s="260"/>
      <c r="O237" s="260"/>
      <c r="P237" s="260"/>
      <c r="Q237" s="260"/>
      <c r="R237" s="260"/>
      <c r="S237" s="260"/>
      <c r="T237" s="259"/>
      <c r="AT237" s="258" t="s">
        <v>117</v>
      </c>
      <c r="AU237" s="258" t="s">
        <v>42</v>
      </c>
      <c r="AV237" s="257" t="s">
        <v>38</v>
      </c>
      <c r="AW237" s="257" t="s">
        <v>19</v>
      </c>
      <c r="AX237" s="257" t="s">
        <v>37</v>
      </c>
      <c r="AY237" s="258" t="s">
        <v>108</v>
      </c>
    </row>
    <row r="238" spans="2:65" s="227" customFormat="1" x14ac:dyDescent="0.3">
      <c r="B238" s="232"/>
      <c r="D238" s="236" t="s">
        <v>117</v>
      </c>
      <c r="E238" s="228" t="s">
        <v>1</v>
      </c>
      <c r="F238" s="235" t="s">
        <v>315</v>
      </c>
      <c r="H238" s="234">
        <v>1.62</v>
      </c>
      <c r="I238" s="233"/>
      <c r="L238" s="232"/>
      <c r="M238" s="231"/>
      <c r="N238" s="230"/>
      <c r="O238" s="230"/>
      <c r="P238" s="230"/>
      <c r="Q238" s="230"/>
      <c r="R238" s="230"/>
      <c r="S238" s="230"/>
      <c r="T238" s="229"/>
      <c r="AT238" s="228" t="s">
        <v>117</v>
      </c>
      <c r="AU238" s="228" t="s">
        <v>42</v>
      </c>
      <c r="AV238" s="227" t="s">
        <v>42</v>
      </c>
      <c r="AW238" s="227" t="s">
        <v>19</v>
      </c>
      <c r="AX238" s="227" t="s">
        <v>37</v>
      </c>
      <c r="AY238" s="228" t="s">
        <v>108</v>
      </c>
    </row>
    <row r="239" spans="2:65" s="227" customFormat="1" x14ac:dyDescent="0.3">
      <c r="B239" s="232"/>
      <c r="D239" s="236" t="s">
        <v>117</v>
      </c>
      <c r="E239" s="228" t="s">
        <v>1</v>
      </c>
      <c r="F239" s="235" t="s">
        <v>316</v>
      </c>
      <c r="H239" s="234">
        <v>1.62</v>
      </c>
      <c r="I239" s="233"/>
      <c r="L239" s="232"/>
      <c r="M239" s="231"/>
      <c r="N239" s="230"/>
      <c r="O239" s="230"/>
      <c r="P239" s="230"/>
      <c r="Q239" s="230"/>
      <c r="R239" s="230"/>
      <c r="S239" s="230"/>
      <c r="T239" s="229"/>
      <c r="AT239" s="228" t="s">
        <v>117</v>
      </c>
      <c r="AU239" s="228" t="s">
        <v>42</v>
      </c>
      <c r="AV239" s="227" t="s">
        <v>42</v>
      </c>
      <c r="AW239" s="227" t="s">
        <v>19</v>
      </c>
      <c r="AX239" s="227" t="s">
        <v>37</v>
      </c>
      <c r="AY239" s="228" t="s">
        <v>108</v>
      </c>
    </row>
    <row r="240" spans="2:65" s="227" customFormat="1" x14ac:dyDescent="0.3">
      <c r="B240" s="232"/>
      <c r="D240" s="240" t="s">
        <v>117</v>
      </c>
      <c r="E240" s="239" t="s">
        <v>1</v>
      </c>
      <c r="F240" s="238" t="s">
        <v>269</v>
      </c>
      <c r="H240" s="237">
        <v>253.63399999999999</v>
      </c>
      <c r="I240" s="233"/>
      <c r="L240" s="232"/>
      <c r="M240" s="231"/>
      <c r="N240" s="230"/>
      <c r="O240" s="230"/>
      <c r="P240" s="230"/>
      <c r="Q240" s="230"/>
      <c r="R240" s="230"/>
      <c r="S240" s="230"/>
      <c r="T240" s="229"/>
      <c r="AT240" s="228" t="s">
        <v>117</v>
      </c>
      <c r="AU240" s="228" t="s">
        <v>42</v>
      </c>
      <c r="AV240" s="227" t="s">
        <v>42</v>
      </c>
      <c r="AW240" s="227" t="s">
        <v>19</v>
      </c>
      <c r="AX240" s="227" t="s">
        <v>37</v>
      </c>
      <c r="AY240" s="228" t="s">
        <v>108</v>
      </c>
    </row>
    <row r="241" spans="2:65" s="188" customFormat="1" ht="22.5" customHeight="1" x14ac:dyDescent="0.3">
      <c r="B241" s="207"/>
      <c r="C241" s="206" t="s">
        <v>317</v>
      </c>
      <c r="D241" s="206" t="s">
        <v>110</v>
      </c>
      <c r="E241" s="205" t="s">
        <v>318</v>
      </c>
      <c r="F241" s="200" t="s">
        <v>319</v>
      </c>
      <c r="G241" s="204" t="s">
        <v>113</v>
      </c>
      <c r="H241" s="203">
        <v>3.24</v>
      </c>
      <c r="I241" s="202"/>
      <c r="J241" s="201">
        <f>ROUND(I241*H241,2)</f>
        <v>0</v>
      </c>
      <c r="K241" s="200" t="s">
        <v>114</v>
      </c>
      <c r="L241" s="189"/>
      <c r="M241" s="199" t="s">
        <v>1</v>
      </c>
      <c r="N241" s="224" t="s">
        <v>26</v>
      </c>
      <c r="O241" s="223"/>
      <c r="P241" s="222">
        <f>O241*H241</f>
        <v>0</v>
      </c>
      <c r="Q241" s="222">
        <v>8.2799999999999992E-3</v>
      </c>
      <c r="R241" s="222">
        <f>Q241*H241</f>
        <v>2.6827199999999999E-2</v>
      </c>
      <c r="S241" s="222">
        <v>0</v>
      </c>
      <c r="T241" s="221">
        <f>S241*H241</f>
        <v>0</v>
      </c>
      <c r="AR241" s="193" t="s">
        <v>115</v>
      </c>
      <c r="AT241" s="193" t="s">
        <v>110</v>
      </c>
      <c r="AU241" s="193" t="s">
        <v>42</v>
      </c>
      <c r="AY241" s="193" t="s">
        <v>108</v>
      </c>
      <c r="BE241" s="194">
        <f>IF(N241="základní",J241,0)</f>
        <v>0</v>
      </c>
      <c r="BF241" s="194">
        <f>IF(N241="snížená",J241,0)</f>
        <v>0</v>
      </c>
      <c r="BG241" s="194">
        <f>IF(N241="zákl. přenesená",J241,0)</f>
        <v>0</v>
      </c>
      <c r="BH241" s="194">
        <f>IF(N241="sníž. přenesená",J241,0)</f>
        <v>0</v>
      </c>
      <c r="BI241" s="194">
        <f>IF(N241="nulová",J241,0)</f>
        <v>0</v>
      </c>
      <c r="BJ241" s="193" t="s">
        <v>38</v>
      </c>
      <c r="BK241" s="194">
        <f>ROUND(I241*H241,2)</f>
        <v>0</v>
      </c>
      <c r="BL241" s="193" t="s">
        <v>115</v>
      </c>
      <c r="BM241" s="193" t="s">
        <v>320</v>
      </c>
    </row>
    <row r="242" spans="2:65" s="257" customFormat="1" x14ac:dyDescent="0.3">
      <c r="B242" s="262"/>
      <c r="D242" s="236" t="s">
        <v>117</v>
      </c>
      <c r="E242" s="258" t="s">
        <v>1</v>
      </c>
      <c r="F242" s="264" t="s">
        <v>268</v>
      </c>
      <c r="H242" s="258" t="s">
        <v>1</v>
      </c>
      <c r="I242" s="263"/>
      <c r="L242" s="262"/>
      <c r="M242" s="261"/>
      <c r="N242" s="260"/>
      <c r="O242" s="260"/>
      <c r="P242" s="260"/>
      <c r="Q242" s="260"/>
      <c r="R242" s="260"/>
      <c r="S242" s="260"/>
      <c r="T242" s="259"/>
      <c r="AT242" s="258" t="s">
        <v>117</v>
      </c>
      <c r="AU242" s="258" t="s">
        <v>42</v>
      </c>
      <c r="AV242" s="257" t="s">
        <v>38</v>
      </c>
      <c r="AW242" s="257" t="s">
        <v>19</v>
      </c>
      <c r="AX242" s="257" t="s">
        <v>37</v>
      </c>
      <c r="AY242" s="258" t="s">
        <v>108</v>
      </c>
    </row>
    <row r="243" spans="2:65" s="257" customFormat="1" x14ac:dyDescent="0.3">
      <c r="B243" s="262"/>
      <c r="D243" s="236" t="s">
        <v>117</v>
      </c>
      <c r="E243" s="258" t="s">
        <v>1</v>
      </c>
      <c r="F243" s="264" t="s">
        <v>314</v>
      </c>
      <c r="H243" s="258" t="s">
        <v>1</v>
      </c>
      <c r="I243" s="263"/>
      <c r="L243" s="262"/>
      <c r="M243" s="261"/>
      <c r="N243" s="260"/>
      <c r="O243" s="260"/>
      <c r="P243" s="260"/>
      <c r="Q243" s="260"/>
      <c r="R243" s="260"/>
      <c r="S243" s="260"/>
      <c r="T243" s="259"/>
      <c r="AT243" s="258" t="s">
        <v>117</v>
      </c>
      <c r="AU243" s="258" t="s">
        <v>42</v>
      </c>
      <c r="AV243" s="257" t="s">
        <v>38</v>
      </c>
      <c r="AW243" s="257" t="s">
        <v>19</v>
      </c>
      <c r="AX243" s="257" t="s">
        <v>37</v>
      </c>
      <c r="AY243" s="258" t="s">
        <v>108</v>
      </c>
    </row>
    <row r="244" spans="2:65" s="227" customFormat="1" x14ac:dyDescent="0.3">
      <c r="B244" s="232"/>
      <c r="D244" s="236" t="s">
        <v>117</v>
      </c>
      <c r="E244" s="228" t="s">
        <v>1</v>
      </c>
      <c r="F244" s="235" t="s">
        <v>315</v>
      </c>
      <c r="H244" s="234">
        <v>1.62</v>
      </c>
      <c r="I244" s="233"/>
      <c r="L244" s="232"/>
      <c r="M244" s="231"/>
      <c r="N244" s="230"/>
      <c r="O244" s="230"/>
      <c r="P244" s="230"/>
      <c r="Q244" s="230"/>
      <c r="R244" s="230"/>
      <c r="S244" s="230"/>
      <c r="T244" s="229"/>
      <c r="AT244" s="228" t="s">
        <v>117</v>
      </c>
      <c r="AU244" s="228" t="s">
        <v>42</v>
      </c>
      <c r="AV244" s="227" t="s">
        <v>42</v>
      </c>
      <c r="AW244" s="227" t="s">
        <v>19</v>
      </c>
      <c r="AX244" s="227" t="s">
        <v>37</v>
      </c>
      <c r="AY244" s="228" t="s">
        <v>108</v>
      </c>
    </row>
    <row r="245" spans="2:65" s="227" customFormat="1" x14ac:dyDescent="0.3">
      <c r="B245" s="232"/>
      <c r="D245" s="240" t="s">
        <v>117</v>
      </c>
      <c r="E245" s="239" t="s">
        <v>1</v>
      </c>
      <c r="F245" s="238" t="s">
        <v>316</v>
      </c>
      <c r="H245" s="237">
        <v>1.62</v>
      </c>
      <c r="I245" s="233"/>
      <c r="L245" s="232"/>
      <c r="M245" s="231"/>
      <c r="N245" s="230"/>
      <c r="O245" s="230"/>
      <c r="P245" s="230"/>
      <c r="Q245" s="230"/>
      <c r="R245" s="230"/>
      <c r="S245" s="230"/>
      <c r="T245" s="229"/>
      <c r="AT245" s="228" t="s">
        <v>117</v>
      </c>
      <c r="AU245" s="228" t="s">
        <v>42</v>
      </c>
      <c r="AV245" s="227" t="s">
        <v>42</v>
      </c>
      <c r="AW245" s="227" t="s">
        <v>19</v>
      </c>
      <c r="AX245" s="227" t="s">
        <v>37</v>
      </c>
      <c r="AY245" s="228" t="s">
        <v>108</v>
      </c>
    </row>
    <row r="246" spans="2:65" s="188" customFormat="1" ht="22.5" customHeight="1" x14ac:dyDescent="0.3">
      <c r="B246" s="207"/>
      <c r="C246" s="252" t="s">
        <v>321</v>
      </c>
      <c r="D246" s="252" t="s">
        <v>178</v>
      </c>
      <c r="E246" s="251" t="s">
        <v>322</v>
      </c>
      <c r="F246" s="246" t="s">
        <v>323</v>
      </c>
      <c r="G246" s="250" t="s">
        <v>113</v>
      </c>
      <c r="H246" s="249">
        <v>3.4670000000000001</v>
      </c>
      <c r="I246" s="248"/>
      <c r="J246" s="247">
        <f>ROUND(I246*H246,2)</f>
        <v>0</v>
      </c>
      <c r="K246" s="246" t="s">
        <v>1</v>
      </c>
      <c r="L246" s="245"/>
      <c r="M246" s="244" t="s">
        <v>1</v>
      </c>
      <c r="N246" s="243" t="s">
        <v>26</v>
      </c>
      <c r="O246" s="223"/>
      <c r="P246" s="222">
        <f>O246*H246</f>
        <v>0</v>
      </c>
      <c r="Q246" s="222">
        <v>1.8E-3</v>
      </c>
      <c r="R246" s="222">
        <f>Q246*H246</f>
        <v>6.2405999999999998E-3</v>
      </c>
      <c r="S246" s="222">
        <v>0</v>
      </c>
      <c r="T246" s="221">
        <f>S246*H246</f>
        <v>0</v>
      </c>
      <c r="AR246" s="193" t="s">
        <v>152</v>
      </c>
      <c r="AT246" s="193" t="s">
        <v>178</v>
      </c>
      <c r="AU246" s="193" t="s">
        <v>42</v>
      </c>
      <c r="AY246" s="193" t="s">
        <v>108</v>
      </c>
      <c r="BE246" s="194">
        <f>IF(N246="základní",J246,0)</f>
        <v>0</v>
      </c>
      <c r="BF246" s="194">
        <f>IF(N246="snížená",J246,0)</f>
        <v>0</v>
      </c>
      <c r="BG246" s="194">
        <f>IF(N246="zákl. přenesená",J246,0)</f>
        <v>0</v>
      </c>
      <c r="BH246" s="194">
        <f>IF(N246="sníž. přenesená",J246,0)</f>
        <v>0</v>
      </c>
      <c r="BI246" s="194">
        <f>IF(N246="nulová",J246,0)</f>
        <v>0</v>
      </c>
      <c r="BJ246" s="193" t="s">
        <v>38</v>
      </c>
      <c r="BK246" s="194">
        <f>ROUND(I246*H246,2)</f>
        <v>0</v>
      </c>
      <c r="BL246" s="193" t="s">
        <v>115</v>
      </c>
      <c r="BM246" s="193" t="s">
        <v>324</v>
      </c>
    </row>
    <row r="247" spans="2:65" s="227" customFormat="1" x14ac:dyDescent="0.3">
      <c r="B247" s="232"/>
      <c r="D247" s="240" t="s">
        <v>117</v>
      </c>
      <c r="F247" s="238" t="s">
        <v>325</v>
      </c>
      <c r="H247" s="237">
        <v>3.4670000000000001</v>
      </c>
      <c r="I247" s="233"/>
      <c r="L247" s="232"/>
      <c r="M247" s="231"/>
      <c r="N247" s="230"/>
      <c r="O247" s="230"/>
      <c r="P247" s="230"/>
      <c r="Q247" s="230"/>
      <c r="R247" s="230"/>
      <c r="S247" s="230"/>
      <c r="T247" s="229"/>
      <c r="AT247" s="228" t="s">
        <v>117</v>
      </c>
      <c r="AU247" s="228" t="s">
        <v>42</v>
      </c>
      <c r="AV247" s="227" t="s">
        <v>42</v>
      </c>
      <c r="AW247" s="227" t="s">
        <v>2</v>
      </c>
      <c r="AX247" s="227" t="s">
        <v>38</v>
      </c>
      <c r="AY247" s="228" t="s">
        <v>108</v>
      </c>
    </row>
    <row r="248" spans="2:65" s="188" customFormat="1" ht="22.5" customHeight="1" x14ac:dyDescent="0.3">
      <c r="B248" s="207"/>
      <c r="C248" s="206" t="s">
        <v>326</v>
      </c>
      <c r="D248" s="206" t="s">
        <v>110</v>
      </c>
      <c r="E248" s="205" t="s">
        <v>327</v>
      </c>
      <c r="F248" s="200" t="s">
        <v>328</v>
      </c>
      <c r="G248" s="204" t="s">
        <v>113</v>
      </c>
      <c r="H248" s="203">
        <v>253.63399999999999</v>
      </c>
      <c r="I248" s="202"/>
      <c r="J248" s="201">
        <f>ROUND(I248*H248,2)</f>
        <v>0</v>
      </c>
      <c r="K248" s="200" t="s">
        <v>114</v>
      </c>
      <c r="L248" s="189"/>
      <c r="M248" s="199" t="s">
        <v>1</v>
      </c>
      <c r="N248" s="224" t="s">
        <v>26</v>
      </c>
      <c r="O248" s="223"/>
      <c r="P248" s="222">
        <f>O248*H248</f>
        <v>0</v>
      </c>
      <c r="Q248" s="222">
        <v>8.6499999999999997E-3</v>
      </c>
      <c r="R248" s="222">
        <f>Q248*H248</f>
        <v>2.1939340999999999</v>
      </c>
      <c r="S248" s="222">
        <v>0</v>
      </c>
      <c r="T248" s="221">
        <f>S248*H248</f>
        <v>0</v>
      </c>
      <c r="AR248" s="193" t="s">
        <v>115</v>
      </c>
      <c r="AT248" s="193" t="s">
        <v>110</v>
      </c>
      <c r="AU248" s="193" t="s">
        <v>42</v>
      </c>
      <c r="AY248" s="193" t="s">
        <v>108</v>
      </c>
      <c r="BE248" s="194">
        <f>IF(N248="základní",J248,0)</f>
        <v>0</v>
      </c>
      <c r="BF248" s="194">
        <f>IF(N248="snížená",J248,0)</f>
        <v>0</v>
      </c>
      <c r="BG248" s="194">
        <f>IF(N248="zákl. přenesená",J248,0)</f>
        <v>0</v>
      </c>
      <c r="BH248" s="194">
        <f>IF(N248="sníž. přenesená",J248,0)</f>
        <v>0</v>
      </c>
      <c r="BI248" s="194">
        <f>IF(N248="nulová",J248,0)</f>
        <v>0</v>
      </c>
      <c r="BJ248" s="193" t="s">
        <v>38</v>
      </c>
      <c r="BK248" s="194">
        <f>ROUND(I248*H248,2)</f>
        <v>0</v>
      </c>
      <c r="BL248" s="193" t="s">
        <v>115</v>
      </c>
      <c r="BM248" s="193" t="s">
        <v>329</v>
      </c>
    </row>
    <row r="249" spans="2:65" s="257" customFormat="1" x14ac:dyDescent="0.3">
      <c r="B249" s="262"/>
      <c r="D249" s="236" t="s">
        <v>117</v>
      </c>
      <c r="E249" s="258" t="s">
        <v>1</v>
      </c>
      <c r="F249" s="264" t="s">
        <v>118</v>
      </c>
      <c r="H249" s="258" t="s">
        <v>1</v>
      </c>
      <c r="I249" s="263"/>
      <c r="L249" s="262"/>
      <c r="M249" s="261"/>
      <c r="N249" s="260"/>
      <c r="O249" s="260"/>
      <c r="P249" s="260"/>
      <c r="Q249" s="260"/>
      <c r="R249" s="260"/>
      <c r="S249" s="260"/>
      <c r="T249" s="259"/>
      <c r="AT249" s="258" t="s">
        <v>117</v>
      </c>
      <c r="AU249" s="258" t="s">
        <v>42</v>
      </c>
      <c r="AV249" s="257" t="s">
        <v>38</v>
      </c>
      <c r="AW249" s="257" t="s">
        <v>19</v>
      </c>
      <c r="AX249" s="257" t="s">
        <v>37</v>
      </c>
      <c r="AY249" s="258" t="s">
        <v>108</v>
      </c>
    </row>
    <row r="250" spans="2:65" s="257" customFormat="1" x14ac:dyDescent="0.3">
      <c r="B250" s="262"/>
      <c r="D250" s="236" t="s">
        <v>117</v>
      </c>
      <c r="E250" s="258" t="s">
        <v>1</v>
      </c>
      <c r="F250" s="264" t="s">
        <v>330</v>
      </c>
      <c r="H250" s="258" t="s">
        <v>1</v>
      </c>
      <c r="I250" s="263"/>
      <c r="L250" s="262"/>
      <c r="M250" s="261"/>
      <c r="N250" s="260"/>
      <c r="O250" s="260"/>
      <c r="P250" s="260"/>
      <c r="Q250" s="260"/>
      <c r="R250" s="260"/>
      <c r="S250" s="260"/>
      <c r="T250" s="259"/>
      <c r="AT250" s="258" t="s">
        <v>117</v>
      </c>
      <c r="AU250" s="258" t="s">
        <v>42</v>
      </c>
      <c r="AV250" s="257" t="s">
        <v>38</v>
      </c>
      <c r="AW250" s="257" t="s">
        <v>19</v>
      </c>
      <c r="AX250" s="257" t="s">
        <v>37</v>
      </c>
      <c r="AY250" s="258" t="s">
        <v>108</v>
      </c>
    </row>
    <row r="251" spans="2:65" s="227" customFormat="1" x14ac:dyDescent="0.3">
      <c r="B251" s="232"/>
      <c r="D251" s="236" t="s">
        <v>117</v>
      </c>
      <c r="E251" s="228" t="s">
        <v>1</v>
      </c>
      <c r="F251" s="235" t="s">
        <v>331</v>
      </c>
      <c r="H251" s="234">
        <v>65.099999999999994</v>
      </c>
      <c r="I251" s="233"/>
      <c r="L251" s="232"/>
      <c r="M251" s="231"/>
      <c r="N251" s="230"/>
      <c r="O251" s="230"/>
      <c r="P251" s="230"/>
      <c r="Q251" s="230"/>
      <c r="R251" s="230"/>
      <c r="S251" s="230"/>
      <c r="T251" s="229"/>
      <c r="AT251" s="228" t="s">
        <v>117</v>
      </c>
      <c r="AU251" s="228" t="s">
        <v>42</v>
      </c>
      <c r="AV251" s="227" t="s">
        <v>42</v>
      </c>
      <c r="AW251" s="227" t="s">
        <v>19</v>
      </c>
      <c r="AX251" s="227" t="s">
        <v>37</v>
      </c>
      <c r="AY251" s="228" t="s">
        <v>108</v>
      </c>
    </row>
    <row r="252" spans="2:65" s="227" customFormat="1" x14ac:dyDescent="0.3">
      <c r="B252" s="232"/>
      <c r="D252" s="236" t="s">
        <v>117</v>
      </c>
      <c r="E252" s="228" t="s">
        <v>1</v>
      </c>
      <c r="F252" s="235" t="s">
        <v>332</v>
      </c>
      <c r="H252" s="234">
        <v>19.53</v>
      </c>
      <c r="I252" s="233"/>
      <c r="L252" s="232"/>
      <c r="M252" s="231"/>
      <c r="N252" s="230"/>
      <c r="O252" s="230"/>
      <c r="P252" s="230"/>
      <c r="Q252" s="230"/>
      <c r="R252" s="230"/>
      <c r="S252" s="230"/>
      <c r="T252" s="229"/>
      <c r="AT252" s="228" t="s">
        <v>117</v>
      </c>
      <c r="AU252" s="228" t="s">
        <v>42</v>
      </c>
      <c r="AV252" s="227" t="s">
        <v>42</v>
      </c>
      <c r="AW252" s="227" t="s">
        <v>19</v>
      </c>
      <c r="AX252" s="227" t="s">
        <v>37</v>
      </c>
      <c r="AY252" s="228" t="s">
        <v>108</v>
      </c>
    </row>
    <row r="253" spans="2:65" s="227" customFormat="1" x14ac:dyDescent="0.3">
      <c r="B253" s="232"/>
      <c r="D253" s="236" t="s">
        <v>117</v>
      </c>
      <c r="E253" s="228" t="s">
        <v>1</v>
      </c>
      <c r="F253" s="235" t="s">
        <v>333</v>
      </c>
      <c r="H253" s="234">
        <v>5.88</v>
      </c>
      <c r="I253" s="233"/>
      <c r="L253" s="232"/>
      <c r="M253" s="231"/>
      <c r="N253" s="230"/>
      <c r="O253" s="230"/>
      <c r="P253" s="230"/>
      <c r="Q253" s="230"/>
      <c r="R253" s="230"/>
      <c r="S253" s="230"/>
      <c r="T253" s="229"/>
      <c r="AT253" s="228" t="s">
        <v>117</v>
      </c>
      <c r="AU253" s="228" t="s">
        <v>42</v>
      </c>
      <c r="AV253" s="227" t="s">
        <v>42</v>
      </c>
      <c r="AW253" s="227" t="s">
        <v>19</v>
      </c>
      <c r="AX253" s="227" t="s">
        <v>37</v>
      </c>
      <c r="AY253" s="228" t="s">
        <v>108</v>
      </c>
    </row>
    <row r="254" spans="2:65" s="227" customFormat="1" x14ac:dyDescent="0.3">
      <c r="B254" s="232"/>
      <c r="D254" s="236" t="s">
        <v>117</v>
      </c>
      <c r="E254" s="228" t="s">
        <v>1</v>
      </c>
      <c r="F254" s="235" t="s">
        <v>334</v>
      </c>
      <c r="H254" s="234">
        <v>12.24</v>
      </c>
      <c r="I254" s="233"/>
      <c r="L254" s="232"/>
      <c r="M254" s="231"/>
      <c r="N254" s="230"/>
      <c r="O254" s="230"/>
      <c r="P254" s="230"/>
      <c r="Q254" s="230"/>
      <c r="R254" s="230"/>
      <c r="S254" s="230"/>
      <c r="T254" s="229"/>
      <c r="AT254" s="228" t="s">
        <v>117</v>
      </c>
      <c r="AU254" s="228" t="s">
        <v>42</v>
      </c>
      <c r="AV254" s="227" t="s">
        <v>42</v>
      </c>
      <c r="AW254" s="227" t="s">
        <v>19</v>
      </c>
      <c r="AX254" s="227" t="s">
        <v>37</v>
      </c>
      <c r="AY254" s="228" t="s">
        <v>108</v>
      </c>
    </row>
    <row r="255" spans="2:65" s="227" customFormat="1" x14ac:dyDescent="0.3">
      <c r="B255" s="232"/>
      <c r="D255" s="236" t="s">
        <v>117</v>
      </c>
      <c r="E255" s="228" t="s">
        <v>1</v>
      </c>
      <c r="F255" s="235" t="s">
        <v>335</v>
      </c>
      <c r="H255" s="234">
        <v>5.0750000000000002</v>
      </c>
      <c r="I255" s="233"/>
      <c r="L255" s="232"/>
      <c r="M255" s="231"/>
      <c r="N255" s="230"/>
      <c r="O255" s="230"/>
      <c r="P255" s="230"/>
      <c r="Q255" s="230"/>
      <c r="R255" s="230"/>
      <c r="S255" s="230"/>
      <c r="T255" s="229"/>
      <c r="AT255" s="228" t="s">
        <v>117</v>
      </c>
      <c r="AU255" s="228" t="s">
        <v>42</v>
      </c>
      <c r="AV255" s="227" t="s">
        <v>42</v>
      </c>
      <c r="AW255" s="227" t="s">
        <v>19</v>
      </c>
      <c r="AX255" s="227" t="s">
        <v>37</v>
      </c>
      <c r="AY255" s="228" t="s">
        <v>108</v>
      </c>
    </row>
    <row r="256" spans="2:65" s="227" customFormat="1" x14ac:dyDescent="0.3">
      <c r="B256" s="232"/>
      <c r="D256" s="236" t="s">
        <v>117</v>
      </c>
      <c r="E256" s="228" t="s">
        <v>1</v>
      </c>
      <c r="F256" s="235" t="s">
        <v>336</v>
      </c>
      <c r="H256" s="234">
        <v>4.0599999999999996</v>
      </c>
      <c r="I256" s="233"/>
      <c r="L256" s="232"/>
      <c r="M256" s="231"/>
      <c r="N256" s="230"/>
      <c r="O256" s="230"/>
      <c r="P256" s="230"/>
      <c r="Q256" s="230"/>
      <c r="R256" s="230"/>
      <c r="S256" s="230"/>
      <c r="T256" s="229"/>
      <c r="AT256" s="228" t="s">
        <v>117</v>
      </c>
      <c r="AU256" s="228" t="s">
        <v>42</v>
      </c>
      <c r="AV256" s="227" t="s">
        <v>42</v>
      </c>
      <c r="AW256" s="227" t="s">
        <v>19</v>
      </c>
      <c r="AX256" s="227" t="s">
        <v>37</v>
      </c>
      <c r="AY256" s="228" t="s">
        <v>108</v>
      </c>
    </row>
    <row r="257" spans="2:51" s="227" customFormat="1" x14ac:dyDescent="0.3">
      <c r="B257" s="232"/>
      <c r="D257" s="236" t="s">
        <v>117</v>
      </c>
      <c r="E257" s="228" t="s">
        <v>1</v>
      </c>
      <c r="F257" s="235" t="s">
        <v>337</v>
      </c>
      <c r="H257" s="234">
        <v>3.77</v>
      </c>
      <c r="I257" s="233"/>
      <c r="L257" s="232"/>
      <c r="M257" s="231"/>
      <c r="N257" s="230"/>
      <c r="O257" s="230"/>
      <c r="P257" s="230"/>
      <c r="Q257" s="230"/>
      <c r="R257" s="230"/>
      <c r="S257" s="230"/>
      <c r="T257" s="229"/>
      <c r="AT257" s="228" t="s">
        <v>117</v>
      </c>
      <c r="AU257" s="228" t="s">
        <v>42</v>
      </c>
      <c r="AV257" s="227" t="s">
        <v>42</v>
      </c>
      <c r="AW257" s="227" t="s">
        <v>19</v>
      </c>
      <c r="AX257" s="227" t="s">
        <v>37</v>
      </c>
      <c r="AY257" s="228" t="s">
        <v>108</v>
      </c>
    </row>
    <row r="258" spans="2:51" s="227" customFormat="1" x14ac:dyDescent="0.3">
      <c r="B258" s="232"/>
      <c r="D258" s="236" t="s">
        <v>117</v>
      </c>
      <c r="E258" s="228" t="s">
        <v>1</v>
      </c>
      <c r="F258" s="235" t="s">
        <v>338</v>
      </c>
      <c r="H258" s="234">
        <v>5.415</v>
      </c>
      <c r="I258" s="233"/>
      <c r="L258" s="232"/>
      <c r="M258" s="231"/>
      <c r="N258" s="230"/>
      <c r="O258" s="230"/>
      <c r="P258" s="230"/>
      <c r="Q258" s="230"/>
      <c r="R258" s="230"/>
      <c r="S258" s="230"/>
      <c r="T258" s="229"/>
      <c r="AT258" s="228" t="s">
        <v>117</v>
      </c>
      <c r="AU258" s="228" t="s">
        <v>42</v>
      </c>
      <c r="AV258" s="227" t="s">
        <v>42</v>
      </c>
      <c r="AW258" s="227" t="s">
        <v>19</v>
      </c>
      <c r="AX258" s="227" t="s">
        <v>37</v>
      </c>
      <c r="AY258" s="228" t="s">
        <v>108</v>
      </c>
    </row>
    <row r="259" spans="2:51" s="227" customFormat="1" x14ac:dyDescent="0.3">
      <c r="B259" s="232"/>
      <c r="D259" s="236" t="s">
        <v>117</v>
      </c>
      <c r="E259" s="228" t="s">
        <v>1</v>
      </c>
      <c r="F259" s="235" t="s">
        <v>339</v>
      </c>
      <c r="H259" s="234">
        <v>4.5599999999999996</v>
      </c>
      <c r="I259" s="233"/>
      <c r="L259" s="232"/>
      <c r="M259" s="231"/>
      <c r="N259" s="230"/>
      <c r="O259" s="230"/>
      <c r="P259" s="230"/>
      <c r="Q259" s="230"/>
      <c r="R259" s="230"/>
      <c r="S259" s="230"/>
      <c r="T259" s="229"/>
      <c r="AT259" s="228" t="s">
        <v>117</v>
      </c>
      <c r="AU259" s="228" t="s">
        <v>42</v>
      </c>
      <c r="AV259" s="227" t="s">
        <v>42</v>
      </c>
      <c r="AW259" s="227" t="s">
        <v>19</v>
      </c>
      <c r="AX259" s="227" t="s">
        <v>37</v>
      </c>
      <c r="AY259" s="228" t="s">
        <v>108</v>
      </c>
    </row>
    <row r="260" spans="2:51" s="227" customFormat="1" x14ac:dyDescent="0.3">
      <c r="B260" s="232"/>
      <c r="D260" s="236" t="s">
        <v>117</v>
      </c>
      <c r="E260" s="228" t="s">
        <v>1</v>
      </c>
      <c r="F260" s="235" t="s">
        <v>340</v>
      </c>
      <c r="H260" s="234">
        <v>6.27</v>
      </c>
      <c r="I260" s="233"/>
      <c r="L260" s="232"/>
      <c r="M260" s="231"/>
      <c r="N260" s="230"/>
      <c r="O260" s="230"/>
      <c r="P260" s="230"/>
      <c r="Q260" s="230"/>
      <c r="R260" s="230"/>
      <c r="S260" s="230"/>
      <c r="T260" s="229"/>
      <c r="AT260" s="228" t="s">
        <v>117</v>
      </c>
      <c r="AU260" s="228" t="s">
        <v>42</v>
      </c>
      <c r="AV260" s="227" t="s">
        <v>42</v>
      </c>
      <c r="AW260" s="227" t="s">
        <v>19</v>
      </c>
      <c r="AX260" s="227" t="s">
        <v>37</v>
      </c>
      <c r="AY260" s="228" t="s">
        <v>108</v>
      </c>
    </row>
    <row r="261" spans="2:51" s="227" customFormat="1" x14ac:dyDescent="0.3">
      <c r="B261" s="232"/>
      <c r="D261" s="236" t="s">
        <v>117</v>
      </c>
      <c r="E261" s="228" t="s">
        <v>1</v>
      </c>
      <c r="F261" s="235" t="s">
        <v>341</v>
      </c>
      <c r="H261" s="234">
        <v>8.1229999999999993</v>
      </c>
      <c r="I261" s="233"/>
      <c r="L261" s="232"/>
      <c r="M261" s="231"/>
      <c r="N261" s="230"/>
      <c r="O261" s="230"/>
      <c r="P261" s="230"/>
      <c r="Q261" s="230"/>
      <c r="R261" s="230"/>
      <c r="S261" s="230"/>
      <c r="T261" s="229"/>
      <c r="AT261" s="228" t="s">
        <v>117</v>
      </c>
      <c r="AU261" s="228" t="s">
        <v>42</v>
      </c>
      <c r="AV261" s="227" t="s">
        <v>42</v>
      </c>
      <c r="AW261" s="227" t="s">
        <v>19</v>
      </c>
      <c r="AX261" s="227" t="s">
        <v>37</v>
      </c>
      <c r="AY261" s="228" t="s">
        <v>108</v>
      </c>
    </row>
    <row r="262" spans="2:51" s="227" customFormat="1" x14ac:dyDescent="0.3">
      <c r="B262" s="232"/>
      <c r="D262" s="236" t="s">
        <v>117</v>
      </c>
      <c r="E262" s="228" t="s">
        <v>1</v>
      </c>
      <c r="F262" s="235" t="s">
        <v>342</v>
      </c>
      <c r="H262" s="234">
        <v>9.548</v>
      </c>
      <c r="I262" s="233"/>
      <c r="L262" s="232"/>
      <c r="M262" s="231"/>
      <c r="N262" s="230"/>
      <c r="O262" s="230"/>
      <c r="P262" s="230"/>
      <c r="Q262" s="230"/>
      <c r="R262" s="230"/>
      <c r="S262" s="230"/>
      <c r="T262" s="229"/>
      <c r="AT262" s="228" t="s">
        <v>117</v>
      </c>
      <c r="AU262" s="228" t="s">
        <v>42</v>
      </c>
      <c r="AV262" s="227" t="s">
        <v>42</v>
      </c>
      <c r="AW262" s="227" t="s">
        <v>19</v>
      </c>
      <c r="AX262" s="227" t="s">
        <v>37</v>
      </c>
      <c r="AY262" s="228" t="s">
        <v>108</v>
      </c>
    </row>
    <row r="263" spans="2:51" s="227" customFormat="1" x14ac:dyDescent="0.3">
      <c r="B263" s="232"/>
      <c r="D263" s="236" t="s">
        <v>117</v>
      </c>
      <c r="E263" s="228" t="s">
        <v>1</v>
      </c>
      <c r="F263" s="235" t="s">
        <v>343</v>
      </c>
      <c r="H263" s="234">
        <v>3.99</v>
      </c>
      <c r="I263" s="233"/>
      <c r="L263" s="232"/>
      <c r="M263" s="231"/>
      <c r="N263" s="230"/>
      <c r="O263" s="230"/>
      <c r="P263" s="230"/>
      <c r="Q263" s="230"/>
      <c r="R263" s="230"/>
      <c r="S263" s="230"/>
      <c r="T263" s="229"/>
      <c r="AT263" s="228" t="s">
        <v>117</v>
      </c>
      <c r="AU263" s="228" t="s">
        <v>42</v>
      </c>
      <c r="AV263" s="227" t="s">
        <v>42</v>
      </c>
      <c r="AW263" s="227" t="s">
        <v>19</v>
      </c>
      <c r="AX263" s="227" t="s">
        <v>37</v>
      </c>
      <c r="AY263" s="228" t="s">
        <v>108</v>
      </c>
    </row>
    <row r="264" spans="2:51" s="227" customFormat="1" x14ac:dyDescent="0.3">
      <c r="B264" s="232"/>
      <c r="D264" s="236" t="s">
        <v>117</v>
      </c>
      <c r="E264" s="228" t="s">
        <v>1</v>
      </c>
      <c r="F264" s="235" t="s">
        <v>344</v>
      </c>
      <c r="H264" s="234">
        <v>5.13</v>
      </c>
      <c r="I264" s="233"/>
      <c r="L264" s="232"/>
      <c r="M264" s="231"/>
      <c r="N264" s="230"/>
      <c r="O264" s="230"/>
      <c r="P264" s="230"/>
      <c r="Q264" s="230"/>
      <c r="R264" s="230"/>
      <c r="S264" s="230"/>
      <c r="T264" s="229"/>
      <c r="AT264" s="228" t="s">
        <v>117</v>
      </c>
      <c r="AU264" s="228" t="s">
        <v>42</v>
      </c>
      <c r="AV264" s="227" t="s">
        <v>42</v>
      </c>
      <c r="AW264" s="227" t="s">
        <v>19</v>
      </c>
      <c r="AX264" s="227" t="s">
        <v>37</v>
      </c>
      <c r="AY264" s="228" t="s">
        <v>108</v>
      </c>
    </row>
    <row r="265" spans="2:51" s="227" customFormat="1" x14ac:dyDescent="0.3">
      <c r="B265" s="232"/>
      <c r="D265" s="236" t="s">
        <v>117</v>
      </c>
      <c r="E265" s="228" t="s">
        <v>1</v>
      </c>
      <c r="F265" s="235" t="s">
        <v>343</v>
      </c>
      <c r="H265" s="234">
        <v>3.99</v>
      </c>
      <c r="I265" s="233"/>
      <c r="L265" s="232"/>
      <c r="M265" s="231"/>
      <c r="N265" s="230"/>
      <c r="O265" s="230"/>
      <c r="P265" s="230"/>
      <c r="Q265" s="230"/>
      <c r="R265" s="230"/>
      <c r="S265" s="230"/>
      <c r="T265" s="229"/>
      <c r="AT265" s="228" t="s">
        <v>117</v>
      </c>
      <c r="AU265" s="228" t="s">
        <v>42</v>
      </c>
      <c r="AV265" s="227" t="s">
        <v>42</v>
      </c>
      <c r="AW265" s="227" t="s">
        <v>19</v>
      </c>
      <c r="AX265" s="227" t="s">
        <v>37</v>
      </c>
      <c r="AY265" s="228" t="s">
        <v>108</v>
      </c>
    </row>
    <row r="266" spans="2:51" s="227" customFormat="1" x14ac:dyDescent="0.3">
      <c r="B266" s="232"/>
      <c r="D266" s="236" t="s">
        <v>117</v>
      </c>
      <c r="E266" s="228" t="s">
        <v>1</v>
      </c>
      <c r="F266" s="235" t="s">
        <v>345</v>
      </c>
      <c r="H266" s="234">
        <v>3.42</v>
      </c>
      <c r="I266" s="233"/>
      <c r="L266" s="232"/>
      <c r="M266" s="231"/>
      <c r="N266" s="230"/>
      <c r="O266" s="230"/>
      <c r="P266" s="230"/>
      <c r="Q266" s="230"/>
      <c r="R266" s="230"/>
      <c r="S266" s="230"/>
      <c r="T266" s="229"/>
      <c r="AT266" s="228" t="s">
        <v>117</v>
      </c>
      <c r="AU266" s="228" t="s">
        <v>42</v>
      </c>
      <c r="AV266" s="227" t="s">
        <v>42</v>
      </c>
      <c r="AW266" s="227" t="s">
        <v>19</v>
      </c>
      <c r="AX266" s="227" t="s">
        <v>37</v>
      </c>
      <c r="AY266" s="228" t="s">
        <v>108</v>
      </c>
    </row>
    <row r="267" spans="2:51" s="227" customFormat="1" x14ac:dyDescent="0.3">
      <c r="B267" s="232"/>
      <c r="D267" s="236" t="s">
        <v>117</v>
      </c>
      <c r="E267" s="228" t="s">
        <v>1</v>
      </c>
      <c r="F267" s="235" t="s">
        <v>346</v>
      </c>
      <c r="H267" s="234">
        <v>22.824999999999999</v>
      </c>
      <c r="I267" s="233"/>
      <c r="L267" s="232"/>
      <c r="M267" s="231"/>
      <c r="N267" s="230"/>
      <c r="O267" s="230"/>
      <c r="P267" s="230"/>
      <c r="Q267" s="230"/>
      <c r="R267" s="230"/>
      <c r="S267" s="230"/>
      <c r="T267" s="229"/>
      <c r="AT267" s="228" t="s">
        <v>117</v>
      </c>
      <c r="AU267" s="228" t="s">
        <v>42</v>
      </c>
      <c r="AV267" s="227" t="s">
        <v>42</v>
      </c>
      <c r="AW267" s="227" t="s">
        <v>19</v>
      </c>
      <c r="AX267" s="227" t="s">
        <v>37</v>
      </c>
      <c r="AY267" s="228" t="s">
        <v>108</v>
      </c>
    </row>
    <row r="268" spans="2:51" s="227" customFormat="1" x14ac:dyDescent="0.3">
      <c r="B268" s="232"/>
      <c r="D268" s="236" t="s">
        <v>117</v>
      </c>
      <c r="E268" s="228" t="s">
        <v>1</v>
      </c>
      <c r="F268" s="235" t="s">
        <v>347</v>
      </c>
      <c r="H268" s="234">
        <v>17.844999999999999</v>
      </c>
      <c r="I268" s="233"/>
      <c r="L268" s="232"/>
      <c r="M268" s="231"/>
      <c r="N268" s="230"/>
      <c r="O268" s="230"/>
      <c r="P268" s="230"/>
      <c r="Q268" s="230"/>
      <c r="R268" s="230"/>
      <c r="S268" s="230"/>
      <c r="T268" s="229"/>
      <c r="AT268" s="228" t="s">
        <v>117</v>
      </c>
      <c r="AU268" s="228" t="s">
        <v>42</v>
      </c>
      <c r="AV268" s="227" t="s">
        <v>42</v>
      </c>
      <c r="AW268" s="227" t="s">
        <v>19</v>
      </c>
      <c r="AX268" s="227" t="s">
        <v>37</v>
      </c>
      <c r="AY268" s="228" t="s">
        <v>108</v>
      </c>
    </row>
    <row r="269" spans="2:51" s="227" customFormat="1" x14ac:dyDescent="0.3">
      <c r="B269" s="232"/>
      <c r="D269" s="236" t="s">
        <v>117</v>
      </c>
      <c r="E269" s="228" t="s">
        <v>1</v>
      </c>
      <c r="F269" s="235" t="s">
        <v>348</v>
      </c>
      <c r="H269" s="234">
        <v>1.33</v>
      </c>
      <c r="I269" s="233"/>
      <c r="L269" s="232"/>
      <c r="M269" s="231"/>
      <c r="N269" s="230"/>
      <c r="O269" s="230"/>
      <c r="P269" s="230"/>
      <c r="Q269" s="230"/>
      <c r="R269" s="230"/>
      <c r="S269" s="230"/>
      <c r="T269" s="229"/>
      <c r="AT269" s="228" t="s">
        <v>117</v>
      </c>
      <c r="AU269" s="228" t="s">
        <v>42</v>
      </c>
      <c r="AV269" s="227" t="s">
        <v>42</v>
      </c>
      <c r="AW269" s="227" t="s">
        <v>19</v>
      </c>
      <c r="AX269" s="227" t="s">
        <v>37</v>
      </c>
      <c r="AY269" s="228" t="s">
        <v>108</v>
      </c>
    </row>
    <row r="270" spans="2:51" s="227" customFormat="1" x14ac:dyDescent="0.3">
      <c r="B270" s="232"/>
      <c r="D270" s="236" t="s">
        <v>117</v>
      </c>
      <c r="E270" s="228" t="s">
        <v>1</v>
      </c>
      <c r="F270" s="235" t="s">
        <v>349</v>
      </c>
      <c r="H270" s="234">
        <v>16.600000000000001</v>
      </c>
      <c r="I270" s="233"/>
      <c r="L270" s="232"/>
      <c r="M270" s="231"/>
      <c r="N270" s="230"/>
      <c r="O270" s="230"/>
      <c r="P270" s="230"/>
      <c r="Q270" s="230"/>
      <c r="R270" s="230"/>
      <c r="S270" s="230"/>
      <c r="T270" s="229"/>
      <c r="AT270" s="228" t="s">
        <v>117</v>
      </c>
      <c r="AU270" s="228" t="s">
        <v>42</v>
      </c>
      <c r="AV270" s="227" t="s">
        <v>42</v>
      </c>
      <c r="AW270" s="227" t="s">
        <v>19</v>
      </c>
      <c r="AX270" s="227" t="s">
        <v>37</v>
      </c>
      <c r="AY270" s="228" t="s">
        <v>108</v>
      </c>
    </row>
    <row r="271" spans="2:51" s="227" customFormat="1" x14ac:dyDescent="0.3">
      <c r="B271" s="232"/>
      <c r="D271" s="236" t="s">
        <v>117</v>
      </c>
      <c r="E271" s="228" t="s">
        <v>1</v>
      </c>
      <c r="F271" s="235" t="s">
        <v>350</v>
      </c>
      <c r="H271" s="234">
        <v>10.375</v>
      </c>
      <c r="I271" s="233"/>
      <c r="L271" s="232"/>
      <c r="M271" s="231"/>
      <c r="N271" s="230"/>
      <c r="O271" s="230"/>
      <c r="P271" s="230"/>
      <c r="Q271" s="230"/>
      <c r="R271" s="230"/>
      <c r="S271" s="230"/>
      <c r="T271" s="229"/>
      <c r="AT271" s="228" t="s">
        <v>117</v>
      </c>
      <c r="AU271" s="228" t="s">
        <v>42</v>
      </c>
      <c r="AV271" s="227" t="s">
        <v>42</v>
      </c>
      <c r="AW271" s="227" t="s">
        <v>19</v>
      </c>
      <c r="AX271" s="227" t="s">
        <v>37</v>
      </c>
      <c r="AY271" s="228" t="s">
        <v>108</v>
      </c>
    </row>
    <row r="272" spans="2:51" s="227" customFormat="1" x14ac:dyDescent="0.3">
      <c r="B272" s="232"/>
      <c r="D272" s="236" t="s">
        <v>117</v>
      </c>
      <c r="E272" s="228" t="s">
        <v>1</v>
      </c>
      <c r="F272" s="235" t="s">
        <v>351</v>
      </c>
      <c r="H272" s="234">
        <v>3.24</v>
      </c>
      <c r="I272" s="233"/>
      <c r="L272" s="232"/>
      <c r="M272" s="231"/>
      <c r="N272" s="230"/>
      <c r="O272" s="230"/>
      <c r="P272" s="230"/>
      <c r="Q272" s="230"/>
      <c r="R272" s="230"/>
      <c r="S272" s="230"/>
      <c r="T272" s="229"/>
      <c r="AT272" s="228" t="s">
        <v>117</v>
      </c>
      <c r="AU272" s="228" t="s">
        <v>42</v>
      </c>
      <c r="AV272" s="227" t="s">
        <v>42</v>
      </c>
      <c r="AW272" s="227" t="s">
        <v>19</v>
      </c>
      <c r="AX272" s="227" t="s">
        <v>37</v>
      </c>
      <c r="AY272" s="228" t="s">
        <v>108</v>
      </c>
    </row>
    <row r="273" spans="2:65" s="227" customFormat="1" x14ac:dyDescent="0.3">
      <c r="B273" s="232"/>
      <c r="D273" s="236" t="s">
        <v>117</v>
      </c>
      <c r="E273" s="228" t="s">
        <v>1</v>
      </c>
      <c r="F273" s="235" t="s">
        <v>352</v>
      </c>
      <c r="H273" s="234">
        <v>9.7530000000000001</v>
      </c>
      <c r="I273" s="233"/>
      <c r="L273" s="232"/>
      <c r="M273" s="231"/>
      <c r="N273" s="230"/>
      <c r="O273" s="230"/>
      <c r="P273" s="230"/>
      <c r="Q273" s="230"/>
      <c r="R273" s="230"/>
      <c r="S273" s="230"/>
      <c r="T273" s="229"/>
      <c r="AT273" s="228" t="s">
        <v>117</v>
      </c>
      <c r="AU273" s="228" t="s">
        <v>42</v>
      </c>
      <c r="AV273" s="227" t="s">
        <v>42</v>
      </c>
      <c r="AW273" s="227" t="s">
        <v>19</v>
      </c>
      <c r="AX273" s="227" t="s">
        <v>37</v>
      </c>
      <c r="AY273" s="228" t="s">
        <v>108</v>
      </c>
    </row>
    <row r="274" spans="2:65" s="227" customFormat="1" x14ac:dyDescent="0.3">
      <c r="B274" s="232"/>
      <c r="D274" s="240" t="s">
        <v>117</v>
      </c>
      <c r="E274" s="239" t="s">
        <v>1</v>
      </c>
      <c r="F274" s="238" t="s">
        <v>353</v>
      </c>
      <c r="H274" s="237">
        <v>5.5650000000000004</v>
      </c>
      <c r="I274" s="233"/>
      <c r="L274" s="232"/>
      <c r="M274" s="231"/>
      <c r="N274" s="230"/>
      <c r="O274" s="230"/>
      <c r="P274" s="230"/>
      <c r="Q274" s="230"/>
      <c r="R274" s="230"/>
      <c r="S274" s="230"/>
      <c r="T274" s="229"/>
      <c r="AT274" s="228" t="s">
        <v>117</v>
      </c>
      <c r="AU274" s="228" t="s">
        <v>42</v>
      </c>
      <c r="AV274" s="227" t="s">
        <v>42</v>
      </c>
      <c r="AW274" s="227" t="s">
        <v>19</v>
      </c>
      <c r="AX274" s="227" t="s">
        <v>37</v>
      </c>
      <c r="AY274" s="228" t="s">
        <v>108</v>
      </c>
    </row>
    <row r="275" spans="2:65" s="188" customFormat="1" ht="22.5" customHeight="1" x14ac:dyDescent="0.3">
      <c r="B275" s="207"/>
      <c r="C275" s="252" t="s">
        <v>354</v>
      </c>
      <c r="D275" s="252" t="s">
        <v>178</v>
      </c>
      <c r="E275" s="251" t="s">
        <v>355</v>
      </c>
      <c r="F275" s="246" t="s">
        <v>356</v>
      </c>
      <c r="G275" s="250" t="s">
        <v>113</v>
      </c>
      <c r="H275" s="249">
        <v>271.38799999999998</v>
      </c>
      <c r="I275" s="248"/>
      <c r="J275" s="247">
        <f>ROUND(I275*H275,2)</f>
        <v>0</v>
      </c>
      <c r="K275" s="246" t="s">
        <v>114</v>
      </c>
      <c r="L275" s="245"/>
      <c r="M275" s="244" t="s">
        <v>1</v>
      </c>
      <c r="N275" s="243" t="s">
        <v>26</v>
      </c>
      <c r="O275" s="223"/>
      <c r="P275" s="222">
        <f>O275*H275</f>
        <v>0</v>
      </c>
      <c r="Q275" s="222">
        <v>3.0000000000000001E-3</v>
      </c>
      <c r="R275" s="222">
        <f>Q275*H275</f>
        <v>0.814164</v>
      </c>
      <c r="S275" s="222">
        <v>0</v>
      </c>
      <c r="T275" s="221">
        <f>S275*H275</f>
        <v>0</v>
      </c>
      <c r="AR275" s="193" t="s">
        <v>152</v>
      </c>
      <c r="AT275" s="193" t="s">
        <v>178</v>
      </c>
      <c r="AU275" s="193" t="s">
        <v>42</v>
      </c>
      <c r="AY275" s="193" t="s">
        <v>108</v>
      </c>
      <c r="BE275" s="194">
        <f>IF(N275="základní",J275,0)</f>
        <v>0</v>
      </c>
      <c r="BF275" s="194">
        <f>IF(N275="snížená",J275,0)</f>
        <v>0</v>
      </c>
      <c r="BG275" s="194">
        <f>IF(N275="zákl. přenesená",J275,0)</f>
        <v>0</v>
      </c>
      <c r="BH275" s="194">
        <f>IF(N275="sníž. přenesená",J275,0)</f>
        <v>0</v>
      </c>
      <c r="BI275" s="194">
        <f>IF(N275="nulová",J275,0)</f>
        <v>0</v>
      </c>
      <c r="BJ275" s="193" t="s">
        <v>38</v>
      </c>
      <c r="BK275" s="194">
        <f>ROUND(I275*H275,2)</f>
        <v>0</v>
      </c>
      <c r="BL275" s="193" t="s">
        <v>115</v>
      </c>
      <c r="BM275" s="193" t="s">
        <v>357</v>
      </c>
    </row>
    <row r="276" spans="2:65" s="188" customFormat="1" ht="27" x14ac:dyDescent="0.3">
      <c r="B276" s="189"/>
      <c r="D276" s="236" t="s">
        <v>243</v>
      </c>
      <c r="F276" s="256" t="s">
        <v>358</v>
      </c>
      <c r="I276" s="255"/>
      <c r="L276" s="189"/>
      <c r="M276" s="254"/>
      <c r="N276" s="223"/>
      <c r="O276" s="223"/>
      <c r="P276" s="223"/>
      <c r="Q276" s="223"/>
      <c r="R276" s="223"/>
      <c r="S276" s="223"/>
      <c r="T276" s="253"/>
      <c r="AT276" s="193" t="s">
        <v>243</v>
      </c>
      <c r="AU276" s="193" t="s">
        <v>42</v>
      </c>
    </row>
    <row r="277" spans="2:65" s="227" customFormat="1" x14ac:dyDescent="0.3">
      <c r="B277" s="232"/>
      <c r="D277" s="240" t="s">
        <v>117</v>
      </c>
      <c r="F277" s="238" t="s">
        <v>359</v>
      </c>
      <c r="H277" s="237">
        <v>271.38799999999998</v>
      </c>
      <c r="I277" s="233"/>
      <c r="L277" s="232"/>
      <c r="M277" s="231"/>
      <c r="N277" s="230"/>
      <c r="O277" s="230"/>
      <c r="P277" s="230"/>
      <c r="Q277" s="230"/>
      <c r="R277" s="230"/>
      <c r="S277" s="230"/>
      <c r="T277" s="229"/>
      <c r="AT277" s="228" t="s">
        <v>117</v>
      </c>
      <c r="AU277" s="228" t="s">
        <v>42</v>
      </c>
      <c r="AV277" s="227" t="s">
        <v>42</v>
      </c>
      <c r="AW277" s="227" t="s">
        <v>2</v>
      </c>
      <c r="AX277" s="227" t="s">
        <v>38</v>
      </c>
      <c r="AY277" s="228" t="s">
        <v>108</v>
      </c>
    </row>
    <row r="278" spans="2:65" s="188" customFormat="1" ht="22.5" customHeight="1" x14ac:dyDescent="0.3">
      <c r="B278" s="207"/>
      <c r="C278" s="206" t="s">
        <v>360</v>
      </c>
      <c r="D278" s="206" t="s">
        <v>110</v>
      </c>
      <c r="E278" s="205" t="s">
        <v>361</v>
      </c>
      <c r="F278" s="200" t="s">
        <v>362</v>
      </c>
      <c r="G278" s="204" t="s">
        <v>113</v>
      </c>
      <c r="H278" s="203">
        <v>3.24</v>
      </c>
      <c r="I278" s="202"/>
      <c r="J278" s="201">
        <f>ROUND(I278*H278,2)</f>
        <v>0</v>
      </c>
      <c r="K278" s="200" t="s">
        <v>114</v>
      </c>
      <c r="L278" s="189"/>
      <c r="M278" s="199" t="s">
        <v>1</v>
      </c>
      <c r="N278" s="224" t="s">
        <v>26</v>
      </c>
      <c r="O278" s="223"/>
      <c r="P278" s="222">
        <f>O278*H278</f>
        <v>0</v>
      </c>
      <c r="Q278" s="222">
        <v>2.4670000000000001E-2</v>
      </c>
      <c r="R278" s="222">
        <f>Q278*H278</f>
        <v>7.993080000000001E-2</v>
      </c>
      <c r="S278" s="222">
        <v>0</v>
      </c>
      <c r="T278" s="221">
        <f>S278*H278</f>
        <v>0</v>
      </c>
      <c r="AR278" s="193" t="s">
        <v>115</v>
      </c>
      <c r="AT278" s="193" t="s">
        <v>110</v>
      </c>
      <c r="AU278" s="193" t="s">
        <v>42</v>
      </c>
      <c r="AY278" s="193" t="s">
        <v>108</v>
      </c>
      <c r="BE278" s="194">
        <f>IF(N278="základní",J278,0)</f>
        <v>0</v>
      </c>
      <c r="BF278" s="194">
        <f>IF(N278="snížená",J278,0)</f>
        <v>0</v>
      </c>
      <c r="BG278" s="194">
        <f>IF(N278="zákl. přenesená",J278,0)</f>
        <v>0</v>
      </c>
      <c r="BH278" s="194">
        <f>IF(N278="sníž. přenesená",J278,0)</f>
        <v>0</v>
      </c>
      <c r="BI278" s="194">
        <f>IF(N278="nulová",J278,0)</f>
        <v>0</v>
      </c>
      <c r="BJ278" s="193" t="s">
        <v>38</v>
      </c>
      <c r="BK278" s="194">
        <f>ROUND(I278*H278,2)</f>
        <v>0</v>
      </c>
      <c r="BL278" s="193" t="s">
        <v>115</v>
      </c>
      <c r="BM278" s="193" t="s">
        <v>363</v>
      </c>
    </row>
    <row r="279" spans="2:65" s="257" customFormat="1" x14ac:dyDescent="0.3">
      <c r="B279" s="262"/>
      <c r="D279" s="236" t="s">
        <v>117</v>
      </c>
      <c r="E279" s="258" t="s">
        <v>1</v>
      </c>
      <c r="F279" s="264" t="s">
        <v>268</v>
      </c>
      <c r="H279" s="258" t="s">
        <v>1</v>
      </c>
      <c r="I279" s="263"/>
      <c r="L279" s="262"/>
      <c r="M279" s="261"/>
      <c r="N279" s="260"/>
      <c r="O279" s="260"/>
      <c r="P279" s="260"/>
      <c r="Q279" s="260"/>
      <c r="R279" s="260"/>
      <c r="S279" s="260"/>
      <c r="T279" s="259"/>
      <c r="AT279" s="258" t="s">
        <v>117</v>
      </c>
      <c r="AU279" s="258" t="s">
        <v>42</v>
      </c>
      <c r="AV279" s="257" t="s">
        <v>38</v>
      </c>
      <c r="AW279" s="257" t="s">
        <v>19</v>
      </c>
      <c r="AX279" s="257" t="s">
        <v>37</v>
      </c>
      <c r="AY279" s="258" t="s">
        <v>108</v>
      </c>
    </row>
    <row r="280" spans="2:65" s="257" customFormat="1" x14ac:dyDescent="0.3">
      <c r="B280" s="262"/>
      <c r="D280" s="236" t="s">
        <v>117</v>
      </c>
      <c r="E280" s="258" t="s">
        <v>1</v>
      </c>
      <c r="F280" s="264" t="s">
        <v>314</v>
      </c>
      <c r="H280" s="258" t="s">
        <v>1</v>
      </c>
      <c r="I280" s="263"/>
      <c r="L280" s="262"/>
      <c r="M280" s="261"/>
      <c r="N280" s="260"/>
      <c r="O280" s="260"/>
      <c r="P280" s="260"/>
      <c r="Q280" s="260"/>
      <c r="R280" s="260"/>
      <c r="S280" s="260"/>
      <c r="T280" s="259"/>
      <c r="AT280" s="258" t="s">
        <v>117</v>
      </c>
      <c r="AU280" s="258" t="s">
        <v>42</v>
      </c>
      <c r="AV280" s="257" t="s">
        <v>38</v>
      </c>
      <c r="AW280" s="257" t="s">
        <v>19</v>
      </c>
      <c r="AX280" s="257" t="s">
        <v>37</v>
      </c>
      <c r="AY280" s="258" t="s">
        <v>108</v>
      </c>
    </row>
    <row r="281" spans="2:65" s="227" customFormat="1" x14ac:dyDescent="0.3">
      <c r="B281" s="232"/>
      <c r="D281" s="236" t="s">
        <v>117</v>
      </c>
      <c r="E281" s="228" t="s">
        <v>1</v>
      </c>
      <c r="F281" s="235" t="s">
        <v>315</v>
      </c>
      <c r="H281" s="234">
        <v>1.62</v>
      </c>
      <c r="I281" s="233"/>
      <c r="L281" s="232"/>
      <c r="M281" s="231"/>
      <c r="N281" s="230"/>
      <c r="O281" s="230"/>
      <c r="P281" s="230"/>
      <c r="Q281" s="230"/>
      <c r="R281" s="230"/>
      <c r="S281" s="230"/>
      <c r="T281" s="229"/>
      <c r="AT281" s="228" t="s">
        <v>117</v>
      </c>
      <c r="AU281" s="228" t="s">
        <v>42</v>
      </c>
      <c r="AV281" s="227" t="s">
        <v>42</v>
      </c>
      <c r="AW281" s="227" t="s">
        <v>19</v>
      </c>
      <c r="AX281" s="227" t="s">
        <v>37</v>
      </c>
      <c r="AY281" s="228" t="s">
        <v>108</v>
      </c>
    </row>
    <row r="282" spans="2:65" s="227" customFormat="1" x14ac:dyDescent="0.3">
      <c r="B282" s="232"/>
      <c r="D282" s="240" t="s">
        <v>117</v>
      </c>
      <c r="E282" s="239" t="s">
        <v>1</v>
      </c>
      <c r="F282" s="238" t="s">
        <v>316</v>
      </c>
      <c r="H282" s="237">
        <v>1.62</v>
      </c>
      <c r="I282" s="233"/>
      <c r="L282" s="232"/>
      <c r="M282" s="231"/>
      <c r="N282" s="230"/>
      <c r="O282" s="230"/>
      <c r="P282" s="230"/>
      <c r="Q282" s="230"/>
      <c r="R282" s="230"/>
      <c r="S282" s="230"/>
      <c r="T282" s="229"/>
      <c r="AT282" s="228" t="s">
        <v>117</v>
      </c>
      <c r="AU282" s="228" t="s">
        <v>42</v>
      </c>
      <c r="AV282" s="227" t="s">
        <v>42</v>
      </c>
      <c r="AW282" s="227" t="s">
        <v>19</v>
      </c>
      <c r="AX282" s="227" t="s">
        <v>37</v>
      </c>
      <c r="AY282" s="228" t="s">
        <v>108</v>
      </c>
    </row>
    <row r="283" spans="2:65" s="188" customFormat="1" ht="22.5" customHeight="1" x14ac:dyDescent="0.3">
      <c r="B283" s="207"/>
      <c r="C283" s="206" t="s">
        <v>364</v>
      </c>
      <c r="D283" s="206" t="s">
        <v>110</v>
      </c>
      <c r="E283" s="205" t="s">
        <v>365</v>
      </c>
      <c r="F283" s="200" t="s">
        <v>366</v>
      </c>
      <c r="G283" s="204" t="s">
        <v>113</v>
      </c>
      <c r="H283" s="203">
        <v>3.24</v>
      </c>
      <c r="I283" s="202"/>
      <c r="J283" s="201">
        <f>ROUND(I283*H283,2)</f>
        <v>0</v>
      </c>
      <c r="K283" s="200" t="s">
        <v>114</v>
      </c>
      <c r="L283" s="189"/>
      <c r="M283" s="199" t="s">
        <v>1</v>
      </c>
      <c r="N283" s="224" t="s">
        <v>26</v>
      </c>
      <c r="O283" s="223"/>
      <c r="P283" s="222">
        <f>O283*H283</f>
        <v>0</v>
      </c>
      <c r="Q283" s="222">
        <v>2.6800000000000001E-3</v>
      </c>
      <c r="R283" s="222">
        <f>Q283*H283</f>
        <v>8.6832000000000003E-3</v>
      </c>
      <c r="S283" s="222">
        <v>0</v>
      </c>
      <c r="T283" s="221">
        <f>S283*H283</f>
        <v>0</v>
      </c>
      <c r="AR283" s="193" t="s">
        <v>115</v>
      </c>
      <c r="AT283" s="193" t="s">
        <v>110</v>
      </c>
      <c r="AU283" s="193" t="s">
        <v>42</v>
      </c>
      <c r="AY283" s="193" t="s">
        <v>108</v>
      </c>
      <c r="BE283" s="194">
        <f>IF(N283="základní",J283,0)</f>
        <v>0</v>
      </c>
      <c r="BF283" s="194">
        <f>IF(N283="snížená",J283,0)</f>
        <v>0</v>
      </c>
      <c r="BG283" s="194">
        <f>IF(N283="zákl. přenesená",J283,0)</f>
        <v>0</v>
      </c>
      <c r="BH283" s="194">
        <f>IF(N283="sníž. přenesená",J283,0)</f>
        <v>0</v>
      </c>
      <c r="BI283" s="194">
        <f>IF(N283="nulová",J283,0)</f>
        <v>0</v>
      </c>
      <c r="BJ283" s="193" t="s">
        <v>38</v>
      </c>
      <c r="BK283" s="194">
        <f>ROUND(I283*H283,2)</f>
        <v>0</v>
      </c>
      <c r="BL283" s="193" t="s">
        <v>115</v>
      </c>
      <c r="BM283" s="193" t="s">
        <v>367</v>
      </c>
    </row>
    <row r="284" spans="2:65" s="257" customFormat="1" x14ac:dyDescent="0.3">
      <c r="B284" s="262"/>
      <c r="D284" s="236" t="s">
        <v>117</v>
      </c>
      <c r="E284" s="258" t="s">
        <v>1</v>
      </c>
      <c r="F284" s="264" t="s">
        <v>268</v>
      </c>
      <c r="H284" s="258" t="s">
        <v>1</v>
      </c>
      <c r="I284" s="263"/>
      <c r="L284" s="262"/>
      <c r="M284" s="261"/>
      <c r="N284" s="260"/>
      <c r="O284" s="260"/>
      <c r="P284" s="260"/>
      <c r="Q284" s="260"/>
      <c r="R284" s="260"/>
      <c r="S284" s="260"/>
      <c r="T284" s="259"/>
      <c r="AT284" s="258" t="s">
        <v>117</v>
      </c>
      <c r="AU284" s="258" t="s">
        <v>42</v>
      </c>
      <c r="AV284" s="257" t="s">
        <v>38</v>
      </c>
      <c r="AW284" s="257" t="s">
        <v>19</v>
      </c>
      <c r="AX284" s="257" t="s">
        <v>37</v>
      </c>
      <c r="AY284" s="258" t="s">
        <v>108</v>
      </c>
    </row>
    <row r="285" spans="2:65" s="257" customFormat="1" x14ac:dyDescent="0.3">
      <c r="B285" s="262"/>
      <c r="D285" s="236" t="s">
        <v>117</v>
      </c>
      <c r="E285" s="258" t="s">
        <v>1</v>
      </c>
      <c r="F285" s="264" t="s">
        <v>314</v>
      </c>
      <c r="H285" s="258" t="s">
        <v>1</v>
      </c>
      <c r="I285" s="263"/>
      <c r="L285" s="262"/>
      <c r="M285" s="261"/>
      <c r="N285" s="260"/>
      <c r="O285" s="260"/>
      <c r="P285" s="260"/>
      <c r="Q285" s="260"/>
      <c r="R285" s="260"/>
      <c r="S285" s="260"/>
      <c r="T285" s="259"/>
      <c r="AT285" s="258" t="s">
        <v>117</v>
      </c>
      <c r="AU285" s="258" t="s">
        <v>42</v>
      </c>
      <c r="AV285" s="257" t="s">
        <v>38</v>
      </c>
      <c r="AW285" s="257" t="s">
        <v>19</v>
      </c>
      <c r="AX285" s="257" t="s">
        <v>37</v>
      </c>
      <c r="AY285" s="258" t="s">
        <v>108</v>
      </c>
    </row>
    <row r="286" spans="2:65" s="227" customFormat="1" x14ac:dyDescent="0.3">
      <c r="B286" s="232"/>
      <c r="D286" s="236" t="s">
        <v>117</v>
      </c>
      <c r="E286" s="228" t="s">
        <v>1</v>
      </c>
      <c r="F286" s="235" t="s">
        <v>315</v>
      </c>
      <c r="H286" s="234">
        <v>1.62</v>
      </c>
      <c r="I286" s="233"/>
      <c r="L286" s="232"/>
      <c r="M286" s="231"/>
      <c r="N286" s="230"/>
      <c r="O286" s="230"/>
      <c r="P286" s="230"/>
      <c r="Q286" s="230"/>
      <c r="R286" s="230"/>
      <c r="S286" s="230"/>
      <c r="T286" s="229"/>
      <c r="AT286" s="228" t="s">
        <v>117</v>
      </c>
      <c r="AU286" s="228" t="s">
        <v>42</v>
      </c>
      <c r="AV286" s="227" t="s">
        <v>42</v>
      </c>
      <c r="AW286" s="227" t="s">
        <v>19</v>
      </c>
      <c r="AX286" s="227" t="s">
        <v>37</v>
      </c>
      <c r="AY286" s="228" t="s">
        <v>108</v>
      </c>
    </row>
    <row r="287" spans="2:65" s="227" customFormat="1" x14ac:dyDescent="0.3">
      <c r="B287" s="232"/>
      <c r="D287" s="240" t="s">
        <v>117</v>
      </c>
      <c r="E287" s="239" t="s">
        <v>1</v>
      </c>
      <c r="F287" s="238" t="s">
        <v>316</v>
      </c>
      <c r="H287" s="237">
        <v>1.62</v>
      </c>
      <c r="I287" s="233"/>
      <c r="L287" s="232"/>
      <c r="M287" s="231"/>
      <c r="N287" s="230"/>
      <c r="O287" s="230"/>
      <c r="P287" s="230"/>
      <c r="Q287" s="230"/>
      <c r="R287" s="230"/>
      <c r="S287" s="230"/>
      <c r="T287" s="229"/>
      <c r="AT287" s="228" t="s">
        <v>117</v>
      </c>
      <c r="AU287" s="228" t="s">
        <v>42</v>
      </c>
      <c r="AV287" s="227" t="s">
        <v>42</v>
      </c>
      <c r="AW287" s="227" t="s">
        <v>19</v>
      </c>
      <c r="AX287" s="227" t="s">
        <v>37</v>
      </c>
      <c r="AY287" s="228" t="s">
        <v>108</v>
      </c>
    </row>
    <row r="288" spans="2:65" s="188" customFormat="1" ht="22.5" customHeight="1" x14ac:dyDescent="0.3">
      <c r="B288" s="207"/>
      <c r="C288" s="206" t="s">
        <v>368</v>
      </c>
      <c r="D288" s="206" t="s">
        <v>110</v>
      </c>
      <c r="E288" s="205" t="s">
        <v>369</v>
      </c>
      <c r="F288" s="200" t="s">
        <v>370</v>
      </c>
      <c r="G288" s="204" t="s">
        <v>113</v>
      </c>
      <c r="H288" s="203">
        <v>1178.42</v>
      </c>
      <c r="I288" s="202"/>
      <c r="J288" s="201">
        <f>ROUND(I288*H288,2)</f>
        <v>0</v>
      </c>
      <c r="K288" s="200" t="s">
        <v>114</v>
      </c>
      <c r="L288" s="189"/>
      <c r="M288" s="199" t="s">
        <v>1</v>
      </c>
      <c r="N288" s="224" t="s">
        <v>26</v>
      </c>
      <c r="O288" s="223"/>
      <c r="P288" s="222">
        <f>O288*H288</f>
        <v>0</v>
      </c>
      <c r="Q288" s="222">
        <v>2.5999999999999998E-4</v>
      </c>
      <c r="R288" s="222">
        <f>Q288*H288</f>
        <v>0.30638919999999997</v>
      </c>
      <c r="S288" s="222">
        <v>0</v>
      </c>
      <c r="T288" s="221">
        <f>S288*H288</f>
        <v>0</v>
      </c>
      <c r="AR288" s="193" t="s">
        <v>115</v>
      </c>
      <c r="AT288" s="193" t="s">
        <v>110</v>
      </c>
      <c r="AU288" s="193" t="s">
        <v>42</v>
      </c>
      <c r="AY288" s="193" t="s">
        <v>108</v>
      </c>
      <c r="BE288" s="194">
        <f>IF(N288="základní",J288,0)</f>
        <v>0</v>
      </c>
      <c r="BF288" s="194">
        <f>IF(N288="snížená",J288,0)</f>
        <v>0</v>
      </c>
      <c r="BG288" s="194">
        <f>IF(N288="zákl. přenesená",J288,0)</f>
        <v>0</v>
      </c>
      <c r="BH288" s="194">
        <f>IF(N288="sníž. přenesená",J288,0)</f>
        <v>0</v>
      </c>
      <c r="BI288" s="194">
        <f>IF(N288="nulová",J288,0)</f>
        <v>0</v>
      </c>
      <c r="BJ288" s="193" t="s">
        <v>38</v>
      </c>
      <c r="BK288" s="194">
        <f>ROUND(I288*H288,2)</f>
        <v>0</v>
      </c>
      <c r="BL288" s="193" t="s">
        <v>115</v>
      </c>
      <c r="BM288" s="193" t="s">
        <v>371</v>
      </c>
    </row>
    <row r="289" spans="2:65" s="257" customFormat="1" x14ac:dyDescent="0.3">
      <c r="B289" s="262"/>
      <c r="D289" s="236" t="s">
        <v>117</v>
      </c>
      <c r="E289" s="258" t="s">
        <v>1</v>
      </c>
      <c r="F289" s="264" t="s">
        <v>268</v>
      </c>
      <c r="H289" s="258" t="s">
        <v>1</v>
      </c>
      <c r="I289" s="263"/>
      <c r="L289" s="262"/>
      <c r="M289" s="261"/>
      <c r="N289" s="260"/>
      <c r="O289" s="260"/>
      <c r="P289" s="260"/>
      <c r="Q289" s="260"/>
      <c r="R289" s="260"/>
      <c r="S289" s="260"/>
      <c r="T289" s="259"/>
      <c r="AT289" s="258" t="s">
        <v>117</v>
      </c>
      <c r="AU289" s="258" t="s">
        <v>42</v>
      </c>
      <c r="AV289" s="257" t="s">
        <v>38</v>
      </c>
      <c r="AW289" s="257" t="s">
        <v>19</v>
      </c>
      <c r="AX289" s="257" t="s">
        <v>37</v>
      </c>
      <c r="AY289" s="258" t="s">
        <v>108</v>
      </c>
    </row>
    <row r="290" spans="2:65" s="227" customFormat="1" x14ac:dyDescent="0.3">
      <c r="B290" s="232"/>
      <c r="D290" s="236" t="s">
        <v>117</v>
      </c>
      <c r="E290" s="228" t="s">
        <v>1</v>
      </c>
      <c r="F290" s="235" t="s">
        <v>372</v>
      </c>
      <c r="H290" s="234">
        <v>186.6</v>
      </c>
      <c r="I290" s="233"/>
      <c r="L290" s="232"/>
      <c r="M290" s="231"/>
      <c r="N290" s="230"/>
      <c r="O290" s="230"/>
      <c r="P290" s="230"/>
      <c r="Q290" s="230"/>
      <c r="R290" s="230"/>
      <c r="S290" s="230"/>
      <c r="T290" s="229"/>
      <c r="AT290" s="228" t="s">
        <v>117</v>
      </c>
      <c r="AU290" s="228" t="s">
        <v>42</v>
      </c>
      <c r="AV290" s="227" t="s">
        <v>42</v>
      </c>
      <c r="AW290" s="227" t="s">
        <v>19</v>
      </c>
      <c r="AX290" s="227" t="s">
        <v>37</v>
      </c>
      <c r="AY290" s="228" t="s">
        <v>108</v>
      </c>
    </row>
    <row r="291" spans="2:65" s="227" customFormat="1" x14ac:dyDescent="0.3">
      <c r="B291" s="232"/>
      <c r="D291" s="236" t="s">
        <v>117</v>
      </c>
      <c r="E291" s="228" t="s">
        <v>1</v>
      </c>
      <c r="F291" s="235" t="s">
        <v>373</v>
      </c>
      <c r="H291" s="234">
        <v>182.435</v>
      </c>
      <c r="I291" s="233"/>
      <c r="L291" s="232"/>
      <c r="M291" s="231"/>
      <c r="N291" s="230"/>
      <c r="O291" s="230"/>
      <c r="P291" s="230"/>
      <c r="Q291" s="230"/>
      <c r="R291" s="230"/>
      <c r="S291" s="230"/>
      <c r="T291" s="229"/>
      <c r="AT291" s="228" t="s">
        <v>117</v>
      </c>
      <c r="AU291" s="228" t="s">
        <v>42</v>
      </c>
      <c r="AV291" s="227" t="s">
        <v>42</v>
      </c>
      <c r="AW291" s="227" t="s">
        <v>19</v>
      </c>
      <c r="AX291" s="227" t="s">
        <v>37</v>
      </c>
      <c r="AY291" s="228" t="s">
        <v>108</v>
      </c>
    </row>
    <row r="292" spans="2:65" s="227" customFormat="1" x14ac:dyDescent="0.3">
      <c r="B292" s="232"/>
      <c r="D292" s="236" t="s">
        <v>117</v>
      </c>
      <c r="E292" s="228" t="s">
        <v>1</v>
      </c>
      <c r="F292" s="235" t="s">
        <v>374</v>
      </c>
      <c r="H292" s="234">
        <v>81.605999999999995</v>
      </c>
      <c r="I292" s="233"/>
      <c r="L292" s="232"/>
      <c r="M292" s="231"/>
      <c r="N292" s="230"/>
      <c r="O292" s="230"/>
      <c r="P292" s="230"/>
      <c r="Q292" s="230"/>
      <c r="R292" s="230"/>
      <c r="S292" s="230"/>
      <c r="T292" s="229"/>
      <c r="AT292" s="228" t="s">
        <v>117</v>
      </c>
      <c r="AU292" s="228" t="s">
        <v>42</v>
      </c>
      <c r="AV292" s="227" t="s">
        <v>42</v>
      </c>
      <c r="AW292" s="227" t="s">
        <v>19</v>
      </c>
      <c r="AX292" s="227" t="s">
        <v>37</v>
      </c>
      <c r="AY292" s="228" t="s">
        <v>108</v>
      </c>
    </row>
    <row r="293" spans="2:65" s="227" customFormat="1" x14ac:dyDescent="0.3">
      <c r="B293" s="232"/>
      <c r="D293" s="236" t="s">
        <v>117</v>
      </c>
      <c r="E293" s="228" t="s">
        <v>1</v>
      </c>
      <c r="F293" s="235" t="s">
        <v>375</v>
      </c>
      <c r="H293" s="234">
        <v>618.25599999999997</v>
      </c>
      <c r="I293" s="233"/>
      <c r="L293" s="232"/>
      <c r="M293" s="231"/>
      <c r="N293" s="230"/>
      <c r="O293" s="230"/>
      <c r="P293" s="230"/>
      <c r="Q293" s="230"/>
      <c r="R293" s="230"/>
      <c r="S293" s="230"/>
      <c r="T293" s="229"/>
      <c r="AT293" s="228" t="s">
        <v>117</v>
      </c>
      <c r="AU293" s="228" t="s">
        <v>42</v>
      </c>
      <c r="AV293" s="227" t="s">
        <v>42</v>
      </c>
      <c r="AW293" s="227" t="s">
        <v>19</v>
      </c>
      <c r="AX293" s="227" t="s">
        <v>37</v>
      </c>
      <c r="AY293" s="228" t="s">
        <v>108</v>
      </c>
    </row>
    <row r="294" spans="2:65" s="227" customFormat="1" x14ac:dyDescent="0.3">
      <c r="B294" s="232"/>
      <c r="D294" s="236" t="s">
        <v>117</v>
      </c>
      <c r="E294" s="228" t="s">
        <v>1</v>
      </c>
      <c r="F294" s="235" t="s">
        <v>376</v>
      </c>
      <c r="H294" s="234">
        <v>52.24</v>
      </c>
      <c r="I294" s="233"/>
      <c r="L294" s="232"/>
      <c r="M294" s="231"/>
      <c r="N294" s="230"/>
      <c r="O294" s="230"/>
      <c r="P294" s="230"/>
      <c r="Q294" s="230"/>
      <c r="R294" s="230"/>
      <c r="S294" s="230"/>
      <c r="T294" s="229"/>
      <c r="AT294" s="228" t="s">
        <v>117</v>
      </c>
      <c r="AU294" s="228" t="s">
        <v>42</v>
      </c>
      <c r="AV294" s="227" t="s">
        <v>42</v>
      </c>
      <c r="AW294" s="227" t="s">
        <v>19</v>
      </c>
      <c r="AX294" s="227" t="s">
        <v>37</v>
      </c>
      <c r="AY294" s="228" t="s">
        <v>108</v>
      </c>
    </row>
    <row r="295" spans="2:65" s="227" customFormat="1" ht="27" x14ac:dyDescent="0.3">
      <c r="B295" s="232"/>
      <c r="D295" s="240" t="s">
        <v>117</v>
      </c>
      <c r="E295" s="239" t="s">
        <v>1</v>
      </c>
      <c r="F295" s="238" t="s">
        <v>377</v>
      </c>
      <c r="H295" s="237">
        <v>57.283000000000001</v>
      </c>
      <c r="I295" s="233"/>
      <c r="L295" s="232"/>
      <c r="M295" s="231"/>
      <c r="N295" s="230"/>
      <c r="O295" s="230"/>
      <c r="P295" s="230"/>
      <c r="Q295" s="230"/>
      <c r="R295" s="230"/>
      <c r="S295" s="230"/>
      <c r="T295" s="229"/>
      <c r="AT295" s="228" t="s">
        <v>117</v>
      </c>
      <c r="AU295" s="228" t="s">
        <v>42</v>
      </c>
      <c r="AV295" s="227" t="s">
        <v>42</v>
      </c>
      <c r="AW295" s="227" t="s">
        <v>19</v>
      </c>
      <c r="AX295" s="227" t="s">
        <v>37</v>
      </c>
      <c r="AY295" s="228" t="s">
        <v>108</v>
      </c>
    </row>
    <row r="296" spans="2:65" s="188" customFormat="1" ht="22.5" customHeight="1" x14ac:dyDescent="0.3">
      <c r="B296" s="207"/>
      <c r="C296" s="206" t="s">
        <v>378</v>
      </c>
      <c r="D296" s="206" t="s">
        <v>110</v>
      </c>
      <c r="E296" s="205" t="s">
        <v>379</v>
      </c>
      <c r="F296" s="200" t="s">
        <v>380</v>
      </c>
      <c r="G296" s="204" t="s">
        <v>113</v>
      </c>
      <c r="H296" s="203">
        <v>57.283000000000001</v>
      </c>
      <c r="I296" s="202"/>
      <c r="J296" s="201">
        <f>ROUND(I296*H296,2)</f>
        <v>0</v>
      </c>
      <c r="K296" s="200" t="s">
        <v>114</v>
      </c>
      <c r="L296" s="189"/>
      <c r="M296" s="199" t="s">
        <v>1</v>
      </c>
      <c r="N296" s="224" t="s">
        <v>26</v>
      </c>
      <c r="O296" s="223"/>
      <c r="P296" s="222">
        <f>O296*H296</f>
        <v>0</v>
      </c>
      <c r="Q296" s="222">
        <v>4.8900000000000002E-3</v>
      </c>
      <c r="R296" s="222">
        <f>Q296*H296</f>
        <v>0.28011387000000004</v>
      </c>
      <c r="S296" s="222">
        <v>0</v>
      </c>
      <c r="T296" s="221">
        <f>S296*H296</f>
        <v>0</v>
      </c>
      <c r="AR296" s="193" t="s">
        <v>115</v>
      </c>
      <c r="AT296" s="193" t="s">
        <v>110</v>
      </c>
      <c r="AU296" s="193" t="s">
        <v>42</v>
      </c>
      <c r="AY296" s="193" t="s">
        <v>108</v>
      </c>
      <c r="BE296" s="194">
        <f>IF(N296="základní",J296,0)</f>
        <v>0</v>
      </c>
      <c r="BF296" s="194">
        <f>IF(N296="snížená",J296,0)</f>
        <v>0</v>
      </c>
      <c r="BG296" s="194">
        <f>IF(N296="zákl. přenesená",J296,0)</f>
        <v>0</v>
      </c>
      <c r="BH296" s="194">
        <f>IF(N296="sníž. přenesená",J296,0)</f>
        <v>0</v>
      </c>
      <c r="BI296" s="194">
        <f>IF(N296="nulová",J296,0)</f>
        <v>0</v>
      </c>
      <c r="BJ296" s="193" t="s">
        <v>38</v>
      </c>
      <c r="BK296" s="194">
        <f>ROUND(I296*H296,2)</f>
        <v>0</v>
      </c>
      <c r="BL296" s="193" t="s">
        <v>115</v>
      </c>
      <c r="BM296" s="193" t="s">
        <v>381</v>
      </c>
    </row>
    <row r="297" spans="2:65" s="227" customFormat="1" ht="27" x14ac:dyDescent="0.3">
      <c r="B297" s="232"/>
      <c r="D297" s="240" t="s">
        <v>117</v>
      </c>
      <c r="E297" s="239" t="s">
        <v>1</v>
      </c>
      <c r="F297" s="238" t="s">
        <v>377</v>
      </c>
      <c r="H297" s="237">
        <v>57.283000000000001</v>
      </c>
      <c r="I297" s="233"/>
      <c r="L297" s="232"/>
      <c r="M297" s="231"/>
      <c r="N297" s="230"/>
      <c r="O297" s="230"/>
      <c r="P297" s="230"/>
      <c r="Q297" s="230"/>
      <c r="R297" s="230"/>
      <c r="S297" s="230"/>
      <c r="T297" s="229"/>
      <c r="AT297" s="228" t="s">
        <v>117</v>
      </c>
      <c r="AU297" s="228" t="s">
        <v>42</v>
      </c>
      <c r="AV297" s="227" t="s">
        <v>42</v>
      </c>
      <c r="AW297" s="227" t="s">
        <v>19</v>
      </c>
      <c r="AX297" s="227" t="s">
        <v>37</v>
      </c>
      <c r="AY297" s="228" t="s">
        <v>108</v>
      </c>
    </row>
    <row r="298" spans="2:65" s="188" customFormat="1" ht="22.5" customHeight="1" x14ac:dyDescent="0.3">
      <c r="B298" s="207"/>
      <c r="C298" s="206" t="s">
        <v>382</v>
      </c>
      <c r="D298" s="206" t="s">
        <v>110</v>
      </c>
      <c r="E298" s="205" t="s">
        <v>383</v>
      </c>
      <c r="F298" s="200" t="s">
        <v>384</v>
      </c>
      <c r="G298" s="204" t="s">
        <v>385</v>
      </c>
      <c r="H298" s="203">
        <v>948.19</v>
      </c>
      <c r="I298" s="202"/>
      <c r="J298" s="201">
        <f>ROUND(I298*H298,2)</f>
        <v>0</v>
      </c>
      <c r="K298" s="200" t="s">
        <v>114</v>
      </c>
      <c r="L298" s="189"/>
      <c r="M298" s="199" t="s">
        <v>1</v>
      </c>
      <c r="N298" s="224" t="s">
        <v>26</v>
      </c>
      <c r="O298" s="223"/>
      <c r="P298" s="222">
        <f>O298*H298</f>
        <v>0</v>
      </c>
      <c r="Q298" s="222">
        <v>0</v>
      </c>
      <c r="R298" s="222">
        <f>Q298*H298</f>
        <v>0</v>
      </c>
      <c r="S298" s="222">
        <v>0</v>
      </c>
      <c r="T298" s="221">
        <f>S298*H298</f>
        <v>0</v>
      </c>
      <c r="AR298" s="193" t="s">
        <v>115</v>
      </c>
      <c r="AT298" s="193" t="s">
        <v>110</v>
      </c>
      <c r="AU298" s="193" t="s">
        <v>42</v>
      </c>
      <c r="AY298" s="193" t="s">
        <v>108</v>
      </c>
      <c r="BE298" s="194">
        <f>IF(N298="základní",J298,0)</f>
        <v>0</v>
      </c>
      <c r="BF298" s="194">
        <f>IF(N298="snížená",J298,0)</f>
        <v>0</v>
      </c>
      <c r="BG298" s="194">
        <f>IF(N298="zákl. přenesená",J298,0)</f>
        <v>0</v>
      </c>
      <c r="BH298" s="194">
        <f>IF(N298="sníž. přenesená",J298,0)</f>
        <v>0</v>
      </c>
      <c r="BI298" s="194">
        <f>IF(N298="nulová",J298,0)</f>
        <v>0</v>
      </c>
      <c r="BJ298" s="193" t="s">
        <v>38</v>
      </c>
      <c r="BK298" s="194">
        <f>ROUND(I298*H298,2)</f>
        <v>0</v>
      </c>
      <c r="BL298" s="193" t="s">
        <v>115</v>
      </c>
      <c r="BM298" s="193" t="s">
        <v>386</v>
      </c>
    </row>
    <row r="299" spans="2:65" s="257" customFormat="1" x14ac:dyDescent="0.3">
      <c r="B299" s="262"/>
      <c r="D299" s="236" t="s">
        <v>117</v>
      </c>
      <c r="E299" s="258" t="s">
        <v>1</v>
      </c>
      <c r="F299" s="264" t="s">
        <v>118</v>
      </c>
      <c r="H299" s="258" t="s">
        <v>1</v>
      </c>
      <c r="I299" s="263"/>
      <c r="L299" s="262"/>
      <c r="M299" s="261"/>
      <c r="N299" s="260"/>
      <c r="O299" s="260"/>
      <c r="P299" s="260"/>
      <c r="Q299" s="260"/>
      <c r="R299" s="260"/>
      <c r="S299" s="260"/>
      <c r="T299" s="259"/>
      <c r="AT299" s="258" t="s">
        <v>117</v>
      </c>
      <c r="AU299" s="258" t="s">
        <v>42</v>
      </c>
      <c r="AV299" s="257" t="s">
        <v>38</v>
      </c>
      <c r="AW299" s="257" t="s">
        <v>19</v>
      </c>
      <c r="AX299" s="257" t="s">
        <v>37</v>
      </c>
      <c r="AY299" s="258" t="s">
        <v>108</v>
      </c>
    </row>
    <row r="300" spans="2:65" s="227" customFormat="1" ht="27" x14ac:dyDescent="0.3">
      <c r="B300" s="232"/>
      <c r="D300" s="236" t="s">
        <v>117</v>
      </c>
      <c r="E300" s="228" t="s">
        <v>1</v>
      </c>
      <c r="F300" s="235" t="s">
        <v>387</v>
      </c>
      <c r="H300" s="234">
        <v>76.56</v>
      </c>
      <c r="I300" s="233"/>
      <c r="L300" s="232"/>
      <c r="M300" s="231"/>
      <c r="N300" s="230"/>
      <c r="O300" s="230"/>
      <c r="P300" s="230"/>
      <c r="Q300" s="230"/>
      <c r="R300" s="230"/>
      <c r="S300" s="230"/>
      <c r="T300" s="229"/>
      <c r="AT300" s="228" t="s">
        <v>117</v>
      </c>
      <c r="AU300" s="228" t="s">
        <v>42</v>
      </c>
      <c r="AV300" s="227" t="s">
        <v>42</v>
      </c>
      <c r="AW300" s="227" t="s">
        <v>19</v>
      </c>
      <c r="AX300" s="227" t="s">
        <v>37</v>
      </c>
      <c r="AY300" s="228" t="s">
        <v>108</v>
      </c>
    </row>
    <row r="301" spans="2:65" s="227" customFormat="1" x14ac:dyDescent="0.3">
      <c r="B301" s="232"/>
      <c r="D301" s="236" t="s">
        <v>117</v>
      </c>
      <c r="E301" s="228" t="s">
        <v>1</v>
      </c>
      <c r="F301" s="235" t="s">
        <v>388</v>
      </c>
      <c r="H301" s="234">
        <v>30</v>
      </c>
      <c r="I301" s="233"/>
      <c r="L301" s="232"/>
      <c r="M301" s="231"/>
      <c r="N301" s="230"/>
      <c r="O301" s="230"/>
      <c r="P301" s="230"/>
      <c r="Q301" s="230"/>
      <c r="R301" s="230"/>
      <c r="S301" s="230"/>
      <c r="T301" s="229"/>
      <c r="AT301" s="228" t="s">
        <v>117</v>
      </c>
      <c r="AU301" s="228" t="s">
        <v>42</v>
      </c>
      <c r="AV301" s="227" t="s">
        <v>42</v>
      </c>
      <c r="AW301" s="227" t="s">
        <v>19</v>
      </c>
      <c r="AX301" s="227" t="s">
        <v>37</v>
      </c>
      <c r="AY301" s="228" t="s">
        <v>108</v>
      </c>
    </row>
    <row r="302" spans="2:65" s="257" customFormat="1" x14ac:dyDescent="0.3">
      <c r="B302" s="262"/>
      <c r="D302" s="236" t="s">
        <v>117</v>
      </c>
      <c r="E302" s="258" t="s">
        <v>1</v>
      </c>
      <c r="F302" s="264" t="s">
        <v>389</v>
      </c>
      <c r="H302" s="258" t="s">
        <v>1</v>
      </c>
      <c r="I302" s="263"/>
      <c r="L302" s="262"/>
      <c r="M302" s="261"/>
      <c r="N302" s="260"/>
      <c r="O302" s="260"/>
      <c r="P302" s="260"/>
      <c r="Q302" s="260"/>
      <c r="R302" s="260"/>
      <c r="S302" s="260"/>
      <c r="T302" s="259"/>
      <c r="AT302" s="258" t="s">
        <v>117</v>
      </c>
      <c r="AU302" s="258" t="s">
        <v>42</v>
      </c>
      <c r="AV302" s="257" t="s">
        <v>38</v>
      </c>
      <c r="AW302" s="257" t="s">
        <v>19</v>
      </c>
      <c r="AX302" s="257" t="s">
        <v>37</v>
      </c>
      <c r="AY302" s="258" t="s">
        <v>108</v>
      </c>
    </row>
    <row r="303" spans="2:65" s="257" customFormat="1" x14ac:dyDescent="0.3">
      <c r="B303" s="262"/>
      <c r="D303" s="236" t="s">
        <v>117</v>
      </c>
      <c r="E303" s="258" t="s">
        <v>1</v>
      </c>
      <c r="F303" s="264" t="s">
        <v>390</v>
      </c>
      <c r="H303" s="258" t="s">
        <v>1</v>
      </c>
      <c r="I303" s="263"/>
      <c r="L303" s="262"/>
      <c r="M303" s="261"/>
      <c r="N303" s="260"/>
      <c r="O303" s="260"/>
      <c r="P303" s="260"/>
      <c r="Q303" s="260"/>
      <c r="R303" s="260"/>
      <c r="S303" s="260"/>
      <c r="T303" s="259"/>
      <c r="AT303" s="258" t="s">
        <v>117</v>
      </c>
      <c r="AU303" s="258" t="s">
        <v>42</v>
      </c>
      <c r="AV303" s="257" t="s">
        <v>38</v>
      </c>
      <c r="AW303" s="257" t="s">
        <v>19</v>
      </c>
      <c r="AX303" s="257" t="s">
        <v>37</v>
      </c>
      <c r="AY303" s="258" t="s">
        <v>108</v>
      </c>
    </row>
    <row r="304" spans="2:65" s="227" customFormat="1" x14ac:dyDescent="0.3">
      <c r="B304" s="232"/>
      <c r="D304" s="236" t="s">
        <v>117</v>
      </c>
      <c r="E304" s="228" t="s">
        <v>1</v>
      </c>
      <c r="F304" s="235" t="s">
        <v>391</v>
      </c>
      <c r="H304" s="234">
        <v>41.4</v>
      </c>
      <c r="I304" s="233"/>
      <c r="L304" s="232"/>
      <c r="M304" s="231"/>
      <c r="N304" s="230"/>
      <c r="O304" s="230"/>
      <c r="P304" s="230"/>
      <c r="Q304" s="230"/>
      <c r="R304" s="230"/>
      <c r="S304" s="230"/>
      <c r="T304" s="229"/>
      <c r="AT304" s="228" t="s">
        <v>117</v>
      </c>
      <c r="AU304" s="228" t="s">
        <v>42</v>
      </c>
      <c r="AV304" s="227" t="s">
        <v>42</v>
      </c>
      <c r="AW304" s="227" t="s">
        <v>19</v>
      </c>
      <c r="AX304" s="227" t="s">
        <v>37</v>
      </c>
      <c r="AY304" s="228" t="s">
        <v>108</v>
      </c>
    </row>
    <row r="305" spans="2:51" s="227" customFormat="1" x14ac:dyDescent="0.3">
      <c r="B305" s="232"/>
      <c r="D305" s="236" t="s">
        <v>117</v>
      </c>
      <c r="E305" s="228" t="s">
        <v>1</v>
      </c>
      <c r="F305" s="235" t="s">
        <v>392</v>
      </c>
      <c r="H305" s="234">
        <v>20.3</v>
      </c>
      <c r="I305" s="233"/>
      <c r="L305" s="232"/>
      <c r="M305" s="231"/>
      <c r="N305" s="230"/>
      <c r="O305" s="230"/>
      <c r="P305" s="230"/>
      <c r="Q305" s="230"/>
      <c r="R305" s="230"/>
      <c r="S305" s="230"/>
      <c r="T305" s="229"/>
      <c r="AT305" s="228" t="s">
        <v>117</v>
      </c>
      <c r="AU305" s="228" t="s">
        <v>42</v>
      </c>
      <c r="AV305" s="227" t="s">
        <v>42</v>
      </c>
      <c r="AW305" s="227" t="s">
        <v>19</v>
      </c>
      <c r="AX305" s="227" t="s">
        <v>37</v>
      </c>
      <c r="AY305" s="228" t="s">
        <v>108</v>
      </c>
    </row>
    <row r="306" spans="2:51" s="227" customFormat="1" x14ac:dyDescent="0.3">
      <c r="B306" s="232"/>
      <c r="D306" s="236" t="s">
        <v>117</v>
      </c>
      <c r="E306" s="228" t="s">
        <v>1</v>
      </c>
      <c r="F306" s="235" t="s">
        <v>393</v>
      </c>
      <c r="H306" s="234">
        <v>11.2</v>
      </c>
      <c r="I306" s="233"/>
      <c r="L306" s="232"/>
      <c r="M306" s="231"/>
      <c r="N306" s="230"/>
      <c r="O306" s="230"/>
      <c r="P306" s="230"/>
      <c r="Q306" s="230"/>
      <c r="R306" s="230"/>
      <c r="S306" s="230"/>
      <c r="T306" s="229"/>
      <c r="AT306" s="228" t="s">
        <v>117</v>
      </c>
      <c r="AU306" s="228" t="s">
        <v>42</v>
      </c>
      <c r="AV306" s="227" t="s">
        <v>42</v>
      </c>
      <c r="AW306" s="227" t="s">
        <v>19</v>
      </c>
      <c r="AX306" s="227" t="s">
        <v>37</v>
      </c>
      <c r="AY306" s="228" t="s">
        <v>108</v>
      </c>
    </row>
    <row r="307" spans="2:51" s="227" customFormat="1" x14ac:dyDescent="0.3">
      <c r="B307" s="232"/>
      <c r="D307" s="236" t="s">
        <v>117</v>
      </c>
      <c r="E307" s="228" t="s">
        <v>1</v>
      </c>
      <c r="F307" s="235" t="s">
        <v>394</v>
      </c>
      <c r="H307" s="234">
        <v>20.9</v>
      </c>
      <c r="I307" s="233"/>
      <c r="L307" s="232"/>
      <c r="M307" s="231"/>
      <c r="N307" s="230"/>
      <c r="O307" s="230"/>
      <c r="P307" s="230"/>
      <c r="Q307" s="230"/>
      <c r="R307" s="230"/>
      <c r="S307" s="230"/>
      <c r="T307" s="229"/>
      <c r="AT307" s="228" t="s">
        <v>117</v>
      </c>
      <c r="AU307" s="228" t="s">
        <v>42</v>
      </c>
      <c r="AV307" s="227" t="s">
        <v>42</v>
      </c>
      <c r="AW307" s="227" t="s">
        <v>19</v>
      </c>
      <c r="AX307" s="227" t="s">
        <v>37</v>
      </c>
      <c r="AY307" s="228" t="s">
        <v>108</v>
      </c>
    </row>
    <row r="308" spans="2:51" s="227" customFormat="1" x14ac:dyDescent="0.3">
      <c r="B308" s="232"/>
      <c r="D308" s="236" t="s">
        <v>117</v>
      </c>
      <c r="E308" s="228" t="s">
        <v>1</v>
      </c>
      <c r="F308" s="235" t="s">
        <v>395</v>
      </c>
      <c r="H308" s="234">
        <v>9.3000000000000007</v>
      </c>
      <c r="I308" s="233"/>
      <c r="L308" s="232"/>
      <c r="M308" s="231"/>
      <c r="N308" s="230"/>
      <c r="O308" s="230"/>
      <c r="P308" s="230"/>
      <c r="Q308" s="230"/>
      <c r="R308" s="230"/>
      <c r="S308" s="230"/>
      <c r="T308" s="229"/>
      <c r="AT308" s="228" t="s">
        <v>117</v>
      </c>
      <c r="AU308" s="228" t="s">
        <v>42</v>
      </c>
      <c r="AV308" s="227" t="s">
        <v>42</v>
      </c>
      <c r="AW308" s="227" t="s">
        <v>19</v>
      </c>
      <c r="AX308" s="227" t="s">
        <v>37</v>
      </c>
      <c r="AY308" s="228" t="s">
        <v>108</v>
      </c>
    </row>
    <row r="309" spans="2:51" s="227" customFormat="1" x14ac:dyDescent="0.3">
      <c r="B309" s="232"/>
      <c r="D309" s="236" t="s">
        <v>117</v>
      </c>
      <c r="E309" s="228" t="s">
        <v>1</v>
      </c>
      <c r="F309" s="235" t="s">
        <v>396</v>
      </c>
      <c r="H309" s="234">
        <v>9.4</v>
      </c>
      <c r="I309" s="233"/>
      <c r="L309" s="232"/>
      <c r="M309" s="231"/>
      <c r="N309" s="230"/>
      <c r="O309" s="230"/>
      <c r="P309" s="230"/>
      <c r="Q309" s="230"/>
      <c r="R309" s="230"/>
      <c r="S309" s="230"/>
      <c r="T309" s="229"/>
      <c r="AT309" s="228" t="s">
        <v>117</v>
      </c>
      <c r="AU309" s="228" t="s">
        <v>42</v>
      </c>
      <c r="AV309" s="227" t="s">
        <v>42</v>
      </c>
      <c r="AW309" s="227" t="s">
        <v>19</v>
      </c>
      <c r="AX309" s="227" t="s">
        <v>37</v>
      </c>
      <c r="AY309" s="228" t="s">
        <v>108</v>
      </c>
    </row>
    <row r="310" spans="2:51" s="227" customFormat="1" x14ac:dyDescent="0.3">
      <c r="B310" s="232"/>
      <c r="D310" s="236" t="s">
        <v>117</v>
      </c>
      <c r="E310" s="228" t="s">
        <v>1</v>
      </c>
      <c r="F310" s="235" t="s">
        <v>397</v>
      </c>
      <c r="H310" s="234">
        <v>8.4</v>
      </c>
      <c r="I310" s="233"/>
      <c r="L310" s="232"/>
      <c r="M310" s="231"/>
      <c r="N310" s="230"/>
      <c r="O310" s="230"/>
      <c r="P310" s="230"/>
      <c r="Q310" s="230"/>
      <c r="R310" s="230"/>
      <c r="S310" s="230"/>
      <c r="T310" s="229"/>
      <c r="AT310" s="228" t="s">
        <v>117</v>
      </c>
      <c r="AU310" s="228" t="s">
        <v>42</v>
      </c>
      <c r="AV310" s="227" t="s">
        <v>42</v>
      </c>
      <c r="AW310" s="227" t="s">
        <v>19</v>
      </c>
      <c r="AX310" s="227" t="s">
        <v>37</v>
      </c>
      <c r="AY310" s="228" t="s">
        <v>108</v>
      </c>
    </row>
    <row r="311" spans="2:51" s="227" customFormat="1" x14ac:dyDescent="0.3">
      <c r="B311" s="232"/>
      <c r="D311" s="236" t="s">
        <v>117</v>
      </c>
      <c r="E311" s="228" t="s">
        <v>1</v>
      </c>
      <c r="F311" s="235" t="s">
        <v>398</v>
      </c>
      <c r="H311" s="234">
        <v>9.5</v>
      </c>
      <c r="I311" s="233"/>
      <c r="L311" s="232"/>
      <c r="M311" s="231"/>
      <c r="N311" s="230"/>
      <c r="O311" s="230"/>
      <c r="P311" s="230"/>
      <c r="Q311" s="230"/>
      <c r="R311" s="230"/>
      <c r="S311" s="230"/>
      <c r="T311" s="229"/>
      <c r="AT311" s="228" t="s">
        <v>117</v>
      </c>
      <c r="AU311" s="228" t="s">
        <v>42</v>
      </c>
      <c r="AV311" s="227" t="s">
        <v>42</v>
      </c>
      <c r="AW311" s="227" t="s">
        <v>19</v>
      </c>
      <c r="AX311" s="227" t="s">
        <v>37</v>
      </c>
      <c r="AY311" s="228" t="s">
        <v>108</v>
      </c>
    </row>
    <row r="312" spans="2:51" s="227" customFormat="1" x14ac:dyDescent="0.3">
      <c r="B312" s="232"/>
      <c r="D312" s="236" t="s">
        <v>117</v>
      </c>
      <c r="E312" s="228" t="s">
        <v>1</v>
      </c>
      <c r="F312" s="235" t="s">
        <v>399</v>
      </c>
      <c r="H312" s="234">
        <v>8.9</v>
      </c>
      <c r="I312" s="233"/>
      <c r="L312" s="232"/>
      <c r="M312" s="231"/>
      <c r="N312" s="230"/>
      <c r="O312" s="230"/>
      <c r="P312" s="230"/>
      <c r="Q312" s="230"/>
      <c r="R312" s="230"/>
      <c r="S312" s="230"/>
      <c r="T312" s="229"/>
      <c r="AT312" s="228" t="s">
        <v>117</v>
      </c>
      <c r="AU312" s="228" t="s">
        <v>42</v>
      </c>
      <c r="AV312" s="227" t="s">
        <v>42</v>
      </c>
      <c r="AW312" s="227" t="s">
        <v>19</v>
      </c>
      <c r="AX312" s="227" t="s">
        <v>37</v>
      </c>
      <c r="AY312" s="228" t="s">
        <v>108</v>
      </c>
    </row>
    <row r="313" spans="2:51" s="227" customFormat="1" x14ac:dyDescent="0.3">
      <c r="B313" s="232"/>
      <c r="D313" s="236" t="s">
        <v>117</v>
      </c>
      <c r="E313" s="228" t="s">
        <v>1</v>
      </c>
      <c r="F313" s="235" t="s">
        <v>400</v>
      </c>
      <c r="H313" s="234">
        <v>10.9</v>
      </c>
      <c r="I313" s="233"/>
      <c r="L313" s="232"/>
      <c r="M313" s="231"/>
      <c r="N313" s="230"/>
      <c r="O313" s="230"/>
      <c r="P313" s="230"/>
      <c r="Q313" s="230"/>
      <c r="R313" s="230"/>
      <c r="S313" s="230"/>
      <c r="T313" s="229"/>
      <c r="AT313" s="228" t="s">
        <v>117</v>
      </c>
      <c r="AU313" s="228" t="s">
        <v>42</v>
      </c>
      <c r="AV313" s="227" t="s">
        <v>42</v>
      </c>
      <c r="AW313" s="227" t="s">
        <v>19</v>
      </c>
      <c r="AX313" s="227" t="s">
        <v>37</v>
      </c>
      <c r="AY313" s="228" t="s">
        <v>108</v>
      </c>
    </row>
    <row r="314" spans="2:51" s="227" customFormat="1" x14ac:dyDescent="0.3">
      <c r="B314" s="232"/>
      <c r="D314" s="236" t="s">
        <v>117</v>
      </c>
      <c r="E314" s="228" t="s">
        <v>1</v>
      </c>
      <c r="F314" s="235" t="s">
        <v>401</v>
      </c>
      <c r="H314" s="234">
        <v>12.2</v>
      </c>
      <c r="I314" s="233"/>
      <c r="L314" s="232"/>
      <c r="M314" s="231"/>
      <c r="N314" s="230"/>
      <c r="O314" s="230"/>
      <c r="P314" s="230"/>
      <c r="Q314" s="230"/>
      <c r="R314" s="230"/>
      <c r="S314" s="230"/>
      <c r="T314" s="229"/>
      <c r="AT314" s="228" t="s">
        <v>117</v>
      </c>
      <c r="AU314" s="228" t="s">
        <v>42</v>
      </c>
      <c r="AV314" s="227" t="s">
        <v>42</v>
      </c>
      <c r="AW314" s="227" t="s">
        <v>19</v>
      </c>
      <c r="AX314" s="227" t="s">
        <v>37</v>
      </c>
      <c r="AY314" s="228" t="s">
        <v>108</v>
      </c>
    </row>
    <row r="315" spans="2:51" s="227" customFormat="1" x14ac:dyDescent="0.3">
      <c r="B315" s="232"/>
      <c r="D315" s="236" t="s">
        <v>117</v>
      </c>
      <c r="E315" s="228" t="s">
        <v>1</v>
      </c>
      <c r="F315" s="235" t="s">
        <v>402</v>
      </c>
      <c r="H315" s="234">
        <v>12.4</v>
      </c>
      <c r="I315" s="233"/>
      <c r="L315" s="232"/>
      <c r="M315" s="231"/>
      <c r="N315" s="230"/>
      <c r="O315" s="230"/>
      <c r="P315" s="230"/>
      <c r="Q315" s="230"/>
      <c r="R315" s="230"/>
      <c r="S315" s="230"/>
      <c r="T315" s="229"/>
      <c r="AT315" s="228" t="s">
        <v>117</v>
      </c>
      <c r="AU315" s="228" t="s">
        <v>42</v>
      </c>
      <c r="AV315" s="227" t="s">
        <v>42</v>
      </c>
      <c r="AW315" s="227" t="s">
        <v>19</v>
      </c>
      <c r="AX315" s="227" t="s">
        <v>37</v>
      </c>
      <c r="AY315" s="228" t="s">
        <v>108</v>
      </c>
    </row>
    <row r="316" spans="2:51" s="227" customFormat="1" x14ac:dyDescent="0.3">
      <c r="B316" s="232"/>
      <c r="D316" s="236" t="s">
        <v>117</v>
      </c>
      <c r="E316" s="228" t="s">
        <v>1</v>
      </c>
      <c r="F316" s="235" t="s">
        <v>403</v>
      </c>
      <c r="H316" s="234">
        <v>8.5</v>
      </c>
      <c r="I316" s="233"/>
      <c r="L316" s="232"/>
      <c r="M316" s="231"/>
      <c r="N316" s="230"/>
      <c r="O316" s="230"/>
      <c r="P316" s="230"/>
      <c r="Q316" s="230"/>
      <c r="R316" s="230"/>
      <c r="S316" s="230"/>
      <c r="T316" s="229"/>
      <c r="AT316" s="228" t="s">
        <v>117</v>
      </c>
      <c r="AU316" s="228" t="s">
        <v>42</v>
      </c>
      <c r="AV316" s="227" t="s">
        <v>42</v>
      </c>
      <c r="AW316" s="227" t="s">
        <v>19</v>
      </c>
      <c r="AX316" s="227" t="s">
        <v>37</v>
      </c>
      <c r="AY316" s="228" t="s">
        <v>108</v>
      </c>
    </row>
    <row r="317" spans="2:51" s="227" customFormat="1" x14ac:dyDescent="0.3">
      <c r="B317" s="232"/>
      <c r="D317" s="236" t="s">
        <v>117</v>
      </c>
      <c r="E317" s="228" t="s">
        <v>1</v>
      </c>
      <c r="F317" s="235" t="s">
        <v>404</v>
      </c>
      <c r="H317" s="234">
        <v>9.3000000000000007</v>
      </c>
      <c r="I317" s="233"/>
      <c r="L317" s="232"/>
      <c r="M317" s="231"/>
      <c r="N317" s="230"/>
      <c r="O317" s="230"/>
      <c r="P317" s="230"/>
      <c r="Q317" s="230"/>
      <c r="R317" s="230"/>
      <c r="S317" s="230"/>
      <c r="T317" s="229"/>
      <c r="AT317" s="228" t="s">
        <v>117</v>
      </c>
      <c r="AU317" s="228" t="s">
        <v>42</v>
      </c>
      <c r="AV317" s="227" t="s">
        <v>42</v>
      </c>
      <c r="AW317" s="227" t="s">
        <v>19</v>
      </c>
      <c r="AX317" s="227" t="s">
        <v>37</v>
      </c>
      <c r="AY317" s="228" t="s">
        <v>108</v>
      </c>
    </row>
    <row r="318" spans="2:51" s="227" customFormat="1" x14ac:dyDescent="0.3">
      <c r="B318" s="232"/>
      <c r="D318" s="236" t="s">
        <v>117</v>
      </c>
      <c r="E318" s="228" t="s">
        <v>1</v>
      </c>
      <c r="F318" s="235" t="s">
        <v>405</v>
      </c>
      <c r="H318" s="234">
        <v>9.3000000000000007</v>
      </c>
      <c r="I318" s="233"/>
      <c r="L318" s="232"/>
      <c r="M318" s="231"/>
      <c r="N318" s="230"/>
      <c r="O318" s="230"/>
      <c r="P318" s="230"/>
      <c r="Q318" s="230"/>
      <c r="R318" s="230"/>
      <c r="S318" s="230"/>
      <c r="T318" s="229"/>
      <c r="AT318" s="228" t="s">
        <v>117</v>
      </c>
      <c r="AU318" s="228" t="s">
        <v>42</v>
      </c>
      <c r="AV318" s="227" t="s">
        <v>42</v>
      </c>
      <c r="AW318" s="227" t="s">
        <v>19</v>
      </c>
      <c r="AX318" s="227" t="s">
        <v>37</v>
      </c>
      <c r="AY318" s="228" t="s">
        <v>108</v>
      </c>
    </row>
    <row r="319" spans="2:51" s="227" customFormat="1" x14ac:dyDescent="0.3">
      <c r="B319" s="232"/>
      <c r="D319" s="236" t="s">
        <v>117</v>
      </c>
      <c r="E319" s="228" t="s">
        <v>1</v>
      </c>
      <c r="F319" s="235" t="s">
        <v>406</v>
      </c>
      <c r="H319" s="234">
        <v>8.1</v>
      </c>
      <c r="I319" s="233"/>
      <c r="L319" s="232"/>
      <c r="M319" s="231"/>
      <c r="N319" s="230"/>
      <c r="O319" s="230"/>
      <c r="P319" s="230"/>
      <c r="Q319" s="230"/>
      <c r="R319" s="230"/>
      <c r="S319" s="230"/>
      <c r="T319" s="229"/>
      <c r="AT319" s="228" t="s">
        <v>117</v>
      </c>
      <c r="AU319" s="228" t="s">
        <v>42</v>
      </c>
      <c r="AV319" s="227" t="s">
        <v>42</v>
      </c>
      <c r="AW319" s="227" t="s">
        <v>19</v>
      </c>
      <c r="AX319" s="227" t="s">
        <v>37</v>
      </c>
      <c r="AY319" s="228" t="s">
        <v>108</v>
      </c>
    </row>
    <row r="320" spans="2:51" s="227" customFormat="1" x14ac:dyDescent="0.3">
      <c r="B320" s="232"/>
      <c r="D320" s="236" t="s">
        <v>117</v>
      </c>
      <c r="E320" s="228" t="s">
        <v>1</v>
      </c>
      <c r="F320" s="235" t="s">
        <v>407</v>
      </c>
      <c r="H320" s="234">
        <v>19.3</v>
      </c>
      <c r="I320" s="233"/>
      <c r="L320" s="232"/>
      <c r="M320" s="231"/>
      <c r="N320" s="230"/>
      <c r="O320" s="230"/>
      <c r="P320" s="230"/>
      <c r="Q320" s="230"/>
      <c r="R320" s="230"/>
      <c r="S320" s="230"/>
      <c r="T320" s="229"/>
      <c r="AT320" s="228" t="s">
        <v>117</v>
      </c>
      <c r="AU320" s="228" t="s">
        <v>42</v>
      </c>
      <c r="AV320" s="227" t="s">
        <v>42</v>
      </c>
      <c r="AW320" s="227" t="s">
        <v>19</v>
      </c>
      <c r="AX320" s="227" t="s">
        <v>37</v>
      </c>
      <c r="AY320" s="228" t="s">
        <v>108</v>
      </c>
    </row>
    <row r="321" spans="2:51" s="227" customFormat="1" x14ac:dyDescent="0.3">
      <c r="B321" s="232"/>
      <c r="D321" s="236" t="s">
        <v>117</v>
      </c>
      <c r="E321" s="228" t="s">
        <v>1</v>
      </c>
      <c r="F321" s="235" t="s">
        <v>408</v>
      </c>
      <c r="H321" s="234">
        <v>16.899999999999999</v>
      </c>
      <c r="I321" s="233"/>
      <c r="L321" s="232"/>
      <c r="M321" s="231"/>
      <c r="N321" s="230"/>
      <c r="O321" s="230"/>
      <c r="P321" s="230"/>
      <c r="Q321" s="230"/>
      <c r="R321" s="230"/>
      <c r="S321" s="230"/>
      <c r="T321" s="229"/>
      <c r="AT321" s="228" t="s">
        <v>117</v>
      </c>
      <c r="AU321" s="228" t="s">
        <v>42</v>
      </c>
      <c r="AV321" s="227" t="s">
        <v>42</v>
      </c>
      <c r="AW321" s="227" t="s">
        <v>19</v>
      </c>
      <c r="AX321" s="227" t="s">
        <v>37</v>
      </c>
      <c r="AY321" s="228" t="s">
        <v>108</v>
      </c>
    </row>
    <row r="322" spans="2:51" s="227" customFormat="1" x14ac:dyDescent="0.3">
      <c r="B322" s="232"/>
      <c r="D322" s="236" t="s">
        <v>117</v>
      </c>
      <c r="E322" s="228" t="s">
        <v>1</v>
      </c>
      <c r="F322" s="235" t="s">
        <v>409</v>
      </c>
      <c r="H322" s="234">
        <v>5.2</v>
      </c>
      <c r="I322" s="233"/>
      <c r="L322" s="232"/>
      <c r="M322" s="231"/>
      <c r="N322" s="230"/>
      <c r="O322" s="230"/>
      <c r="P322" s="230"/>
      <c r="Q322" s="230"/>
      <c r="R322" s="230"/>
      <c r="S322" s="230"/>
      <c r="T322" s="229"/>
      <c r="AT322" s="228" t="s">
        <v>117</v>
      </c>
      <c r="AU322" s="228" t="s">
        <v>42</v>
      </c>
      <c r="AV322" s="227" t="s">
        <v>42</v>
      </c>
      <c r="AW322" s="227" t="s">
        <v>19</v>
      </c>
      <c r="AX322" s="227" t="s">
        <v>37</v>
      </c>
      <c r="AY322" s="228" t="s">
        <v>108</v>
      </c>
    </row>
    <row r="323" spans="2:51" s="227" customFormat="1" x14ac:dyDescent="0.3">
      <c r="B323" s="232"/>
      <c r="D323" s="236" t="s">
        <v>117</v>
      </c>
      <c r="E323" s="228" t="s">
        <v>1</v>
      </c>
      <c r="F323" s="235" t="s">
        <v>410</v>
      </c>
      <c r="H323" s="234">
        <v>16.3</v>
      </c>
      <c r="I323" s="233"/>
      <c r="L323" s="232"/>
      <c r="M323" s="231"/>
      <c r="N323" s="230"/>
      <c r="O323" s="230"/>
      <c r="P323" s="230"/>
      <c r="Q323" s="230"/>
      <c r="R323" s="230"/>
      <c r="S323" s="230"/>
      <c r="T323" s="229"/>
      <c r="AT323" s="228" t="s">
        <v>117</v>
      </c>
      <c r="AU323" s="228" t="s">
        <v>42</v>
      </c>
      <c r="AV323" s="227" t="s">
        <v>42</v>
      </c>
      <c r="AW323" s="227" t="s">
        <v>19</v>
      </c>
      <c r="AX323" s="227" t="s">
        <v>37</v>
      </c>
      <c r="AY323" s="228" t="s">
        <v>108</v>
      </c>
    </row>
    <row r="324" spans="2:51" s="227" customFormat="1" x14ac:dyDescent="0.3">
      <c r="B324" s="232"/>
      <c r="D324" s="236" t="s">
        <v>117</v>
      </c>
      <c r="E324" s="228" t="s">
        <v>1</v>
      </c>
      <c r="F324" s="235" t="s">
        <v>411</v>
      </c>
      <c r="H324" s="234">
        <v>13.3</v>
      </c>
      <c r="I324" s="233"/>
      <c r="L324" s="232"/>
      <c r="M324" s="231"/>
      <c r="N324" s="230"/>
      <c r="O324" s="230"/>
      <c r="P324" s="230"/>
      <c r="Q324" s="230"/>
      <c r="R324" s="230"/>
      <c r="S324" s="230"/>
      <c r="T324" s="229"/>
      <c r="AT324" s="228" t="s">
        <v>117</v>
      </c>
      <c r="AU324" s="228" t="s">
        <v>42</v>
      </c>
      <c r="AV324" s="227" t="s">
        <v>42</v>
      </c>
      <c r="AW324" s="227" t="s">
        <v>19</v>
      </c>
      <c r="AX324" s="227" t="s">
        <v>37</v>
      </c>
      <c r="AY324" s="228" t="s">
        <v>108</v>
      </c>
    </row>
    <row r="325" spans="2:51" s="227" customFormat="1" x14ac:dyDescent="0.3">
      <c r="B325" s="232"/>
      <c r="D325" s="236" t="s">
        <v>117</v>
      </c>
      <c r="E325" s="228" t="s">
        <v>1</v>
      </c>
      <c r="F325" s="235" t="s">
        <v>412</v>
      </c>
      <c r="H325" s="234">
        <v>7.5</v>
      </c>
      <c r="I325" s="233"/>
      <c r="L325" s="232"/>
      <c r="M325" s="231"/>
      <c r="N325" s="230"/>
      <c r="O325" s="230"/>
      <c r="P325" s="230"/>
      <c r="Q325" s="230"/>
      <c r="R325" s="230"/>
      <c r="S325" s="230"/>
      <c r="T325" s="229"/>
      <c r="AT325" s="228" t="s">
        <v>117</v>
      </c>
      <c r="AU325" s="228" t="s">
        <v>42</v>
      </c>
      <c r="AV325" s="227" t="s">
        <v>42</v>
      </c>
      <c r="AW325" s="227" t="s">
        <v>19</v>
      </c>
      <c r="AX325" s="227" t="s">
        <v>37</v>
      </c>
      <c r="AY325" s="228" t="s">
        <v>108</v>
      </c>
    </row>
    <row r="326" spans="2:51" s="227" customFormat="1" x14ac:dyDescent="0.3">
      <c r="B326" s="232"/>
      <c r="D326" s="236" t="s">
        <v>117</v>
      </c>
      <c r="E326" s="228" t="s">
        <v>1</v>
      </c>
      <c r="F326" s="235" t="s">
        <v>413</v>
      </c>
      <c r="H326" s="234">
        <v>13</v>
      </c>
      <c r="I326" s="233"/>
      <c r="L326" s="232"/>
      <c r="M326" s="231"/>
      <c r="N326" s="230"/>
      <c r="O326" s="230"/>
      <c r="P326" s="230"/>
      <c r="Q326" s="230"/>
      <c r="R326" s="230"/>
      <c r="S326" s="230"/>
      <c r="T326" s="229"/>
      <c r="AT326" s="228" t="s">
        <v>117</v>
      </c>
      <c r="AU326" s="228" t="s">
        <v>42</v>
      </c>
      <c r="AV326" s="227" t="s">
        <v>42</v>
      </c>
      <c r="AW326" s="227" t="s">
        <v>19</v>
      </c>
      <c r="AX326" s="227" t="s">
        <v>37</v>
      </c>
      <c r="AY326" s="228" t="s">
        <v>108</v>
      </c>
    </row>
    <row r="327" spans="2:51" s="227" customFormat="1" x14ac:dyDescent="0.3">
      <c r="B327" s="232"/>
      <c r="D327" s="236" t="s">
        <v>117</v>
      </c>
      <c r="E327" s="228" t="s">
        <v>1</v>
      </c>
      <c r="F327" s="235" t="s">
        <v>414</v>
      </c>
      <c r="H327" s="234">
        <v>9.5</v>
      </c>
      <c r="I327" s="233"/>
      <c r="L327" s="232"/>
      <c r="M327" s="231"/>
      <c r="N327" s="230"/>
      <c r="O327" s="230"/>
      <c r="P327" s="230"/>
      <c r="Q327" s="230"/>
      <c r="R327" s="230"/>
      <c r="S327" s="230"/>
      <c r="T327" s="229"/>
      <c r="AT327" s="228" t="s">
        <v>117</v>
      </c>
      <c r="AU327" s="228" t="s">
        <v>42</v>
      </c>
      <c r="AV327" s="227" t="s">
        <v>42</v>
      </c>
      <c r="AW327" s="227" t="s">
        <v>19</v>
      </c>
      <c r="AX327" s="227" t="s">
        <v>37</v>
      </c>
      <c r="AY327" s="228" t="s">
        <v>108</v>
      </c>
    </row>
    <row r="328" spans="2:51" s="257" customFormat="1" x14ac:dyDescent="0.3">
      <c r="B328" s="262"/>
      <c r="D328" s="236" t="s">
        <v>117</v>
      </c>
      <c r="E328" s="258" t="s">
        <v>1</v>
      </c>
      <c r="F328" s="264" t="s">
        <v>415</v>
      </c>
      <c r="H328" s="258" t="s">
        <v>1</v>
      </c>
      <c r="I328" s="263"/>
      <c r="L328" s="262"/>
      <c r="M328" s="261"/>
      <c r="N328" s="260"/>
      <c r="O328" s="260"/>
      <c r="P328" s="260"/>
      <c r="Q328" s="260"/>
      <c r="R328" s="260"/>
      <c r="S328" s="260"/>
      <c r="T328" s="259"/>
      <c r="AT328" s="258" t="s">
        <v>117</v>
      </c>
      <c r="AU328" s="258" t="s">
        <v>42</v>
      </c>
      <c r="AV328" s="257" t="s">
        <v>38</v>
      </c>
      <c r="AW328" s="257" t="s">
        <v>19</v>
      </c>
      <c r="AX328" s="257" t="s">
        <v>37</v>
      </c>
      <c r="AY328" s="258" t="s">
        <v>108</v>
      </c>
    </row>
    <row r="329" spans="2:51" s="227" customFormat="1" x14ac:dyDescent="0.3">
      <c r="B329" s="232"/>
      <c r="D329" s="236" t="s">
        <v>117</v>
      </c>
      <c r="E329" s="228" t="s">
        <v>1</v>
      </c>
      <c r="F329" s="235" t="s">
        <v>416</v>
      </c>
      <c r="H329" s="234">
        <v>26.4</v>
      </c>
      <c r="I329" s="233"/>
      <c r="L329" s="232"/>
      <c r="M329" s="231"/>
      <c r="N329" s="230"/>
      <c r="O329" s="230"/>
      <c r="P329" s="230"/>
      <c r="Q329" s="230"/>
      <c r="R329" s="230"/>
      <c r="S329" s="230"/>
      <c r="T329" s="229"/>
      <c r="AT329" s="228" t="s">
        <v>117</v>
      </c>
      <c r="AU329" s="228" t="s">
        <v>42</v>
      </c>
      <c r="AV329" s="227" t="s">
        <v>42</v>
      </c>
      <c r="AW329" s="227" t="s">
        <v>19</v>
      </c>
      <c r="AX329" s="227" t="s">
        <v>37</v>
      </c>
      <c r="AY329" s="228" t="s">
        <v>108</v>
      </c>
    </row>
    <row r="330" spans="2:51" s="227" customFormat="1" x14ac:dyDescent="0.3">
      <c r="B330" s="232"/>
      <c r="D330" s="236" t="s">
        <v>117</v>
      </c>
      <c r="E330" s="228" t="s">
        <v>1</v>
      </c>
      <c r="F330" s="235" t="s">
        <v>417</v>
      </c>
      <c r="H330" s="234">
        <v>35.799999999999997</v>
      </c>
      <c r="I330" s="233"/>
      <c r="L330" s="232"/>
      <c r="M330" s="231"/>
      <c r="N330" s="230"/>
      <c r="O330" s="230"/>
      <c r="P330" s="230"/>
      <c r="Q330" s="230"/>
      <c r="R330" s="230"/>
      <c r="S330" s="230"/>
      <c r="T330" s="229"/>
      <c r="AT330" s="228" t="s">
        <v>117</v>
      </c>
      <c r="AU330" s="228" t="s">
        <v>42</v>
      </c>
      <c r="AV330" s="227" t="s">
        <v>42</v>
      </c>
      <c r="AW330" s="227" t="s">
        <v>19</v>
      </c>
      <c r="AX330" s="227" t="s">
        <v>37</v>
      </c>
      <c r="AY330" s="228" t="s">
        <v>108</v>
      </c>
    </row>
    <row r="331" spans="2:51" s="227" customFormat="1" x14ac:dyDescent="0.3">
      <c r="B331" s="232"/>
      <c r="D331" s="236" t="s">
        <v>117</v>
      </c>
      <c r="E331" s="228" t="s">
        <v>1</v>
      </c>
      <c r="F331" s="235" t="s">
        <v>418</v>
      </c>
      <c r="H331" s="234">
        <v>26.6</v>
      </c>
      <c r="I331" s="233"/>
      <c r="L331" s="232"/>
      <c r="M331" s="231"/>
      <c r="N331" s="230"/>
      <c r="O331" s="230"/>
      <c r="P331" s="230"/>
      <c r="Q331" s="230"/>
      <c r="R331" s="230"/>
      <c r="S331" s="230"/>
      <c r="T331" s="229"/>
      <c r="AT331" s="228" t="s">
        <v>117</v>
      </c>
      <c r="AU331" s="228" t="s">
        <v>42</v>
      </c>
      <c r="AV331" s="227" t="s">
        <v>42</v>
      </c>
      <c r="AW331" s="227" t="s">
        <v>19</v>
      </c>
      <c r="AX331" s="227" t="s">
        <v>37</v>
      </c>
      <c r="AY331" s="228" t="s">
        <v>108</v>
      </c>
    </row>
    <row r="332" spans="2:51" s="227" customFormat="1" x14ac:dyDescent="0.3">
      <c r="B332" s="232"/>
      <c r="D332" s="236" t="s">
        <v>117</v>
      </c>
      <c r="E332" s="228" t="s">
        <v>1</v>
      </c>
      <c r="F332" s="235" t="s">
        <v>419</v>
      </c>
      <c r="H332" s="234">
        <v>25</v>
      </c>
      <c r="I332" s="233"/>
      <c r="L332" s="232"/>
      <c r="M332" s="231"/>
      <c r="N332" s="230"/>
      <c r="O332" s="230"/>
      <c r="P332" s="230"/>
      <c r="Q332" s="230"/>
      <c r="R332" s="230"/>
      <c r="S332" s="230"/>
      <c r="T332" s="229"/>
      <c r="AT332" s="228" t="s">
        <v>117</v>
      </c>
      <c r="AU332" s="228" t="s">
        <v>42</v>
      </c>
      <c r="AV332" s="227" t="s">
        <v>42</v>
      </c>
      <c r="AW332" s="227" t="s">
        <v>19</v>
      </c>
      <c r="AX332" s="227" t="s">
        <v>37</v>
      </c>
      <c r="AY332" s="228" t="s">
        <v>108</v>
      </c>
    </row>
    <row r="333" spans="2:51" s="227" customFormat="1" x14ac:dyDescent="0.3">
      <c r="B333" s="232"/>
      <c r="D333" s="236" t="s">
        <v>117</v>
      </c>
      <c r="E333" s="228" t="s">
        <v>1</v>
      </c>
      <c r="F333" s="235" t="s">
        <v>420</v>
      </c>
      <c r="H333" s="234">
        <v>7.18</v>
      </c>
      <c r="I333" s="233"/>
      <c r="L333" s="232"/>
      <c r="M333" s="231"/>
      <c r="N333" s="230"/>
      <c r="O333" s="230"/>
      <c r="P333" s="230"/>
      <c r="Q333" s="230"/>
      <c r="R333" s="230"/>
      <c r="S333" s="230"/>
      <c r="T333" s="229"/>
      <c r="AT333" s="228" t="s">
        <v>117</v>
      </c>
      <c r="AU333" s="228" t="s">
        <v>42</v>
      </c>
      <c r="AV333" s="227" t="s">
        <v>42</v>
      </c>
      <c r="AW333" s="227" t="s">
        <v>19</v>
      </c>
      <c r="AX333" s="227" t="s">
        <v>37</v>
      </c>
      <c r="AY333" s="228" t="s">
        <v>108</v>
      </c>
    </row>
    <row r="334" spans="2:51" s="257" customFormat="1" x14ac:dyDescent="0.3">
      <c r="B334" s="262"/>
      <c r="D334" s="236" t="s">
        <v>117</v>
      </c>
      <c r="E334" s="258" t="s">
        <v>1</v>
      </c>
      <c r="F334" s="264" t="s">
        <v>303</v>
      </c>
      <c r="H334" s="258" t="s">
        <v>1</v>
      </c>
      <c r="I334" s="263"/>
      <c r="L334" s="262"/>
      <c r="M334" s="261"/>
      <c r="N334" s="260"/>
      <c r="O334" s="260"/>
      <c r="P334" s="260"/>
      <c r="Q334" s="260"/>
      <c r="R334" s="260"/>
      <c r="S334" s="260"/>
      <c r="T334" s="259"/>
      <c r="AT334" s="258" t="s">
        <v>117</v>
      </c>
      <c r="AU334" s="258" t="s">
        <v>42</v>
      </c>
      <c r="AV334" s="257" t="s">
        <v>38</v>
      </c>
      <c r="AW334" s="257" t="s">
        <v>19</v>
      </c>
      <c r="AX334" s="257" t="s">
        <v>37</v>
      </c>
      <c r="AY334" s="258" t="s">
        <v>108</v>
      </c>
    </row>
    <row r="335" spans="2:51" s="227" customFormat="1" x14ac:dyDescent="0.3">
      <c r="B335" s="232"/>
      <c r="D335" s="236" t="s">
        <v>117</v>
      </c>
      <c r="E335" s="228" t="s">
        <v>1</v>
      </c>
      <c r="F335" s="235" t="s">
        <v>416</v>
      </c>
      <c r="H335" s="234">
        <v>26.4</v>
      </c>
      <c r="I335" s="233"/>
      <c r="L335" s="232"/>
      <c r="M335" s="231"/>
      <c r="N335" s="230"/>
      <c r="O335" s="230"/>
      <c r="P335" s="230"/>
      <c r="Q335" s="230"/>
      <c r="R335" s="230"/>
      <c r="S335" s="230"/>
      <c r="T335" s="229"/>
      <c r="AT335" s="228" t="s">
        <v>117</v>
      </c>
      <c r="AU335" s="228" t="s">
        <v>42</v>
      </c>
      <c r="AV335" s="227" t="s">
        <v>42</v>
      </c>
      <c r="AW335" s="227" t="s">
        <v>19</v>
      </c>
      <c r="AX335" s="227" t="s">
        <v>37</v>
      </c>
      <c r="AY335" s="228" t="s">
        <v>108</v>
      </c>
    </row>
    <row r="336" spans="2:51" s="227" customFormat="1" x14ac:dyDescent="0.3">
      <c r="B336" s="232"/>
      <c r="D336" s="236" t="s">
        <v>117</v>
      </c>
      <c r="E336" s="228" t="s">
        <v>1</v>
      </c>
      <c r="F336" s="235" t="s">
        <v>417</v>
      </c>
      <c r="H336" s="234">
        <v>35.799999999999997</v>
      </c>
      <c r="I336" s="233"/>
      <c r="L336" s="232"/>
      <c r="M336" s="231"/>
      <c r="N336" s="230"/>
      <c r="O336" s="230"/>
      <c r="P336" s="230"/>
      <c r="Q336" s="230"/>
      <c r="R336" s="230"/>
      <c r="S336" s="230"/>
      <c r="T336" s="229"/>
      <c r="AT336" s="228" t="s">
        <v>117</v>
      </c>
      <c r="AU336" s="228" t="s">
        <v>42</v>
      </c>
      <c r="AV336" s="227" t="s">
        <v>42</v>
      </c>
      <c r="AW336" s="227" t="s">
        <v>19</v>
      </c>
      <c r="AX336" s="227" t="s">
        <v>37</v>
      </c>
      <c r="AY336" s="228" t="s">
        <v>108</v>
      </c>
    </row>
    <row r="337" spans="2:65" s="227" customFormat="1" x14ac:dyDescent="0.3">
      <c r="B337" s="232"/>
      <c r="D337" s="236" t="s">
        <v>117</v>
      </c>
      <c r="E337" s="228" t="s">
        <v>1</v>
      </c>
      <c r="F337" s="235" t="s">
        <v>421</v>
      </c>
      <c r="H337" s="234">
        <v>5.32</v>
      </c>
      <c r="I337" s="233"/>
      <c r="L337" s="232"/>
      <c r="M337" s="231"/>
      <c r="N337" s="230"/>
      <c r="O337" s="230"/>
      <c r="P337" s="230"/>
      <c r="Q337" s="230"/>
      <c r="R337" s="230"/>
      <c r="S337" s="230"/>
      <c r="T337" s="229"/>
      <c r="AT337" s="228" t="s">
        <v>117</v>
      </c>
      <c r="AU337" s="228" t="s">
        <v>42</v>
      </c>
      <c r="AV337" s="227" t="s">
        <v>42</v>
      </c>
      <c r="AW337" s="227" t="s">
        <v>19</v>
      </c>
      <c r="AX337" s="227" t="s">
        <v>37</v>
      </c>
      <c r="AY337" s="228" t="s">
        <v>108</v>
      </c>
    </row>
    <row r="338" spans="2:65" s="227" customFormat="1" x14ac:dyDescent="0.3">
      <c r="B338" s="232"/>
      <c r="D338" s="236" t="s">
        <v>117</v>
      </c>
      <c r="E338" s="228" t="s">
        <v>1</v>
      </c>
      <c r="F338" s="235" t="s">
        <v>422</v>
      </c>
      <c r="H338" s="234">
        <v>12.44</v>
      </c>
      <c r="I338" s="233"/>
      <c r="L338" s="232"/>
      <c r="M338" s="231"/>
      <c r="N338" s="230"/>
      <c r="O338" s="230"/>
      <c r="P338" s="230"/>
      <c r="Q338" s="230"/>
      <c r="R338" s="230"/>
      <c r="S338" s="230"/>
      <c r="T338" s="229"/>
      <c r="AT338" s="228" t="s">
        <v>117</v>
      </c>
      <c r="AU338" s="228" t="s">
        <v>42</v>
      </c>
      <c r="AV338" s="227" t="s">
        <v>42</v>
      </c>
      <c r="AW338" s="227" t="s">
        <v>19</v>
      </c>
      <c r="AX338" s="227" t="s">
        <v>37</v>
      </c>
      <c r="AY338" s="228" t="s">
        <v>108</v>
      </c>
    </row>
    <row r="339" spans="2:65" s="227" customFormat="1" x14ac:dyDescent="0.3">
      <c r="B339" s="232"/>
      <c r="D339" s="236" t="s">
        <v>117</v>
      </c>
      <c r="E339" s="228" t="s">
        <v>1</v>
      </c>
      <c r="F339" s="235" t="s">
        <v>419</v>
      </c>
      <c r="H339" s="234">
        <v>25</v>
      </c>
      <c r="I339" s="233"/>
      <c r="L339" s="232"/>
      <c r="M339" s="231"/>
      <c r="N339" s="230"/>
      <c r="O339" s="230"/>
      <c r="P339" s="230"/>
      <c r="Q339" s="230"/>
      <c r="R339" s="230"/>
      <c r="S339" s="230"/>
      <c r="T339" s="229"/>
      <c r="AT339" s="228" t="s">
        <v>117</v>
      </c>
      <c r="AU339" s="228" t="s">
        <v>42</v>
      </c>
      <c r="AV339" s="227" t="s">
        <v>42</v>
      </c>
      <c r="AW339" s="227" t="s">
        <v>19</v>
      </c>
      <c r="AX339" s="227" t="s">
        <v>37</v>
      </c>
      <c r="AY339" s="228" t="s">
        <v>108</v>
      </c>
    </row>
    <row r="340" spans="2:65" s="227" customFormat="1" x14ac:dyDescent="0.3">
      <c r="B340" s="232"/>
      <c r="D340" s="236" t="s">
        <v>117</v>
      </c>
      <c r="E340" s="228" t="s">
        <v>1</v>
      </c>
      <c r="F340" s="235" t="s">
        <v>423</v>
      </c>
      <c r="H340" s="234">
        <v>28.88</v>
      </c>
      <c r="I340" s="233"/>
      <c r="L340" s="232"/>
      <c r="M340" s="231"/>
      <c r="N340" s="230"/>
      <c r="O340" s="230"/>
      <c r="P340" s="230"/>
      <c r="Q340" s="230"/>
      <c r="R340" s="230"/>
      <c r="S340" s="230"/>
      <c r="T340" s="229"/>
      <c r="AT340" s="228" t="s">
        <v>117</v>
      </c>
      <c r="AU340" s="228" t="s">
        <v>42</v>
      </c>
      <c r="AV340" s="227" t="s">
        <v>42</v>
      </c>
      <c r="AW340" s="227" t="s">
        <v>19</v>
      </c>
      <c r="AX340" s="227" t="s">
        <v>37</v>
      </c>
      <c r="AY340" s="228" t="s">
        <v>108</v>
      </c>
    </row>
    <row r="341" spans="2:65" s="227" customFormat="1" x14ac:dyDescent="0.3">
      <c r="B341" s="232"/>
      <c r="D341" s="236" t="s">
        <v>117</v>
      </c>
      <c r="E341" s="228" t="s">
        <v>1</v>
      </c>
      <c r="F341" s="235" t="s">
        <v>420</v>
      </c>
      <c r="H341" s="234">
        <v>7.18</v>
      </c>
      <c r="I341" s="233"/>
      <c r="L341" s="232"/>
      <c r="M341" s="231"/>
      <c r="N341" s="230"/>
      <c r="O341" s="230"/>
      <c r="P341" s="230"/>
      <c r="Q341" s="230"/>
      <c r="R341" s="230"/>
      <c r="S341" s="230"/>
      <c r="T341" s="229"/>
      <c r="AT341" s="228" t="s">
        <v>117</v>
      </c>
      <c r="AU341" s="228" t="s">
        <v>42</v>
      </c>
      <c r="AV341" s="227" t="s">
        <v>42</v>
      </c>
      <c r="AW341" s="227" t="s">
        <v>19</v>
      </c>
      <c r="AX341" s="227" t="s">
        <v>37</v>
      </c>
      <c r="AY341" s="228" t="s">
        <v>108</v>
      </c>
    </row>
    <row r="342" spans="2:65" s="227" customFormat="1" x14ac:dyDescent="0.3">
      <c r="B342" s="232"/>
      <c r="D342" s="236" t="s">
        <v>117</v>
      </c>
      <c r="E342" s="228" t="s">
        <v>1</v>
      </c>
      <c r="F342" s="235" t="s">
        <v>424</v>
      </c>
      <c r="H342" s="234">
        <v>11.48</v>
      </c>
      <c r="I342" s="233"/>
      <c r="L342" s="232"/>
      <c r="M342" s="231"/>
      <c r="N342" s="230"/>
      <c r="O342" s="230"/>
      <c r="P342" s="230"/>
      <c r="Q342" s="230"/>
      <c r="R342" s="230"/>
      <c r="S342" s="230"/>
      <c r="T342" s="229"/>
      <c r="AT342" s="228" t="s">
        <v>117</v>
      </c>
      <c r="AU342" s="228" t="s">
        <v>42</v>
      </c>
      <c r="AV342" s="227" t="s">
        <v>42</v>
      </c>
      <c r="AW342" s="227" t="s">
        <v>19</v>
      </c>
      <c r="AX342" s="227" t="s">
        <v>37</v>
      </c>
      <c r="AY342" s="228" t="s">
        <v>108</v>
      </c>
    </row>
    <row r="343" spans="2:65" s="227" customFormat="1" x14ac:dyDescent="0.3">
      <c r="B343" s="232"/>
      <c r="D343" s="236" t="s">
        <v>117</v>
      </c>
      <c r="E343" s="228" t="s">
        <v>1</v>
      </c>
      <c r="F343" s="235" t="s">
        <v>425</v>
      </c>
      <c r="H343" s="234">
        <v>104.15</v>
      </c>
      <c r="I343" s="233"/>
      <c r="L343" s="232"/>
      <c r="M343" s="231"/>
      <c r="N343" s="230"/>
      <c r="O343" s="230"/>
      <c r="P343" s="230"/>
      <c r="Q343" s="230"/>
      <c r="R343" s="230"/>
      <c r="S343" s="230"/>
      <c r="T343" s="229"/>
      <c r="AT343" s="228" t="s">
        <v>117</v>
      </c>
      <c r="AU343" s="228" t="s">
        <v>42</v>
      </c>
      <c r="AV343" s="227" t="s">
        <v>42</v>
      </c>
      <c r="AW343" s="227" t="s">
        <v>19</v>
      </c>
      <c r="AX343" s="227" t="s">
        <v>37</v>
      </c>
      <c r="AY343" s="228" t="s">
        <v>108</v>
      </c>
    </row>
    <row r="344" spans="2:65" s="227" customFormat="1" x14ac:dyDescent="0.3">
      <c r="B344" s="232"/>
      <c r="D344" s="240" t="s">
        <v>117</v>
      </c>
      <c r="E344" s="239" t="s">
        <v>1</v>
      </c>
      <c r="F344" s="238" t="s">
        <v>426</v>
      </c>
      <c r="H344" s="237">
        <v>153</v>
      </c>
      <c r="I344" s="233"/>
      <c r="L344" s="232"/>
      <c r="M344" s="231"/>
      <c r="N344" s="230"/>
      <c r="O344" s="230"/>
      <c r="P344" s="230"/>
      <c r="Q344" s="230"/>
      <c r="R344" s="230"/>
      <c r="S344" s="230"/>
      <c r="T344" s="229"/>
      <c r="AT344" s="228" t="s">
        <v>117</v>
      </c>
      <c r="AU344" s="228" t="s">
        <v>42</v>
      </c>
      <c r="AV344" s="227" t="s">
        <v>42</v>
      </c>
      <c r="AW344" s="227" t="s">
        <v>19</v>
      </c>
      <c r="AX344" s="227" t="s">
        <v>37</v>
      </c>
      <c r="AY344" s="228" t="s">
        <v>108</v>
      </c>
    </row>
    <row r="345" spans="2:65" s="188" customFormat="1" ht="22.5" customHeight="1" x14ac:dyDescent="0.3">
      <c r="B345" s="207"/>
      <c r="C345" s="252" t="s">
        <v>427</v>
      </c>
      <c r="D345" s="252" t="s">
        <v>178</v>
      </c>
      <c r="E345" s="251" t="s">
        <v>428</v>
      </c>
      <c r="F345" s="246" t="s">
        <v>429</v>
      </c>
      <c r="G345" s="250" t="s">
        <v>385</v>
      </c>
      <c r="H345" s="249">
        <v>995.6</v>
      </c>
      <c r="I345" s="248"/>
      <c r="J345" s="247">
        <f>ROUND(I345*H345,2)</f>
        <v>0</v>
      </c>
      <c r="K345" s="246" t="s">
        <v>114</v>
      </c>
      <c r="L345" s="245"/>
      <c r="M345" s="244" t="s">
        <v>1</v>
      </c>
      <c r="N345" s="243" t="s">
        <v>26</v>
      </c>
      <c r="O345" s="223"/>
      <c r="P345" s="222">
        <f>O345*H345</f>
        <v>0</v>
      </c>
      <c r="Q345" s="222">
        <v>3.0000000000000001E-5</v>
      </c>
      <c r="R345" s="222">
        <f>Q345*H345</f>
        <v>2.9868000000000002E-2</v>
      </c>
      <c r="S345" s="222">
        <v>0</v>
      </c>
      <c r="T345" s="221">
        <f>S345*H345</f>
        <v>0</v>
      </c>
      <c r="AR345" s="193" t="s">
        <v>152</v>
      </c>
      <c r="AT345" s="193" t="s">
        <v>178</v>
      </c>
      <c r="AU345" s="193" t="s">
        <v>42</v>
      </c>
      <c r="AY345" s="193" t="s">
        <v>108</v>
      </c>
      <c r="BE345" s="194">
        <f>IF(N345="základní",J345,0)</f>
        <v>0</v>
      </c>
      <c r="BF345" s="194">
        <f>IF(N345="snížená",J345,0)</f>
        <v>0</v>
      </c>
      <c r="BG345" s="194">
        <f>IF(N345="zákl. přenesená",J345,0)</f>
        <v>0</v>
      </c>
      <c r="BH345" s="194">
        <f>IF(N345="sníž. přenesená",J345,0)</f>
        <v>0</v>
      </c>
      <c r="BI345" s="194">
        <f>IF(N345="nulová",J345,0)</f>
        <v>0</v>
      </c>
      <c r="BJ345" s="193" t="s">
        <v>38</v>
      </c>
      <c r="BK345" s="194">
        <f>ROUND(I345*H345,2)</f>
        <v>0</v>
      </c>
      <c r="BL345" s="193" t="s">
        <v>115</v>
      </c>
      <c r="BM345" s="193" t="s">
        <v>430</v>
      </c>
    </row>
    <row r="346" spans="2:65" s="227" customFormat="1" x14ac:dyDescent="0.3">
      <c r="B346" s="232"/>
      <c r="D346" s="240" t="s">
        <v>117</v>
      </c>
      <c r="F346" s="238" t="s">
        <v>431</v>
      </c>
      <c r="H346" s="237">
        <v>995.6</v>
      </c>
      <c r="I346" s="233"/>
      <c r="L346" s="232"/>
      <c r="M346" s="231"/>
      <c r="N346" s="230"/>
      <c r="O346" s="230"/>
      <c r="P346" s="230"/>
      <c r="Q346" s="230"/>
      <c r="R346" s="230"/>
      <c r="S346" s="230"/>
      <c r="T346" s="229"/>
      <c r="AT346" s="228" t="s">
        <v>117</v>
      </c>
      <c r="AU346" s="228" t="s">
        <v>42</v>
      </c>
      <c r="AV346" s="227" t="s">
        <v>42</v>
      </c>
      <c r="AW346" s="227" t="s">
        <v>2</v>
      </c>
      <c r="AX346" s="227" t="s">
        <v>38</v>
      </c>
      <c r="AY346" s="228" t="s">
        <v>108</v>
      </c>
    </row>
    <row r="347" spans="2:65" s="188" customFormat="1" ht="22.5" customHeight="1" x14ac:dyDescent="0.3">
      <c r="B347" s="207"/>
      <c r="C347" s="206" t="s">
        <v>432</v>
      </c>
      <c r="D347" s="206" t="s">
        <v>110</v>
      </c>
      <c r="E347" s="205" t="s">
        <v>433</v>
      </c>
      <c r="F347" s="200" t="s">
        <v>434</v>
      </c>
      <c r="G347" s="204" t="s">
        <v>385</v>
      </c>
      <c r="H347" s="203">
        <v>500.64</v>
      </c>
      <c r="I347" s="202"/>
      <c r="J347" s="201">
        <f>ROUND(I347*H347,2)</f>
        <v>0</v>
      </c>
      <c r="K347" s="200" t="s">
        <v>114</v>
      </c>
      <c r="L347" s="189"/>
      <c r="M347" s="199" t="s">
        <v>1</v>
      </c>
      <c r="N347" s="224" t="s">
        <v>26</v>
      </c>
      <c r="O347" s="223"/>
      <c r="P347" s="222">
        <f>O347*H347</f>
        <v>0</v>
      </c>
      <c r="Q347" s="222">
        <v>0</v>
      </c>
      <c r="R347" s="222">
        <f>Q347*H347</f>
        <v>0</v>
      </c>
      <c r="S347" s="222">
        <v>0</v>
      </c>
      <c r="T347" s="221">
        <f>S347*H347</f>
        <v>0</v>
      </c>
      <c r="AR347" s="193" t="s">
        <v>115</v>
      </c>
      <c r="AT347" s="193" t="s">
        <v>110</v>
      </c>
      <c r="AU347" s="193" t="s">
        <v>42</v>
      </c>
      <c r="AY347" s="193" t="s">
        <v>108</v>
      </c>
      <c r="BE347" s="194">
        <f>IF(N347="základní",J347,0)</f>
        <v>0</v>
      </c>
      <c r="BF347" s="194">
        <f>IF(N347="snížená",J347,0)</f>
        <v>0</v>
      </c>
      <c r="BG347" s="194">
        <f>IF(N347="zákl. přenesená",J347,0)</f>
        <v>0</v>
      </c>
      <c r="BH347" s="194">
        <f>IF(N347="sníž. přenesená",J347,0)</f>
        <v>0</v>
      </c>
      <c r="BI347" s="194">
        <f>IF(N347="nulová",J347,0)</f>
        <v>0</v>
      </c>
      <c r="BJ347" s="193" t="s">
        <v>38</v>
      </c>
      <c r="BK347" s="194">
        <f>ROUND(I347*H347,2)</f>
        <v>0</v>
      </c>
      <c r="BL347" s="193" t="s">
        <v>115</v>
      </c>
      <c r="BM347" s="193" t="s">
        <v>435</v>
      </c>
    </row>
    <row r="348" spans="2:65" s="257" customFormat="1" x14ac:dyDescent="0.3">
      <c r="B348" s="262"/>
      <c r="D348" s="236" t="s">
        <v>117</v>
      </c>
      <c r="E348" s="258" t="s">
        <v>1</v>
      </c>
      <c r="F348" s="264" t="s">
        <v>118</v>
      </c>
      <c r="H348" s="258" t="s">
        <v>1</v>
      </c>
      <c r="I348" s="263"/>
      <c r="L348" s="262"/>
      <c r="M348" s="261"/>
      <c r="N348" s="260"/>
      <c r="O348" s="260"/>
      <c r="P348" s="260"/>
      <c r="Q348" s="260"/>
      <c r="R348" s="260"/>
      <c r="S348" s="260"/>
      <c r="T348" s="259"/>
      <c r="AT348" s="258" t="s">
        <v>117</v>
      </c>
      <c r="AU348" s="258" t="s">
        <v>42</v>
      </c>
      <c r="AV348" s="257" t="s">
        <v>38</v>
      </c>
      <c r="AW348" s="257" t="s">
        <v>19</v>
      </c>
      <c r="AX348" s="257" t="s">
        <v>37</v>
      </c>
      <c r="AY348" s="258" t="s">
        <v>108</v>
      </c>
    </row>
    <row r="349" spans="2:65" s="227" customFormat="1" ht="27" x14ac:dyDescent="0.3">
      <c r="B349" s="232"/>
      <c r="D349" s="236" t="s">
        <v>117</v>
      </c>
      <c r="E349" s="228" t="s">
        <v>1</v>
      </c>
      <c r="F349" s="235" t="s">
        <v>387</v>
      </c>
      <c r="H349" s="234">
        <v>76.56</v>
      </c>
      <c r="I349" s="233"/>
      <c r="L349" s="232"/>
      <c r="M349" s="231"/>
      <c r="N349" s="230"/>
      <c r="O349" s="230"/>
      <c r="P349" s="230"/>
      <c r="Q349" s="230"/>
      <c r="R349" s="230"/>
      <c r="S349" s="230"/>
      <c r="T349" s="229"/>
      <c r="AT349" s="228" t="s">
        <v>117</v>
      </c>
      <c r="AU349" s="228" t="s">
        <v>42</v>
      </c>
      <c r="AV349" s="227" t="s">
        <v>42</v>
      </c>
      <c r="AW349" s="227" t="s">
        <v>19</v>
      </c>
      <c r="AX349" s="227" t="s">
        <v>37</v>
      </c>
      <c r="AY349" s="228" t="s">
        <v>108</v>
      </c>
    </row>
    <row r="350" spans="2:65" s="257" customFormat="1" x14ac:dyDescent="0.3">
      <c r="B350" s="262"/>
      <c r="D350" s="236" t="s">
        <v>117</v>
      </c>
      <c r="E350" s="258" t="s">
        <v>1</v>
      </c>
      <c r="F350" s="264" t="s">
        <v>436</v>
      </c>
      <c r="H350" s="258" t="s">
        <v>1</v>
      </c>
      <c r="I350" s="263"/>
      <c r="L350" s="262"/>
      <c r="M350" s="261"/>
      <c r="N350" s="260"/>
      <c r="O350" s="260"/>
      <c r="P350" s="260"/>
      <c r="Q350" s="260"/>
      <c r="R350" s="260"/>
      <c r="S350" s="260"/>
      <c r="T350" s="259"/>
      <c r="AT350" s="258" t="s">
        <v>117</v>
      </c>
      <c r="AU350" s="258" t="s">
        <v>42</v>
      </c>
      <c r="AV350" s="257" t="s">
        <v>38</v>
      </c>
      <c r="AW350" s="257" t="s">
        <v>19</v>
      </c>
      <c r="AX350" s="257" t="s">
        <v>37</v>
      </c>
      <c r="AY350" s="258" t="s">
        <v>108</v>
      </c>
    </row>
    <row r="351" spans="2:65" s="227" customFormat="1" x14ac:dyDescent="0.3">
      <c r="B351" s="232"/>
      <c r="D351" s="236" t="s">
        <v>117</v>
      </c>
      <c r="E351" s="228" t="s">
        <v>1</v>
      </c>
      <c r="F351" s="235" t="s">
        <v>437</v>
      </c>
      <c r="H351" s="234">
        <v>44.4</v>
      </c>
      <c r="I351" s="233"/>
      <c r="L351" s="232"/>
      <c r="M351" s="231"/>
      <c r="N351" s="230"/>
      <c r="O351" s="230"/>
      <c r="P351" s="230"/>
      <c r="Q351" s="230"/>
      <c r="R351" s="230"/>
      <c r="S351" s="230"/>
      <c r="T351" s="229"/>
      <c r="AT351" s="228" t="s">
        <v>117</v>
      </c>
      <c r="AU351" s="228" t="s">
        <v>42</v>
      </c>
      <c r="AV351" s="227" t="s">
        <v>42</v>
      </c>
      <c r="AW351" s="227" t="s">
        <v>19</v>
      </c>
      <c r="AX351" s="227" t="s">
        <v>37</v>
      </c>
      <c r="AY351" s="228" t="s">
        <v>108</v>
      </c>
    </row>
    <row r="352" spans="2:65" s="227" customFormat="1" x14ac:dyDescent="0.3">
      <c r="B352" s="232"/>
      <c r="D352" s="236" t="s">
        <v>117</v>
      </c>
      <c r="E352" s="228" t="s">
        <v>1</v>
      </c>
      <c r="F352" s="235" t="s">
        <v>438</v>
      </c>
      <c r="H352" s="234">
        <v>50.8</v>
      </c>
      <c r="I352" s="233"/>
      <c r="L352" s="232"/>
      <c r="M352" s="231"/>
      <c r="N352" s="230"/>
      <c r="O352" s="230"/>
      <c r="P352" s="230"/>
      <c r="Q352" s="230"/>
      <c r="R352" s="230"/>
      <c r="S352" s="230"/>
      <c r="T352" s="229"/>
      <c r="AT352" s="228" t="s">
        <v>117</v>
      </c>
      <c r="AU352" s="228" t="s">
        <v>42</v>
      </c>
      <c r="AV352" s="227" t="s">
        <v>42</v>
      </c>
      <c r="AW352" s="227" t="s">
        <v>19</v>
      </c>
      <c r="AX352" s="227" t="s">
        <v>37</v>
      </c>
      <c r="AY352" s="228" t="s">
        <v>108</v>
      </c>
    </row>
    <row r="353" spans="2:65" s="227" customFormat="1" x14ac:dyDescent="0.3">
      <c r="B353" s="232"/>
      <c r="D353" s="236" t="s">
        <v>117</v>
      </c>
      <c r="E353" s="228" t="s">
        <v>1</v>
      </c>
      <c r="F353" s="235" t="s">
        <v>439</v>
      </c>
      <c r="H353" s="234">
        <v>39.9</v>
      </c>
      <c r="I353" s="233"/>
      <c r="L353" s="232"/>
      <c r="M353" s="231"/>
      <c r="N353" s="230"/>
      <c r="O353" s="230"/>
      <c r="P353" s="230"/>
      <c r="Q353" s="230"/>
      <c r="R353" s="230"/>
      <c r="S353" s="230"/>
      <c r="T353" s="229"/>
      <c r="AT353" s="228" t="s">
        <v>117</v>
      </c>
      <c r="AU353" s="228" t="s">
        <v>42</v>
      </c>
      <c r="AV353" s="227" t="s">
        <v>42</v>
      </c>
      <c r="AW353" s="227" t="s">
        <v>19</v>
      </c>
      <c r="AX353" s="227" t="s">
        <v>37</v>
      </c>
      <c r="AY353" s="228" t="s">
        <v>108</v>
      </c>
    </row>
    <row r="354" spans="2:65" s="227" customFormat="1" x14ac:dyDescent="0.3">
      <c r="B354" s="232"/>
      <c r="D354" s="236" t="s">
        <v>117</v>
      </c>
      <c r="E354" s="228" t="s">
        <v>1</v>
      </c>
      <c r="F354" s="235" t="s">
        <v>440</v>
      </c>
      <c r="H354" s="234">
        <v>36.700000000000003</v>
      </c>
      <c r="I354" s="233"/>
      <c r="L354" s="232"/>
      <c r="M354" s="231"/>
      <c r="N354" s="230"/>
      <c r="O354" s="230"/>
      <c r="P354" s="230"/>
      <c r="Q354" s="230"/>
      <c r="R354" s="230"/>
      <c r="S354" s="230"/>
      <c r="T354" s="229"/>
      <c r="AT354" s="228" t="s">
        <v>117</v>
      </c>
      <c r="AU354" s="228" t="s">
        <v>42</v>
      </c>
      <c r="AV354" s="227" t="s">
        <v>42</v>
      </c>
      <c r="AW354" s="227" t="s">
        <v>19</v>
      </c>
      <c r="AX354" s="227" t="s">
        <v>37</v>
      </c>
      <c r="AY354" s="228" t="s">
        <v>108</v>
      </c>
    </row>
    <row r="355" spans="2:65" s="227" customFormat="1" x14ac:dyDescent="0.3">
      <c r="B355" s="232"/>
      <c r="D355" s="236" t="s">
        <v>117</v>
      </c>
      <c r="E355" s="228" t="s">
        <v>1</v>
      </c>
      <c r="F355" s="235" t="s">
        <v>441</v>
      </c>
      <c r="H355" s="234">
        <v>11.42</v>
      </c>
      <c r="I355" s="233"/>
      <c r="L355" s="232"/>
      <c r="M355" s="231"/>
      <c r="N355" s="230"/>
      <c r="O355" s="230"/>
      <c r="P355" s="230"/>
      <c r="Q355" s="230"/>
      <c r="R355" s="230"/>
      <c r="S355" s="230"/>
      <c r="T355" s="229"/>
      <c r="AT355" s="228" t="s">
        <v>117</v>
      </c>
      <c r="AU355" s="228" t="s">
        <v>42</v>
      </c>
      <c r="AV355" s="227" t="s">
        <v>42</v>
      </c>
      <c r="AW355" s="227" t="s">
        <v>19</v>
      </c>
      <c r="AX355" s="227" t="s">
        <v>37</v>
      </c>
      <c r="AY355" s="228" t="s">
        <v>108</v>
      </c>
    </row>
    <row r="356" spans="2:65" s="257" customFormat="1" x14ac:dyDescent="0.3">
      <c r="B356" s="262"/>
      <c r="D356" s="236" t="s">
        <v>117</v>
      </c>
      <c r="E356" s="258" t="s">
        <v>1</v>
      </c>
      <c r="F356" s="264" t="s">
        <v>442</v>
      </c>
      <c r="H356" s="258" t="s">
        <v>1</v>
      </c>
      <c r="I356" s="263"/>
      <c r="L356" s="262"/>
      <c r="M356" s="261"/>
      <c r="N356" s="260"/>
      <c r="O356" s="260"/>
      <c r="P356" s="260"/>
      <c r="Q356" s="260"/>
      <c r="R356" s="260"/>
      <c r="S356" s="260"/>
      <c r="T356" s="259"/>
      <c r="AT356" s="258" t="s">
        <v>117</v>
      </c>
      <c r="AU356" s="258" t="s">
        <v>42</v>
      </c>
      <c r="AV356" s="257" t="s">
        <v>38</v>
      </c>
      <c r="AW356" s="257" t="s">
        <v>19</v>
      </c>
      <c r="AX356" s="257" t="s">
        <v>37</v>
      </c>
      <c r="AY356" s="258" t="s">
        <v>108</v>
      </c>
    </row>
    <row r="357" spans="2:65" s="227" customFormat="1" x14ac:dyDescent="0.3">
      <c r="B357" s="232"/>
      <c r="D357" s="236" t="s">
        <v>117</v>
      </c>
      <c r="E357" s="228" t="s">
        <v>1</v>
      </c>
      <c r="F357" s="235" t="s">
        <v>437</v>
      </c>
      <c r="H357" s="234">
        <v>44.4</v>
      </c>
      <c r="I357" s="233"/>
      <c r="L357" s="232"/>
      <c r="M357" s="231"/>
      <c r="N357" s="230"/>
      <c r="O357" s="230"/>
      <c r="P357" s="230"/>
      <c r="Q357" s="230"/>
      <c r="R357" s="230"/>
      <c r="S357" s="230"/>
      <c r="T357" s="229"/>
      <c r="AT357" s="228" t="s">
        <v>117</v>
      </c>
      <c r="AU357" s="228" t="s">
        <v>42</v>
      </c>
      <c r="AV357" s="227" t="s">
        <v>42</v>
      </c>
      <c r="AW357" s="227" t="s">
        <v>19</v>
      </c>
      <c r="AX357" s="227" t="s">
        <v>37</v>
      </c>
      <c r="AY357" s="228" t="s">
        <v>108</v>
      </c>
    </row>
    <row r="358" spans="2:65" s="227" customFormat="1" x14ac:dyDescent="0.3">
      <c r="B358" s="232"/>
      <c r="D358" s="236" t="s">
        <v>117</v>
      </c>
      <c r="E358" s="228" t="s">
        <v>1</v>
      </c>
      <c r="F358" s="235" t="s">
        <v>438</v>
      </c>
      <c r="H358" s="234">
        <v>50.8</v>
      </c>
      <c r="I358" s="233"/>
      <c r="L358" s="232"/>
      <c r="M358" s="231"/>
      <c r="N358" s="230"/>
      <c r="O358" s="230"/>
      <c r="P358" s="230"/>
      <c r="Q358" s="230"/>
      <c r="R358" s="230"/>
      <c r="S358" s="230"/>
      <c r="T358" s="229"/>
      <c r="AT358" s="228" t="s">
        <v>117</v>
      </c>
      <c r="AU358" s="228" t="s">
        <v>42</v>
      </c>
      <c r="AV358" s="227" t="s">
        <v>42</v>
      </c>
      <c r="AW358" s="227" t="s">
        <v>19</v>
      </c>
      <c r="AX358" s="227" t="s">
        <v>37</v>
      </c>
      <c r="AY358" s="228" t="s">
        <v>108</v>
      </c>
    </row>
    <row r="359" spans="2:65" s="227" customFormat="1" x14ac:dyDescent="0.3">
      <c r="B359" s="232"/>
      <c r="D359" s="236" t="s">
        <v>117</v>
      </c>
      <c r="E359" s="228" t="s">
        <v>1</v>
      </c>
      <c r="F359" s="235" t="s">
        <v>443</v>
      </c>
      <c r="H359" s="234">
        <v>7.98</v>
      </c>
      <c r="I359" s="233"/>
      <c r="L359" s="232"/>
      <c r="M359" s="231"/>
      <c r="N359" s="230"/>
      <c r="O359" s="230"/>
      <c r="P359" s="230"/>
      <c r="Q359" s="230"/>
      <c r="R359" s="230"/>
      <c r="S359" s="230"/>
      <c r="T359" s="229"/>
      <c r="AT359" s="228" t="s">
        <v>117</v>
      </c>
      <c r="AU359" s="228" t="s">
        <v>42</v>
      </c>
      <c r="AV359" s="227" t="s">
        <v>42</v>
      </c>
      <c r="AW359" s="227" t="s">
        <v>19</v>
      </c>
      <c r="AX359" s="227" t="s">
        <v>37</v>
      </c>
      <c r="AY359" s="228" t="s">
        <v>108</v>
      </c>
    </row>
    <row r="360" spans="2:65" s="227" customFormat="1" x14ac:dyDescent="0.3">
      <c r="B360" s="232"/>
      <c r="D360" s="236" t="s">
        <v>117</v>
      </c>
      <c r="E360" s="228" t="s">
        <v>1</v>
      </c>
      <c r="F360" s="235" t="s">
        <v>444</v>
      </c>
      <c r="H360" s="234">
        <v>19.559999999999999</v>
      </c>
      <c r="I360" s="233"/>
      <c r="L360" s="232"/>
      <c r="M360" s="231"/>
      <c r="N360" s="230"/>
      <c r="O360" s="230"/>
      <c r="P360" s="230"/>
      <c r="Q360" s="230"/>
      <c r="R360" s="230"/>
      <c r="S360" s="230"/>
      <c r="T360" s="229"/>
      <c r="AT360" s="228" t="s">
        <v>117</v>
      </c>
      <c r="AU360" s="228" t="s">
        <v>42</v>
      </c>
      <c r="AV360" s="227" t="s">
        <v>42</v>
      </c>
      <c r="AW360" s="227" t="s">
        <v>19</v>
      </c>
      <c r="AX360" s="227" t="s">
        <v>37</v>
      </c>
      <c r="AY360" s="228" t="s">
        <v>108</v>
      </c>
    </row>
    <row r="361" spans="2:65" s="227" customFormat="1" x14ac:dyDescent="0.3">
      <c r="B361" s="232"/>
      <c r="D361" s="236" t="s">
        <v>117</v>
      </c>
      <c r="E361" s="228" t="s">
        <v>1</v>
      </c>
      <c r="F361" s="235" t="s">
        <v>440</v>
      </c>
      <c r="H361" s="234">
        <v>36.700000000000003</v>
      </c>
      <c r="I361" s="233"/>
      <c r="L361" s="232"/>
      <c r="M361" s="231"/>
      <c r="N361" s="230"/>
      <c r="O361" s="230"/>
      <c r="P361" s="230"/>
      <c r="Q361" s="230"/>
      <c r="R361" s="230"/>
      <c r="S361" s="230"/>
      <c r="T361" s="229"/>
      <c r="AT361" s="228" t="s">
        <v>117</v>
      </c>
      <c r="AU361" s="228" t="s">
        <v>42</v>
      </c>
      <c r="AV361" s="227" t="s">
        <v>42</v>
      </c>
      <c r="AW361" s="227" t="s">
        <v>19</v>
      </c>
      <c r="AX361" s="227" t="s">
        <v>37</v>
      </c>
      <c r="AY361" s="228" t="s">
        <v>108</v>
      </c>
    </row>
    <row r="362" spans="2:65" s="227" customFormat="1" x14ac:dyDescent="0.3">
      <c r="B362" s="232"/>
      <c r="D362" s="236" t="s">
        <v>117</v>
      </c>
      <c r="E362" s="228" t="s">
        <v>1</v>
      </c>
      <c r="F362" s="235" t="s">
        <v>445</v>
      </c>
      <c r="H362" s="234">
        <v>47.04</v>
      </c>
      <c r="I362" s="233"/>
      <c r="L362" s="232"/>
      <c r="M362" s="231"/>
      <c r="N362" s="230"/>
      <c r="O362" s="230"/>
      <c r="P362" s="230"/>
      <c r="Q362" s="230"/>
      <c r="R362" s="230"/>
      <c r="S362" s="230"/>
      <c r="T362" s="229"/>
      <c r="AT362" s="228" t="s">
        <v>117</v>
      </c>
      <c r="AU362" s="228" t="s">
        <v>42</v>
      </c>
      <c r="AV362" s="227" t="s">
        <v>42</v>
      </c>
      <c r="AW362" s="227" t="s">
        <v>19</v>
      </c>
      <c r="AX362" s="227" t="s">
        <v>37</v>
      </c>
      <c r="AY362" s="228" t="s">
        <v>108</v>
      </c>
    </row>
    <row r="363" spans="2:65" s="227" customFormat="1" x14ac:dyDescent="0.3">
      <c r="B363" s="232"/>
      <c r="D363" s="236" t="s">
        <v>117</v>
      </c>
      <c r="E363" s="228" t="s">
        <v>1</v>
      </c>
      <c r="F363" s="235" t="s">
        <v>441</v>
      </c>
      <c r="H363" s="234">
        <v>11.42</v>
      </c>
      <c r="I363" s="233"/>
      <c r="L363" s="232"/>
      <c r="M363" s="231"/>
      <c r="N363" s="230"/>
      <c r="O363" s="230"/>
      <c r="P363" s="230"/>
      <c r="Q363" s="230"/>
      <c r="R363" s="230"/>
      <c r="S363" s="230"/>
      <c r="T363" s="229"/>
      <c r="AT363" s="228" t="s">
        <v>117</v>
      </c>
      <c r="AU363" s="228" t="s">
        <v>42</v>
      </c>
      <c r="AV363" s="227" t="s">
        <v>42</v>
      </c>
      <c r="AW363" s="227" t="s">
        <v>19</v>
      </c>
      <c r="AX363" s="227" t="s">
        <v>37</v>
      </c>
      <c r="AY363" s="228" t="s">
        <v>108</v>
      </c>
    </row>
    <row r="364" spans="2:65" s="227" customFormat="1" x14ac:dyDescent="0.3">
      <c r="B364" s="232"/>
      <c r="D364" s="240" t="s">
        <v>117</v>
      </c>
      <c r="E364" s="239" t="s">
        <v>1</v>
      </c>
      <c r="F364" s="238" t="s">
        <v>446</v>
      </c>
      <c r="H364" s="237">
        <v>22.96</v>
      </c>
      <c r="I364" s="233"/>
      <c r="L364" s="232"/>
      <c r="M364" s="231"/>
      <c r="N364" s="230"/>
      <c r="O364" s="230"/>
      <c r="P364" s="230"/>
      <c r="Q364" s="230"/>
      <c r="R364" s="230"/>
      <c r="S364" s="230"/>
      <c r="T364" s="229"/>
      <c r="AT364" s="228" t="s">
        <v>117</v>
      </c>
      <c r="AU364" s="228" t="s">
        <v>42</v>
      </c>
      <c r="AV364" s="227" t="s">
        <v>42</v>
      </c>
      <c r="AW364" s="227" t="s">
        <v>19</v>
      </c>
      <c r="AX364" s="227" t="s">
        <v>37</v>
      </c>
      <c r="AY364" s="228" t="s">
        <v>108</v>
      </c>
    </row>
    <row r="365" spans="2:65" s="188" customFormat="1" ht="22.5" customHeight="1" x14ac:dyDescent="0.3">
      <c r="B365" s="207"/>
      <c r="C365" s="252" t="s">
        <v>447</v>
      </c>
      <c r="D365" s="252" t="s">
        <v>178</v>
      </c>
      <c r="E365" s="251" t="s">
        <v>448</v>
      </c>
      <c r="F365" s="246" t="s">
        <v>449</v>
      </c>
      <c r="G365" s="250" t="s">
        <v>385</v>
      </c>
      <c r="H365" s="249">
        <v>525.67200000000003</v>
      </c>
      <c r="I365" s="248"/>
      <c r="J365" s="247">
        <f>ROUND(I365*H365,2)</f>
        <v>0</v>
      </c>
      <c r="K365" s="246" t="s">
        <v>114</v>
      </c>
      <c r="L365" s="245"/>
      <c r="M365" s="244" t="s">
        <v>1</v>
      </c>
      <c r="N365" s="243" t="s">
        <v>26</v>
      </c>
      <c r="O365" s="223"/>
      <c r="P365" s="222">
        <f>O365*H365</f>
        <v>0</v>
      </c>
      <c r="Q365" s="222">
        <v>3.0000000000000001E-5</v>
      </c>
      <c r="R365" s="222">
        <f>Q365*H365</f>
        <v>1.5770160000000002E-2</v>
      </c>
      <c r="S365" s="222">
        <v>0</v>
      </c>
      <c r="T365" s="221">
        <f>S365*H365</f>
        <v>0</v>
      </c>
      <c r="AR365" s="193" t="s">
        <v>152</v>
      </c>
      <c r="AT365" s="193" t="s">
        <v>178</v>
      </c>
      <c r="AU365" s="193" t="s">
        <v>42</v>
      </c>
      <c r="AY365" s="193" t="s">
        <v>108</v>
      </c>
      <c r="BE365" s="194">
        <f>IF(N365="základní",J365,0)</f>
        <v>0</v>
      </c>
      <c r="BF365" s="194">
        <f>IF(N365="snížená",J365,0)</f>
        <v>0</v>
      </c>
      <c r="BG365" s="194">
        <f>IF(N365="zákl. přenesená",J365,0)</f>
        <v>0</v>
      </c>
      <c r="BH365" s="194">
        <f>IF(N365="sníž. přenesená",J365,0)</f>
        <v>0</v>
      </c>
      <c r="BI365" s="194">
        <f>IF(N365="nulová",J365,0)</f>
        <v>0</v>
      </c>
      <c r="BJ365" s="193" t="s">
        <v>38</v>
      </c>
      <c r="BK365" s="194">
        <f>ROUND(I365*H365,2)</f>
        <v>0</v>
      </c>
      <c r="BL365" s="193" t="s">
        <v>115</v>
      </c>
      <c r="BM365" s="193" t="s">
        <v>450</v>
      </c>
    </row>
    <row r="366" spans="2:65" s="188" customFormat="1" ht="27" x14ac:dyDescent="0.3">
      <c r="B366" s="189"/>
      <c r="D366" s="236" t="s">
        <v>243</v>
      </c>
      <c r="F366" s="256" t="s">
        <v>451</v>
      </c>
      <c r="I366" s="255"/>
      <c r="L366" s="189"/>
      <c r="M366" s="254"/>
      <c r="N366" s="223"/>
      <c r="O366" s="223"/>
      <c r="P366" s="223"/>
      <c r="Q366" s="223"/>
      <c r="R366" s="223"/>
      <c r="S366" s="223"/>
      <c r="T366" s="253"/>
      <c r="AT366" s="193" t="s">
        <v>243</v>
      </c>
      <c r="AU366" s="193" t="s">
        <v>42</v>
      </c>
    </row>
    <row r="367" spans="2:65" s="227" customFormat="1" x14ac:dyDescent="0.3">
      <c r="B367" s="232"/>
      <c r="D367" s="240" t="s">
        <v>117</v>
      </c>
      <c r="F367" s="238" t="s">
        <v>452</v>
      </c>
      <c r="H367" s="237">
        <v>525.67200000000003</v>
      </c>
      <c r="I367" s="233"/>
      <c r="L367" s="232"/>
      <c r="M367" s="231"/>
      <c r="N367" s="230"/>
      <c r="O367" s="230"/>
      <c r="P367" s="230"/>
      <c r="Q367" s="230"/>
      <c r="R367" s="230"/>
      <c r="S367" s="230"/>
      <c r="T367" s="229"/>
      <c r="AT367" s="228" t="s">
        <v>117</v>
      </c>
      <c r="AU367" s="228" t="s">
        <v>42</v>
      </c>
      <c r="AV367" s="227" t="s">
        <v>42</v>
      </c>
      <c r="AW367" s="227" t="s">
        <v>2</v>
      </c>
      <c r="AX367" s="227" t="s">
        <v>38</v>
      </c>
      <c r="AY367" s="228" t="s">
        <v>108</v>
      </c>
    </row>
    <row r="368" spans="2:65" s="188" customFormat="1" ht="22.5" customHeight="1" x14ac:dyDescent="0.3">
      <c r="B368" s="207"/>
      <c r="C368" s="206" t="s">
        <v>453</v>
      </c>
      <c r="D368" s="206" t="s">
        <v>110</v>
      </c>
      <c r="E368" s="205" t="s">
        <v>454</v>
      </c>
      <c r="F368" s="200" t="s">
        <v>455</v>
      </c>
      <c r="G368" s="204" t="s">
        <v>113</v>
      </c>
      <c r="H368" s="203">
        <v>186.6</v>
      </c>
      <c r="I368" s="202"/>
      <c r="J368" s="201">
        <f>ROUND(I368*H368,2)</f>
        <v>0</v>
      </c>
      <c r="K368" s="200" t="s">
        <v>279</v>
      </c>
      <c r="L368" s="189"/>
      <c r="M368" s="199" t="s">
        <v>1</v>
      </c>
      <c r="N368" s="224" t="s">
        <v>26</v>
      </c>
      <c r="O368" s="223"/>
      <c r="P368" s="222">
        <f>O368*H368</f>
        <v>0</v>
      </c>
      <c r="Q368" s="222">
        <v>8.2500000000000004E-3</v>
      </c>
      <c r="R368" s="222">
        <f>Q368*H368</f>
        <v>1.53945</v>
      </c>
      <c r="S368" s="222">
        <v>0</v>
      </c>
      <c r="T368" s="221">
        <f>S368*H368</f>
        <v>0</v>
      </c>
      <c r="AR368" s="193" t="s">
        <v>115</v>
      </c>
      <c r="AT368" s="193" t="s">
        <v>110</v>
      </c>
      <c r="AU368" s="193" t="s">
        <v>42</v>
      </c>
      <c r="AY368" s="193" t="s">
        <v>108</v>
      </c>
      <c r="BE368" s="194">
        <f>IF(N368="základní",J368,0)</f>
        <v>0</v>
      </c>
      <c r="BF368" s="194">
        <f>IF(N368="snížená",J368,0)</f>
        <v>0</v>
      </c>
      <c r="BG368" s="194">
        <f>IF(N368="zákl. přenesená",J368,0)</f>
        <v>0</v>
      </c>
      <c r="BH368" s="194">
        <f>IF(N368="sníž. přenesená",J368,0)</f>
        <v>0</v>
      </c>
      <c r="BI368" s="194">
        <f>IF(N368="nulová",J368,0)</f>
        <v>0</v>
      </c>
      <c r="BJ368" s="193" t="s">
        <v>38</v>
      </c>
      <c r="BK368" s="194">
        <f>ROUND(I368*H368,2)</f>
        <v>0</v>
      </c>
      <c r="BL368" s="193" t="s">
        <v>115</v>
      </c>
      <c r="BM368" s="193" t="s">
        <v>456</v>
      </c>
    </row>
    <row r="369" spans="2:51" s="257" customFormat="1" x14ac:dyDescent="0.3">
      <c r="B369" s="262"/>
      <c r="D369" s="236" t="s">
        <v>117</v>
      </c>
      <c r="E369" s="258" t="s">
        <v>1</v>
      </c>
      <c r="F369" s="264" t="s">
        <v>389</v>
      </c>
      <c r="H369" s="258" t="s">
        <v>1</v>
      </c>
      <c r="I369" s="263"/>
      <c r="L369" s="262"/>
      <c r="M369" s="261"/>
      <c r="N369" s="260"/>
      <c r="O369" s="260"/>
      <c r="P369" s="260"/>
      <c r="Q369" s="260"/>
      <c r="R369" s="260"/>
      <c r="S369" s="260"/>
      <c r="T369" s="259"/>
      <c r="AT369" s="258" t="s">
        <v>117</v>
      </c>
      <c r="AU369" s="258" t="s">
        <v>42</v>
      </c>
      <c r="AV369" s="257" t="s">
        <v>38</v>
      </c>
      <c r="AW369" s="257" t="s">
        <v>19</v>
      </c>
      <c r="AX369" s="257" t="s">
        <v>37</v>
      </c>
      <c r="AY369" s="258" t="s">
        <v>108</v>
      </c>
    </row>
    <row r="370" spans="2:51" s="257" customFormat="1" x14ac:dyDescent="0.3">
      <c r="B370" s="262"/>
      <c r="D370" s="236" t="s">
        <v>117</v>
      </c>
      <c r="E370" s="258" t="s">
        <v>1</v>
      </c>
      <c r="F370" s="264" t="s">
        <v>457</v>
      </c>
      <c r="H370" s="258" t="s">
        <v>1</v>
      </c>
      <c r="I370" s="263"/>
      <c r="L370" s="262"/>
      <c r="M370" s="261"/>
      <c r="N370" s="260"/>
      <c r="O370" s="260"/>
      <c r="P370" s="260"/>
      <c r="Q370" s="260"/>
      <c r="R370" s="260"/>
      <c r="S370" s="260"/>
      <c r="T370" s="259"/>
      <c r="AT370" s="258" t="s">
        <v>117</v>
      </c>
      <c r="AU370" s="258" t="s">
        <v>42</v>
      </c>
      <c r="AV370" s="257" t="s">
        <v>38</v>
      </c>
      <c r="AW370" s="257" t="s">
        <v>19</v>
      </c>
      <c r="AX370" s="257" t="s">
        <v>37</v>
      </c>
      <c r="AY370" s="258" t="s">
        <v>108</v>
      </c>
    </row>
    <row r="371" spans="2:51" s="257" customFormat="1" x14ac:dyDescent="0.3">
      <c r="B371" s="262"/>
      <c r="D371" s="236" t="s">
        <v>117</v>
      </c>
      <c r="E371" s="258" t="s">
        <v>1</v>
      </c>
      <c r="F371" s="264" t="s">
        <v>330</v>
      </c>
      <c r="H371" s="258" t="s">
        <v>1</v>
      </c>
      <c r="I371" s="263"/>
      <c r="L371" s="262"/>
      <c r="M371" s="261"/>
      <c r="N371" s="260"/>
      <c r="O371" s="260"/>
      <c r="P371" s="260"/>
      <c r="Q371" s="260"/>
      <c r="R371" s="260"/>
      <c r="S371" s="260"/>
      <c r="T371" s="259"/>
      <c r="AT371" s="258" t="s">
        <v>117</v>
      </c>
      <c r="AU371" s="258" t="s">
        <v>42</v>
      </c>
      <c r="AV371" s="257" t="s">
        <v>38</v>
      </c>
      <c r="AW371" s="257" t="s">
        <v>19</v>
      </c>
      <c r="AX371" s="257" t="s">
        <v>37</v>
      </c>
      <c r="AY371" s="258" t="s">
        <v>108</v>
      </c>
    </row>
    <row r="372" spans="2:51" s="227" customFormat="1" x14ac:dyDescent="0.3">
      <c r="B372" s="232"/>
      <c r="D372" s="236" t="s">
        <v>117</v>
      </c>
      <c r="E372" s="228" t="s">
        <v>1</v>
      </c>
      <c r="F372" s="235" t="s">
        <v>458</v>
      </c>
      <c r="H372" s="234">
        <v>24.84</v>
      </c>
      <c r="I372" s="233"/>
      <c r="L372" s="232"/>
      <c r="M372" s="231"/>
      <c r="N372" s="230"/>
      <c r="O372" s="230"/>
      <c r="P372" s="230"/>
      <c r="Q372" s="230"/>
      <c r="R372" s="230"/>
      <c r="S372" s="230"/>
      <c r="T372" s="229"/>
      <c r="AT372" s="228" t="s">
        <v>117</v>
      </c>
      <c r="AU372" s="228" t="s">
        <v>42</v>
      </c>
      <c r="AV372" s="227" t="s">
        <v>42</v>
      </c>
      <c r="AW372" s="227" t="s">
        <v>19</v>
      </c>
      <c r="AX372" s="227" t="s">
        <v>37</v>
      </c>
      <c r="AY372" s="228" t="s">
        <v>108</v>
      </c>
    </row>
    <row r="373" spans="2:51" s="227" customFormat="1" x14ac:dyDescent="0.3">
      <c r="B373" s="232"/>
      <c r="D373" s="236" t="s">
        <v>117</v>
      </c>
      <c r="E373" s="228" t="s">
        <v>1</v>
      </c>
      <c r="F373" s="235" t="s">
        <v>459</v>
      </c>
      <c r="H373" s="234">
        <v>12.18</v>
      </c>
      <c r="I373" s="233"/>
      <c r="L373" s="232"/>
      <c r="M373" s="231"/>
      <c r="N373" s="230"/>
      <c r="O373" s="230"/>
      <c r="P373" s="230"/>
      <c r="Q373" s="230"/>
      <c r="R373" s="230"/>
      <c r="S373" s="230"/>
      <c r="T373" s="229"/>
      <c r="AT373" s="228" t="s">
        <v>117</v>
      </c>
      <c r="AU373" s="228" t="s">
        <v>42</v>
      </c>
      <c r="AV373" s="227" t="s">
        <v>42</v>
      </c>
      <c r="AW373" s="227" t="s">
        <v>19</v>
      </c>
      <c r="AX373" s="227" t="s">
        <v>37</v>
      </c>
      <c r="AY373" s="228" t="s">
        <v>108</v>
      </c>
    </row>
    <row r="374" spans="2:51" s="227" customFormat="1" x14ac:dyDescent="0.3">
      <c r="B374" s="232"/>
      <c r="D374" s="236" t="s">
        <v>117</v>
      </c>
      <c r="E374" s="228" t="s">
        <v>1</v>
      </c>
      <c r="F374" s="235" t="s">
        <v>460</v>
      </c>
      <c r="H374" s="234">
        <v>6.72</v>
      </c>
      <c r="I374" s="233"/>
      <c r="L374" s="232"/>
      <c r="M374" s="231"/>
      <c r="N374" s="230"/>
      <c r="O374" s="230"/>
      <c r="P374" s="230"/>
      <c r="Q374" s="230"/>
      <c r="R374" s="230"/>
      <c r="S374" s="230"/>
      <c r="T374" s="229"/>
      <c r="AT374" s="228" t="s">
        <v>117</v>
      </c>
      <c r="AU374" s="228" t="s">
        <v>42</v>
      </c>
      <c r="AV374" s="227" t="s">
        <v>42</v>
      </c>
      <c r="AW374" s="227" t="s">
        <v>19</v>
      </c>
      <c r="AX374" s="227" t="s">
        <v>37</v>
      </c>
      <c r="AY374" s="228" t="s">
        <v>108</v>
      </c>
    </row>
    <row r="375" spans="2:51" s="227" customFormat="1" x14ac:dyDescent="0.3">
      <c r="B375" s="232"/>
      <c r="D375" s="236" t="s">
        <v>117</v>
      </c>
      <c r="E375" s="228" t="s">
        <v>1</v>
      </c>
      <c r="F375" s="235" t="s">
        <v>461</v>
      </c>
      <c r="H375" s="234">
        <v>12.54</v>
      </c>
      <c r="I375" s="233"/>
      <c r="L375" s="232"/>
      <c r="M375" s="231"/>
      <c r="N375" s="230"/>
      <c r="O375" s="230"/>
      <c r="P375" s="230"/>
      <c r="Q375" s="230"/>
      <c r="R375" s="230"/>
      <c r="S375" s="230"/>
      <c r="T375" s="229"/>
      <c r="AT375" s="228" t="s">
        <v>117</v>
      </c>
      <c r="AU375" s="228" t="s">
        <v>42</v>
      </c>
      <c r="AV375" s="227" t="s">
        <v>42</v>
      </c>
      <c r="AW375" s="227" t="s">
        <v>19</v>
      </c>
      <c r="AX375" s="227" t="s">
        <v>37</v>
      </c>
      <c r="AY375" s="228" t="s">
        <v>108</v>
      </c>
    </row>
    <row r="376" spans="2:51" s="227" customFormat="1" x14ac:dyDescent="0.3">
      <c r="B376" s="232"/>
      <c r="D376" s="236" t="s">
        <v>117</v>
      </c>
      <c r="E376" s="228" t="s">
        <v>1</v>
      </c>
      <c r="F376" s="235" t="s">
        <v>462</v>
      </c>
      <c r="H376" s="234">
        <v>5.58</v>
      </c>
      <c r="I376" s="233"/>
      <c r="L376" s="232"/>
      <c r="M376" s="231"/>
      <c r="N376" s="230"/>
      <c r="O376" s="230"/>
      <c r="P376" s="230"/>
      <c r="Q376" s="230"/>
      <c r="R376" s="230"/>
      <c r="S376" s="230"/>
      <c r="T376" s="229"/>
      <c r="AT376" s="228" t="s">
        <v>117</v>
      </c>
      <c r="AU376" s="228" t="s">
        <v>42</v>
      </c>
      <c r="AV376" s="227" t="s">
        <v>42</v>
      </c>
      <c r="AW376" s="227" t="s">
        <v>19</v>
      </c>
      <c r="AX376" s="227" t="s">
        <v>37</v>
      </c>
      <c r="AY376" s="228" t="s">
        <v>108</v>
      </c>
    </row>
    <row r="377" spans="2:51" s="227" customFormat="1" x14ac:dyDescent="0.3">
      <c r="B377" s="232"/>
      <c r="D377" s="236" t="s">
        <v>117</v>
      </c>
      <c r="E377" s="228" t="s">
        <v>1</v>
      </c>
      <c r="F377" s="235" t="s">
        <v>463</v>
      </c>
      <c r="H377" s="234">
        <v>5.64</v>
      </c>
      <c r="I377" s="233"/>
      <c r="L377" s="232"/>
      <c r="M377" s="231"/>
      <c r="N377" s="230"/>
      <c r="O377" s="230"/>
      <c r="P377" s="230"/>
      <c r="Q377" s="230"/>
      <c r="R377" s="230"/>
      <c r="S377" s="230"/>
      <c r="T377" s="229"/>
      <c r="AT377" s="228" t="s">
        <v>117</v>
      </c>
      <c r="AU377" s="228" t="s">
        <v>42</v>
      </c>
      <c r="AV377" s="227" t="s">
        <v>42</v>
      </c>
      <c r="AW377" s="227" t="s">
        <v>19</v>
      </c>
      <c r="AX377" s="227" t="s">
        <v>37</v>
      </c>
      <c r="AY377" s="228" t="s">
        <v>108</v>
      </c>
    </row>
    <row r="378" spans="2:51" s="227" customFormat="1" x14ac:dyDescent="0.3">
      <c r="B378" s="232"/>
      <c r="D378" s="236" t="s">
        <v>117</v>
      </c>
      <c r="E378" s="228" t="s">
        <v>1</v>
      </c>
      <c r="F378" s="235" t="s">
        <v>464</v>
      </c>
      <c r="H378" s="234">
        <v>5.04</v>
      </c>
      <c r="I378" s="233"/>
      <c r="L378" s="232"/>
      <c r="M378" s="231"/>
      <c r="N378" s="230"/>
      <c r="O378" s="230"/>
      <c r="P378" s="230"/>
      <c r="Q378" s="230"/>
      <c r="R378" s="230"/>
      <c r="S378" s="230"/>
      <c r="T378" s="229"/>
      <c r="AT378" s="228" t="s">
        <v>117</v>
      </c>
      <c r="AU378" s="228" t="s">
        <v>42</v>
      </c>
      <c r="AV378" s="227" t="s">
        <v>42</v>
      </c>
      <c r="AW378" s="227" t="s">
        <v>19</v>
      </c>
      <c r="AX378" s="227" t="s">
        <v>37</v>
      </c>
      <c r="AY378" s="228" t="s">
        <v>108</v>
      </c>
    </row>
    <row r="379" spans="2:51" s="227" customFormat="1" x14ac:dyDescent="0.3">
      <c r="B379" s="232"/>
      <c r="D379" s="236" t="s">
        <v>117</v>
      </c>
      <c r="E379" s="228" t="s">
        <v>1</v>
      </c>
      <c r="F379" s="235" t="s">
        <v>465</v>
      </c>
      <c r="H379" s="234">
        <v>5.7</v>
      </c>
      <c r="I379" s="233"/>
      <c r="L379" s="232"/>
      <c r="M379" s="231"/>
      <c r="N379" s="230"/>
      <c r="O379" s="230"/>
      <c r="P379" s="230"/>
      <c r="Q379" s="230"/>
      <c r="R379" s="230"/>
      <c r="S379" s="230"/>
      <c r="T379" s="229"/>
      <c r="AT379" s="228" t="s">
        <v>117</v>
      </c>
      <c r="AU379" s="228" t="s">
        <v>42</v>
      </c>
      <c r="AV379" s="227" t="s">
        <v>42</v>
      </c>
      <c r="AW379" s="227" t="s">
        <v>19</v>
      </c>
      <c r="AX379" s="227" t="s">
        <v>37</v>
      </c>
      <c r="AY379" s="228" t="s">
        <v>108</v>
      </c>
    </row>
    <row r="380" spans="2:51" s="227" customFormat="1" x14ac:dyDescent="0.3">
      <c r="B380" s="232"/>
      <c r="D380" s="236" t="s">
        <v>117</v>
      </c>
      <c r="E380" s="228" t="s">
        <v>1</v>
      </c>
      <c r="F380" s="235" t="s">
        <v>466</v>
      </c>
      <c r="H380" s="234">
        <v>5.34</v>
      </c>
      <c r="I380" s="233"/>
      <c r="L380" s="232"/>
      <c r="M380" s="231"/>
      <c r="N380" s="230"/>
      <c r="O380" s="230"/>
      <c r="P380" s="230"/>
      <c r="Q380" s="230"/>
      <c r="R380" s="230"/>
      <c r="S380" s="230"/>
      <c r="T380" s="229"/>
      <c r="AT380" s="228" t="s">
        <v>117</v>
      </c>
      <c r="AU380" s="228" t="s">
        <v>42</v>
      </c>
      <c r="AV380" s="227" t="s">
        <v>42</v>
      </c>
      <c r="AW380" s="227" t="s">
        <v>19</v>
      </c>
      <c r="AX380" s="227" t="s">
        <v>37</v>
      </c>
      <c r="AY380" s="228" t="s">
        <v>108</v>
      </c>
    </row>
    <row r="381" spans="2:51" s="227" customFormat="1" x14ac:dyDescent="0.3">
      <c r="B381" s="232"/>
      <c r="D381" s="236" t="s">
        <v>117</v>
      </c>
      <c r="E381" s="228" t="s">
        <v>1</v>
      </c>
      <c r="F381" s="235" t="s">
        <v>467</v>
      </c>
      <c r="H381" s="234">
        <v>6.54</v>
      </c>
      <c r="I381" s="233"/>
      <c r="L381" s="232"/>
      <c r="M381" s="231"/>
      <c r="N381" s="230"/>
      <c r="O381" s="230"/>
      <c r="P381" s="230"/>
      <c r="Q381" s="230"/>
      <c r="R381" s="230"/>
      <c r="S381" s="230"/>
      <c r="T381" s="229"/>
      <c r="AT381" s="228" t="s">
        <v>117</v>
      </c>
      <c r="AU381" s="228" t="s">
        <v>42</v>
      </c>
      <c r="AV381" s="227" t="s">
        <v>42</v>
      </c>
      <c r="AW381" s="227" t="s">
        <v>19</v>
      </c>
      <c r="AX381" s="227" t="s">
        <v>37</v>
      </c>
      <c r="AY381" s="228" t="s">
        <v>108</v>
      </c>
    </row>
    <row r="382" spans="2:51" s="227" customFormat="1" x14ac:dyDescent="0.3">
      <c r="B382" s="232"/>
      <c r="D382" s="236" t="s">
        <v>117</v>
      </c>
      <c r="E382" s="228" t="s">
        <v>1</v>
      </c>
      <c r="F382" s="235" t="s">
        <v>468</v>
      </c>
      <c r="H382" s="234">
        <v>7.32</v>
      </c>
      <c r="I382" s="233"/>
      <c r="L382" s="232"/>
      <c r="M382" s="231"/>
      <c r="N382" s="230"/>
      <c r="O382" s="230"/>
      <c r="P382" s="230"/>
      <c r="Q382" s="230"/>
      <c r="R382" s="230"/>
      <c r="S382" s="230"/>
      <c r="T382" s="229"/>
      <c r="AT382" s="228" t="s">
        <v>117</v>
      </c>
      <c r="AU382" s="228" t="s">
        <v>42</v>
      </c>
      <c r="AV382" s="227" t="s">
        <v>42</v>
      </c>
      <c r="AW382" s="227" t="s">
        <v>19</v>
      </c>
      <c r="AX382" s="227" t="s">
        <v>37</v>
      </c>
      <c r="AY382" s="228" t="s">
        <v>108</v>
      </c>
    </row>
    <row r="383" spans="2:51" s="227" customFormat="1" x14ac:dyDescent="0.3">
      <c r="B383" s="232"/>
      <c r="D383" s="236" t="s">
        <v>117</v>
      </c>
      <c r="E383" s="228" t="s">
        <v>1</v>
      </c>
      <c r="F383" s="235" t="s">
        <v>469</v>
      </c>
      <c r="H383" s="234">
        <v>7.44</v>
      </c>
      <c r="I383" s="233"/>
      <c r="L383" s="232"/>
      <c r="M383" s="231"/>
      <c r="N383" s="230"/>
      <c r="O383" s="230"/>
      <c r="P383" s="230"/>
      <c r="Q383" s="230"/>
      <c r="R383" s="230"/>
      <c r="S383" s="230"/>
      <c r="T383" s="229"/>
      <c r="AT383" s="228" t="s">
        <v>117</v>
      </c>
      <c r="AU383" s="228" t="s">
        <v>42</v>
      </c>
      <c r="AV383" s="227" t="s">
        <v>42</v>
      </c>
      <c r="AW383" s="227" t="s">
        <v>19</v>
      </c>
      <c r="AX383" s="227" t="s">
        <v>37</v>
      </c>
      <c r="AY383" s="228" t="s">
        <v>108</v>
      </c>
    </row>
    <row r="384" spans="2:51" s="227" customFormat="1" x14ac:dyDescent="0.3">
      <c r="B384" s="232"/>
      <c r="D384" s="236" t="s">
        <v>117</v>
      </c>
      <c r="E384" s="228" t="s">
        <v>1</v>
      </c>
      <c r="F384" s="235" t="s">
        <v>470</v>
      </c>
      <c r="H384" s="234">
        <v>5.0999999999999996</v>
      </c>
      <c r="I384" s="233"/>
      <c r="L384" s="232"/>
      <c r="M384" s="231"/>
      <c r="N384" s="230"/>
      <c r="O384" s="230"/>
      <c r="P384" s="230"/>
      <c r="Q384" s="230"/>
      <c r="R384" s="230"/>
      <c r="S384" s="230"/>
      <c r="T384" s="229"/>
      <c r="AT384" s="228" t="s">
        <v>117</v>
      </c>
      <c r="AU384" s="228" t="s">
        <v>42</v>
      </c>
      <c r="AV384" s="227" t="s">
        <v>42</v>
      </c>
      <c r="AW384" s="227" t="s">
        <v>19</v>
      </c>
      <c r="AX384" s="227" t="s">
        <v>37</v>
      </c>
      <c r="AY384" s="228" t="s">
        <v>108</v>
      </c>
    </row>
    <row r="385" spans="2:65" s="227" customFormat="1" x14ac:dyDescent="0.3">
      <c r="B385" s="232"/>
      <c r="D385" s="236" t="s">
        <v>117</v>
      </c>
      <c r="E385" s="228" t="s">
        <v>1</v>
      </c>
      <c r="F385" s="235" t="s">
        <v>471</v>
      </c>
      <c r="H385" s="234">
        <v>5.58</v>
      </c>
      <c r="I385" s="233"/>
      <c r="L385" s="232"/>
      <c r="M385" s="231"/>
      <c r="N385" s="230"/>
      <c r="O385" s="230"/>
      <c r="P385" s="230"/>
      <c r="Q385" s="230"/>
      <c r="R385" s="230"/>
      <c r="S385" s="230"/>
      <c r="T385" s="229"/>
      <c r="AT385" s="228" t="s">
        <v>117</v>
      </c>
      <c r="AU385" s="228" t="s">
        <v>42</v>
      </c>
      <c r="AV385" s="227" t="s">
        <v>42</v>
      </c>
      <c r="AW385" s="227" t="s">
        <v>19</v>
      </c>
      <c r="AX385" s="227" t="s">
        <v>37</v>
      </c>
      <c r="AY385" s="228" t="s">
        <v>108</v>
      </c>
    </row>
    <row r="386" spans="2:65" s="227" customFormat="1" x14ac:dyDescent="0.3">
      <c r="B386" s="232"/>
      <c r="D386" s="236" t="s">
        <v>117</v>
      </c>
      <c r="E386" s="228" t="s">
        <v>1</v>
      </c>
      <c r="F386" s="235" t="s">
        <v>472</v>
      </c>
      <c r="H386" s="234">
        <v>5.58</v>
      </c>
      <c r="I386" s="233"/>
      <c r="L386" s="232"/>
      <c r="M386" s="231"/>
      <c r="N386" s="230"/>
      <c r="O386" s="230"/>
      <c r="P386" s="230"/>
      <c r="Q386" s="230"/>
      <c r="R386" s="230"/>
      <c r="S386" s="230"/>
      <c r="T386" s="229"/>
      <c r="AT386" s="228" t="s">
        <v>117</v>
      </c>
      <c r="AU386" s="228" t="s">
        <v>42</v>
      </c>
      <c r="AV386" s="227" t="s">
        <v>42</v>
      </c>
      <c r="AW386" s="227" t="s">
        <v>19</v>
      </c>
      <c r="AX386" s="227" t="s">
        <v>37</v>
      </c>
      <c r="AY386" s="228" t="s">
        <v>108</v>
      </c>
    </row>
    <row r="387" spans="2:65" s="227" customFormat="1" x14ac:dyDescent="0.3">
      <c r="B387" s="232"/>
      <c r="D387" s="236" t="s">
        <v>117</v>
      </c>
      <c r="E387" s="228" t="s">
        <v>1</v>
      </c>
      <c r="F387" s="235" t="s">
        <v>473</v>
      </c>
      <c r="H387" s="234">
        <v>4.8600000000000003</v>
      </c>
      <c r="I387" s="233"/>
      <c r="L387" s="232"/>
      <c r="M387" s="231"/>
      <c r="N387" s="230"/>
      <c r="O387" s="230"/>
      <c r="P387" s="230"/>
      <c r="Q387" s="230"/>
      <c r="R387" s="230"/>
      <c r="S387" s="230"/>
      <c r="T387" s="229"/>
      <c r="AT387" s="228" t="s">
        <v>117</v>
      </c>
      <c r="AU387" s="228" t="s">
        <v>42</v>
      </c>
      <c r="AV387" s="227" t="s">
        <v>42</v>
      </c>
      <c r="AW387" s="227" t="s">
        <v>19</v>
      </c>
      <c r="AX387" s="227" t="s">
        <v>37</v>
      </c>
      <c r="AY387" s="228" t="s">
        <v>108</v>
      </c>
    </row>
    <row r="388" spans="2:65" s="227" customFormat="1" x14ac:dyDescent="0.3">
      <c r="B388" s="232"/>
      <c r="D388" s="236" t="s">
        <v>117</v>
      </c>
      <c r="E388" s="228" t="s">
        <v>1</v>
      </c>
      <c r="F388" s="235" t="s">
        <v>474</v>
      </c>
      <c r="H388" s="234">
        <v>11.58</v>
      </c>
      <c r="I388" s="233"/>
      <c r="L388" s="232"/>
      <c r="M388" s="231"/>
      <c r="N388" s="230"/>
      <c r="O388" s="230"/>
      <c r="P388" s="230"/>
      <c r="Q388" s="230"/>
      <c r="R388" s="230"/>
      <c r="S388" s="230"/>
      <c r="T388" s="229"/>
      <c r="AT388" s="228" t="s">
        <v>117</v>
      </c>
      <c r="AU388" s="228" t="s">
        <v>42</v>
      </c>
      <c r="AV388" s="227" t="s">
        <v>42</v>
      </c>
      <c r="AW388" s="227" t="s">
        <v>19</v>
      </c>
      <c r="AX388" s="227" t="s">
        <v>37</v>
      </c>
      <c r="AY388" s="228" t="s">
        <v>108</v>
      </c>
    </row>
    <row r="389" spans="2:65" s="227" customFormat="1" x14ac:dyDescent="0.3">
      <c r="B389" s="232"/>
      <c r="D389" s="236" t="s">
        <v>117</v>
      </c>
      <c r="E389" s="228" t="s">
        <v>1</v>
      </c>
      <c r="F389" s="235" t="s">
        <v>475</v>
      </c>
      <c r="H389" s="234">
        <v>10.14</v>
      </c>
      <c r="I389" s="233"/>
      <c r="L389" s="232"/>
      <c r="M389" s="231"/>
      <c r="N389" s="230"/>
      <c r="O389" s="230"/>
      <c r="P389" s="230"/>
      <c r="Q389" s="230"/>
      <c r="R389" s="230"/>
      <c r="S389" s="230"/>
      <c r="T389" s="229"/>
      <c r="AT389" s="228" t="s">
        <v>117</v>
      </c>
      <c r="AU389" s="228" t="s">
        <v>42</v>
      </c>
      <c r="AV389" s="227" t="s">
        <v>42</v>
      </c>
      <c r="AW389" s="227" t="s">
        <v>19</v>
      </c>
      <c r="AX389" s="227" t="s">
        <v>37</v>
      </c>
      <c r="AY389" s="228" t="s">
        <v>108</v>
      </c>
    </row>
    <row r="390" spans="2:65" s="227" customFormat="1" x14ac:dyDescent="0.3">
      <c r="B390" s="232"/>
      <c r="D390" s="236" t="s">
        <v>117</v>
      </c>
      <c r="E390" s="228" t="s">
        <v>1</v>
      </c>
      <c r="F390" s="235" t="s">
        <v>476</v>
      </c>
      <c r="H390" s="234">
        <v>3.12</v>
      </c>
      <c r="I390" s="233"/>
      <c r="L390" s="232"/>
      <c r="M390" s="231"/>
      <c r="N390" s="230"/>
      <c r="O390" s="230"/>
      <c r="P390" s="230"/>
      <c r="Q390" s="230"/>
      <c r="R390" s="230"/>
      <c r="S390" s="230"/>
      <c r="T390" s="229"/>
      <c r="AT390" s="228" t="s">
        <v>117</v>
      </c>
      <c r="AU390" s="228" t="s">
        <v>42</v>
      </c>
      <c r="AV390" s="227" t="s">
        <v>42</v>
      </c>
      <c r="AW390" s="227" t="s">
        <v>19</v>
      </c>
      <c r="AX390" s="227" t="s">
        <v>37</v>
      </c>
      <c r="AY390" s="228" t="s">
        <v>108</v>
      </c>
    </row>
    <row r="391" spans="2:65" s="227" customFormat="1" x14ac:dyDescent="0.3">
      <c r="B391" s="232"/>
      <c r="D391" s="236" t="s">
        <v>117</v>
      </c>
      <c r="E391" s="228" t="s">
        <v>1</v>
      </c>
      <c r="F391" s="235" t="s">
        <v>477</v>
      </c>
      <c r="H391" s="234">
        <v>9.7799999999999994</v>
      </c>
      <c r="I391" s="233"/>
      <c r="L391" s="232"/>
      <c r="M391" s="231"/>
      <c r="N391" s="230"/>
      <c r="O391" s="230"/>
      <c r="P391" s="230"/>
      <c r="Q391" s="230"/>
      <c r="R391" s="230"/>
      <c r="S391" s="230"/>
      <c r="T391" s="229"/>
      <c r="AT391" s="228" t="s">
        <v>117</v>
      </c>
      <c r="AU391" s="228" t="s">
        <v>42</v>
      </c>
      <c r="AV391" s="227" t="s">
        <v>42</v>
      </c>
      <c r="AW391" s="227" t="s">
        <v>19</v>
      </c>
      <c r="AX391" s="227" t="s">
        <v>37</v>
      </c>
      <c r="AY391" s="228" t="s">
        <v>108</v>
      </c>
    </row>
    <row r="392" spans="2:65" s="227" customFormat="1" x14ac:dyDescent="0.3">
      <c r="B392" s="232"/>
      <c r="D392" s="236" t="s">
        <v>117</v>
      </c>
      <c r="E392" s="228" t="s">
        <v>1</v>
      </c>
      <c r="F392" s="235" t="s">
        <v>478</v>
      </c>
      <c r="H392" s="234">
        <v>7.98</v>
      </c>
      <c r="I392" s="233"/>
      <c r="L392" s="232"/>
      <c r="M392" s="231"/>
      <c r="N392" s="230"/>
      <c r="O392" s="230"/>
      <c r="P392" s="230"/>
      <c r="Q392" s="230"/>
      <c r="R392" s="230"/>
      <c r="S392" s="230"/>
      <c r="T392" s="229"/>
      <c r="AT392" s="228" t="s">
        <v>117</v>
      </c>
      <c r="AU392" s="228" t="s">
        <v>42</v>
      </c>
      <c r="AV392" s="227" t="s">
        <v>42</v>
      </c>
      <c r="AW392" s="227" t="s">
        <v>19</v>
      </c>
      <c r="AX392" s="227" t="s">
        <v>37</v>
      </c>
      <c r="AY392" s="228" t="s">
        <v>108</v>
      </c>
    </row>
    <row r="393" spans="2:65" s="227" customFormat="1" x14ac:dyDescent="0.3">
      <c r="B393" s="232"/>
      <c r="D393" s="236" t="s">
        <v>117</v>
      </c>
      <c r="E393" s="228" t="s">
        <v>1</v>
      </c>
      <c r="F393" s="235" t="s">
        <v>479</v>
      </c>
      <c r="H393" s="234">
        <v>4.5</v>
      </c>
      <c r="I393" s="233"/>
      <c r="L393" s="232"/>
      <c r="M393" s="231"/>
      <c r="N393" s="230"/>
      <c r="O393" s="230"/>
      <c r="P393" s="230"/>
      <c r="Q393" s="230"/>
      <c r="R393" s="230"/>
      <c r="S393" s="230"/>
      <c r="T393" s="229"/>
      <c r="AT393" s="228" t="s">
        <v>117</v>
      </c>
      <c r="AU393" s="228" t="s">
        <v>42</v>
      </c>
      <c r="AV393" s="227" t="s">
        <v>42</v>
      </c>
      <c r="AW393" s="227" t="s">
        <v>19</v>
      </c>
      <c r="AX393" s="227" t="s">
        <v>37</v>
      </c>
      <c r="AY393" s="228" t="s">
        <v>108</v>
      </c>
    </row>
    <row r="394" spans="2:65" s="227" customFormat="1" x14ac:dyDescent="0.3">
      <c r="B394" s="232"/>
      <c r="D394" s="236" t="s">
        <v>117</v>
      </c>
      <c r="E394" s="228" t="s">
        <v>1</v>
      </c>
      <c r="F394" s="235" t="s">
        <v>480</v>
      </c>
      <c r="H394" s="234">
        <v>7.8</v>
      </c>
      <c r="I394" s="233"/>
      <c r="L394" s="232"/>
      <c r="M394" s="231"/>
      <c r="N394" s="230"/>
      <c r="O394" s="230"/>
      <c r="P394" s="230"/>
      <c r="Q394" s="230"/>
      <c r="R394" s="230"/>
      <c r="S394" s="230"/>
      <c r="T394" s="229"/>
      <c r="AT394" s="228" t="s">
        <v>117</v>
      </c>
      <c r="AU394" s="228" t="s">
        <v>42</v>
      </c>
      <c r="AV394" s="227" t="s">
        <v>42</v>
      </c>
      <c r="AW394" s="227" t="s">
        <v>19</v>
      </c>
      <c r="AX394" s="227" t="s">
        <v>37</v>
      </c>
      <c r="AY394" s="228" t="s">
        <v>108</v>
      </c>
    </row>
    <row r="395" spans="2:65" s="227" customFormat="1" x14ac:dyDescent="0.3">
      <c r="B395" s="232"/>
      <c r="D395" s="240" t="s">
        <v>117</v>
      </c>
      <c r="E395" s="239" t="s">
        <v>1</v>
      </c>
      <c r="F395" s="238" t="s">
        <v>481</v>
      </c>
      <c r="H395" s="237">
        <v>5.7</v>
      </c>
      <c r="I395" s="233"/>
      <c r="L395" s="232"/>
      <c r="M395" s="231"/>
      <c r="N395" s="230"/>
      <c r="O395" s="230"/>
      <c r="P395" s="230"/>
      <c r="Q395" s="230"/>
      <c r="R395" s="230"/>
      <c r="S395" s="230"/>
      <c r="T395" s="229"/>
      <c r="AT395" s="228" t="s">
        <v>117</v>
      </c>
      <c r="AU395" s="228" t="s">
        <v>42</v>
      </c>
      <c r="AV395" s="227" t="s">
        <v>42</v>
      </c>
      <c r="AW395" s="227" t="s">
        <v>19</v>
      </c>
      <c r="AX395" s="227" t="s">
        <v>37</v>
      </c>
      <c r="AY395" s="228" t="s">
        <v>108</v>
      </c>
    </row>
    <row r="396" spans="2:65" s="188" customFormat="1" ht="22.5" customHeight="1" x14ac:dyDescent="0.3">
      <c r="B396" s="207"/>
      <c r="C396" s="252" t="s">
        <v>482</v>
      </c>
      <c r="D396" s="252" t="s">
        <v>178</v>
      </c>
      <c r="E396" s="251" t="s">
        <v>483</v>
      </c>
      <c r="F396" s="246" t="s">
        <v>484</v>
      </c>
      <c r="G396" s="250" t="s">
        <v>113</v>
      </c>
      <c r="H396" s="249">
        <v>199.66200000000001</v>
      </c>
      <c r="I396" s="248"/>
      <c r="J396" s="247">
        <f>ROUND(I396*H396,2)</f>
        <v>0</v>
      </c>
      <c r="K396" s="246" t="s">
        <v>114</v>
      </c>
      <c r="L396" s="245"/>
      <c r="M396" s="244" t="s">
        <v>1</v>
      </c>
      <c r="N396" s="243" t="s">
        <v>26</v>
      </c>
      <c r="O396" s="223"/>
      <c r="P396" s="222">
        <f>O396*H396</f>
        <v>0</v>
      </c>
      <c r="Q396" s="222">
        <v>8.9999999999999998E-4</v>
      </c>
      <c r="R396" s="222">
        <f>Q396*H396</f>
        <v>0.17969579999999999</v>
      </c>
      <c r="S396" s="222">
        <v>0</v>
      </c>
      <c r="T396" s="221">
        <f>S396*H396</f>
        <v>0</v>
      </c>
      <c r="AR396" s="193" t="s">
        <v>152</v>
      </c>
      <c r="AT396" s="193" t="s">
        <v>178</v>
      </c>
      <c r="AU396" s="193" t="s">
        <v>42</v>
      </c>
      <c r="AY396" s="193" t="s">
        <v>108</v>
      </c>
      <c r="BE396" s="194">
        <f>IF(N396="základní",J396,0)</f>
        <v>0</v>
      </c>
      <c r="BF396" s="194">
        <f>IF(N396="snížená",J396,0)</f>
        <v>0</v>
      </c>
      <c r="BG396" s="194">
        <f>IF(N396="zákl. přenesená",J396,0)</f>
        <v>0</v>
      </c>
      <c r="BH396" s="194">
        <f>IF(N396="sníž. přenesená",J396,0)</f>
        <v>0</v>
      </c>
      <c r="BI396" s="194">
        <f>IF(N396="nulová",J396,0)</f>
        <v>0</v>
      </c>
      <c r="BJ396" s="193" t="s">
        <v>38</v>
      </c>
      <c r="BK396" s="194">
        <f>ROUND(I396*H396,2)</f>
        <v>0</v>
      </c>
      <c r="BL396" s="193" t="s">
        <v>115</v>
      </c>
      <c r="BM396" s="193" t="s">
        <v>485</v>
      </c>
    </row>
    <row r="397" spans="2:65" s="188" customFormat="1" ht="27" x14ac:dyDescent="0.3">
      <c r="B397" s="189"/>
      <c r="D397" s="236" t="s">
        <v>243</v>
      </c>
      <c r="F397" s="256" t="s">
        <v>486</v>
      </c>
      <c r="I397" s="255"/>
      <c r="L397" s="189"/>
      <c r="M397" s="254"/>
      <c r="N397" s="223"/>
      <c r="O397" s="223"/>
      <c r="P397" s="223"/>
      <c r="Q397" s="223"/>
      <c r="R397" s="223"/>
      <c r="S397" s="223"/>
      <c r="T397" s="253"/>
      <c r="AT397" s="193" t="s">
        <v>243</v>
      </c>
      <c r="AU397" s="193" t="s">
        <v>42</v>
      </c>
    </row>
    <row r="398" spans="2:65" s="227" customFormat="1" x14ac:dyDescent="0.3">
      <c r="B398" s="232"/>
      <c r="D398" s="240" t="s">
        <v>117</v>
      </c>
      <c r="F398" s="238" t="s">
        <v>487</v>
      </c>
      <c r="H398" s="237">
        <v>199.66200000000001</v>
      </c>
      <c r="I398" s="233"/>
      <c r="L398" s="232"/>
      <c r="M398" s="231"/>
      <c r="N398" s="230"/>
      <c r="O398" s="230"/>
      <c r="P398" s="230"/>
      <c r="Q398" s="230"/>
      <c r="R398" s="230"/>
      <c r="S398" s="230"/>
      <c r="T398" s="229"/>
      <c r="AT398" s="228" t="s">
        <v>117</v>
      </c>
      <c r="AU398" s="228" t="s">
        <v>42</v>
      </c>
      <c r="AV398" s="227" t="s">
        <v>42</v>
      </c>
      <c r="AW398" s="227" t="s">
        <v>2</v>
      </c>
      <c r="AX398" s="227" t="s">
        <v>38</v>
      </c>
      <c r="AY398" s="228" t="s">
        <v>108</v>
      </c>
    </row>
    <row r="399" spans="2:65" s="188" customFormat="1" ht="22.5" customHeight="1" x14ac:dyDescent="0.3">
      <c r="B399" s="207"/>
      <c r="C399" s="206" t="s">
        <v>488</v>
      </c>
      <c r="D399" s="206" t="s">
        <v>110</v>
      </c>
      <c r="E399" s="205" t="s">
        <v>489</v>
      </c>
      <c r="F399" s="200" t="s">
        <v>490</v>
      </c>
      <c r="G399" s="204" t="s">
        <v>113</v>
      </c>
      <c r="H399" s="203">
        <v>182.435</v>
      </c>
      <c r="I399" s="202"/>
      <c r="J399" s="201">
        <f>ROUND(I399*H399,2)</f>
        <v>0</v>
      </c>
      <c r="K399" s="200" t="s">
        <v>279</v>
      </c>
      <c r="L399" s="189"/>
      <c r="M399" s="199" t="s">
        <v>1</v>
      </c>
      <c r="N399" s="224" t="s">
        <v>26</v>
      </c>
      <c r="O399" s="223"/>
      <c r="P399" s="222">
        <f>O399*H399</f>
        <v>0</v>
      </c>
      <c r="Q399" s="222">
        <v>8.3199999999999993E-3</v>
      </c>
      <c r="R399" s="222">
        <f>Q399*H399</f>
        <v>1.5178592</v>
      </c>
      <c r="S399" s="222">
        <v>0</v>
      </c>
      <c r="T399" s="221">
        <f>S399*H399</f>
        <v>0</v>
      </c>
      <c r="AR399" s="193" t="s">
        <v>115</v>
      </c>
      <c r="AT399" s="193" t="s">
        <v>110</v>
      </c>
      <c r="AU399" s="193" t="s">
        <v>42</v>
      </c>
      <c r="AY399" s="193" t="s">
        <v>108</v>
      </c>
      <c r="BE399" s="194">
        <f>IF(N399="základní",J399,0)</f>
        <v>0</v>
      </c>
      <c r="BF399" s="194">
        <f>IF(N399="snížená",J399,0)</f>
        <v>0</v>
      </c>
      <c r="BG399" s="194">
        <f>IF(N399="zákl. přenesená",J399,0)</f>
        <v>0</v>
      </c>
      <c r="BH399" s="194">
        <f>IF(N399="sníž. přenesená",J399,0)</f>
        <v>0</v>
      </c>
      <c r="BI399" s="194">
        <f>IF(N399="nulová",J399,0)</f>
        <v>0</v>
      </c>
      <c r="BJ399" s="193" t="s">
        <v>38</v>
      </c>
      <c r="BK399" s="194">
        <f>ROUND(I399*H399,2)</f>
        <v>0</v>
      </c>
      <c r="BL399" s="193" t="s">
        <v>115</v>
      </c>
      <c r="BM399" s="193" t="s">
        <v>491</v>
      </c>
    </row>
    <row r="400" spans="2:65" s="257" customFormat="1" x14ac:dyDescent="0.3">
      <c r="B400" s="262"/>
      <c r="D400" s="236" t="s">
        <v>117</v>
      </c>
      <c r="E400" s="258" t="s">
        <v>1</v>
      </c>
      <c r="F400" s="264" t="s">
        <v>492</v>
      </c>
      <c r="H400" s="258" t="s">
        <v>1</v>
      </c>
      <c r="I400" s="263"/>
      <c r="L400" s="262"/>
      <c r="M400" s="261"/>
      <c r="N400" s="260"/>
      <c r="O400" s="260"/>
      <c r="P400" s="260"/>
      <c r="Q400" s="260"/>
      <c r="R400" s="260"/>
      <c r="S400" s="260"/>
      <c r="T400" s="259"/>
      <c r="AT400" s="258" t="s">
        <v>117</v>
      </c>
      <c r="AU400" s="258" t="s">
        <v>42</v>
      </c>
      <c r="AV400" s="257" t="s">
        <v>38</v>
      </c>
      <c r="AW400" s="257" t="s">
        <v>19</v>
      </c>
      <c r="AX400" s="257" t="s">
        <v>37</v>
      </c>
      <c r="AY400" s="258" t="s">
        <v>108</v>
      </c>
    </row>
    <row r="401" spans="2:65" s="227" customFormat="1" x14ac:dyDescent="0.3">
      <c r="B401" s="232"/>
      <c r="D401" s="236" t="s">
        <v>117</v>
      </c>
      <c r="E401" s="228" t="s">
        <v>1</v>
      </c>
      <c r="F401" s="235" t="s">
        <v>493</v>
      </c>
      <c r="H401" s="234">
        <v>66.47</v>
      </c>
      <c r="I401" s="233"/>
      <c r="L401" s="232"/>
      <c r="M401" s="231"/>
      <c r="N401" s="230"/>
      <c r="O401" s="230"/>
      <c r="P401" s="230"/>
      <c r="Q401" s="230"/>
      <c r="R401" s="230"/>
      <c r="S401" s="230"/>
      <c r="T401" s="229"/>
      <c r="AT401" s="228" t="s">
        <v>117</v>
      </c>
      <c r="AU401" s="228" t="s">
        <v>42</v>
      </c>
      <c r="AV401" s="227" t="s">
        <v>42</v>
      </c>
      <c r="AW401" s="227" t="s">
        <v>19</v>
      </c>
      <c r="AX401" s="227" t="s">
        <v>37</v>
      </c>
      <c r="AY401" s="228" t="s">
        <v>108</v>
      </c>
    </row>
    <row r="402" spans="2:65" s="227" customFormat="1" x14ac:dyDescent="0.3">
      <c r="B402" s="232"/>
      <c r="D402" s="236" t="s">
        <v>117</v>
      </c>
      <c r="E402" s="228" t="s">
        <v>1</v>
      </c>
      <c r="F402" s="235" t="s">
        <v>494</v>
      </c>
      <c r="H402" s="234">
        <v>28.524999999999999</v>
      </c>
      <c r="I402" s="233"/>
      <c r="L402" s="232"/>
      <c r="M402" s="231"/>
      <c r="N402" s="230"/>
      <c r="O402" s="230"/>
      <c r="P402" s="230"/>
      <c r="Q402" s="230"/>
      <c r="R402" s="230"/>
      <c r="S402" s="230"/>
      <c r="T402" s="229"/>
      <c r="AT402" s="228" t="s">
        <v>117</v>
      </c>
      <c r="AU402" s="228" t="s">
        <v>42</v>
      </c>
      <c r="AV402" s="227" t="s">
        <v>42</v>
      </c>
      <c r="AW402" s="227" t="s">
        <v>19</v>
      </c>
      <c r="AX402" s="227" t="s">
        <v>37</v>
      </c>
      <c r="AY402" s="228" t="s">
        <v>108</v>
      </c>
    </row>
    <row r="403" spans="2:65" s="227" customFormat="1" x14ac:dyDescent="0.3">
      <c r="B403" s="232"/>
      <c r="D403" s="236" t="s">
        <v>117</v>
      </c>
      <c r="E403" s="228" t="s">
        <v>1</v>
      </c>
      <c r="F403" s="235" t="s">
        <v>495</v>
      </c>
      <c r="H403" s="234">
        <v>65.41</v>
      </c>
      <c r="I403" s="233"/>
      <c r="L403" s="232"/>
      <c r="M403" s="231"/>
      <c r="N403" s="230"/>
      <c r="O403" s="230"/>
      <c r="P403" s="230"/>
      <c r="Q403" s="230"/>
      <c r="R403" s="230"/>
      <c r="S403" s="230"/>
      <c r="T403" s="229"/>
      <c r="AT403" s="228" t="s">
        <v>117</v>
      </c>
      <c r="AU403" s="228" t="s">
        <v>42</v>
      </c>
      <c r="AV403" s="227" t="s">
        <v>42</v>
      </c>
      <c r="AW403" s="227" t="s">
        <v>19</v>
      </c>
      <c r="AX403" s="227" t="s">
        <v>37</v>
      </c>
      <c r="AY403" s="228" t="s">
        <v>108</v>
      </c>
    </row>
    <row r="404" spans="2:65" s="227" customFormat="1" x14ac:dyDescent="0.3">
      <c r="B404" s="232"/>
      <c r="D404" s="236" t="s">
        <v>117</v>
      </c>
      <c r="E404" s="228" t="s">
        <v>1</v>
      </c>
      <c r="F404" s="235" t="s">
        <v>496</v>
      </c>
      <c r="H404" s="234">
        <v>36.85</v>
      </c>
      <c r="I404" s="233"/>
      <c r="L404" s="232"/>
      <c r="M404" s="231"/>
      <c r="N404" s="230"/>
      <c r="O404" s="230"/>
      <c r="P404" s="230"/>
      <c r="Q404" s="230"/>
      <c r="R404" s="230"/>
      <c r="S404" s="230"/>
      <c r="T404" s="229"/>
      <c r="AT404" s="228" t="s">
        <v>117</v>
      </c>
      <c r="AU404" s="228" t="s">
        <v>42</v>
      </c>
      <c r="AV404" s="227" t="s">
        <v>42</v>
      </c>
      <c r="AW404" s="227" t="s">
        <v>19</v>
      </c>
      <c r="AX404" s="227" t="s">
        <v>37</v>
      </c>
      <c r="AY404" s="228" t="s">
        <v>108</v>
      </c>
    </row>
    <row r="405" spans="2:65" s="227" customFormat="1" x14ac:dyDescent="0.3">
      <c r="B405" s="232"/>
      <c r="D405" s="240" t="s">
        <v>117</v>
      </c>
      <c r="E405" s="239" t="s">
        <v>1</v>
      </c>
      <c r="F405" s="238" t="s">
        <v>497</v>
      </c>
      <c r="H405" s="237">
        <v>-14.82</v>
      </c>
      <c r="I405" s="233"/>
      <c r="L405" s="232"/>
      <c r="M405" s="231"/>
      <c r="N405" s="230"/>
      <c r="O405" s="230"/>
      <c r="P405" s="230"/>
      <c r="Q405" s="230"/>
      <c r="R405" s="230"/>
      <c r="S405" s="230"/>
      <c r="T405" s="229"/>
      <c r="AT405" s="228" t="s">
        <v>117</v>
      </c>
      <c r="AU405" s="228" t="s">
        <v>42</v>
      </c>
      <c r="AV405" s="227" t="s">
        <v>42</v>
      </c>
      <c r="AW405" s="227" t="s">
        <v>19</v>
      </c>
      <c r="AX405" s="227" t="s">
        <v>37</v>
      </c>
      <c r="AY405" s="228" t="s">
        <v>108</v>
      </c>
    </row>
    <row r="406" spans="2:65" s="188" customFormat="1" ht="22.5" customHeight="1" x14ac:dyDescent="0.3">
      <c r="B406" s="207"/>
      <c r="C406" s="252" t="s">
        <v>498</v>
      </c>
      <c r="D406" s="252" t="s">
        <v>178</v>
      </c>
      <c r="E406" s="251" t="s">
        <v>499</v>
      </c>
      <c r="F406" s="246" t="s">
        <v>500</v>
      </c>
      <c r="G406" s="250" t="s">
        <v>113</v>
      </c>
      <c r="H406" s="249">
        <v>195.20500000000001</v>
      </c>
      <c r="I406" s="248"/>
      <c r="J406" s="247">
        <f>ROUND(I406*H406,2)</f>
        <v>0</v>
      </c>
      <c r="K406" s="246" t="s">
        <v>279</v>
      </c>
      <c r="L406" s="245"/>
      <c r="M406" s="244" t="s">
        <v>1</v>
      </c>
      <c r="N406" s="243" t="s">
        <v>26</v>
      </c>
      <c r="O406" s="223"/>
      <c r="P406" s="222">
        <f>O406*H406</f>
        <v>0</v>
      </c>
      <c r="Q406" s="222">
        <v>3.5000000000000001E-3</v>
      </c>
      <c r="R406" s="222">
        <f>Q406*H406</f>
        <v>0.68321750000000003</v>
      </c>
      <c r="S406" s="222">
        <v>0</v>
      </c>
      <c r="T406" s="221">
        <f>S406*H406</f>
        <v>0</v>
      </c>
      <c r="AR406" s="193" t="s">
        <v>152</v>
      </c>
      <c r="AT406" s="193" t="s">
        <v>178</v>
      </c>
      <c r="AU406" s="193" t="s">
        <v>42</v>
      </c>
      <c r="AY406" s="193" t="s">
        <v>108</v>
      </c>
      <c r="BE406" s="194">
        <f>IF(N406="základní",J406,0)</f>
        <v>0</v>
      </c>
      <c r="BF406" s="194">
        <f>IF(N406="snížená",J406,0)</f>
        <v>0</v>
      </c>
      <c r="BG406" s="194">
        <f>IF(N406="zákl. přenesená",J406,0)</f>
        <v>0</v>
      </c>
      <c r="BH406" s="194">
        <f>IF(N406="sníž. přenesená",J406,0)</f>
        <v>0</v>
      </c>
      <c r="BI406" s="194">
        <f>IF(N406="nulová",J406,0)</f>
        <v>0</v>
      </c>
      <c r="BJ406" s="193" t="s">
        <v>38</v>
      </c>
      <c r="BK406" s="194">
        <f>ROUND(I406*H406,2)</f>
        <v>0</v>
      </c>
      <c r="BL406" s="193" t="s">
        <v>115</v>
      </c>
      <c r="BM406" s="193" t="s">
        <v>501</v>
      </c>
    </row>
    <row r="407" spans="2:65" s="188" customFormat="1" ht="27" x14ac:dyDescent="0.3">
      <c r="B407" s="189"/>
      <c r="D407" s="236" t="s">
        <v>243</v>
      </c>
      <c r="F407" s="256" t="s">
        <v>502</v>
      </c>
      <c r="I407" s="255"/>
      <c r="L407" s="189"/>
      <c r="M407" s="254"/>
      <c r="N407" s="223"/>
      <c r="O407" s="223"/>
      <c r="P407" s="223"/>
      <c r="Q407" s="223"/>
      <c r="R407" s="223"/>
      <c r="S407" s="223"/>
      <c r="T407" s="253"/>
      <c r="AT407" s="193" t="s">
        <v>243</v>
      </c>
      <c r="AU407" s="193" t="s">
        <v>42</v>
      </c>
    </row>
    <row r="408" spans="2:65" s="227" customFormat="1" x14ac:dyDescent="0.3">
      <c r="B408" s="232"/>
      <c r="D408" s="240" t="s">
        <v>117</v>
      </c>
      <c r="F408" s="238" t="s">
        <v>503</v>
      </c>
      <c r="H408" s="237">
        <v>195.20500000000001</v>
      </c>
      <c r="I408" s="233"/>
      <c r="L408" s="232"/>
      <c r="M408" s="231"/>
      <c r="N408" s="230"/>
      <c r="O408" s="230"/>
      <c r="P408" s="230"/>
      <c r="Q408" s="230"/>
      <c r="R408" s="230"/>
      <c r="S408" s="230"/>
      <c r="T408" s="229"/>
      <c r="AT408" s="228" t="s">
        <v>117</v>
      </c>
      <c r="AU408" s="228" t="s">
        <v>42</v>
      </c>
      <c r="AV408" s="227" t="s">
        <v>42</v>
      </c>
      <c r="AW408" s="227" t="s">
        <v>2</v>
      </c>
      <c r="AX408" s="227" t="s">
        <v>38</v>
      </c>
      <c r="AY408" s="228" t="s">
        <v>108</v>
      </c>
    </row>
    <row r="409" spans="2:65" s="188" customFormat="1" ht="22.5" customHeight="1" x14ac:dyDescent="0.3">
      <c r="B409" s="207"/>
      <c r="C409" s="206" t="s">
        <v>504</v>
      </c>
      <c r="D409" s="206" t="s">
        <v>110</v>
      </c>
      <c r="E409" s="205" t="s">
        <v>505</v>
      </c>
      <c r="F409" s="200" t="s">
        <v>506</v>
      </c>
      <c r="G409" s="204" t="s">
        <v>113</v>
      </c>
      <c r="H409" s="203">
        <v>81.605999999999995</v>
      </c>
      <c r="I409" s="202"/>
      <c r="J409" s="201">
        <f>ROUND(I409*H409,2)</f>
        <v>0</v>
      </c>
      <c r="K409" s="200" t="s">
        <v>279</v>
      </c>
      <c r="L409" s="189"/>
      <c r="M409" s="199" t="s">
        <v>1</v>
      </c>
      <c r="N409" s="224" t="s">
        <v>26</v>
      </c>
      <c r="O409" s="223"/>
      <c r="P409" s="222">
        <f>O409*H409</f>
        <v>0</v>
      </c>
      <c r="Q409" s="222">
        <v>8.5000000000000006E-3</v>
      </c>
      <c r="R409" s="222">
        <f>Q409*H409</f>
        <v>0.69365100000000002</v>
      </c>
      <c r="S409" s="222">
        <v>0</v>
      </c>
      <c r="T409" s="221">
        <f>S409*H409</f>
        <v>0</v>
      </c>
      <c r="AR409" s="193" t="s">
        <v>115</v>
      </c>
      <c r="AT409" s="193" t="s">
        <v>110</v>
      </c>
      <c r="AU409" s="193" t="s">
        <v>42</v>
      </c>
      <c r="AY409" s="193" t="s">
        <v>108</v>
      </c>
      <c r="BE409" s="194">
        <f>IF(N409="základní",J409,0)</f>
        <v>0</v>
      </c>
      <c r="BF409" s="194">
        <f>IF(N409="snížená",J409,0)</f>
        <v>0</v>
      </c>
      <c r="BG409" s="194">
        <f>IF(N409="zákl. přenesená",J409,0)</f>
        <v>0</v>
      </c>
      <c r="BH409" s="194">
        <f>IF(N409="sníž. přenesená",J409,0)</f>
        <v>0</v>
      </c>
      <c r="BI409" s="194">
        <f>IF(N409="nulová",J409,0)</f>
        <v>0</v>
      </c>
      <c r="BJ409" s="193" t="s">
        <v>38</v>
      </c>
      <c r="BK409" s="194">
        <f>ROUND(I409*H409,2)</f>
        <v>0</v>
      </c>
      <c r="BL409" s="193" t="s">
        <v>115</v>
      </c>
      <c r="BM409" s="193" t="s">
        <v>507</v>
      </c>
    </row>
    <row r="410" spans="2:65" s="257" customFormat="1" x14ac:dyDescent="0.3">
      <c r="B410" s="262"/>
      <c r="D410" s="236" t="s">
        <v>117</v>
      </c>
      <c r="E410" s="258" t="s">
        <v>1</v>
      </c>
      <c r="F410" s="264" t="s">
        <v>508</v>
      </c>
      <c r="H410" s="258" t="s">
        <v>1</v>
      </c>
      <c r="I410" s="263"/>
      <c r="L410" s="262"/>
      <c r="M410" s="261"/>
      <c r="N410" s="260"/>
      <c r="O410" s="260"/>
      <c r="P410" s="260"/>
      <c r="Q410" s="260"/>
      <c r="R410" s="260"/>
      <c r="S410" s="260"/>
      <c r="T410" s="259"/>
      <c r="AT410" s="258" t="s">
        <v>117</v>
      </c>
      <c r="AU410" s="258" t="s">
        <v>42</v>
      </c>
      <c r="AV410" s="257" t="s">
        <v>38</v>
      </c>
      <c r="AW410" s="257" t="s">
        <v>19</v>
      </c>
      <c r="AX410" s="257" t="s">
        <v>37</v>
      </c>
      <c r="AY410" s="258" t="s">
        <v>108</v>
      </c>
    </row>
    <row r="411" spans="2:65" s="227" customFormat="1" x14ac:dyDescent="0.3">
      <c r="B411" s="232"/>
      <c r="D411" s="240" t="s">
        <v>117</v>
      </c>
      <c r="E411" s="239" t="s">
        <v>1</v>
      </c>
      <c r="F411" s="238" t="s">
        <v>509</v>
      </c>
      <c r="H411" s="237">
        <v>81.605999999999995</v>
      </c>
      <c r="I411" s="233"/>
      <c r="L411" s="232"/>
      <c r="M411" s="231"/>
      <c r="N411" s="230"/>
      <c r="O411" s="230"/>
      <c r="P411" s="230"/>
      <c r="Q411" s="230"/>
      <c r="R411" s="230"/>
      <c r="S411" s="230"/>
      <c r="T411" s="229"/>
      <c r="AT411" s="228" t="s">
        <v>117</v>
      </c>
      <c r="AU411" s="228" t="s">
        <v>42</v>
      </c>
      <c r="AV411" s="227" t="s">
        <v>42</v>
      </c>
      <c r="AW411" s="227" t="s">
        <v>19</v>
      </c>
      <c r="AX411" s="227" t="s">
        <v>37</v>
      </c>
      <c r="AY411" s="228" t="s">
        <v>108</v>
      </c>
    </row>
    <row r="412" spans="2:65" s="188" customFormat="1" ht="22.5" customHeight="1" x14ac:dyDescent="0.3">
      <c r="B412" s="207"/>
      <c r="C412" s="252" t="s">
        <v>510</v>
      </c>
      <c r="D412" s="252" t="s">
        <v>178</v>
      </c>
      <c r="E412" s="251" t="s">
        <v>511</v>
      </c>
      <c r="F412" s="246" t="s">
        <v>512</v>
      </c>
      <c r="G412" s="250" t="s">
        <v>113</v>
      </c>
      <c r="H412" s="249">
        <v>87.317999999999998</v>
      </c>
      <c r="I412" s="248"/>
      <c r="J412" s="247">
        <f>ROUND(I412*H412,2)</f>
        <v>0</v>
      </c>
      <c r="K412" s="246" t="s">
        <v>279</v>
      </c>
      <c r="L412" s="245"/>
      <c r="M412" s="244" t="s">
        <v>1</v>
      </c>
      <c r="N412" s="243" t="s">
        <v>26</v>
      </c>
      <c r="O412" s="223"/>
      <c r="P412" s="222">
        <f>O412*H412</f>
        <v>0</v>
      </c>
      <c r="Q412" s="222">
        <v>2.0999999999999999E-3</v>
      </c>
      <c r="R412" s="222">
        <f>Q412*H412</f>
        <v>0.1833678</v>
      </c>
      <c r="S412" s="222">
        <v>0</v>
      </c>
      <c r="T412" s="221">
        <f>S412*H412</f>
        <v>0</v>
      </c>
      <c r="AR412" s="193" t="s">
        <v>152</v>
      </c>
      <c r="AT412" s="193" t="s">
        <v>178</v>
      </c>
      <c r="AU412" s="193" t="s">
        <v>42</v>
      </c>
      <c r="AY412" s="193" t="s">
        <v>108</v>
      </c>
      <c r="BE412" s="194">
        <f>IF(N412="základní",J412,0)</f>
        <v>0</v>
      </c>
      <c r="BF412" s="194">
        <f>IF(N412="snížená",J412,0)</f>
        <v>0</v>
      </c>
      <c r="BG412" s="194">
        <f>IF(N412="zákl. přenesená",J412,0)</f>
        <v>0</v>
      </c>
      <c r="BH412" s="194">
        <f>IF(N412="sníž. přenesená",J412,0)</f>
        <v>0</v>
      </c>
      <c r="BI412" s="194">
        <f>IF(N412="nulová",J412,0)</f>
        <v>0</v>
      </c>
      <c r="BJ412" s="193" t="s">
        <v>38</v>
      </c>
      <c r="BK412" s="194">
        <f>ROUND(I412*H412,2)</f>
        <v>0</v>
      </c>
      <c r="BL412" s="193" t="s">
        <v>115</v>
      </c>
      <c r="BM412" s="193" t="s">
        <v>513</v>
      </c>
    </row>
    <row r="413" spans="2:65" s="188" customFormat="1" ht="27" x14ac:dyDescent="0.3">
      <c r="B413" s="189"/>
      <c r="D413" s="236" t="s">
        <v>243</v>
      </c>
      <c r="F413" s="256" t="s">
        <v>486</v>
      </c>
      <c r="I413" s="255"/>
      <c r="L413" s="189"/>
      <c r="M413" s="254"/>
      <c r="N413" s="223"/>
      <c r="O413" s="223"/>
      <c r="P413" s="223"/>
      <c r="Q413" s="223"/>
      <c r="R413" s="223"/>
      <c r="S413" s="223"/>
      <c r="T413" s="253"/>
      <c r="AT413" s="193" t="s">
        <v>243</v>
      </c>
      <c r="AU413" s="193" t="s">
        <v>42</v>
      </c>
    </row>
    <row r="414" spans="2:65" s="227" customFormat="1" x14ac:dyDescent="0.3">
      <c r="B414" s="232"/>
      <c r="D414" s="240" t="s">
        <v>117</v>
      </c>
      <c r="F414" s="238" t="s">
        <v>514</v>
      </c>
      <c r="H414" s="237">
        <v>87.317999999999998</v>
      </c>
      <c r="I414" s="233"/>
      <c r="L414" s="232"/>
      <c r="M414" s="231"/>
      <c r="N414" s="230"/>
      <c r="O414" s="230"/>
      <c r="P414" s="230"/>
      <c r="Q414" s="230"/>
      <c r="R414" s="230"/>
      <c r="S414" s="230"/>
      <c r="T414" s="229"/>
      <c r="AT414" s="228" t="s">
        <v>117</v>
      </c>
      <c r="AU414" s="228" t="s">
        <v>42</v>
      </c>
      <c r="AV414" s="227" t="s">
        <v>42</v>
      </c>
      <c r="AW414" s="227" t="s">
        <v>2</v>
      </c>
      <c r="AX414" s="227" t="s">
        <v>38</v>
      </c>
      <c r="AY414" s="228" t="s">
        <v>108</v>
      </c>
    </row>
    <row r="415" spans="2:65" s="188" customFormat="1" ht="22.5" customHeight="1" x14ac:dyDescent="0.3">
      <c r="B415" s="207"/>
      <c r="C415" s="206" t="s">
        <v>515</v>
      </c>
      <c r="D415" s="206" t="s">
        <v>110</v>
      </c>
      <c r="E415" s="205" t="s">
        <v>516</v>
      </c>
      <c r="F415" s="200" t="s">
        <v>517</v>
      </c>
      <c r="G415" s="204" t="s">
        <v>113</v>
      </c>
      <c r="H415" s="203">
        <v>618.25599999999997</v>
      </c>
      <c r="I415" s="202"/>
      <c r="J415" s="201">
        <f>ROUND(I415*H415,2)</f>
        <v>0</v>
      </c>
      <c r="K415" s="200" t="s">
        <v>279</v>
      </c>
      <c r="L415" s="189"/>
      <c r="M415" s="199" t="s">
        <v>1</v>
      </c>
      <c r="N415" s="224" t="s">
        <v>26</v>
      </c>
      <c r="O415" s="223"/>
      <c r="P415" s="222">
        <f>O415*H415</f>
        <v>0</v>
      </c>
      <c r="Q415" s="222">
        <v>8.5000000000000006E-3</v>
      </c>
      <c r="R415" s="222">
        <f>Q415*H415</f>
        <v>5.2551760000000005</v>
      </c>
      <c r="S415" s="222">
        <v>0</v>
      </c>
      <c r="T415" s="221">
        <f>S415*H415</f>
        <v>0</v>
      </c>
      <c r="AR415" s="193" t="s">
        <v>115</v>
      </c>
      <c r="AT415" s="193" t="s">
        <v>110</v>
      </c>
      <c r="AU415" s="193" t="s">
        <v>42</v>
      </c>
      <c r="AY415" s="193" t="s">
        <v>108</v>
      </c>
      <c r="BE415" s="194">
        <f>IF(N415="základní",J415,0)</f>
        <v>0</v>
      </c>
      <c r="BF415" s="194">
        <f>IF(N415="snížená",J415,0)</f>
        <v>0</v>
      </c>
      <c r="BG415" s="194">
        <f>IF(N415="zákl. přenesená",J415,0)</f>
        <v>0</v>
      </c>
      <c r="BH415" s="194">
        <f>IF(N415="sníž. přenesená",J415,0)</f>
        <v>0</v>
      </c>
      <c r="BI415" s="194">
        <f>IF(N415="nulová",J415,0)</f>
        <v>0</v>
      </c>
      <c r="BJ415" s="193" t="s">
        <v>38</v>
      </c>
      <c r="BK415" s="194">
        <f>ROUND(I415*H415,2)</f>
        <v>0</v>
      </c>
      <c r="BL415" s="193" t="s">
        <v>115</v>
      </c>
      <c r="BM415" s="193" t="s">
        <v>518</v>
      </c>
    </row>
    <row r="416" spans="2:65" s="257" customFormat="1" x14ac:dyDescent="0.3">
      <c r="B416" s="262"/>
      <c r="D416" s="236" t="s">
        <v>117</v>
      </c>
      <c r="E416" s="258" t="s">
        <v>1</v>
      </c>
      <c r="F416" s="264" t="s">
        <v>508</v>
      </c>
      <c r="H416" s="258" t="s">
        <v>1</v>
      </c>
      <c r="I416" s="263"/>
      <c r="L416" s="262"/>
      <c r="M416" s="261"/>
      <c r="N416" s="260"/>
      <c r="O416" s="260"/>
      <c r="P416" s="260"/>
      <c r="Q416" s="260"/>
      <c r="R416" s="260"/>
      <c r="S416" s="260"/>
      <c r="T416" s="259"/>
      <c r="AT416" s="258" t="s">
        <v>117</v>
      </c>
      <c r="AU416" s="258" t="s">
        <v>42</v>
      </c>
      <c r="AV416" s="257" t="s">
        <v>38</v>
      </c>
      <c r="AW416" s="257" t="s">
        <v>19</v>
      </c>
      <c r="AX416" s="257" t="s">
        <v>37</v>
      </c>
      <c r="AY416" s="258" t="s">
        <v>108</v>
      </c>
    </row>
    <row r="417" spans="2:51" s="227" customFormat="1" ht="27" x14ac:dyDescent="0.3">
      <c r="B417" s="232"/>
      <c r="D417" s="236" t="s">
        <v>117</v>
      </c>
      <c r="E417" s="228" t="s">
        <v>1</v>
      </c>
      <c r="F417" s="235" t="s">
        <v>519</v>
      </c>
      <c r="H417" s="234">
        <v>26.991</v>
      </c>
      <c r="I417" s="233"/>
      <c r="L417" s="232"/>
      <c r="M417" s="231"/>
      <c r="N417" s="230"/>
      <c r="O417" s="230"/>
      <c r="P417" s="230"/>
      <c r="Q417" s="230"/>
      <c r="R417" s="230"/>
      <c r="S417" s="230"/>
      <c r="T417" s="229"/>
      <c r="AT417" s="228" t="s">
        <v>117</v>
      </c>
      <c r="AU417" s="228" t="s">
        <v>42</v>
      </c>
      <c r="AV417" s="227" t="s">
        <v>42</v>
      </c>
      <c r="AW417" s="227" t="s">
        <v>19</v>
      </c>
      <c r="AX417" s="227" t="s">
        <v>37</v>
      </c>
      <c r="AY417" s="228" t="s">
        <v>108</v>
      </c>
    </row>
    <row r="418" spans="2:51" s="257" customFormat="1" x14ac:dyDescent="0.3">
      <c r="B418" s="262"/>
      <c r="D418" s="236" t="s">
        <v>117</v>
      </c>
      <c r="E418" s="258" t="s">
        <v>1</v>
      </c>
      <c r="F418" s="264" t="s">
        <v>520</v>
      </c>
      <c r="H418" s="258" t="s">
        <v>1</v>
      </c>
      <c r="I418" s="263"/>
      <c r="L418" s="262"/>
      <c r="M418" s="261"/>
      <c r="N418" s="260"/>
      <c r="O418" s="260"/>
      <c r="P418" s="260"/>
      <c r="Q418" s="260"/>
      <c r="R418" s="260"/>
      <c r="S418" s="260"/>
      <c r="T418" s="259"/>
      <c r="AT418" s="258" t="s">
        <v>117</v>
      </c>
      <c r="AU418" s="258" t="s">
        <v>42</v>
      </c>
      <c r="AV418" s="257" t="s">
        <v>38</v>
      </c>
      <c r="AW418" s="257" t="s">
        <v>19</v>
      </c>
      <c r="AX418" s="257" t="s">
        <v>37</v>
      </c>
      <c r="AY418" s="258" t="s">
        <v>108</v>
      </c>
    </row>
    <row r="419" spans="2:51" s="227" customFormat="1" x14ac:dyDescent="0.3">
      <c r="B419" s="232"/>
      <c r="D419" s="236" t="s">
        <v>117</v>
      </c>
      <c r="E419" s="228" t="s">
        <v>1</v>
      </c>
      <c r="F419" s="235" t="s">
        <v>521</v>
      </c>
      <c r="H419" s="234">
        <v>682.95500000000004</v>
      </c>
      <c r="I419" s="233"/>
      <c r="L419" s="232"/>
      <c r="M419" s="231"/>
      <c r="N419" s="230"/>
      <c r="O419" s="230"/>
      <c r="P419" s="230"/>
      <c r="Q419" s="230"/>
      <c r="R419" s="230"/>
      <c r="S419" s="230"/>
      <c r="T419" s="229"/>
      <c r="AT419" s="228" t="s">
        <v>117</v>
      </c>
      <c r="AU419" s="228" t="s">
        <v>42</v>
      </c>
      <c r="AV419" s="227" t="s">
        <v>42</v>
      </c>
      <c r="AW419" s="227" t="s">
        <v>19</v>
      </c>
      <c r="AX419" s="227" t="s">
        <v>37</v>
      </c>
      <c r="AY419" s="228" t="s">
        <v>108</v>
      </c>
    </row>
    <row r="420" spans="2:51" s="227" customFormat="1" x14ac:dyDescent="0.3">
      <c r="B420" s="232"/>
      <c r="D420" s="236" t="s">
        <v>117</v>
      </c>
      <c r="E420" s="228" t="s">
        <v>1</v>
      </c>
      <c r="F420" s="235" t="s">
        <v>522</v>
      </c>
      <c r="H420" s="234">
        <v>4.4000000000000004</v>
      </c>
      <c r="I420" s="233"/>
      <c r="L420" s="232"/>
      <c r="M420" s="231"/>
      <c r="N420" s="230"/>
      <c r="O420" s="230"/>
      <c r="P420" s="230"/>
      <c r="Q420" s="230"/>
      <c r="R420" s="230"/>
      <c r="S420" s="230"/>
      <c r="T420" s="229"/>
      <c r="AT420" s="228" t="s">
        <v>117</v>
      </c>
      <c r="AU420" s="228" t="s">
        <v>42</v>
      </c>
      <c r="AV420" s="227" t="s">
        <v>42</v>
      </c>
      <c r="AW420" s="227" t="s">
        <v>19</v>
      </c>
      <c r="AX420" s="227" t="s">
        <v>37</v>
      </c>
      <c r="AY420" s="228" t="s">
        <v>108</v>
      </c>
    </row>
    <row r="421" spans="2:51" s="227" customFormat="1" x14ac:dyDescent="0.3">
      <c r="B421" s="232"/>
      <c r="D421" s="236" t="s">
        <v>117</v>
      </c>
      <c r="E421" s="228" t="s">
        <v>1</v>
      </c>
      <c r="F421" s="235" t="s">
        <v>523</v>
      </c>
      <c r="H421" s="234">
        <v>-12.98</v>
      </c>
      <c r="I421" s="233"/>
      <c r="L421" s="232"/>
      <c r="M421" s="231"/>
      <c r="N421" s="230"/>
      <c r="O421" s="230"/>
      <c r="P421" s="230"/>
      <c r="Q421" s="230"/>
      <c r="R421" s="230"/>
      <c r="S421" s="230"/>
      <c r="T421" s="229"/>
      <c r="AT421" s="228" t="s">
        <v>117</v>
      </c>
      <c r="AU421" s="228" t="s">
        <v>42</v>
      </c>
      <c r="AV421" s="227" t="s">
        <v>42</v>
      </c>
      <c r="AW421" s="227" t="s">
        <v>19</v>
      </c>
      <c r="AX421" s="227" t="s">
        <v>37</v>
      </c>
      <c r="AY421" s="228" t="s">
        <v>108</v>
      </c>
    </row>
    <row r="422" spans="2:51" s="257" customFormat="1" x14ac:dyDescent="0.3">
      <c r="B422" s="262"/>
      <c r="D422" s="236" t="s">
        <v>117</v>
      </c>
      <c r="E422" s="258" t="s">
        <v>1</v>
      </c>
      <c r="F422" s="264" t="s">
        <v>524</v>
      </c>
      <c r="H422" s="258" t="s">
        <v>1</v>
      </c>
      <c r="I422" s="263"/>
      <c r="L422" s="262"/>
      <c r="M422" s="261"/>
      <c r="N422" s="260"/>
      <c r="O422" s="260"/>
      <c r="P422" s="260"/>
      <c r="Q422" s="260"/>
      <c r="R422" s="260"/>
      <c r="S422" s="260"/>
      <c r="T422" s="259"/>
      <c r="AT422" s="258" t="s">
        <v>117</v>
      </c>
      <c r="AU422" s="258" t="s">
        <v>42</v>
      </c>
      <c r="AV422" s="257" t="s">
        <v>38</v>
      </c>
      <c r="AW422" s="257" t="s">
        <v>19</v>
      </c>
      <c r="AX422" s="257" t="s">
        <v>37</v>
      </c>
      <c r="AY422" s="258" t="s">
        <v>108</v>
      </c>
    </row>
    <row r="423" spans="2:51" s="257" customFormat="1" x14ac:dyDescent="0.3">
      <c r="B423" s="262"/>
      <c r="D423" s="236" t="s">
        <v>117</v>
      </c>
      <c r="E423" s="258" t="s">
        <v>1</v>
      </c>
      <c r="F423" s="264" t="s">
        <v>525</v>
      </c>
      <c r="H423" s="258" t="s">
        <v>1</v>
      </c>
      <c r="I423" s="263"/>
      <c r="L423" s="262"/>
      <c r="M423" s="261"/>
      <c r="N423" s="260"/>
      <c r="O423" s="260"/>
      <c r="P423" s="260"/>
      <c r="Q423" s="260"/>
      <c r="R423" s="260"/>
      <c r="S423" s="260"/>
      <c r="T423" s="259"/>
      <c r="AT423" s="258" t="s">
        <v>117</v>
      </c>
      <c r="AU423" s="258" t="s">
        <v>42</v>
      </c>
      <c r="AV423" s="257" t="s">
        <v>38</v>
      </c>
      <c r="AW423" s="257" t="s">
        <v>19</v>
      </c>
      <c r="AX423" s="257" t="s">
        <v>37</v>
      </c>
      <c r="AY423" s="258" t="s">
        <v>108</v>
      </c>
    </row>
    <row r="424" spans="2:51" s="257" customFormat="1" x14ac:dyDescent="0.3">
      <c r="B424" s="262"/>
      <c r="D424" s="236" t="s">
        <v>117</v>
      </c>
      <c r="E424" s="258" t="s">
        <v>1</v>
      </c>
      <c r="F424" s="264" t="s">
        <v>415</v>
      </c>
      <c r="H424" s="258" t="s">
        <v>1</v>
      </c>
      <c r="I424" s="263"/>
      <c r="L424" s="262"/>
      <c r="M424" s="261"/>
      <c r="N424" s="260"/>
      <c r="O424" s="260"/>
      <c r="P424" s="260"/>
      <c r="Q424" s="260"/>
      <c r="R424" s="260"/>
      <c r="S424" s="260"/>
      <c r="T424" s="259"/>
      <c r="AT424" s="258" t="s">
        <v>117</v>
      </c>
      <c r="AU424" s="258" t="s">
        <v>42</v>
      </c>
      <c r="AV424" s="257" t="s">
        <v>38</v>
      </c>
      <c r="AW424" s="257" t="s">
        <v>19</v>
      </c>
      <c r="AX424" s="257" t="s">
        <v>37</v>
      </c>
      <c r="AY424" s="258" t="s">
        <v>108</v>
      </c>
    </row>
    <row r="425" spans="2:51" s="227" customFormat="1" x14ac:dyDescent="0.3">
      <c r="B425" s="232"/>
      <c r="D425" s="236" t="s">
        <v>117</v>
      </c>
      <c r="E425" s="228" t="s">
        <v>1</v>
      </c>
      <c r="F425" s="235" t="s">
        <v>526</v>
      </c>
      <c r="H425" s="234">
        <v>-6.3</v>
      </c>
      <c r="I425" s="233"/>
      <c r="L425" s="232"/>
      <c r="M425" s="231"/>
      <c r="N425" s="230"/>
      <c r="O425" s="230"/>
      <c r="P425" s="230"/>
      <c r="Q425" s="230"/>
      <c r="R425" s="230"/>
      <c r="S425" s="230"/>
      <c r="T425" s="229"/>
      <c r="AT425" s="228" t="s">
        <v>117</v>
      </c>
      <c r="AU425" s="228" t="s">
        <v>42</v>
      </c>
      <c r="AV425" s="227" t="s">
        <v>42</v>
      </c>
      <c r="AW425" s="227" t="s">
        <v>19</v>
      </c>
      <c r="AX425" s="227" t="s">
        <v>37</v>
      </c>
      <c r="AY425" s="228" t="s">
        <v>108</v>
      </c>
    </row>
    <row r="426" spans="2:51" s="227" customFormat="1" x14ac:dyDescent="0.3">
      <c r="B426" s="232"/>
      <c r="D426" s="236" t="s">
        <v>117</v>
      </c>
      <c r="E426" s="228" t="s">
        <v>1</v>
      </c>
      <c r="F426" s="235" t="s">
        <v>527</v>
      </c>
      <c r="H426" s="234">
        <v>-15.6</v>
      </c>
      <c r="I426" s="233"/>
      <c r="L426" s="232"/>
      <c r="M426" s="231"/>
      <c r="N426" s="230"/>
      <c r="O426" s="230"/>
      <c r="P426" s="230"/>
      <c r="Q426" s="230"/>
      <c r="R426" s="230"/>
      <c r="S426" s="230"/>
      <c r="T426" s="229"/>
      <c r="AT426" s="228" t="s">
        <v>117</v>
      </c>
      <c r="AU426" s="228" t="s">
        <v>42</v>
      </c>
      <c r="AV426" s="227" t="s">
        <v>42</v>
      </c>
      <c r="AW426" s="227" t="s">
        <v>19</v>
      </c>
      <c r="AX426" s="227" t="s">
        <v>37</v>
      </c>
      <c r="AY426" s="228" t="s">
        <v>108</v>
      </c>
    </row>
    <row r="427" spans="2:51" s="227" customFormat="1" x14ac:dyDescent="0.3">
      <c r="B427" s="232"/>
      <c r="D427" s="236" t="s">
        <v>117</v>
      </c>
      <c r="E427" s="228" t="s">
        <v>1</v>
      </c>
      <c r="F427" s="235" t="s">
        <v>528</v>
      </c>
      <c r="H427" s="234">
        <v>-8.8450000000000006</v>
      </c>
      <c r="I427" s="233"/>
      <c r="L427" s="232"/>
      <c r="M427" s="231"/>
      <c r="N427" s="230"/>
      <c r="O427" s="230"/>
      <c r="P427" s="230"/>
      <c r="Q427" s="230"/>
      <c r="R427" s="230"/>
      <c r="S427" s="230"/>
      <c r="T427" s="229"/>
      <c r="AT427" s="228" t="s">
        <v>117</v>
      </c>
      <c r="AU427" s="228" t="s">
        <v>42</v>
      </c>
      <c r="AV427" s="227" t="s">
        <v>42</v>
      </c>
      <c r="AW427" s="227" t="s">
        <v>19</v>
      </c>
      <c r="AX427" s="227" t="s">
        <v>37</v>
      </c>
      <c r="AY427" s="228" t="s">
        <v>108</v>
      </c>
    </row>
    <row r="428" spans="2:51" s="227" customFormat="1" x14ac:dyDescent="0.3">
      <c r="B428" s="232"/>
      <c r="D428" s="236" t="s">
        <v>117</v>
      </c>
      <c r="E428" s="228" t="s">
        <v>1</v>
      </c>
      <c r="F428" s="235" t="s">
        <v>529</v>
      </c>
      <c r="H428" s="234">
        <v>-7.7809999999999997</v>
      </c>
      <c r="I428" s="233"/>
      <c r="L428" s="232"/>
      <c r="M428" s="231"/>
      <c r="N428" s="230"/>
      <c r="O428" s="230"/>
      <c r="P428" s="230"/>
      <c r="Q428" s="230"/>
      <c r="R428" s="230"/>
      <c r="S428" s="230"/>
      <c r="T428" s="229"/>
      <c r="AT428" s="228" t="s">
        <v>117</v>
      </c>
      <c r="AU428" s="228" t="s">
        <v>42</v>
      </c>
      <c r="AV428" s="227" t="s">
        <v>42</v>
      </c>
      <c r="AW428" s="227" t="s">
        <v>19</v>
      </c>
      <c r="AX428" s="227" t="s">
        <v>37</v>
      </c>
      <c r="AY428" s="228" t="s">
        <v>108</v>
      </c>
    </row>
    <row r="429" spans="2:51" s="227" customFormat="1" x14ac:dyDescent="0.3">
      <c r="B429" s="232"/>
      <c r="D429" s="236" t="s">
        <v>117</v>
      </c>
      <c r="E429" s="228" t="s">
        <v>1</v>
      </c>
      <c r="F429" s="235" t="s">
        <v>530</v>
      </c>
      <c r="H429" s="234">
        <v>-3.1160000000000001</v>
      </c>
      <c r="I429" s="233"/>
      <c r="L429" s="232"/>
      <c r="M429" s="231"/>
      <c r="N429" s="230"/>
      <c r="O429" s="230"/>
      <c r="P429" s="230"/>
      <c r="Q429" s="230"/>
      <c r="R429" s="230"/>
      <c r="S429" s="230"/>
      <c r="T429" s="229"/>
      <c r="AT429" s="228" t="s">
        <v>117</v>
      </c>
      <c r="AU429" s="228" t="s">
        <v>42</v>
      </c>
      <c r="AV429" s="227" t="s">
        <v>42</v>
      </c>
      <c r="AW429" s="227" t="s">
        <v>19</v>
      </c>
      <c r="AX429" s="227" t="s">
        <v>37</v>
      </c>
      <c r="AY429" s="228" t="s">
        <v>108</v>
      </c>
    </row>
    <row r="430" spans="2:51" s="257" customFormat="1" x14ac:dyDescent="0.3">
      <c r="B430" s="262"/>
      <c r="D430" s="236" t="s">
        <v>117</v>
      </c>
      <c r="E430" s="258" t="s">
        <v>1</v>
      </c>
      <c r="F430" s="264" t="s">
        <v>303</v>
      </c>
      <c r="H430" s="258" t="s">
        <v>1</v>
      </c>
      <c r="I430" s="263"/>
      <c r="L430" s="262"/>
      <c r="M430" s="261"/>
      <c r="N430" s="260"/>
      <c r="O430" s="260"/>
      <c r="P430" s="260"/>
      <c r="Q430" s="260"/>
      <c r="R430" s="260"/>
      <c r="S430" s="260"/>
      <c r="T430" s="259"/>
      <c r="AT430" s="258" t="s">
        <v>117</v>
      </c>
      <c r="AU430" s="258" t="s">
        <v>42</v>
      </c>
      <c r="AV430" s="257" t="s">
        <v>38</v>
      </c>
      <c r="AW430" s="257" t="s">
        <v>19</v>
      </c>
      <c r="AX430" s="257" t="s">
        <v>37</v>
      </c>
      <c r="AY430" s="258" t="s">
        <v>108</v>
      </c>
    </row>
    <row r="431" spans="2:51" s="227" customFormat="1" x14ac:dyDescent="0.3">
      <c r="B431" s="232"/>
      <c r="D431" s="236" t="s">
        <v>117</v>
      </c>
      <c r="E431" s="228" t="s">
        <v>1</v>
      </c>
      <c r="F431" s="235" t="s">
        <v>526</v>
      </c>
      <c r="H431" s="234">
        <v>-6.3</v>
      </c>
      <c r="I431" s="233"/>
      <c r="L431" s="232"/>
      <c r="M431" s="231"/>
      <c r="N431" s="230"/>
      <c r="O431" s="230"/>
      <c r="P431" s="230"/>
      <c r="Q431" s="230"/>
      <c r="R431" s="230"/>
      <c r="S431" s="230"/>
      <c r="T431" s="229"/>
      <c r="AT431" s="228" t="s">
        <v>117</v>
      </c>
      <c r="AU431" s="228" t="s">
        <v>42</v>
      </c>
      <c r="AV431" s="227" t="s">
        <v>42</v>
      </c>
      <c r="AW431" s="227" t="s">
        <v>19</v>
      </c>
      <c r="AX431" s="227" t="s">
        <v>37</v>
      </c>
      <c r="AY431" s="228" t="s">
        <v>108</v>
      </c>
    </row>
    <row r="432" spans="2:51" s="227" customFormat="1" x14ac:dyDescent="0.3">
      <c r="B432" s="232"/>
      <c r="D432" s="236" t="s">
        <v>117</v>
      </c>
      <c r="E432" s="228" t="s">
        <v>1</v>
      </c>
      <c r="F432" s="235" t="s">
        <v>527</v>
      </c>
      <c r="H432" s="234">
        <v>-15.6</v>
      </c>
      <c r="I432" s="233"/>
      <c r="L432" s="232"/>
      <c r="M432" s="231"/>
      <c r="N432" s="230"/>
      <c r="O432" s="230"/>
      <c r="P432" s="230"/>
      <c r="Q432" s="230"/>
      <c r="R432" s="230"/>
      <c r="S432" s="230"/>
      <c r="T432" s="229"/>
      <c r="AT432" s="228" t="s">
        <v>117</v>
      </c>
      <c r="AU432" s="228" t="s">
        <v>42</v>
      </c>
      <c r="AV432" s="227" t="s">
        <v>42</v>
      </c>
      <c r="AW432" s="227" t="s">
        <v>19</v>
      </c>
      <c r="AX432" s="227" t="s">
        <v>37</v>
      </c>
      <c r="AY432" s="228" t="s">
        <v>108</v>
      </c>
    </row>
    <row r="433" spans="2:65" s="227" customFormat="1" x14ac:dyDescent="0.3">
      <c r="B433" s="232"/>
      <c r="D433" s="236" t="s">
        <v>117</v>
      </c>
      <c r="E433" s="228" t="s">
        <v>1</v>
      </c>
      <c r="F433" s="235" t="s">
        <v>531</v>
      </c>
      <c r="H433" s="234">
        <v>-1.7689999999999999</v>
      </c>
      <c r="I433" s="233"/>
      <c r="L433" s="232"/>
      <c r="M433" s="231"/>
      <c r="N433" s="230"/>
      <c r="O433" s="230"/>
      <c r="P433" s="230"/>
      <c r="Q433" s="230"/>
      <c r="R433" s="230"/>
      <c r="S433" s="230"/>
      <c r="T433" s="229"/>
      <c r="AT433" s="228" t="s">
        <v>117</v>
      </c>
      <c r="AU433" s="228" t="s">
        <v>42</v>
      </c>
      <c r="AV433" s="227" t="s">
        <v>42</v>
      </c>
      <c r="AW433" s="227" t="s">
        <v>19</v>
      </c>
      <c r="AX433" s="227" t="s">
        <v>37</v>
      </c>
      <c r="AY433" s="228" t="s">
        <v>108</v>
      </c>
    </row>
    <row r="434" spans="2:65" s="227" customFormat="1" x14ac:dyDescent="0.3">
      <c r="B434" s="232"/>
      <c r="D434" s="236" t="s">
        <v>117</v>
      </c>
      <c r="E434" s="228" t="s">
        <v>1</v>
      </c>
      <c r="F434" s="235" t="s">
        <v>532</v>
      </c>
      <c r="H434" s="234">
        <v>-4.7350000000000003</v>
      </c>
      <c r="I434" s="233"/>
      <c r="L434" s="232"/>
      <c r="M434" s="231"/>
      <c r="N434" s="230"/>
      <c r="O434" s="230"/>
      <c r="P434" s="230"/>
      <c r="Q434" s="230"/>
      <c r="R434" s="230"/>
      <c r="S434" s="230"/>
      <c r="T434" s="229"/>
      <c r="AT434" s="228" t="s">
        <v>117</v>
      </c>
      <c r="AU434" s="228" t="s">
        <v>42</v>
      </c>
      <c r="AV434" s="227" t="s">
        <v>42</v>
      </c>
      <c r="AW434" s="227" t="s">
        <v>19</v>
      </c>
      <c r="AX434" s="227" t="s">
        <v>37</v>
      </c>
      <c r="AY434" s="228" t="s">
        <v>108</v>
      </c>
    </row>
    <row r="435" spans="2:65" s="227" customFormat="1" x14ac:dyDescent="0.3">
      <c r="B435" s="232"/>
      <c r="D435" s="236" t="s">
        <v>117</v>
      </c>
      <c r="E435" s="228" t="s">
        <v>1</v>
      </c>
      <c r="F435" s="235" t="s">
        <v>529</v>
      </c>
      <c r="H435" s="234">
        <v>-7.7809999999999997</v>
      </c>
      <c r="I435" s="233"/>
      <c r="L435" s="232"/>
      <c r="M435" s="231"/>
      <c r="N435" s="230"/>
      <c r="O435" s="230"/>
      <c r="P435" s="230"/>
      <c r="Q435" s="230"/>
      <c r="R435" s="230"/>
      <c r="S435" s="230"/>
      <c r="T435" s="229"/>
      <c r="AT435" s="228" t="s">
        <v>117</v>
      </c>
      <c r="AU435" s="228" t="s">
        <v>42</v>
      </c>
      <c r="AV435" s="227" t="s">
        <v>42</v>
      </c>
      <c r="AW435" s="227" t="s">
        <v>19</v>
      </c>
      <c r="AX435" s="227" t="s">
        <v>37</v>
      </c>
      <c r="AY435" s="228" t="s">
        <v>108</v>
      </c>
    </row>
    <row r="436" spans="2:65" s="227" customFormat="1" x14ac:dyDescent="0.3">
      <c r="B436" s="232"/>
      <c r="D436" s="236" t="s">
        <v>117</v>
      </c>
      <c r="E436" s="228" t="s">
        <v>1</v>
      </c>
      <c r="F436" s="235" t="s">
        <v>533</v>
      </c>
      <c r="H436" s="234">
        <v>-12.167</v>
      </c>
      <c r="I436" s="233"/>
      <c r="L436" s="232"/>
      <c r="M436" s="231"/>
      <c r="N436" s="230"/>
      <c r="O436" s="230"/>
      <c r="P436" s="230"/>
      <c r="Q436" s="230"/>
      <c r="R436" s="230"/>
      <c r="S436" s="230"/>
      <c r="T436" s="229"/>
      <c r="AT436" s="228" t="s">
        <v>117</v>
      </c>
      <c r="AU436" s="228" t="s">
        <v>42</v>
      </c>
      <c r="AV436" s="227" t="s">
        <v>42</v>
      </c>
      <c r="AW436" s="227" t="s">
        <v>19</v>
      </c>
      <c r="AX436" s="227" t="s">
        <v>37</v>
      </c>
      <c r="AY436" s="228" t="s">
        <v>108</v>
      </c>
    </row>
    <row r="437" spans="2:65" s="227" customFormat="1" x14ac:dyDescent="0.3">
      <c r="B437" s="232"/>
      <c r="D437" s="236" t="s">
        <v>117</v>
      </c>
      <c r="E437" s="228" t="s">
        <v>1</v>
      </c>
      <c r="F437" s="235" t="s">
        <v>530</v>
      </c>
      <c r="H437" s="234">
        <v>-3.1160000000000001</v>
      </c>
      <c r="I437" s="233"/>
      <c r="L437" s="232"/>
      <c r="M437" s="231"/>
      <c r="N437" s="230"/>
      <c r="O437" s="230"/>
      <c r="P437" s="230"/>
      <c r="Q437" s="230"/>
      <c r="R437" s="230"/>
      <c r="S437" s="230"/>
      <c r="T437" s="229"/>
      <c r="AT437" s="228" t="s">
        <v>117</v>
      </c>
      <c r="AU437" s="228" t="s">
        <v>42</v>
      </c>
      <c r="AV437" s="227" t="s">
        <v>42</v>
      </c>
      <c r="AW437" s="227" t="s">
        <v>19</v>
      </c>
      <c r="AX437" s="227" t="s">
        <v>37</v>
      </c>
      <c r="AY437" s="228" t="s">
        <v>108</v>
      </c>
    </row>
    <row r="438" spans="2:65" s="227" customFormat="1" x14ac:dyDescent="0.3">
      <c r="B438" s="232"/>
      <c r="D438" s="240" t="s">
        <v>117</v>
      </c>
      <c r="E438" s="239" t="s">
        <v>1</v>
      </c>
      <c r="F438" s="238" t="s">
        <v>534</v>
      </c>
      <c r="H438" s="237">
        <v>10</v>
      </c>
      <c r="I438" s="233"/>
      <c r="L438" s="232"/>
      <c r="M438" s="231"/>
      <c r="N438" s="230"/>
      <c r="O438" s="230"/>
      <c r="P438" s="230"/>
      <c r="Q438" s="230"/>
      <c r="R438" s="230"/>
      <c r="S438" s="230"/>
      <c r="T438" s="229"/>
      <c r="AT438" s="228" t="s">
        <v>117</v>
      </c>
      <c r="AU438" s="228" t="s">
        <v>42</v>
      </c>
      <c r="AV438" s="227" t="s">
        <v>42</v>
      </c>
      <c r="AW438" s="227" t="s">
        <v>19</v>
      </c>
      <c r="AX438" s="227" t="s">
        <v>37</v>
      </c>
      <c r="AY438" s="228" t="s">
        <v>108</v>
      </c>
    </row>
    <row r="439" spans="2:65" s="188" customFormat="1" ht="22.5" customHeight="1" x14ac:dyDescent="0.3">
      <c r="B439" s="207"/>
      <c r="C439" s="252" t="s">
        <v>535</v>
      </c>
      <c r="D439" s="252" t="s">
        <v>178</v>
      </c>
      <c r="E439" s="251" t="s">
        <v>536</v>
      </c>
      <c r="F439" s="246" t="s">
        <v>537</v>
      </c>
      <c r="G439" s="250" t="s">
        <v>113</v>
      </c>
      <c r="H439" s="249">
        <v>661.53399999999999</v>
      </c>
      <c r="I439" s="248"/>
      <c r="J439" s="247">
        <f>ROUND(I439*H439,2)</f>
        <v>0</v>
      </c>
      <c r="K439" s="246" t="s">
        <v>279</v>
      </c>
      <c r="L439" s="245"/>
      <c r="M439" s="244" t="s">
        <v>1</v>
      </c>
      <c r="N439" s="243" t="s">
        <v>26</v>
      </c>
      <c r="O439" s="223"/>
      <c r="P439" s="222">
        <f>O439*H439</f>
        <v>0</v>
      </c>
      <c r="Q439" s="222">
        <v>3.0000000000000001E-3</v>
      </c>
      <c r="R439" s="222">
        <f>Q439*H439</f>
        <v>1.984602</v>
      </c>
      <c r="S439" s="222">
        <v>0</v>
      </c>
      <c r="T439" s="221">
        <f>S439*H439</f>
        <v>0</v>
      </c>
      <c r="AR439" s="193" t="s">
        <v>152</v>
      </c>
      <c r="AT439" s="193" t="s">
        <v>178</v>
      </c>
      <c r="AU439" s="193" t="s">
        <v>42</v>
      </c>
      <c r="AY439" s="193" t="s">
        <v>108</v>
      </c>
      <c r="BE439" s="194">
        <f>IF(N439="základní",J439,0)</f>
        <v>0</v>
      </c>
      <c r="BF439" s="194">
        <f>IF(N439="snížená",J439,0)</f>
        <v>0</v>
      </c>
      <c r="BG439" s="194">
        <f>IF(N439="zákl. přenesená",J439,0)</f>
        <v>0</v>
      </c>
      <c r="BH439" s="194">
        <f>IF(N439="sníž. přenesená",J439,0)</f>
        <v>0</v>
      </c>
      <c r="BI439" s="194">
        <f>IF(N439="nulová",J439,0)</f>
        <v>0</v>
      </c>
      <c r="BJ439" s="193" t="s">
        <v>38</v>
      </c>
      <c r="BK439" s="194">
        <f>ROUND(I439*H439,2)</f>
        <v>0</v>
      </c>
      <c r="BL439" s="193" t="s">
        <v>115</v>
      </c>
      <c r="BM439" s="193" t="s">
        <v>538</v>
      </c>
    </row>
    <row r="440" spans="2:65" s="188" customFormat="1" ht="27" x14ac:dyDescent="0.3">
      <c r="B440" s="189"/>
      <c r="D440" s="236" t="s">
        <v>243</v>
      </c>
      <c r="F440" s="256" t="s">
        <v>486</v>
      </c>
      <c r="I440" s="255"/>
      <c r="L440" s="189"/>
      <c r="M440" s="254"/>
      <c r="N440" s="223"/>
      <c r="O440" s="223"/>
      <c r="P440" s="223"/>
      <c r="Q440" s="223"/>
      <c r="R440" s="223"/>
      <c r="S440" s="223"/>
      <c r="T440" s="253"/>
      <c r="AT440" s="193" t="s">
        <v>243</v>
      </c>
      <c r="AU440" s="193" t="s">
        <v>42</v>
      </c>
    </row>
    <row r="441" spans="2:65" s="227" customFormat="1" x14ac:dyDescent="0.3">
      <c r="B441" s="232"/>
      <c r="D441" s="240" t="s">
        <v>117</v>
      </c>
      <c r="F441" s="238" t="s">
        <v>539</v>
      </c>
      <c r="H441" s="237">
        <v>661.53399999999999</v>
      </c>
      <c r="I441" s="233"/>
      <c r="L441" s="232"/>
      <c r="M441" s="231"/>
      <c r="N441" s="230"/>
      <c r="O441" s="230"/>
      <c r="P441" s="230"/>
      <c r="Q441" s="230"/>
      <c r="R441" s="230"/>
      <c r="S441" s="230"/>
      <c r="T441" s="229"/>
      <c r="AT441" s="228" t="s">
        <v>117</v>
      </c>
      <c r="AU441" s="228" t="s">
        <v>42</v>
      </c>
      <c r="AV441" s="227" t="s">
        <v>42</v>
      </c>
      <c r="AW441" s="227" t="s">
        <v>2</v>
      </c>
      <c r="AX441" s="227" t="s">
        <v>38</v>
      </c>
      <c r="AY441" s="228" t="s">
        <v>108</v>
      </c>
    </row>
    <row r="442" spans="2:65" s="188" customFormat="1" ht="22.5" customHeight="1" x14ac:dyDescent="0.3">
      <c r="B442" s="207"/>
      <c r="C442" s="206" t="s">
        <v>540</v>
      </c>
      <c r="D442" s="206" t="s">
        <v>110</v>
      </c>
      <c r="E442" s="205" t="s">
        <v>541</v>
      </c>
      <c r="F442" s="200" t="s">
        <v>542</v>
      </c>
      <c r="G442" s="204" t="s">
        <v>113</v>
      </c>
      <c r="H442" s="203">
        <v>52.24</v>
      </c>
      <c r="I442" s="202"/>
      <c r="J442" s="201">
        <f>ROUND(I442*H442,2)</f>
        <v>0</v>
      </c>
      <c r="K442" s="200" t="s">
        <v>279</v>
      </c>
      <c r="L442" s="189"/>
      <c r="M442" s="199" t="s">
        <v>1</v>
      </c>
      <c r="N442" s="224" t="s">
        <v>26</v>
      </c>
      <c r="O442" s="223"/>
      <c r="P442" s="222">
        <f>O442*H442</f>
        <v>0</v>
      </c>
      <c r="Q442" s="222">
        <v>9.4400000000000005E-3</v>
      </c>
      <c r="R442" s="222">
        <f>Q442*H442</f>
        <v>0.49314560000000002</v>
      </c>
      <c r="S442" s="222">
        <v>0</v>
      </c>
      <c r="T442" s="221">
        <f>S442*H442</f>
        <v>0</v>
      </c>
      <c r="AR442" s="193" t="s">
        <v>115</v>
      </c>
      <c r="AT442" s="193" t="s">
        <v>110</v>
      </c>
      <c r="AU442" s="193" t="s">
        <v>42</v>
      </c>
      <c r="AY442" s="193" t="s">
        <v>108</v>
      </c>
      <c r="BE442" s="194">
        <f>IF(N442="základní",J442,0)</f>
        <v>0</v>
      </c>
      <c r="BF442" s="194">
        <f>IF(N442="snížená",J442,0)</f>
        <v>0</v>
      </c>
      <c r="BG442" s="194">
        <f>IF(N442="zákl. přenesená",J442,0)</f>
        <v>0</v>
      </c>
      <c r="BH442" s="194">
        <f>IF(N442="sníž. přenesená",J442,0)</f>
        <v>0</v>
      </c>
      <c r="BI442" s="194">
        <f>IF(N442="nulová",J442,0)</f>
        <v>0</v>
      </c>
      <c r="BJ442" s="193" t="s">
        <v>38</v>
      </c>
      <c r="BK442" s="194">
        <f>ROUND(I442*H442,2)</f>
        <v>0</v>
      </c>
      <c r="BL442" s="193" t="s">
        <v>115</v>
      </c>
      <c r="BM442" s="193" t="s">
        <v>543</v>
      </c>
    </row>
    <row r="443" spans="2:65" s="257" customFormat="1" x14ac:dyDescent="0.3">
      <c r="B443" s="262"/>
      <c r="D443" s="236" t="s">
        <v>117</v>
      </c>
      <c r="E443" s="258" t="s">
        <v>1</v>
      </c>
      <c r="F443" s="264" t="s">
        <v>290</v>
      </c>
      <c r="H443" s="258" t="s">
        <v>1</v>
      </c>
      <c r="I443" s="263"/>
      <c r="L443" s="262"/>
      <c r="M443" s="261"/>
      <c r="N443" s="260"/>
      <c r="O443" s="260"/>
      <c r="P443" s="260"/>
      <c r="Q443" s="260"/>
      <c r="R443" s="260"/>
      <c r="S443" s="260"/>
      <c r="T443" s="259"/>
      <c r="AT443" s="258" t="s">
        <v>117</v>
      </c>
      <c r="AU443" s="258" t="s">
        <v>42</v>
      </c>
      <c r="AV443" s="257" t="s">
        <v>38</v>
      </c>
      <c r="AW443" s="257" t="s">
        <v>19</v>
      </c>
      <c r="AX443" s="257" t="s">
        <v>37</v>
      </c>
      <c r="AY443" s="258" t="s">
        <v>108</v>
      </c>
    </row>
    <row r="444" spans="2:65" s="227" customFormat="1" ht="40.5" x14ac:dyDescent="0.3">
      <c r="B444" s="232"/>
      <c r="D444" s="236" t="s">
        <v>117</v>
      </c>
      <c r="E444" s="228" t="s">
        <v>1</v>
      </c>
      <c r="F444" s="235" t="s">
        <v>544</v>
      </c>
      <c r="H444" s="234">
        <v>35.4</v>
      </c>
      <c r="I444" s="233"/>
      <c r="L444" s="232"/>
      <c r="M444" s="231"/>
      <c r="N444" s="230"/>
      <c r="O444" s="230"/>
      <c r="P444" s="230"/>
      <c r="Q444" s="230"/>
      <c r="R444" s="230"/>
      <c r="S444" s="230"/>
      <c r="T444" s="229"/>
      <c r="AT444" s="228" t="s">
        <v>117</v>
      </c>
      <c r="AU444" s="228" t="s">
        <v>42</v>
      </c>
      <c r="AV444" s="227" t="s">
        <v>42</v>
      </c>
      <c r="AW444" s="227" t="s">
        <v>19</v>
      </c>
      <c r="AX444" s="227" t="s">
        <v>37</v>
      </c>
      <c r="AY444" s="228" t="s">
        <v>108</v>
      </c>
    </row>
    <row r="445" spans="2:65" s="227" customFormat="1" ht="27" x14ac:dyDescent="0.3">
      <c r="B445" s="232"/>
      <c r="D445" s="236" t="s">
        <v>117</v>
      </c>
      <c r="E445" s="228" t="s">
        <v>1</v>
      </c>
      <c r="F445" s="235" t="s">
        <v>545</v>
      </c>
      <c r="H445" s="234">
        <v>14.84</v>
      </c>
      <c r="I445" s="233"/>
      <c r="L445" s="232"/>
      <c r="M445" s="231"/>
      <c r="N445" s="230"/>
      <c r="O445" s="230"/>
      <c r="P445" s="230"/>
      <c r="Q445" s="230"/>
      <c r="R445" s="230"/>
      <c r="S445" s="230"/>
      <c r="T445" s="229"/>
      <c r="AT445" s="228" t="s">
        <v>117</v>
      </c>
      <c r="AU445" s="228" t="s">
        <v>42</v>
      </c>
      <c r="AV445" s="227" t="s">
        <v>42</v>
      </c>
      <c r="AW445" s="227" t="s">
        <v>19</v>
      </c>
      <c r="AX445" s="227" t="s">
        <v>37</v>
      </c>
      <c r="AY445" s="228" t="s">
        <v>108</v>
      </c>
    </row>
    <row r="446" spans="2:65" s="227" customFormat="1" x14ac:dyDescent="0.3">
      <c r="B446" s="232"/>
      <c r="D446" s="240" t="s">
        <v>117</v>
      </c>
      <c r="E446" s="239" t="s">
        <v>1</v>
      </c>
      <c r="F446" s="238" t="s">
        <v>546</v>
      </c>
      <c r="H446" s="237">
        <v>2</v>
      </c>
      <c r="I446" s="233"/>
      <c r="L446" s="232"/>
      <c r="M446" s="231"/>
      <c r="N446" s="230"/>
      <c r="O446" s="230"/>
      <c r="P446" s="230"/>
      <c r="Q446" s="230"/>
      <c r="R446" s="230"/>
      <c r="S446" s="230"/>
      <c r="T446" s="229"/>
      <c r="AT446" s="228" t="s">
        <v>117</v>
      </c>
      <c r="AU446" s="228" t="s">
        <v>42</v>
      </c>
      <c r="AV446" s="227" t="s">
        <v>42</v>
      </c>
      <c r="AW446" s="227" t="s">
        <v>19</v>
      </c>
      <c r="AX446" s="227" t="s">
        <v>37</v>
      </c>
      <c r="AY446" s="228" t="s">
        <v>108</v>
      </c>
    </row>
    <row r="447" spans="2:65" s="188" customFormat="1" ht="22.5" customHeight="1" x14ac:dyDescent="0.3">
      <c r="B447" s="207"/>
      <c r="C447" s="252" t="s">
        <v>547</v>
      </c>
      <c r="D447" s="252" t="s">
        <v>178</v>
      </c>
      <c r="E447" s="251" t="s">
        <v>548</v>
      </c>
      <c r="F447" s="246" t="s">
        <v>549</v>
      </c>
      <c r="G447" s="250" t="s">
        <v>113</v>
      </c>
      <c r="H447" s="249">
        <v>55.896999999999998</v>
      </c>
      <c r="I447" s="248"/>
      <c r="J447" s="247">
        <f>ROUND(I447*H447,2)</f>
        <v>0</v>
      </c>
      <c r="K447" s="246" t="s">
        <v>279</v>
      </c>
      <c r="L447" s="245"/>
      <c r="M447" s="244" t="s">
        <v>1</v>
      </c>
      <c r="N447" s="243" t="s">
        <v>26</v>
      </c>
      <c r="O447" s="223"/>
      <c r="P447" s="222">
        <f>O447*H447</f>
        <v>0</v>
      </c>
      <c r="Q447" s="222">
        <v>1.6500000000000001E-2</v>
      </c>
      <c r="R447" s="222">
        <f>Q447*H447</f>
        <v>0.92230049999999997</v>
      </c>
      <c r="S447" s="222">
        <v>0</v>
      </c>
      <c r="T447" s="221">
        <f>S447*H447</f>
        <v>0</v>
      </c>
      <c r="AR447" s="193" t="s">
        <v>152</v>
      </c>
      <c r="AT447" s="193" t="s">
        <v>178</v>
      </c>
      <c r="AU447" s="193" t="s">
        <v>42</v>
      </c>
      <c r="AY447" s="193" t="s">
        <v>108</v>
      </c>
      <c r="BE447" s="194">
        <f>IF(N447="základní",J447,0)</f>
        <v>0</v>
      </c>
      <c r="BF447" s="194">
        <f>IF(N447="snížená",J447,0)</f>
        <v>0</v>
      </c>
      <c r="BG447" s="194">
        <f>IF(N447="zákl. přenesená",J447,0)</f>
        <v>0</v>
      </c>
      <c r="BH447" s="194">
        <f>IF(N447="sníž. přenesená",J447,0)</f>
        <v>0</v>
      </c>
      <c r="BI447" s="194">
        <f>IF(N447="nulová",J447,0)</f>
        <v>0</v>
      </c>
      <c r="BJ447" s="193" t="s">
        <v>38</v>
      </c>
      <c r="BK447" s="194">
        <f>ROUND(I447*H447,2)</f>
        <v>0</v>
      </c>
      <c r="BL447" s="193" t="s">
        <v>115</v>
      </c>
      <c r="BM447" s="193" t="s">
        <v>550</v>
      </c>
    </row>
    <row r="448" spans="2:65" s="227" customFormat="1" x14ac:dyDescent="0.3">
      <c r="B448" s="232"/>
      <c r="D448" s="240" t="s">
        <v>117</v>
      </c>
      <c r="F448" s="238" t="s">
        <v>551</v>
      </c>
      <c r="H448" s="237">
        <v>55.896999999999998</v>
      </c>
      <c r="I448" s="233"/>
      <c r="L448" s="232"/>
      <c r="M448" s="231"/>
      <c r="N448" s="230"/>
      <c r="O448" s="230"/>
      <c r="P448" s="230"/>
      <c r="Q448" s="230"/>
      <c r="R448" s="230"/>
      <c r="S448" s="230"/>
      <c r="T448" s="229"/>
      <c r="AT448" s="228" t="s">
        <v>117</v>
      </c>
      <c r="AU448" s="228" t="s">
        <v>42</v>
      </c>
      <c r="AV448" s="227" t="s">
        <v>42</v>
      </c>
      <c r="AW448" s="227" t="s">
        <v>2</v>
      </c>
      <c r="AX448" s="227" t="s">
        <v>38</v>
      </c>
      <c r="AY448" s="228" t="s">
        <v>108</v>
      </c>
    </row>
    <row r="449" spans="2:65" s="188" customFormat="1" ht="22.5" customHeight="1" x14ac:dyDescent="0.3">
      <c r="B449" s="207"/>
      <c r="C449" s="206" t="s">
        <v>552</v>
      </c>
      <c r="D449" s="206" t="s">
        <v>110</v>
      </c>
      <c r="E449" s="205" t="s">
        <v>553</v>
      </c>
      <c r="F449" s="200" t="s">
        <v>554</v>
      </c>
      <c r="G449" s="204" t="s">
        <v>113</v>
      </c>
      <c r="H449" s="203">
        <v>1068.8969999999999</v>
      </c>
      <c r="I449" s="202"/>
      <c r="J449" s="201">
        <f>ROUND(I449*H449,2)</f>
        <v>0</v>
      </c>
      <c r="K449" s="200" t="s">
        <v>1</v>
      </c>
      <c r="L449" s="189"/>
      <c r="M449" s="199" t="s">
        <v>1</v>
      </c>
      <c r="N449" s="224" t="s">
        <v>26</v>
      </c>
      <c r="O449" s="223"/>
      <c r="P449" s="222">
        <f>O449*H449</f>
        <v>0</v>
      </c>
      <c r="Q449" s="222">
        <v>0</v>
      </c>
      <c r="R449" s="222">
        <f>Q449*H449</f>
        <v>0</v>
      </c>
      <c r="S449" s="222">
        <v>0</v>
      </c>
      <c r="T449" s="221">
        <f>S449*H449</f>
        <v>0</v>
      </c>
      <c r="AR449" s="193" t="s">
        <v>115</v>
      </c>
      <c r="AT449" s="193" t="s">
        <v>110</v>
      </c>
      <c r="AU449" s="193" t="s">
        <v>42</v>
      </c>
      <c r="AY449" s="193" t="s">
        <v>108</v>
      </c>
      <c r="BE449" s="194">
        <f>IF(N449="základní",J449,0)</f>
        <v>0</v>
      </c>
      <c r="BF449" s="194">
        <f>IF(N449="snížená",J449,0)</f>
        <v>0</v>
      </c>
      <c r="BG449" s="194">
        <f>IF(N449="zákl. přenesená",J449,0)</f>
        <v>0</v>
      </c>
      <c r="BH449" s="194">
        <f>IF(N449="sníž. přenesená",J449,0)</f>
        <v>0</v>
      </c>
      <c r="BI449" s="194">
        <f>IF(N449="nulová",J449,0)</f>
        <v>0</v>
      </c>
      <c r="BJ449" s="193" t="s">
        <v>38</v>
      </c>
      <c r="BK449" s="194">
        <f>ROUND(I449*H449,2)</f>
        <v>0</v>
      </c>
      <c r="BL449" s="193" t="s">
        <v>115</v>
      </c>
      <c r="BM449" s="193" t="s">
        <v>555</v>
      </c>
    </row>
    <row r="450" spans="2:65" s="257" customFormat="1" x14ac:dyDescent="0.3">
      <c r="B450" s="262"/>
      <c r="D450" s="236" t="s">
        <v>117</v>
      </c>
      <c r="E450" s="258" t="s">
        <v>1</v>
      </c>
      <c r="F450" s="264" t="s">
        <v>268</v>
      </c>
      <c r="H450" s="258" t="s">
        <v>1</v>
      </c>
      <c r="I450" s="263"/>
      <c r="L450" s="262"/>
      <c r="M450" s="261"/>
      <c r="N450" s="260"/>
      <c r="O450" s="260"/>
      <c r="P450" s="260"/>
      <c r="Q450" s="260"/>
      <c r="R450" s="260"/>
      <c r="S450" s="260"/>
      <c r="T450" s="259"/>
      <c r="AT450" s="258" t="s">
        <v>117</v>
      </c>
      <c r="AU450" s="258" t="s">
        <v>42</v>
      </c>
      <c r="AV450" s="257" t="s">
        <v>38</v>
      </c>
      <c r="AW450" s="257" t="s">
        <v>19</v>
      </c>
      <c r="AX450" s="257" t="s">
        <v>37</v>
      </c>
      <c r="AY450" s="258" t="s">
        <v>108</v>
      </c>
    </row>
    <row r="451" spans="2:65" s="227" customFormat="1" x14ac:dyDescent="0.3">
      <c r="B451" s="232"/>
      <c r="D451" s="236" t="s">
        <v>117</v>
      </c>
      <c r="E451" s="228" t="s">
        <v>1</v>
      </c>
      <c r="F451" s="235" t="s">
        <v>372</v>
      </c>
      <c r="H451" s="234">
        <v>186.6</v>
      </c>
      <c r="I451" s="233"/>
      <c r="L451" s="232"/>
      <c r="M451" s="231"/>
      <c r="N451" s="230"/>
      <c r="O451" s="230"/>
      <c r="P451" s="230"/>
      <c r="Q451" s="230"/>
      <c r="R451" s="230"/>
      <c r="S451" s="230"/>
      <c r="T451" s="229"/>
      <c r="AT451" s="228" t="s">
        <v>117</v>
      </c>
      <c r="AU451" s="228" t="s">
        <v>42</v>
      </c>
      <c r="AV451" s="227" t="s">
        <v>42</v>
      </c>
      <c r="AW451" s="227" t="s">
        <v>19</v>
      </c>
      <c r="AX451" s="227" t="s">
        <v>37</v>
      </c>
      <c r="AY451" s="228" t="s">
        <v>108</v>
      </c>
    </row>
    <row r="452" spans="2:65" s="227" customFormat="1" x14ac:dyDescent="0.3">
      <c r="B452" s="232"/>
      <c r="D452" s="236" t="s">
        <v>117</v>
      </c>
      <c r="E452" s="228" t="s">
        <v>1</v>
      </c>
      <c r="F452" s="235" t="s">
        <v>373</v>
      </c>
      <c r="H452" s="234">
        <v>182.435</v>
      </c>
      <c r="I452" s="233"/>
      <c r="L452" s="232"/>
      <c r="M452" s="231"/>
      <c r="N452" s="230"/>
      <c r="O452" s="230"/>
      <c r="P452" s="230"/>
      <c r="Q452" s="230"/>
      <c r="R452" s="230"/>
      <c r="S452" s="230"/>
      <c r="T452" s="229"/>
      <c r="AT452" s="228" t="s">
        <v>117</v>
      </c>
      <c r="AU452" s="228" t="s">
        <v>42</v>
      </c>
      <c r="AV452" s="227" t="s">
        <v>42</v>
      </c>
      <c r="AW452" s="227" t="s">
        <v>19</v>
      </c>
      <c r="AX452" s="227" t="s">
        <v>37</v>
      </c>
      <c r="AY452" s="228" t="s">
        <v>108</v>
      </c>
    </row>
    <row r="453" spans="2:65" s="227" customFormat="1" x14ac:dyDescent="0.3">
      <c r="B453" s="232"/>
      <c r="D453" s="236" t="s">
        <v>117</v>
      </c>
      <c r="E453" s="228" t="s">
        <v>1</v>
      </c>
      <c r="F453" s="235" t="s">
        <v>374</v>
      </c>
      <c r="H453" s="234">
        <v>81.605999999999995</v>
      </c>
      <c r="I453" s="233"/>
      <c r="L453" s="232"/>
      <c r="M453" s="231"/>
      <c r="N453" s="230"/>
      <c r="O453" s="230"/>
      <c r="P453" s="230"/>
      <c r="Q453" s="230"/>
      <c r="R453" s="230"/>
      <c r="S453" s="230"/>
      <c r="T453" s="229"/>
      <c r="AT453" s="228" t="s">
        <v>117</v>
      </c>
      <c r="AU453" s="228" t="s">
        <v>42</v>
      </c>
      <c r="AV453" s="227" t="s">
        <v>42</v>
      </c>
      <c r="AW453" s="227" t="s">
        <v>19</v>
      </c>
      <c r="AX453" s="227" t="s">
        <v>37</v>
      </c>
      <c r="AY453" s="228" t="s">
        <v>108</v>
      </c>
    </row>
    <row r="454" spans="2:65" s="227" customFormat="1" x14ac:dyDescent="0.3">
      <c r="B454" s="232"/>
      <c r="D454" s="240" t="s">
        <v>117</v>
      </c>
      <c r="E454" s="239" t="s">
        <v>1</v>
      </c>
      <c r="F454" s="238" t="s">
        <v>375</v>
      </c>
      <c r="H454" s="237">
        <v>618.25599999999997</v>
      </c>
      <c r="I454" s="233"/>
      <c r="L454" s="232"/>
      <c r="M454" s="231"/>
      <c r="N454" s="230"/>
      <c r="O454" s="230"/>
      <c r="P454" s="230"/>
      <c r="Q454" s="230"/>
      <c r="R454" s="230"/>
      <c r="S454" s="230"/>
      <c r="T454" s="229"/>
      <c r="AT454" s="228" t="s">
        <v>117</v>
      </c>
      <c r="AU454" s="228" t="s">
        <v>42</v>
      </c>
      <c r="AV454" s="227" t="s">
        <v>42</v>
      </c>
      <c r="AW454" s="227" t="s">
        <v>19</v>
      </c>
      <c r="AX454" s="227" t="s">
        <v>37</v>
      </c>
      <c r="AY454" s="228" t="s">
        <v>108</v>
      </c>
    </row>
    <row r="455" spans="2:65" s="188" customFormat="1" ht="31.5" customHeight="1" x14ac:dyDescent="0.3">
      <c r="B455" s="207"/>
      <c r="C455" s="206" t="s">
        <v>556</v>
      </c>
      <c r="D455" s="206" t="s">
        <v>110</v>
      </c>
      <c r="E455" s="205" t="s">
        <v>557</v>
      </c>
      <c r="F455" s="200" t="s">
        <v>558</v>
      </c>
      <c r="G455" s="204" t="s">
        <v>385</v>
      </c>
      <c r="H455" s="203">
        <v>104.15</v>
      </c>
      <c r="I455" s="202"/>
      <c r="J455" s="201">
        <f>ROUND(I455*H455,2)</f>
        <v>0</v>
      </c>
      <c r="K455" s="200" t="s">
        <v>1</v>
      </c>
      <c r="L455" s="189"/>
      <c r="M455" s="199" t="s">
        <v>1</v>
      </c>
      <c r="N455" s="224" t="s">
        <v>26</v>
      </c>
      <c r="O455" s="223"/>
      <c r="P455" s="222">
        <f>O455*H455</f>
        <v>0</v>
      </c>
      <c r="Q455" s="222">
        <v>2.5000000000000001E-4</v>
      </c>
      <c r="R455" s="222">
        <f>Q455*H455</f>
        <v>2.6037500000000002E-2</v>
      </c>
      <c r="S455" s="222">
        <v>0</v>
      </c>
      <c r="T455" s="221">
        <f>S455*H455</f>
        <v>0</v>
      </c>
      <c r="AR455" s="193" t="s">
        <v>115</v>
      </c>
      <c r="AT455" s="193" t="s">
        <v>110</v>
      </c>
      <c r="AU455" s="193" t="s">
        <v>42</v>
      </c>
      <c r="AY455" s="193" t="s">
        <v>108</v>
      </c>
      <c r="BE455" s="194">
        <f>IF(N455="základní",J455,0)</f>
        <v>0</v>
      </c>
      <c r="BF455" s="194">
        <f>IF(N455="snížená",J455,0)</f>
        <v>0</v>
      </c>
      <c r="BG455" s="194">
        <f>IF(N455="zákl. přenesená",J455,0)</f>
        <v>0</v>
      </c>
      <c r="BH455" s="194">
        <f>IF(N455="sníž. přenesená",J455,0)</f>
        <v>0</v>
      </c>
      <c r="BI455" s="194">
        <f>IF(N455="nulová",J455,0)</f>
        <v>0</v>
      </c>
      <c r="BJ455" s="193" t="s">
        <v>38</v>
      </c>
      <c r="BK455" s="194">
        <f>ROUND(I455*H455,2)</f>
        <v>0</v>
      </c>
      <c r="BL455" s="193" t="s">
        <v>115</v>
      </c>
      <c r="BM455" s="193" t="s">
        <v>559</v>
      </c>
    </row>
    <row r="456" spans="2:65" s="227" customFormat="1" x14ac:dyDescent="0.3">
      <c r="B456" s="232"/>
      <c r="D456" s="240" t="s">
        <v>117</v>
      </c>
      <c r="E456" s="239" t="s">
        <v>1</v>
      </c>
      <c r="F456" s="238" t="s">
        <v>425</v>
      </c>
      <c r="H456" s="237">
        <v>104.15</v>
      </c>
      <c r="I456" s="233"/>
      <c r="L456" s="232"/>
      <c r="M456" s="231"/>
      <c r="N456" s="230"/>
      <c r="O456" s="230"/>
      <c r="P456" s="230"/>
      <c r="Q456" s="230"/>
      <c r="R456" s="230"/>
      <c r="S456" s="230"/>
      <c r="T456" s="229"/>
      <c r="AT456" s="228" t="s">
        <v>117</v>
      </c>
      <c r="AU456" s="228" t="s">
        <v>42</v>
      </c>
      <c r="AV456" s="227" t="s">
        <v>42</v>
      </c>
      <c r="AW456" s="227" t="s">
        <v>19</v>
      </c>
      <c r="AX456" s="227" t="s">
        <v>37</v>
      </c>
      <c r="AY456" s="228" t="s">
        <v>108</v>
      </c>
    </row>
    <row r="457" spans="2:65" s="188" customFormat="1" ht="22.5" customHeight="1" x14ac:dyDescent="0.3">
      <c r="B457" s="207"/>
      <c r="C457" s="206" t="s">
        <v>560</v>
      </c>
      <c r="D457" s="206" t="s">
        <v>110</v>
      </c>
      <c r="E457" s="205" t="s">
        <v>2123</v>
      </c>
      <c r="F457" s="200" t="s">
        <v>2122</v>
      </c>
      <c r="G457" s="204" t="s">
        <v>385</v>
      </c>
      <c r="H457" s="203">
        <v>201.05</v>
      </c>
      <c r="I457" s="202"/>
      <c r="J457" s="201">
        <f>ROUND(I457*H457,2)</f>
        <v>0</v>
      </c>
      <c r="K457" s="200" t="s">
        <v>114</v>
      </c>
      <c r="L457" s="189"/>
      <c r="M457" s="199" t="s">
        <v>1</v>
      </c>
      <c r="N457" s="224" t="s">
        <v>26</v>
      </c>
      <c r="O457" s="223"/>
      <c r="P457" s="222">
        <f>O457*H457</f>
        <v>0</v>
      </c>
      <c r="Q457" s="222">
        <v>6.0000000000000002E-5</v>
      </c>
      <c r="R457" s="222">
        <f>Q457*H457</f>
        <v>1.2063000000000001E-2</v>
      </c>
      <c r="S457" s="222">
        <v>0</v>
      </c>
      <c r="T457" s="221">
        <f>S457*H457</f>
        <v>0</v>
      </c>
      <c r="AR457" s="193" t="s">
        <v>115</v>
      </c>
      <c r="AT457" s="193" t="s">
        <v>110</v>
      </c>
      <c r="AU457" s="193" t="s">
        <v>42</v>
      </c>
      <c r="AY457" s="193" t="s">
        <v>108</v>
      </c>
      <c r="BE457" s="194">
        <f>IF(N457="základní",J457,0)</f>
        <v>0</v>
      </c>
      <c r="BF457" s="194">
        <f>IF(N457="snížená",J457,0)</f>
        <v>0</v>
      </c>
      <c r="BG457" s="194">
        <f>IF(N457="zákl. přenesená",J457,0)</f>
        <v>0</v>
      </c>
      <c r="BH457" s="194">
        <f>IF(N457="sníž. přenesená",J457,0)</f>
        <v>0</v>
      </c>
      <c r="BI457" s="194">
        <f>IF(N457="nulová",J457,0)</f>
        <v>0</v>
      </c>
      <c r="BJ457" s="193" t="s">
        <v>38</v>
      </c>
      <c r="BK457" s="194">
        <f>ROUND(I457*H457,2)</f>
        <v>0</v>
      </c>
      <c r="BL457" s="193" t="s">
        <v>115</v>
      </c>
      <c r="BM457" s="193" t="s">
        <v>2121</v>
      </c>
    </row>
    <row r="458" spans="2:65" s="257" customFormat="1" x14ac:dyDescent="0.3">
      <c r="B458" s="262"/>
      <c r="D458" s="236" t="s">
        <v>117</v>
      </c>
      <c r="E458" s="258" t="s">
        <v>1</v>
      </c>
      <c r="F458" s="264" t="s">
        <v>205</v>
      </c>
      <c r="H458" s="258" t="s">
        <v>1</v>
      </c>
      <c r="I458" s="263"/>
      <c r="L458" s="262"/>
      <c r="M458" s="261"/>
      <c r="N458" s="260"/>
      <c r="O458" s="260"/>
      <c r="P458" s="260"/>
      <c r="Q458" s="260"/>
      <c r="R458" s="260"/>
      <c r="S458" s="260"/>
      <c r="T458" s="259"/>
      <c r="AT458" s="258" t="s">
        <v>117</v>
      </c>
      <c r="AU458" s="258" t="s">
        <v>42</v>
      </c>
      <c r="AV458" s="257" t="s">
        <v>38</v>
      </c>
      <c r="AW458" s="257" t="s">
        <v>19</v>
      </c>
      <c r="AX458" s="257" t="s">
        <v>37</v>
      </c>
      <c r="AY458" s="258" t="s">
        <v>108</v>
      </c>
    </row>
    <row r="459" spans="2:65" s="227" customFormat="1" x14ac:dyDescent="0.3">
      <c r="B459" s="232"/>
      <c r="D459" s="236" t="s">
        <v>117</v>
      </c>
      <c r="E459" s="228" t="s">
        <v>1</v>
      </c>
      <c r="F459" s="235" t="s">
        <v>2112</v>
      </c>
      <c r="H459" s="234">
        <v>98.35</v>
      </c>
      <c r="I459" s="233"/>
      <c r="L459" s="232"/>
      <c r="M459" s="231"/>
      <c r="N459" s="230"/>
      <c r="O459" s="230"/>
      <c r="P459" s="230"/>
      <c r="Q459" s="230"/>
      <c r="R459" s="230"/>
      <c r="S459" s="230"/>
      <c r="T459" s="229"/>
      <c r="AT459" s="228" t="s">
        <v>117</v>
      </c>
      <c r="AU459" s="228" t="s">
        <v>42</v>
      </c>
      <c r="AV459" s="227" t="s">
        <v>42</v>
      </c>
      <c r="AW459" s="227" t="s">
        <v>19</v>
      </c>
      <c r="AX459" s="227" t="s">
        <v>37</v>
      </c>
      <c r="AY459" s="228" t="s">
        <v>108</v>
      </c>
    </row>
    <row r="460" spans="2:65" s="227" customFormat="1" x14ac:dyDescent="0.3">
      <c r="B460" s="232"/>
      <c r="D460" s="240" t="s">
        <v>117</v>
      </c>
      <c r="E460" s="239" t="s">
        <v>1</v>
      </c>
      <c r="F460" s="238" t="s">
        <v>2117</v>
      </c>
      <c r="H460" s="237">
        <v>102.7</v>
      </c>
      <c r="I460" s="233"/>
      <c r="L460" s="232"/>
      <c r="M460" s="231"/>
      <c r="N460" s="230"/>
      <c r="O460" s="230"/>
      <c r="P460" s="230"/>
      <c r="Q460" s="230"/>
      <c r="R460" s="230"/>
      <c r="S460" s="230"/>
      <c r="T460" s="229"/>
      <c r="AT460" s="228" t="s">
        <v>117</v>
      </c>
      <c r="AU460" s="228" t="s">
        <v>42</v>
      </c>
      <c r="AV460" s="227" t="s">
        <v>42</v>
      </c>
      <c r="AW460" s="227" t="s">
        <v>19</v>
      </c>
      <c r="AX460" s="227" t="s">
        <v>37</v>
      </c>
      <c r="AY460" s="228" t="s">
        <v>108</v>
      </c>
    </row>
    <row r="461" spans="2:65" s="188" customFormat="1" ht="22.5" customHeight="1" x14ac:dyDescent="0.3">
      <c r="B461" s="207"/>
      <c r="C461" s="252" t="s">
        <v>564</v>
      </c>
      <c r="D461" s="252" t="s">
        <v>178</v>
      </c>
      <c r="E461" s="251" t="s">
        <v>2120</v>
      </c>
      <c r="F461" s="246" t="s">
        <v>2119</v>
      </c>
      <c r="G461" s="250" t="s">
        <v>385</v>
      </c>
      <c r="H461" s="249">
        <v>107.83499999999999</v>
      </c>
      <c r="I461" s="248"/>
      <c r="J461" s="247">
        <f>ROUND(I461*H461,2)</f>
        <v>0</v>
      </c>
      <c r="K461" s="246" t="s">
        <v>114</v>
      </c>
      <c r="L461" s="245"/>
      <c r="M461" s="244" t="s">
        <v>1</v>
      </c>
      <c r="N461" s="243" t="s">
        <v>26</v>
      </c>
      <c r="O461" s="223"/>
      <c r="P461" s="222">
        <f>O461*H461</f>
        <v>0</v>
      </c>
      <c r="Q461" s="222">
        <v>3.2000000000000003E-4</v>
      </c>
      <c r="R461" s="222">
        <f>Q461*H461</f>
        <v>3.4507200000000002E-2</v>
      </c>
      <c r="S461" s="222">
        <v>0</v>
      </c>
      <c r="T461" s="221">
        <f>S461*H461</f>
        <v>0</v>
      </c>
      <c r="AR461" s="193" t="s">
        <v>152</v>
      </c>
      <c r="AT461" s="193" t="s">
        <v>178</v>
      </c>
      <c r="AU461" s="193" t="s">
        <v>42</v>
      </c>
      <c r="AY461" s="193" t="s">
        <v>108</v>
      </c>
      <c r="BE461" s="194">
        <f>IF(N461="základní",J461,0)</f>
        <v>0</v>
      </c>
      <c r="BF461" s="194">
        <f>IF(N461="snížená",J461,0)</f>
        <v>0</v>
      </c>
      <c r="BG461" s="194">
        <f>IF(N461="zákl. přenesená",J461,0)</f>
        <v>0</v>
      </c>
      <c r="BH461" s="194">
        <f>IF(N461="sníž. přenesená",J461,0)</f>
        <v>0</v>
      </c>
      <c r="BI461" s="194">
        <f>IF(N461="nulová",J461,0)</f>
        <v>0</v>
      </c>
      <c r="BJ461" s="193" t="s">
        <v>38</v>
      </c>
      <c r="BK461" s="194">
        <f>ROUND(I461*H461,2)</f>
        <v>0</v>
      </c>
      <c r="BL461" s="193" t="s">
        <v>115</v>
      </c>
      <c r="BM461" s="193" t="s">
        <v>2118</v>
      </c>
    </row>
    <row r="462" spans="2:65" s="257" customFormat="1" x14ac:dyDescent="0.3">
      <c r="B462" s="262"/>
      <c r="D462" s="236" t="s">
        <v>117</v>
      </c>
      <c r="E462" s="258" t="s">
        <v>1</v>
      </c>
      <c r="F462" s="264" t="s">
        <v>205</v>
      </c>
      <c r="H462" s="258" t="s">
        <v>1</v>
      </c>
      <c r="I462" s="263"/>
      <c r="L462" s="262"/>
      <c r="M462" s="261"/>
      <c r="N462" s="260"/>
      <c r="O462" s="260"/>
      <c r="P462" s="260"/>
      <c r="Q462" s="260"/>
      <c r="R462" s="260"/>
      <c r="S462" s="260"/>
      <c r="T462" s="259"/>
      <c r="AT462" s="258" t="s">
        <v>117</v>
      </c>
      <c r="AU462" s="258" t="s">
        <v>42</v>
      </c>
      <c r="AV462" s="257" t="s">
        <v>38</v>
      </c>
      <c r="AW462" s="257" t="s">
        <v>19</v>
      </c>
      <c r="AX462" s="257" t="s">
        <v>37</v>
      </c>
      <c r="AY462" s="258" t="s">
        <v>108</v>
      </c>
    </row>
    <row r="463" spans="2:65" s="227" customFormat="1" x14ac:dyDescent="0.3">
      <c r="B463" s="232"/>
      <c r="D463" s="236" t="s">
        <v>117</v>
      </c>
      <c r="E463" s="228" t="s">
        <v>1</v>
      </c>
      <c r="F463" s="235" t="s">
        <v>2117</v>
      </c>
      <c r="H463" s="234">
        <v>102.7</v>
      </c>
      <c r="I463" s="233"/>
      <c r="L463" s="232"/>
      <c r="M463" s="231"/>
      <c r="N463" s="230"/>
      <c r="O463" s="230"/>
      <c r="P463" s="230"/>
      <c r="Q463" s="230"/>
      <c r="R463" s="230"/>
      <c r="S463" s="230"/>
      <c r="T463" s="229"/>
      <c r="AT463" s="228" t="s">
        <v>117</v>
      </c>
      <c r="AU463" s="228" t="s">
        <v>42</v>
      </c>
      <c r="AV463" s="227" t="s">
        <v>42</v>
      </c>
      <c r="AW463" s="227" t="s">
        <v>19</v>
      </c>
      <c r="AX463" s="227" t="s">
        <v>37</v>
      </c>
      <c r="AY463" s="228" t="s">
        <v>108</v>
      </c>
    </row>
    <row r="464" spans="2:65" s="227" customFormat="1" x14ac:dyDescent="0.3">
      <c r="B464" s="232"/>
      <c r="D464" s="240" t="s">
        <v>117</v>
      </c>
      <c r="F464" s="238" t="s">
        <v>2116</v>
      </c>
      <c r="H464" s="237">
        <v>107.83499999999999</v>
      </c>
      <c r="I464" s="233"/>
      <c r="L464" s="232"/>
      <c r="M464" s="231"/>
      <c r="N464" s="230"/>
      <c r="O464" s="230"/>
      <c r="P464" s="230"/>
      <c r="Q464" s="230"/>
      <c r="R464" s="230"/>
      <c r="S464" s="230"/>
      <c r="T464" s="229"/>
      <c r="AT464" s="228" t="s">
        <v>117</v>
      </c>
      <c r="AU464" s="228" t="s">
        <v>42</v>
      </c>
      <c r="AV464" s="227" t="s">
        <v>42</v>
      </c>
      <c r="AW464" s="227" t="s">
        <v>2</v>
      </c>
      <c r="AX464" s="227" t="s">
        <v>38</v>
      </c>
      <c r="AY464" s="228" t="s">
        <v>108</v>
      </c>
    </row>
    <row r="465" spans="2:65" s="188" customFormat="1" ht="22.5" customHeight="1" x14ac:dyDescent="0.3">
      <c r="B465" s="207"/>
      <c r="C465" s="252" t="s">
        <v>246</v>
      </c>
      <c r="D465" s="252" t="s">
        <v>178</v>
      </c>
      <c r="E465" s="251" t="s">
        <v>2115</v>
      </c>
      <c r="F465" s="246" t="s">
        <v>2114</v>
      </c>
      <c r="G465" s="250" t="s">
        <v>385</v>
      </c>
      <c r="H465" s="249">
        <v>103.268</v>
      </c>
      <c r="I465" s="248"/>
      <c r="J465" s="247">
        <f>ROUND(I465*H465,2)</f>
        <v>0</v>
      </c>
      <c r="K465" s="246" t="s">
        <v>114</v>
      </c>
      <c r="L465" s="245"/>
      <c r="M465" s="244" t="s">
        <v>1</v>
      </c>
      <c r="N465" s="243" t="s">
        <v>26</v>
      </c>
      <c r="O465" s="223"/>
      <c r="P465" s="222">
        <f>O465*H465</f>
        <v>0</v>
      </c>
      <c r="Q465" s="222">
        <v>7.2000000000000005E-4</v>
      </c>
      <c r="R465" s="222">
        <f>Q465*H465</f>
        <v>7.435296000000001E-2</v>
      </c>
      <c r="S465" s="222">
        <v>0</v>
      </c>
      <c r="T465" s="221">
        <f>S465*H465</f>
        <v>0</v>
      </c>
      <c r="AR465" s="193" t="s">
        <v>152</v>
      </c>
      <c r="AT465" s="193" t="s">
        <v>178</v>
      </c>
      <c r="AU465" s="193" t="s">
        <v>42</v>
      </c>
      <c r="AY465" s="193" t="s">
        <v>108</v>
      </c>
      <c r="BE465" s="194">
        <f>IF(N465="základní",J465,0)</f>
        <v>0</v>
      </c>
      <c r="BF465" s="194">
        <f>IF(N465="snížená",J465,0)</f>
        <v>0</v>
      </c>
      <c r="BG465" s="194">
        <f>IF(N465="zákl. přenesená",J465,0)</f>
        <v>0</v>
      </c>
      <c r="BH465" s="194">
        <f>IF(N465="sníž. přenesená",J465,0)</f>
        <v>0</v>
      </c>
      <c r="BI465" s="194">
        <f>IF(N465="nulová",J465,0)</f>
        <v>0</v>
      </c>
      <c r="BJ465" s="193" t="s">
        <v>38</v>
      </c>
      <c r="BK465" s="194">
        <f>ROUND(I465*H465,2)</f>
        <v>0</v>
      </c>
      <c r="BL465" s="193" t="s">
        <v>115</v>
      </c>
      <c r="BM465" s="193" t="s">
        <v>2113</v>
      </c>
    </row>
    <row r="466" spans="2:65" s="257" customFormat="1" x14ac:dyDescent="0.3">
      <c r="B466" s="262"/>
      <c r="D466" s="236" t="s">
        <v>117</v>
      </c>
      <c r="E466" s="258" t="s">
        <v>1</v>
      </c>
      <c r="F466" s="264" t="s">
        <v>205</v>
      </c>
      <c r="H466" s="258" t="s">
        <v>1</v>
      </c>
      <c r="I466" s="263"/>
      <c r="L466" s="262"/>
      <c r="M466" s="261"/>
      <c r="N466" s="260"/>
      <c r="O466" s="260"/>
      <c r="P466" s="260"/>
      <c r="Q466" s="260"/>
      <c r="R466" s="260"/>
      <c r="S466" s="260"/>
      <c r="T466" s="259"/>
      <c r="AT466" s="258" t="s">
        <v>117</v>
      </c>
      <c r="AU466" s="258" t="s">
        <v>42</v>
      </c>
      <c r="AV466" s="257" t="s">
        <v>38</v>
      </c>
      <c r="AW466" s="257" t="s">
        <v>19</v>
      </c>
      <c r="AX466" s="257" t="s">
        <v>37</v>
      </c>
      <c r="AY466" s="258" t="s">
        <v>108</v>
      </c>
    </row>
    <row r="467" spans="2:65" s="227" customFormat="1" x14ac:dyDescent="0.3">
      <c r="B467" s="232"/>
      <c r="D467" s="236" t="s">
        <v>117</v>
      </c>
      <c r="E467" s="228" t="s">
        <v>1</v>
      </c>
      <c r="F467" s="235" t="s">
        <v>2112</v>
      </c>
      <c r="H467" s="234">
        <v>98.35</v>
      </c>
      <c r="I467" s="233"/>
      <c r="L467" s="232"/>
      <c r="M467" s="231"/>
      <c r="N467" s="230"/>
      <c r="O467" s="230"/>
      <c r="P467" s="230"/>
      <c r="Q467" s="230"/>
      <c r="R467" s="230"/>
      <c r="S467" s="230"/>
      <c r="T467" s="229"/>
      <c r="AT467" s="228" t="s">
        <v>117</v>
      </c>
      <c r="AU467" s="228" t="s">
        <v>42</v>
      </c>
      <c r="AV467" s="227" t="s">
        <v>42</v>
      </c>
      <c r="AW467" s="227" t="s">
        <v>19</v>
      </c>
      <c r="AX467" s="227" t="s">
        <v>37</v>
      </c>
      <c r="AY467" s="228" t="s">
        <v>108</v>
      </c>
    </row>
    <row r="468" spans="2:65" s="227" customFormat="1" x14ac:dyDescent="0.3">
      <c r="B468" s="232"/>
      <c r="D468" s="240" t="s">
        <v>117</v>
      </c>
      <c r="F468" s="238" t="s">
        <v>2111</v>
      </c>
      <c r="H468" s="237">
        <v>103.268</v>
      </c>
      <c r="I468" s="233"/>
      <c r="L468" s="232"/>
      <c r="M468" s="231"/>
      <c r="N468" s="230"/>
      <c r="O468" s="230"/>
      <c r="P468" s="230"/>
      <c r="Q468" s="230"/>
      <c r="R468" s="230"/>
      <c r="S468" s="230"/>
      <c r="T468" s="229"/>
      <c r="AT468" s="228" t="s">
        <v>117</v>
      </c>
      <c r="AU468" s="228" t="s">
        <v>42</v>
      </c>
      <c r="AV468" s="227" t="s">
        <v>42</v>
      </c>
      <c r="AW468" s="227" t="s">
        <v>2</v>
      </c>
      <c r="AX468" s="227" t="s">
        <v>38</v>
      </c>
      <c r="AY468" s="228" t="s">
        <v>108</v>
      </c>
    </row>
    <row r="469" spans="2:65" s="188" customFormat="1" ht="22.5" customHeight="1" x14ac:dyDescent="0.3">
      <c r="B469" s="207"/>
      <c r="C469" s="206" t="s">
        <v>308</v>
      </c>
      <c r="D469" s="206" t="s">
        <v>110</v>
      </c>
      <c r="E469" s="205" t="s">
        <v>561</v>
      </c>
      <c r="F469" s="200" t="s">
        <v>562</v>
      </c>
      <c r="G469" s="204" t="s">
        <v>113</v>
      </c>
      <c r="H469" s="203">
        <v>800.69100000000003</v>
      </c>
      <c r="I469" s="202"/>
      <c r="J469" s="201">
        <f>ROUND(I469*H469,2)</f>
        <v>0</v>
      </c>
      <c r="K469" s="200" t="s">
        <v>114</v>
      </c>
      <c r="L469" s="189"/>
      <c r="M469" s="199" t="s">
        <v>1</v>
      </c>
      <c r="N469" s="224" t="s">
        <v>26</v>
      </c>
      <c r="O469" s="223"/>
      <c r="P469" s="222">
        <f>O469*H469</f>
        <v>0</v>
      </c>
      <c r="Q469" s="222">
        <v>3.82E-3</v>
      </c>
      <c r="R469" s="222">
        <f>Q469*H469</f>
        <v>3.0586396200000001</v>
      </c>
      <c r="S469" s="222">
        <v>0</v>
      </c>
      <c r="T469" s="221">
        <f>S469*H469</f>
        <v>0</v>
      </c>
      <c r="AR469" s="193" t="s">
        <v>115</v>
      </c>
      <c r="AT469" s="193" t="s">
        <v>110</v>
      </c>
      <c r="AU469" s="193" t="s">
        <v>42</v>
      </c>
      <c r="AY469" s="193" t="s">
        <v>108</v>
      </c>
      <c r="BE469" s="194">
        <f>IF(N469="základní",J469,0)</f>
        <v>0</v>
      </c>
      <c r="BF469" s="194">
        <f>IF(N469="snížená",J469,0)</f>
        <v>0</v>
      </c>
      <c r="BG469" s="194">
        <f>IF(N469="zákl. přenesená",J469,0)</f>
        <v>0</v>
      </c>
      <c r="BH469" s="194">
        <f>IF(N469="sníž. přenesená",J469,0)</f>
        <v>0</v>
      </c>
      <c r="BI469" s="194">
        <f>IF(N469="nulová",J469,0)</f>
        <v>0</v>
      </c>
      <c r="BJ469" s="193" t="s">
        <v>38</v>
      </c>
      <c r="BK469" s="194">
        <f>ROUND(I469*H469,2)</f>
        <v>0</v>
      </c>
      <c r="BL469" s="193" t="s">
        <v>115</v>
      </c>
      <c r="BM469" s="193" t="s">
        <v>563</v>
      </c>
    </row>
    <row r="470" spans="2:65" s="227" customFormat="1" x14ac:dyDescent="0.3">
      <c r="B470" s="232"/>
      <c r="D470" s="236" t="s">
        <v>117</v>
      </c>
      <c r="E470" s="228" t="s">
        <v>1</v>
      </c>
      <c r="F470" s="235" t="s">
        <v>373</v>
      </c>
      <c r="H470" s="234">
        <v>182.435</v>
      </c>
      <c r="I470" s="233"/>
      <c r="L470" s="232"/>
      <c r="M470" s="231"/>
      <c r="N470" s="230"/>
      <c r="O470" s="230"/>
      <c r="P470" s="230"/>
      <c r="Q470" s="230"/>
      <c r="R470" s="230"/>
      <c r="S470" s="230"/>
      <c r="T470" s="229"/>
      <c r="AT470" s="228" t="s">
        <v>117</v>
      </c>
      <c r="AU470" s="228" t="s">
        <v>42</v>
      </c>
      <c r="AV470" s="227" t="s">
        <v>42</v>
      </c>
      <c r="AW470" s="227" t="s">
        <v>19</v>
      </c>
      <c r="AX470" s="227" t="s">
        <v>37</v>
      </c>
      <c r="AY470" s="228" t="s">
        <v>108</v>
      </c>
    </row>
    <row r="471" spans="2:65" s="227" customFormat="1" x14ac:dyDescent="0.3">
      <c r="B471" s="232"/>
      <c r="D471" s="240" t="s">
        <v>117</v>
      </c>
      <c r="E471" s="239" t="s">
        <v>1</v>
      </c>
      <c r="F471" s="238" t="s">
        <v>375</v>
      </c>
      <c r="H471" s="237">
        <v>618.25599999999997</v>
      </c>
      <c r="I471" s="233"/>
      <c r="L471" s="232"/>
      <c r="M471" s="231"/>
      <c r="N471" s="230"/>
      <c r="O471" s="230"/>
      <c r="P471" s="230"/>
      <c r="Q471" s="230"/>
      <c r="R471" s="230"/>
      <c r="S471" s="230"/>
      <c r="T471" s="229"/>
      <c r="AT471" s="228" t="s">
        <v>117</v>
      </c>
      <c r="AU471" s="228" t="s">
        <v>42</v>
      </c>
      <c r="AV471" s="227" t="s">
        <v>42</v>
      </c>
      <c r="AW471" s="227" t="s">
        <v>19</v>
      </c>
      <c r="AX471" s="227" t="s">
        <v>37</v>
      </c>
      <c r="AY471" s="228" t="s">
        <v>108</v>
      </c>
    </row>
    <row r="472" spans="2:65" s="188" customFormat="1" ht="22.5" customHeight="1" x14ac:dyDescent="0.3">
      <c r="B472" s="207"/>
      <c r="C472" s="206" t="s">
        <v>589</v>
      </c>
      <c r="D472" s="206" t="s">
        <v>110</v>
      </c>
      <c r="E472" s="205" t="s">
        <v>565</v>
      </c>
      <c r="F472" s="200" t="s">
        <v>566</v>
      </c>
      <c r="G472" s="204" t="s">
        <v>113</v>
      </c>
      <c r="H472" s="203">
        <v>190.619</v>
      </c>
      <c r="I472" s="202"/>
      <c r="J472" s="201">
        <f>ROUND(I472*H472,2)</f>
        <v>0</v>
      </c>
      <c r="K472" s="200" t="s">
        <v>114</v>
      </c>
      <c r="L472" s="189"/>
      <c r="M472" s="199" t="s">
        <v>1</v>
      </c>
      <c r="N472" s="224" t="s">
        <v>26</v>
      </c>
      <c r="O472" s="223"/>
      <c r="P472" s="222">
        <f>O472*H472</f>
        <v>0</v>
      </c>
      <c r="Q472" s="222">
        <v>3.6800000000000001E-3</v>
      </c>
      <c r="R472" s="222">
        <f>Q472*H472</f>
        <v>0.70147791999999998</v>
      </c>
      <c r="S472" s="222">
        <v>0</v>
      </c>
      <c r="T472" s="221">
        <f>S472*H472</f>
        <v>0</v>
      </c>
      <c r="AR472" s="193" t="s">
        <v>115</v>
      </c>
      <c r="AT472" s="193" t="s">
        <v>110</v>
      </c>
      <c r="AU472" s="193" t="s">
        <v>42</v>
      </c>
      <c r="AY472" s="193" t="s">
        <v>108</v>
      </c>
      <c r="BE472" s="194">
        <f>IF(N472="základní",J472,0)</f>
        <v>0</v>
      </c>
      <c r="BF472" s="194">
        <f>IF(N472="snížená",J472,0)</f>
        <v>0</v>
      </c>
      <c r="BG472" s="194">
        <f>IF(N472="zákl. přenesená",J472,0)</f>
        <v>0</v>
      </c>
      <c r="BH472" s="194">
        <f>IF(N472="sníž. přenesená",J472,0)</f>
        <v>0</v>
      </c>
      <c r="BI472" s="194">
        <f>IF(N472="nulová",J472,0)</f>
        <v>0</v>
      </c>
      <c r="BJ472" s="193" t="s">
        <v>38</v>
      </c>
      <c r="BK472" s="194">
        <f>ROUND(I472*H472,2)</f>
        <v>0</v>
      </c>
      <c r="BL472" s="193" t="s">
        <v>115</v>
      </c>
      <c r="BM472" s="193" t="s">
        <v>567</v>
      </c>
    </row>
    <row r="473" spans="2:65" s="257" customFormat="1" x14ac:dyDescent="0.3">
      <c r="B473" s="262"/>
      <c r="D473" s="236" t="s">
        <v>117</v>
      </c>
      <c r="E473" s="258" t="s">
        <v>1</v>
      </c>
      <c r="F473" s="264" t="s">
        <v>492</v>
      </c>
      <c r="H473" s="258" t="s">
        <v>1</v>
      </c>
      <c r="I473" s="263"/>
      <c r="L473" s="262"/>
      <c r="M473" s="261"/>
      <c r="N473" s="260"/>
      <c r="O473" s="260"/>
      <c r="P473" s="260"/>
      <c r="Q473" s="260"/>
      <c r="R473" s="260"/>
      <c r="S473" s="260"/>
      <c r="T473" s="259"/>
      <c r="AT473" s="258" t="s">
        <v>117</v>
      </c>
      <c r="AU473" s="258" t="s">
        <v>42</v>
      </c>
      <c r="AV473" s="257" t="s">
        <v>38</v>
      </c>
      <c r="AW473" s="257" t="s">
        <v>19</v>
      </c>
      <c r="AX473" s="257" t="s">
        <v>37</v>
      </c>
      <c r="AY473" s="258" t="s">
        <v>108</v>
      </c>
    </row>
    <row r="474" spans="2:65" s="227" customFormat="1" x14ac:dyDescent="0.3">
      <c r="B474" s="232"/>
      <c r="D474" s="236" t="s">
        <v>117</v>
      </c>
      <c r="E474" s="228" t="s">
        <v>1</v>
      </c>
      <c r="F474" s="235" t="s">
        <v>493</v>
      </c>
      <c r="H474" s="234">
        <v>66.47</v>
      </c>
      <c r="I474" s="233"/>
      <c r="L474" s="232"/>
      <c r="M474" s="231"/>
      <c r="N474" s="230"/>
      <c r="O474" s="230"/>
      <c r="P474" s="230"/>
      <c r="Q474" s="230"/>
      <c r="R474" s="230"/>
      <c r="S474" s="230"/>
      <c r="T474" s="229"/>
      <c r="AT474" s="228" t="s">
        <v>117</v>
      </c>
      <c r="AU474" s="228" t="s">
        <v>42</v>
      </c>
      <c r="AV474" s="227" t="s">
        <v>42</v>
      </c>
      <c r="AW474" s="227" t="s">
        <v>19</v>
      </c>
      <c r="AX474" s="227" t="s">
        <v>37</v>
      </c>
      <c r="AY474" s="228" t="s">
        <v>108</v>
      </c>
    </row>
    <row r="475" spans="2:65" s="227" customFormat="1" x14ac:dyDescent="0.3">
      <c r="B475" s="232"/>
      <c r="D475" s="236" t="s">
        <v>117</v>
      </c>
      <c r="E475" s="228" t="s">
        <v>1</v>
      </c>
      <c r="F475" s="235" t="s">
        <v>494</v>
      </c>
      <c r="H475" s="234">
        <v>28.524999999999999</v>
      </c>
      <c r="I475" s="233"/>
      <c r="L475" s="232"/>
      <c r="M475" s="231"/>
      <c r="N475" s="230"/>
      <c r="O475" s="230"/>
      <c r="P475" s="230"/>
      <c r="Q475" s="230"/>
      <c r="R475" s="230"/>
      <c r="S475" s="230"/>
      <c r="T475" s="229"/>
      <c r="AT475" s="228" t="s">
        <v>117</v>
      </c>
      <c r="AU475" s="228" t="s">
        <v>42</v>
      </c>
      <c r="AV475" s="227" t="s">
        <v>42</v>
      </c>
      <c r="AW475" s="227" t="s">
        <v>19</v>
      </c>
      <c r="AX475" s="227" t="s">
        <v>37</v>
      </c>
      <c r="AY475" s="228" t="s">
        <v>108</v>
      </c>
    </row>
    <row r="476" spans="2:65" s="227" customFormat="1" x14ac:dyDescent="0.3">
      <c r="B476" s="232"/>
      <c r="D476" s="236" t="s">
        <v>117</v>
      </c>
      <c r="E476" s="228" t="s">
        <v>1</v>
      </c>
      <c r="F476" s="235" t="s">
        <v>495</v>
      </c>
      <c r="H476" s="234">
        <v>65.41</v>
      </c>
      <c r="I476" s="233"/>
      <c r="L476" s="232"/>
      <c r="M476" s="231"/>
      <c r="N476" s="230"/>
      <c r="O476" s="230"/>
      <c r="P476" s="230"/>
      <c r="Q476" s="230"/>
      <c r="R476" s="230"/>
      <c r="S476" s="230"/>
      <c r="T476" s="229"/>
      <c r="AT476" s="228" t="s">
        <v>117</v>
      </c>
      <c r="AU476" s="228" t="s">
        <v>42</v>
      </c>
      <c r="AV476" s="227" t="s">
        <v>42</v>
      </c>
      <c r="AW476" s="227" t="s">
        <v>19</v>
      </c>
      <c r="AX476" s="227" t="s">
        <v>37</v>
      </c>
      <c r="AY476" s="228" t="s">
        <v>108</v>
      </c>
    </row>
    <row r="477" spans="2:65" s="227" customFormat="1" x14ac:dyDescent="0.3">
      <c r="B477" s="232"/>
      <c r="D477" s="236" t="s">
        <v>117</v>
      </c>
      <c r="E477" s="228" t="s">
        <v>1</v>
      </c>
      <c r="F477" s="235" t="s">
        <v>496</v>
      </c>
      <c r="H477" s="234">
        <v>36.85</v>
      </c>
      <c r="I477" s="233"/>
      <c r="L477" s="232"/>
      <c r="M477" s="231"/>
      <c r="N477" s="230"/>
      <c r="O477" s="230"/>
      <c r="P477" s="230"/>
      <c r="Q477" s="230"/>
      <c r="R477" s="230"/>
      <c r="S477" s="230"/>
      <c r="T477" s="229"/>
      <c r="AT477" s="228" t="s">
        <v>117</v>
      </c>
      <c r="AU477" s="228" t="s">
        <v>42</v>
      </c>
      <c r="AV477" s="227" t="s">
        <v>42</v>
      </c>
      <c r="AW477" s="227" t="s">
        <v>19</v>
      </c>
      <c r="AX477" s="227" t="s">
        <v>37</v>
      </c>
      <c r="AY477" s="228" t="s">
        <v>108</v>
      </c>
    </row>
    <row r="478" spans="2:65" s="227" customFormat="1" x14ac:dyDescent="0.3">
      <c r="B478" s="232"/>
      <c r="D478" s="236" t="s">
        <v>117</v>
      </c>
      <c r="E478" s="228" t="s">
        <v>1</v>
      </c>
      <c r="F478" s="235" t="s">
        <v>497</v>
      </c>
      <c r="H478" s="234">
        <v>-14.82</v>
      </c>
      <c r="I478" s="233"/>
      <c r="L478" s="232"/>
      <c r="M478" s="231"/>
      <c r="N478" s="230"/>
      <c r="O478" s="230"/>
      <c r="P478" s="230"/>
      <c r="Q478" s="230"/>
      <c r="R478" s="230"/>
      <c r="S478" s="230"/>
      <c r="T478" s="229"/>
      <c r="AT478" s="228" t="s">
        <v>117</v>
      </c>
      <c r="AU478" s="228" t="s">
        <v>42</v>
      </c>
      <c r="AV478" s="227" t="s">
        <v>42</v>
      </c>
      <c r="AW478" s="227" t="s">
        <v>19</v>
      </c>
      <c r="AX478" s="227" t="s">
        <v>37</v>
      </c>
      <c r="AY478" s="228" t="s">
        <v>108</v>
      </c>
    </row>
    <row r="479" spans="2:65" s="227" customFormat="1" ht="27" x14ac:dyDescent="0.3">
      <c r="B479" s="232"/>
      <c r="D479" s="236" t="s">
        <v>117</v>
      </c>
      <c r="E479" s="228" t="s">
        <v>1</v>
      </c>
      <c r="F479" s="235" t="s">
        <v>568</v>
      </c>
      <c r="H479" s="234">
        <v>6.1319999999999997</v>
      </c>
      <c r="I479" s="233"/>
      <c r="L479" s="232"/>
      <c r="M479" s="231"/>
      <c r="N479" s="230"/>
      <c r="O479" s="230"/>
      <c r="P479" s="230"/>
      <c r="Q479" s="230"/>
      <c r="R479" s="230"/>
      <c r="S479" s="230"/>
      <c r="T479" s="229"/>
      <c r="AT479" s="228" t="s">
        <v>117</v>
      </c>
      <c r="AU479" s="228" t="s">
        <v>42</v>
      </c>
      <c r="AV479" s="227" t="s">
        <v>42</v>
      </c>
      <c r="AW479" s="227" t="s">
        <v>19</v>
      </c>
      <c r="AX479" s="227" t="s">
        <v>37</v>
      </c>
      <c r="AY479" s="228" t="s">
        <v>108</v>
      </c>
    </row>
    <row r="480" spans="2:65" s="227" customFormat="1" x14ac:dyDescent="0.3">
      <c r="B480" s="232"/>
      <c r="D480" s="240" t="s">
        <v>117</v>
      </c>
      <c r="E480" s="239" t="s">
        <v>1</v>
      </c>
      <c r="F480" s="238" t="s">
        <v>569</v>
      </c>
      <c r="H480" s="237">
        <v>2.052</v>
      </c>
      <c r="I480" s="233"/>
      <c r="L480" s="232"/>
      <c r="M480" s="231"/>
      <c r="N480" s="230"/>
      <c r="O480" s="230"/>
      <c r="P480" s="230"/>
      <c r="Q480" s="230"/>
      <c r="R480" s="230"/>
      <c r="S480" s="230"/>
      <c r="T480" s="229"/>
      <c r="AT480" s="228" t="s">
        <v>117</v>
      </c>
      <c r="AU480" s="228" t="s">
        <v>42</v>
      </c>
      <c r="AV480" s="227" t="s">
        <v>42</v>
      </c>
      <c r="AW480" s="227" t="s">
        <v>19</v>
      </c>
      <c r="AX480" s="227" t="s">
        <v>37</v>
      </c>
      <c r="AY480" s="228" t="s">
        <v>108</v>
      </c>
    </row>
    <row r="481" spans="2:65" s="188" customFormat="1" ht="22.5" customHeight="1" x14ac:dyDescent="0.3">
      <c r="B481" s="207"/>
      <c r="C481" s="206" t="s">
        <v>605</v>
      </c>
      <c r="D481" s="206" t="s">
        <v>110</v>
      </c>
      <c r="E481" s="205" t="s">
        <v>570</v>
      </c>
      <c r="F481" s="200" t="s">
        <v>571</v>
      </c>
      <c r="G481" s="204" t="s">
        <v>113</v>
      </c>
      <c r="H481" s="203">
        <v>719.66200000000003</v>
      </c>
      <c r="I481" s="202"/>
      <c r="J481" s="201">
        <f>ROUND(I481*H481,2)</f>
        <v>0</v>
      </c>
      <c r="K481" s="200" t="s">
        <v>114</v>
      </c>
      <c r="L481" s="189"/>
      <c r="M481" s="199" t="s">
        <v>1</v>
      </c>
      <c r="N481" s="224" t="s">
        <v>26</v>
      </c>
      <c r="O481" s="223"/>
      <c r="P481" s="222">
        <f>O481*H481</f>
        <v>0</v>
      </c>
      <c r="Q481" s="222">
        <v>2.6800000000000001E-3</v>
      </c>
      <c r="R481" s="222">
        <f>Q481*H481</f>
        <v>1.9286941600000003</v>
      </c>
      <c r="S481" s="222">
        <v>0</v>
      </c>
      <c r="T481" s="221">
        <f>S481*H481</f>
        <v>0</v>
      </c>
      <c r="AR481" s="193" t="s">
        <v>115</v>
      </c>
      <c r="AT481" s="193" t="s">
        <v>110</v>
      </c>
      <c r="AU481" s="193" t="s">
        <v>42</v>
      </c>
      <c r="AY481" s="193" t="s">
        <v>108</v>
      </c>
      <c r="BE481" s="194">
        <f>IF(N481="základní",J481,0)</f>
        <v>0</v>
      </c>
      <c r="BF481" s="194">
        <f>IF(N481="snížená",J481,0)</f>
        <v>0</v>
      </c>
      <c r="BG481" s="194">
        <f>IF(N481="zákl. přenesená",J481,0)</f>
        <v>0</v>
      </c>
      <c r="BH481" s="194">
        <f>IF(N481="sníž. přenesená",J481,0)</f>
        <v>0</v>
      </c>
      <c r="BI481" s="194">
        <f>IF(N481="nulová",J481,0)</f>
        <v>0</v>
      </c>
      <c r="BJ481" s="193" t="s">
        <v>38</v>
      </c>
      <c r="BK481" s="194">
        <f>ROUND(I481*H481,2)</f>
        <v>0</v>
      </c>
      <c r="BL481" s="193" t="s">
        <v>115</v>
      </c>
      <c r="BM481" s="193" t="s">
        <v>572</v>
      </c>
    </row>
    <row r="482" spans="2:65" s="257" customFormat="1" x14ac:dyDescent="0.3">
      <c r="B482" s="262"/>
      <c r="D482" s="236" t="s">
        <v>117</v>
      </c>
      <c r="E482" s="258" t="s">
        <v>1</v>
      </c>
      <c r="F482" s="264" t="s">
        <v>508</v>
      </c>
      <c r="H482" s="258" t="s">
        <v>1</v>
      </c>
      <c r="I482" s="263"/>
      <c r="L482" s="262"/>
      <c r="M482" s="261"/>
      <c r="N482" s="260"/>
      <c r="O482" s="260"/>
      <c r="P482" s="260"/>
      <c r="Q482" s="260"/>
      <c r="R482" s="260"/>
      <c r="S482" s="260"/>
      <c r="T482" s="259"/>
      <c r="AT482" s="258" t="s">
        <v>117</v>
      </c>
      <c r="AU482" s="258" t="s">
        <v>42</v>
      </c>
      <c r="AV482" s="257" t="s">
        <v>38</v>
      </c>
      <c r="AW482" s="257" t="s">
        <v>19</v>
      </c>
      <c r="AX482" s="257" t="s">
        <v>37</v>
      </c>
      <c r="AY482" s="258" t="s">
        <v>108</v>
      </c>
    </row>
    <row r="483" spans="2:65" s="227" customFormat="1" ht="27" x14ac:dyDescent="0.3">
      <c r="B483" s="232"/>
      <c r="D483" s="236" t="s">
        <v>117</v>
      </c>
      <c r="E483" s="228" t="s">
        <v>1</v>
      </c>
      <c r="F483" s="235" t="s">
        <v>519</v>
      </c>
      <c r="H483" s="234">
        <v>26.991</v>
      </c>
      <c r="I483" s="233"/>
      <c r="L483" s="232"/>
      <c r="M483" s="231"/>
      <c r="N483" s="230"/>
      <c r="O483" s="230"/>
      <c r="P483" s="230"/>
      <c r="Q483" s="230"/>
      <c r="R483" s="230"/>
      <c r="S483" s="230"/>
      <c r="T483" s="229"/>
      <c r="AT483" s="228" t="s">
        <v>117</v>
      </c>
      <c r="AU483" s="228" t="s">
        <v>42</v>
      </c>
      <c r="AV483" s="227" t="s">
        <v>42</v>
      </c>
      <c r="AW483" s="227" t="s">
        <v>19</v>
      </c>
      <c r="AX483" s="227" t="s">
        <v>37</v>
      </c>
      <c r="AY483" s="228" t="s">
        <v>108</v>
      </c>
    </row>
    <row r="484" spans="2:65" s="257" customFormat="1" x14ac:dyDescent="0.3">
      <c r="B484" s="262"/>
      <c r="D484" s="236" t="s">
        <v>117</v>
      </c>
      <c r="E484" s="258" t="s">
        <v>1</v>
      </c>
      <c r="F484" s="264" t="s">
        <v>520</v>
      </c>
      <c r="H484" s="258" t="s">
        <v>1</v>
      </c>
      <c r="I484" s="263"/>
      <c r="L484" s="262"/>
      <c r="M484" s="261"/>
      <c r="N484" s="260"/>
      <c r="O484" s="260"/>
      <c r="P484" s="260"/>
      <c r="Q484" s="260"/>
      <c r="R484" s="260"/>
      <c r="S484" s="260"/>
      <c r="T484" s="259"/>
      <c r="AT484" s="258" t="s">
        <v>117</v>
      </c>
      <c r="AU484" s="258" t="s">
        <v>42</v>
      </c>
      <c r="AV484" s="257" t="s">
        <v>38</v>
      </c>
      <c r="AW484" s="257" t="s">
        <v>19</v>
      </c>
      <c r="AX484" s="257" t="s">
        <v>37</v>
      </c>
      <c r="AY484" s="258" t="s">
        <v>108</v>
      </c>
    </row>
    <row r="485" spans="2:65" s="227" customFormat="1" x14ac:dyDescent="0.3">
      <c r="B485" s="232"/>
      <c r="D485" s="236" t="s">
        <v>117</v>
      </c>
      <c r="E485" s="228" t="s">
        <v>1</v>
      </c>
      <c r="F485" s="235" t="s">
        <v>521</v>
      </c>
      <c r="H485" s="234">
        <v>682.95500000000004</v>
      </c>
      <c r="I485" s="233"/>
      <c r="L485" s="232"/>
      <c r="M485" s="231"/>
      <c r="N485" s="230"/>
      <c r="O485" s="230"/>
      <c r="P485" s="230"/>
      <c r="Q485" s="230"/>
      <c r="R485" s="230"/>
      <c r="S485" s="230"/>
      <c r="T485" s="229"/>
      <c r="AT485" s="228" t="s">
        <v>117</v>
      </c>
      <c r="AU485" s="228" t="s">
        <v>42</v>
      </c>
      <c r="AV485" s="227" t="s">
        <v>42</v>
      </c>
      <c r="AW485" s="227" t="s">
        <v>19</v>
      </c>
      <c r="AX485" s="227" t="s">
        <v>37</v>
      </c>
      <c r="AY485" s="228" t="s">
        <v>108</v>
      </c>
    </row>
    <row r="486" spans="2:65" s="227" customFormat="1" x14ac:dyDescent="0.3">
      <c r="B486" s="232"/>
      <c r="D486" s="236" t="s">
        <v>117</v>
      </c>
      <c r="E486" s="228" t="s">
        <v>1</v>
      </c>
      <c r="F486" s="235" t="s">
        <v>522</v>
      </c>
      <c r="H486" s="234">
        <v>4.4000000000000004</v>
      </c>
      <c r="I486" s="233"/>
      <c r="L486" s="232"/>
      <c r="M486" s="231"/>
      <c r="N486" s="230"/>
      <c r="O486" s="230"/>
      <c r="P486" s="230"/>
      <c r="Q486" s="230"/>
      <c r="R486" s="230"/>
      <c r="S486" s="230"/>
      <c r="T486" s="229"/>
      <c r="AT486" s="228" t="s">
        <v>117</v>
      </c>
      <c r="AU486" s="228" t="s">
        <v>42</v>
      </c>
      <c r="AV486" s="227" t="s">
        <v>42</v>
      </c>
      <c r="AW486" s="227" t="s">
        <v>19</v>
      </c>
      <c r="AX486" s="227" t="s">
        <v>37</v>
      </c>
      <c r="AY486" s="228" t="s">
        <v>108</v>
      </c>
    </row>
    <row r="487" spans="2:65" s="227" customFormat="1" x14ac:dyDescent="0.3">
      <c r="B487" s="232"/>
      <c r="D487" s="236" t="s">
        <v>117</v>
      </c>
      <c r="E487" s="228" t="s">
        <v>1</v>
      </c>
      <c r="F487" s="235" t="s">
        <v>523</v>
      </c>
      <c r="H487" s="234">
        <v>-12.98</v>
      </c>
      <c r="I487" s="233"/>
      <c r="L487" s="232"/>
      <c r="M487" s="231"/>
      <c r="N487" s="230"/>
      <c r="O487" s="230"/>
      <c r="P487" s="230"/>
      <c r="Q487" s="230"/>
      <c r="R487" s="230"/>
      <c r="S487" s="230"/>
      <c r="T487" s="229"/>
      <c r="AT487" s="228" t="s">
        <v>117</v>
      </c>
      <c r="AU487" s="228" t="s">
        <v>42</v>
      </c>
      <c r="AV487" s="227" t="s">
        <v>42</v>
      </c>
      <c r="AW487" s="227" t="s">
        <v>19</v>
      </c>
      <c r="AX487" s="227" t="s">
        <v>37</v>
      </c>
      <c r="AY487" s="228" t="s">
        <v>108</v>
      </c>
    </row>
    <row r="488" spans="2:65" s="257" customFormat="1" x14ac:dyDescent="0.3">
      <c r="B488" s="262"/>
      <c r="D488" s="236" t="s">
        <v>117</v>
      </c>
      <c r="E488" s="258" t="s">
        <v>1</v>
      </c>
      <c r="F488" s="264" t="s">
        <v>524</v>
      </c>
      <c r="H488" s="258" t="s">
        <v>1</v>
      </c>
      <c r="I488" s="263"/>
      <c r="L488" s="262"/>
      <c r="M488" s="261"/>
      <c r="N488" s="260"/>
      <c r="O488" s="260"/>
      <c r="P488" s="260"/>
      <c r="Q488" s="260"/>
      <c r="R488" s="260"/>
      <c r="S488" s="260"/>
      <c r="T488" s="259"/>
      <c r="AT488" s="258" t="s">
        <v>117</v>
      </c>
      <c r="AU488" s="258" t="s">
        <v>42</v>
      </c>
      <c r="AV488" s="257" t="s">
        <v>38</v>
      </c>
      <c r="AW488" s="257" t="s">
        <v>19</v>
      </c>
      <c r="AX488" s="257" t="s">
        <v>37</v>
      </c>
      <c r="AY488" s="258" t="s">
        <v>108</v>
      </c>
    </row>
    <row r="489" spans="2:65" s="257" customFormat="1" x14ac:dyDescent="0.3">
      <c r="B489" s="262"/>
      <c r="D489" s="236" t="s">
        <v>117</v>
      </c>
      <c r="E489" s="258" t="s">
        <v>1</v>
      </c>
      <c r="F489" s="264" t="s">
        <v>415</v>
      </c>
      <c r="H489" s="258" t="s">
        <v>1</v>
      </c>
      <c r="I489" s="263"/>
      <c r="L489" s="262"/>
      <c r="M489" s="261"/>
      <c r="N489" s="260"/>
      <c r="O489" s="260"/>
      <c r="P489" s="260"/>
      <c r="Q489" s="260"/>
      <c r="R489" s="260"/>
      <c r="S489" s="260"/>
      <c r="T489" s="259"/>
      <c r="AT489" s="258" t="s">
        <v>117</v>
      </c>
      <c r="AU489" s="258" t="s">
        <v>42</v>
      </c>
      <c r="AV489" s="257" t="s">
        <v>38</v>
      </c>
      <c r="AW489" s="257" t="s">
        <v>19</v>
      </c>
      <c r="AX489" s="257" t="s">
        <v>37</v>
      </c>
      <c r="AY489" s="258" t="s">
        <v>108</v>
      </c>
    </row>
    <row r="490" spans="2:65" s="227" customFormat="1" x14ac:dyDescent="0.3">
      <c r="B490" s="232"/>
      <c r="D490" s="236" t="s">
        <v>117</v>
      </c>
      <c r="E490" s="228" t="s">
        <v>1</v>
      </c>
      <c r="F490" s="235" t="s">
        <v>573</v>
      </c>
      <c r="H490" s="234">
        <v>-1.4159999999999999</v>
      </c>
      <c r="I490" s="233"/>
      <c r="L490" s="232"/>
      <c r="M490" s="231"/>
      <c r="N490" s="230"/>
      <c r="O490" s="230"/>
      <c r="P490" s="230"/>
      <c r="Q490" s="230"/>
      <c r="R490" s="230"/>
      <c r="S490" s="230"/>
      <c r="T490" s="229"/>
      <c r="AT490" s="228" t="s">
        <v>117</v>
      </c>
      <c r="AU490" s="228" t="s">
        <v>42</v>
      </c>
      <c r="AV490" s="227" t="s">
        <v>42</v>
      </c>
      <c r="AW490" s="227" t="s">
        <v>19</v>
      </c>
      <c r="AX490" s="227" t="s">
        <v>37</v>
      </c>
      <c r="AY490" s="228" t="s">
        <v>108</v>
      </c>
    </row>
    <row r="491" spans="2:65" s="227" customFormat="1" x14ac:dyDescent="0.3">
      <c r="B491" s="232"/>
      <c r="D491" s="236" t="s">
        <v>117</v>
      </c>
      <c r="E491" s="228" t="s">
        <v>1</v>
      </c>
      <c r="F491" s="235" t="s">
        <v>574</v>
      </c>
      <c r="H491" s="234">
        <v>-10.012</v>
      </c>
      <c r="I491" s="233"/>
      <c r="L491" s="232"/>
      <c r="M491" s="231"/>
      <c r="N491" s="230"/>
      <c r="O491" s="230"/>
      <c r="P491" s="230"/>
      <c r="Q491" s="230"/>
      <c r="R491" s="230"/>
      <c r="S491" s="230"/>
      <c r="T491" s="229"/>
      <c r="AT491" s="228" t="s">
        <v>117</v>
      </c>
      <c r="AU491" s="228" t="s">
        <v>42</v>
      </c>
      <c r="AV491" s="227" t="s">
        <v>42</v>
      </c>
      <c r="AW491" s="227" t="s">
        <v>19</v>
      </c>
      <c r="AX491" s="227" t="s">
        <v>37</v>
      </c>
      <c r="AY491" s="228" t="s">
        <v>108</v>
      </c>
    </row>
    <row r="492" spans="2:65" s="227" customFormat="1" x14ac:dyDescent="0.3">
      <c r="B492" s="232"/>
      <c r="D492" s="236" t="s">
        <v>117</v>
      </c>
      <c r="E492" s="228" t="s">
        <v>1</v>
      </c>
      <c r="F492" s="235" t="s">
        <v>575</v>
      </c>
      <c r="H492" s="234">
        <v>-4.4560000000000004</v>
      </c>
      <c r="I492" s="233"/>
      <c r="L492" s="232"/>
      <c r="M492" s="231"/>
      <c r="N492" s="230"/>
      <c r="O492" s="230"/>
      <c r="P492" s="230"/>
      <c r="Q492" s="230"/>
      <c r="R492" s="230"/>
      <c r="S492" s="230"/>
      <c r="T492" s="229"/>
      <c r="AT492" s="228" t="s">
        <v>117</v>
      </c>
      <c r="AU492" s="228" t="s">
        <v>42</v>
      </c>
      <c r="AV492" s="227" t="s">
        <v>42</v>
      </c>
      <c r="AW492" s="227" t="s">
        <v>19</v>
      </c>
      <c r="AX492" s="227" t="s">
        <v>37</v>
      </c>
      <c r="AY492" s="228" t="s">
        <v>108</v>
      </c>
    </row>
    <row r="493" spans="2:65" s="227" customFormat="1" x14ac:dyDescent="0.3">
      <c r="B493" s="232"/>
      <c r="D493" s="236" t="s">
        <v>117</v>
      </c>
      <c r="E493" s="228" t="s">
        <v>1</v>
      </c>
      <c r="F493" s="235" t="s">
        <v>576</v>
      </c>
      <c r="H493" s="234">
        <v>-3.7440000000000002</v>
      </c>
      <c r="I493" s="233"/>
      <c r="L493" s="232"/>
      <c r="M493" s="231"/>
      <c r="N493" s="230"/>
      <c r="O493" s="230"/>
      <c r="P493" s="230"/>
      <c r="Q493" s="230"/>
      <c r="R493" s="230"/>
      <c r="S493" s="230"/>
      <c r="T493" s="229"/>
      <c r="AT493" s="228" t="s">
        <v>117</v>
      </c>
      <c r="AU493" s="228" t="s">
        <v>42</v>
      </c>
      <c r="AV493" s="227" t="s">
        <v>42</v>
      </c>
      <c r="AW493" s="227" t="s">
        <v>19</v>
      </c>
      <c r="AX493" s="227" t="s">
        <v>37</v>
      </c>
      <c r="AY493" s="228" t="s">
        <v>108</v>
      </c>
    </row>
    <row r="494" spans="2:65" s="227" customFormat="1" x14ac:dyDescent="0.3">
      <c r="B494" s="232"/>
      <c r="D494" s="236" t="s">
        <v>117</v>
      </c>
      <c r="E494" s="228" t="s">
        <v>1</v>
      </c>
      <c r="F494" s="235" t="s">
        <v>577</v>
      </c>
      <c r="H494" s="234">
        <v>-1.86</v>
      </c>
      <c r="I494" s="233"/>
      <c r="L494" s="232"/>
      <c r="M494" s="231"/>
      <c r="N494" s="230"/>
      <c r="O494" s="230"/>
      <c r="P494" s="230"/>
      <c r="Q494" s="230"/>
      <c r="R494" s="230"/>
      <c r="S494" s="230"/>
      <c r="T494" s="229"/>
      <c r="AT494" s="228" t="s">
        <v>117</v>
      </c>
      <c r="AU494" s="228" t="s">
        <v>42</v>
      </c>
      <c r="AV494" s="227" t="s">
        <v>42</v>
      </c>
      <c r="AW494" s="227" t="s">
        <v>19</v>
      </c>
      <c r="AX494" s="227" t="s">
        <v>37</v>
      </c>
      <c r="AY494" s="228" t="s">
        <v>108</v>
      </c>
    </row>
    <row r="495" spans="2:65" s="257" customFormat="1" x14ac:dyDescent="0.3">
      <c r="B495" s="262"/>
      <c r="D495" s="236" t="s">
        <v>117</v>
      </c>
      <c r="E495" s="258" t="s">
        <v>1</v>
      </c>
      <c r="F495" s="264" t="s">
        <v>303</v>
      </c>
      <c r="H495" s="258" t="s">
        <v>1</v>
      </c>
      <c r="I495" s="263"/>
      <c r="L495" s="262"/>
      <c r="M495" s="261"/>
      <c r="N495" s="260"/>
      <c r="O495" s="260"/>
      <c r="P495" s="260"/>
      <c r="Q495" s="260"/>
      <c r="R495" s="260"/>
      <c r="S495" s="260"/>
      <c r="T495" s="259"/>
      <c r="AT495" s="258" t="s">
        <v>117</v>
      </c>
      <c r="AU495" s="258" t="s">
        <v>42</v>
      </c>
      <c r="AV495" s="257" t="s">
        <v>38</v>
      </c>
      <c r="AW495" s="257" t="s">
        <v>19</v>
      </c>
      <c r="AX495" s="257" t="s">
        <v>37</v>
      </c>
      <c r="AY495" s="258" t="s">
        <v>108</v>
      </c>
    </row>
    <row r="496" spans="2:65" s="227" customFormat="1" x14ac:dyDescent="0.3">
      <c r="B496" s="232"/>
      <c r="D496" s="236" t="s">
        <v>117</v>
      </c>
      <c r="E496" s="228" t="s">
        <v>1</v>
      </c>
      <c r="F496" s="235" t="s">
        <v>573</v>
      </c>
      <c r="H496" s="234">
        <v>-1.4159999999999999</v>
      </c>
      <c r="I496" s="233"/>
      <c r="L496" s="232"/>
      <c r="M496" s="231"/>
      <c r="N496" s="230"/>
      <c r="O496" s="230"/>
      <c r="P496" s="230"/>
      <c r="Q496" s="230"/>
      <c r="R496" s="230"/>
      <c r="S496" s="230"/>
      <c r="T496" s="229"/>
      <c r="AT496" s="228" t="s">
        <v>117</v>
      </c>
      <c r="AU496" s="228" t="s">
        <v>42</v>
      </c>
      <c r="AV496" s="227" t="s">
        <v>42</v>
      </c>
      <c r="AW496" s="227" t="s">
        <v>19</v>
      </c>
      <c r="AX496" s="227" t="s">
        <v>37</v>
      </c>
      <c r="AY496" s="228" t="s">
        <v>108</v>
      </c>
    </row>
    <row r="497" spans="2:65" s="227" customFormat="1" x14ac:dyDescent="0.3">
      <c r="B497" s="232"/>
      <c r="D497" s="236" t="s">
        <v>117</v>
      </c>
      <c r="E497" s="228" t="s">
        <v>1</v>
      </c>
      <c r="F497" s="235" t="s">
        <v>574</v>
      </c>
      <c r="H497" s="234">
        <v>-10.012</v>
      </c>
      <c r="I497" s="233"/>
      <c r="L497" s="232"/>
      <c r="M497" s="231"/>
      <c r="N497" s="230"/>
      <c r="O497" s="230"/>
      <c r="P497" s="230"/>
      <c r="Q497" s="230"/>
      <c r="R497" s="230"/>
      <c r="S497" s="230"/>
      <c r="T497" s="229"/>
      <c r="AT497" s="228" t="s">
        <v>117</v>
      </c>
      <c r="AU497" s="228" t="s">
        <v>42</v>
      </c>
      <c r="AV497" s="227" t="s">
        <v>42</v>
      </c>
      <c r="AW497" s="227" t="s">
        <v>19</v>
      </c>
      <c r="AX497" s="227" t="s">
        <v>37</v>
      </c>
      <c r="AY497" s="228" t="s">
        <v>108</v>
      </c>
    </row>
    <row r="498" spans="2:65" s="227" customFormat="1" x14ac:dyDescent="0.3">
      <c r="B498" s="232"/>
      <c r="D498" s="236" t="s">
        <v>117</v>
      </c>
      <c r="E498" s="228" t="s">
        <v>1</v>
      </c>
      <c r="F498" s="235" t="s">
        <v>578</v>
      </c>
      <c r="H498" s="234">
        <v>-0.89100000000000001</v>
      </c>
      <c r="I498" s="233"/>
      <c r="L498" s="232"/>
      <c r="M498" s="231"/>
      <c r="N498" s="230"/>
      <c r="O498" s="230"/>
      <c r="P498" s="230"/>
      <c r="Q498" s="230"/>
      <c r="R498" s="230"/>
      <c r="S498" s="230"/>
      <c r="T498" s="229"/>
      <c r="AT498" s="228" t="s">
        <v>117</v>
      </c>
      <c r="AU498" s="228" t="s">
        <v>42</v>
      </c>
      <c r="AV498" s="227" t="s">
        <v>42</v>
      </c>
      <c r="AW498" s="227" t="s">
        <v>19</v>
      </c>
      <c r="AX498" s="227" t="s">
        <v>37</v>
      </c>
      <c r="AY498" s="228" t="s">
        <v>108</v>
      </c>
    </row>
    <row r="499" spans="2:65" s="227" customFormat="1" x14ac:dyDescent="0.3">
      <c r="B499" s="232"/>
      <c r="D499" s="236" t="s">
        <v>117</v>
      </c>
      <c r="E499" s="228" t="s">
        <v>1</v>
      </c>
      <c r="F499" s="235" t="s">
        <v>579</v>
      </c>
      <c r="H499" s="234">
        <v>-2.5830000000000002</v>
      </c>
      <c r="I499" s="233"/>
      <c r="L499" s="232"/>
      <c r="M499" s="231"/>
      <c r="N499" s="230"/>
      <c r="O499" s="230"/>
      <c r="P499" s="230"/>
      <c r="Q499" s="230"/>
      <c r="R499" s="230"/>
      <c r="S499" s="230"/>
      <c r="T499" s="229"/>
      <c r="AT499" s="228" t="s">
        <v>117</v>
      </c>
      <c r="AU499" s="228" t="s">
        <v>42</v>
      </c>
      <c r="AV499" s="227" t="s">
        <v>42</v>
      </c>
      <c r="AW499" s="227" t="s">
        <v>19</v>
      </c>
      <c r="AX499" s="227" t="s">
        <v>37</v>
      </c>
      <c r="AY499" s="228" t="s">
        <v>108</v>
      </c>
    </row>
    <row r="500" spans="2:65" s="227" customFormat="1" x14ac:dyDescent="0.3">
      <c r="B500" s="232"/>
      <c r="D500" s="236" t="s">
        <v>117</v>
      </c>
      <c r="E500" s="228" t="s">
        <v>1</v>
      </c>
      <c r="F500" s="235" t="s">
        <v>576</v>
      </c>
      <c r="H500" s="234">
        <v>-3.7440000000000002</v>
      </c>
      <c r="I500" s="233"/>
      <c r="L500" s="232"/>
      <c r="M500" s="231"/>
      <c r="N500" s="230"/>
      <c r="O500" s="230"/>
      <c r="P500" s="230"/>
      <c r="Q500" s="230"/>
      <c r="R500" s="230"/>
      <c r="S500" s="230"/>
      <c r="T500" s="229"/>
      <c r="AT500" s="228" t="s">
        <v>117</v>
      </c>
      <c r="AU500" s="228" t="s">
        <v>42</v>
      </c>
      <c r="AV500" s="227" t="s">
        <v>42</v>
      </c>
      <c r="AW500" s="227" t="s">
        <v>19</v>
      </c>
      <c r="AX500" s="227" t="s">
        <v>37</v>
      </c>
      <c r="AY500" s="228" t="s">
        <v>108</v>
      </c>
    </row>
    <row r="501" spans="2:65" s="227" customFormat="1" x14ac:dyDescent="0.3">
      <c r="B501" s="232"/>
      <c r="D501" s="236" t="s">
        <v>117</v>
      </c>
      <c r="E501" s="228" t="s">
        <v>1</v>
      </c>
      <c r="F501" s="235" t="s">
        <v>580</v>
      </c>
      <c r="H501" s="234">
        <v>-6.9930000000000003</v>
      </c>
      <c r="I501" s="233"/>
      <c r="L501" s="232"/>
      <c r="M501" s="231"/>
      <c r="N501" s="230"/>
      <c r="O501" s="230"/>
      <c r="P501" s="230"/>
      <c r="Q501" s="230"/>
      <c r="R501" s="230"/>
      <c r="S501" s="230"/>
      <c r="T501" s="229"/>
      <c r="AT501" s="228" t="s">
        <v>117</v>
      </c>
      <c r="AU501" s="228" t="s">
        <v>42</v>
      </c>
      <c r="AV501" s="227" t="s">
        <v>42</v>
      </c>
      <c r="AW501" s="227" t="s">
        <v>19</v>
      </c>
      <c r="AX501" s="227" t="s">
        <v>37</v>
      </c>
      <c r="AY501" s="228" t="s">
        <v>108</v>
      </c>
    </row>
    <row r="502" spans="2:65" s="227" customFormat="1" x14ac:dyDescent="0.3">
      <c r="B502" s="232"/>
      <c r="D502" s="236" t="s">
        <v>117</v>
      </c>
      <c r="E502" s="228" t="s">
        <v>1</v>
      </c>
      <c r="F502" s="235" t="s">
        <v>577</v>
      </c>
      <c r="H502" s="234">
        <v>-1.86</v>
      </c>
      <c r="I502" s="233"/>
      <c r="L502" s="232"/>
      <c r="M502" s="231"/>
      <c r="N502" s="230"/>
      <c r="O502" s="230"/>
      <c r="P502" s="230"/>
      <c r="Q502" s="230"/>
      <c r="R502" s="230"/>
      <c r="S502" s="230"/>
      <c r="T502" s="229"/>
      <c r="AT502" s="228" t="s">
        <v>117</v>
      </c>
      <c r="AU502" s="228" t="s">
        <v>42</v>
      </c>
      <c r="AV502" s="227" t="s">
        <v>42</v>
      </c>
      <c r="AW502" s="227" t="s">
        <v>19</v>
      </c>
      <c r="AX502" s="227" t="s">
        <v>37</v>
      </c>
      <c r="AY502" s="228" t="s">
        <v>108</v>
      </c>
    </row>
    <row r="503" spans="2:65" s="227" customFormat="1" x14ac:dyDescent="0.3">
      <c r="B503" s="232"/>
      <c r="D503" s="236" t="s">
        <v>117</v>
      </c>
      <c r="E503" s="228" t="s">
        <v>1</v>
      </c>
      <c r="F503" s="235" t="s">
        <v>534</v>
      </c>
      <c r="H503" s="234">
        <v>10</v>
      </c>
      <c r="I503" s="233"/>
      <c r="L503" s="232"/>
      <c r="M503" s="231"/>
      <c r="N503" s="230"/>
      <c r="O503" s="230"/>
      <c r="P503" s="230"/>
      <c r="Q503" s="230"/>
      <c r="R503" s="230"/>
      <c r="S503" s="230"/>
      <c r="T503" s="229"/>
      <c r="AT503" s="228" t="s">
        <v>117</v>
      </c>
      <c r="AU503" s="228" t="s">
        <v>42</v>
      </c>
      <c r="AV503" s="227" t="s">
        <v>42</v>
      </c>
      <c r="AW503" s="227" t="s">
        <v>19</v>
      </c>
      <c r="AX503" s="227" t="s">
        <v>37</v>
      </c>
      <c r="AY503" s="228" t="s">
        <v>108</v>
      </c>
    </row>
    <row r="504" spans="2:65" s="257" customFormat="1" x14ac:dyDescent="0.3">
      <c r="B504" s="262"/>
      <c r="D504" s="236" t="s">
        <v>117</v>
      </c>
      <c r="E504" s="258" t="s">
        <v>1</v>
      </c>
      <c r="F504" s="264" t="s">
        <v>508</v>
      </c>
      <c r="H504" s="258" t="s">
        <v>1</v>
      </c>
      <c r="I504" s="263"/>
      <c r="L504" s="262"/>
      <c r="M504" s="261"/>
      <c r="N504" s="260"/>
      <c r="O504" s="260"/>
      <c r="P504" s="260"/>
      <c r="Q504" s="260"/>
      <c r="R504" s="260"/>
      <c r="S504" s="260"/>
      <c r="T504" s="259"/>
      <c r="AT504" s="258" t="s">
        <v>117</v>
      </c>
      <c r="AU504" s="258" t="s">
        <v>42</v>
      </c>
      <c r="AV504" s="257" t="s">
        <v>38</v>
      </c>
      <c r="AW504" s="257" t="s">
        <v>19</v>
      </c>
      <c r="AX504" s="257" t="s">
        <v>37</v>
      </c>
      <c r="AY504" s="258" t="s">
        <v>108</v>
      </c>
    </row>
    <row r="505" spans="2:65" s="227" customFormat="1" ht="27" x14ac:dyDescent="0.3">
      <c r="B505" s="232"/>
      <c r="D505" s="240" t="s">
        <v>117</v>
      </c>
      <c r="E505" s="239" t="s">
        <v>1</v>
      </c>
      <c r="F505" s="238" t="s">
        <v>377</v>
      </c>
      <c r="H505" s="237">
        <v>57.283000000000001</v>
      </c>
      <c r="I505" s="233"/>
      <c r="L505" s="232"/>
      <c r="M505" s="231"/>
      <c r="N505" s="230"/>
      <c r="O505" s="230"/>
      <c r="P505" s="230"/>
      <c r="Q505" s="230"/>
      <c r="R505" s="230"/>
      <c r="S505" s="230"/>
      <c r="T505" s="229"/>
      <c r="AT505" s="228" t="s">
        <v>117</v>
      </c>
      <c r="AU505" s="228" t="s">
        <v>42</v>
      </c>
      <c r="AV505" s="227" t="s">
        <v>42</v>
      </c>
      <c r="AW505" s="227" t="s">
        <v>19</v>
      </c>
      <c r="AX505" s="227" t="s">
        <v>37</v>
      </c>
      <c r="AY505" s="228" t="s">
        <v>108</v>
      </c>
    </row>
    <row r="506" spans="2:65" s="188" customFormat="1" ht="22.5" customHeight="1" x14ac:dyDescent="0.3">
      <c r="B506" s="207"/>
      <c r="C506" s="206" t="s">
        <v>614</v>
      </c>
      <c r="D506" s="206" t="s">
        <v>110</v>
      </c>
      <c r="E506" s="205" t="s">
        <v>581</v>
      </c>
      <c r="F506" s="200" t="s">
        <v>582</v>
      </c>
      <c r="G506" s="204" t="s">
        <v>113</v>
      </c>
      <c r="H506" s="203">
        <v>61.17</v>
      </c>
      <c r="I506" s="202"/>
      <c r="J506" s="201">
        <f>ROUND(I506*H506,2)</f>
        <v>0</v>
      </c>
      <c r="K506" s="200" t="s">
        <v>114</v>
      </c>
      <c r="L506" s="189"/>
      <c r="M506" s="199" t="s">
        <v>1</v>
      </c>
      <c r="N506" s="224" t="s">
        <v>26</v>
      </c>
      <c r="O506" s="223"/>
      <c r="P506" s="222">
        <f>O506*H506</f>
        <v>0</v>
      </c>
      <c r="Q506" s="222">
        <v>0</v>
      </c>
      <c r="R506" s="222">
        <f>Q506*H506</f>
        <v>0</v>
      </c>
      <c r="S506" s="222">
        <v>0</v>
      </c>
      <c r="T506" s="221">
        <f>S506*H506</f>
        <v>0</v>
      </c>
      <c r="AR506" s="193" t="s">
        <v>115</v>
      </c>
      <c r="AT506" s="193" t="s">
        <v>110</v>
      </c>
      <c r="AU506" s="193" t="s">
        <v>42</v>
      </c>
      <c r="AY506" s="193" t="s">
        <v>108</v>
      </c>
      <c r="BE506" s="194">
        <f>IF(N506="základní",J506,0)</f>
        <v>0</v>
      </c>
      <c r="BF506" s="194">
        <f>IF(N506="snížená",J506,0)</f>
        <v>0</v>
      </c>
      <c r="BG506" s="194">
        <f>IF(N506="zákl. přenesená",J506,0)</f>
        <v>0</v>
      </c>
      <c r="BH506" s="194">
        <f>IF(N506="sníž. přenesená",J506,0)</f>
        <v>0</v>
      </c>
      <c r="BI506" s="194">
        <f>IF(N506="nulová",J506,0)</f>
        <v>0</v>
      </c>
      <c r="BJ506" s="193" t="s">
        <v>38</v>
      </c>
      <c r="BK506" s="194">
        <f>ROUND(I506*H506,2)</f>
        <v>0</v>
      </c>
      <c r="BL506" s="193" t="s">
        <v>115</v>
      </c>
      <c r="BM506" s="193" t="s">
        <v>583</v>
      </c>
    </row>
    <row r="507" spans="2:65" s="257" customFormat="1" x14ac:dyDescent="0.3">
      <c r="B507" s="262"/>
      <c r="D507" s="236" t="s">
        <v>117</v>
      </c>
      <c r="E507" s="258" t="s">
        <v>1</v>
      </c>
      <c r="F507" s="264" t="s">
        <v>584</v>
      </c>
      <c r="H507" s="258" t="s">
        <v>1</v>
      </c>
      <c r="I507" s="263"/>
      <c r="L507" s="262"/>
      <c r="M507" s="261"/>
      <c r="N507" s="260"/>
      <c r="O507" s="260"/>
      <c r="P507" s="260"/>
      <c r="Q507" s="260"/>
      <c r="R507" s="260"/>
      <c r="S507" s="260"/>
      <c r="T507" s="259"/>
      <c r="AT507" s="258" t="s">
        <v>117</v>
      </c>
      <c r="AU507" s="258" t="s">
        <v>42</v>
      </c>
      <c r="AV507" s="257" t="s">
        <v>38</v>
      </c>
      <c r="AW507" s="257" t="s">
        <v>19</v>
      </c>
      <c r="AX507" s="257" t="s">
        <v>37</v>
      </c>
      <c r="AY507" s="258" t="s">
        <v>108</v>
      </c>
    </row>
    <row r="508" spans="2:65" s="227" customFormat="1" x14ac:dyDescent="0.3">
      <c r="B508" s="232"/>
      <c r="D508" s="236" t="s">
        <v>117</v>
      </c>
      <c r="E508" s="228" t="s">
        <v>1</v>
      </c>
      <c r="F508" s="235" t="s">
        <v>585</v>
      </c>
      <c r="H508" s="234">
        <v>20.49</v>
      </c>
      <c r="I508" s="233"/>
      <c r="L508" s="232"/>
      <c r="M508" s="231"/>
      <c r="N508" s="230"/>
      <c r="O508" s="230"/>
      <c r="P508" s="230"/>
      <c r="Q508" s="230"/>
      <c r="R508" s="230"/>
      <c r="S508" s="230"/>
      <c r="T508" s="229"/>
      <c r="AT508" s="228" t="s">
        <v>117</v>
      </c>
      <c r="AU508" s="228" t="s">
        <v>42</v>
      </c>
      <c r="AV508" s="227" t="s">
        <v>42</v>
      </c>
      <c r="AW508" s="227" t="s">
        <v>19</v>
      </c>
      <c r="AX508" s="227" t="s">
        <v>37</v>
      </c>
      <c r="AY508" s="228" t="s">
        <v>108</v>
      </c>
    </row>
    <row r="509" spans="2:65" s="227" customFormat="1" x14ac:dyDescent="0.3">
      <c r="B509" s="232"/>
      <c r="D509" s="236" t="s">
        <v>117</v>
      </c>
      <c r="E509" s="228" t="s">
        <v>1</v>
      </c>
      <c r="F509" s="235" t="s">
        <v>586</v>
      </c>
      <c r="H509" s="234">
        <v>10.050000000000001</v>
      </c>
      <c r="I509" s="233"/>
      <c r="L509" s="232"/>
      <c r="M509" s="231"/>
      <c r="N509" s="230"/>
      <c r="O509" s="230"/>
      <c r="P509" s="230"/>
      <c r="Q509" s="230"/>
      <c r="R509" s="230"/>
      <c r="S509" s="230"/>
      <c r="T509" s="229"/>
      <c r="AT509" s="228" t="s">
        <v>117</v>
      </c>
      <c r="AU509" s="228" t="s">
        <v>42</v>
      </c>
      <c r="AV509" s="227" t="s">
        <v>42</v>
      </c>
      <c r="AW509" s="227" t="s">
        <v>19</v>
      </c>
      <c r="AX509" s="227" t="s">
        <v>37</v>
      </c>
      <c r="AY509" s="228" t="s">
        <v>108</v>
      </c>
    </row>
    <row r="510" spans="2:65" s="227" customFormat="1" x14ac:dyDescent="0.3">
      <c r="B510" s="232"/>
      <c r="D510" s="236" t="s">
        <v>117</v>
      </c>
      <c r="E510" s="228" t="s">
        <v>1</v>
      </c>
      <c r="F510" s="235" t="s">
        <v>587</v>
      </c>
      <c r="H510" s="234">
        <v>20.58</v>
      </c>
      <c r="I510" s="233"/>
      <c r="L510" s="232"/>
      <c r="M510" s="231"/>
      <c r="N510" s="230"/>
      <c r="O510" s="230"/>
      <c r="P510" s="230"/>
      <c r="Q510" s="230"/>
      <c r="R510" s="230"/>
      <c r="S510" s="230"/>
      <c r="T510" s="229"/>
      <c r="AT510" s="228" t="s">
        <v>117</v>
      </c>
      <c r="AU510" s="228" t="s">
        <v>42</v>
      </c>
      <c r="AV510" s="227" t="s">
        <v>42</v>
      </c>
      <c r="AW510" s="227" t="s">
        <v>19</v>
      </c>
      <c r="AX510" s="227" t="s">
        <v>37</v>
      </c>
      <c r="AY510" s="228" t="s">
        <v>108</v>
      </c>
    </row>
    <row r="511" spans="2:65" s="227" customFormat="1" x14ac:dyDescent="0.3">
      <c r="B511" s="232"/>
      <c r="D511" s="240" t="s">
        <v>117</v>
      </c>
      <c r="E511" s="239" t="s">
        <v>1</v>
      </c>
      <c r="F511" s="238" t="s">
        <v>588</v>
      </c>
      <c r="H511" s="237">
        <v>10.050000000000001</v>
      </c>
      <c r="I511" s="233"/>
      <c r="L511" s="232"/>
      <c r="M511" s="231"/>
      <c r="N511" s="230"/>
      <c r="O511" s="230"/>
      <c r="P511" s="230"/>
      <c r="Q511" s="230"/>
      <c r="R511" s="230"/>
      <c r="S511" s="230"/>
      <c r="T511" s="229"/>
      <c r="AT511" s="228" t="s">
        <v>117</v>
      </c>
      <c r="AU511" s="228" t="s">
        <v>42</v>
      </c>
      <c r="AV511" s="227" t="s">
        <v>42</v>
      </c>
      <c r="AW511" s="227" t="s">
        <v>19</v>
      </c>
      <c r="AX511" s="227" t="s">
        <v>37</v>
      </c>
      <c r="AY511" s="228" t="s">
        <v>108</v>
      </c>
    </row>
    <row r="512" spans="2:65" s="188" customFormat="1" ht="22.5" customHeight="1" x14ac:dyDescent="0.3">
      <c r="B512" s="207"/>
      <c r="C512" s="206" t="s">
        <v>619</v>
      </c>
      <c r="D512" s="206" t="s">
        <v>110</v>
      </c>
      <c r="E512" s="205" t="s">
        <v>590</v>
      </c>
      <c r="F512" s="200" t="s">
        <v>591</v>
      </c>
      <c r="G512" s="204" t="s">
        <v>113</v>
      </c>
      <c r="H512" s="203">
        <v>228.58</v>
      </c>
      <c r="I512" s="202"/>
      <c r="J512" s="201">
        <f>ROUND(I512*H512,2)</f>
        <v>0</v>
      </c>
      <c r="K512" s="200" t="s">
        <v>114</v>
      </c>
      <c r="L512" s="189"/>
      <c r="M512" s="199" t="s">
        <v>1</v>
      </c>
      <c r="N512" s="224" t="s">
        <v>26</v>
      </c>
      <c r="O512" s="223"/>
      <c r="P512" s="222">
        <f>O512*H512</f>
        <v>0</v>
      </c>
      <c r="Q512" s="222">
        <v>1.2E-4</v>
      </c>
      <c r="R512" s="222">
        <f>Q512*H512</f>
        <v>2.7429600000000002E-2</v>
      </c>
      <c r="S512" s="222">
        <v>0</v>
      </c>
      <c r="T512" s="221">
        <f>S512*H512</f>
        <v>0</v>
      </c>
      <c r="AR512" s="193" t="s">
        <v>115</v>
      </c>
      <c r="AT512" s="193" t="s">
        <v>110</v>
      </c>
      <c r="AU512" s="193" t="s">
        <v>42</v>
      </c>
      <c r="AY512" s="193" t="s">
        <v>108</v>
      </c>
      <c r="BE512" s="194">
        <f>IF(N512="základní",J512,0)</f>
        <v>0</v>
      </c>
      <c r="BF512" s="194">
        <f>IF(N512="snížená",J512,0)</f>
        <v>0</v>
      </c>
      <c r="BG512" s="194">
        <f>IF(N512="zákl. přenesená",J512,0)</f>
        <v>0</v>
      </c>
      <c r="BH512" s="194">
        <f>IF(N512="sníž. přenesená",J512,0)</f>
        <v>0</v>
      </c>
      <c r="BI512" s="194">
        <f>IF(N512="nulová",J512,0)</f>
        <v>0</v>
      </c>
      <c r="BJ512" s="193" t="s">
        <v>38</v>
      </c>
      <c r="BK512" s="194">
        <f>ROUND(I512*H512,2)</f>
        <v>0</v>
      </c>
      <c r="BL512" s="193" t="s">
        <v>115</v>
      </c>
      <c r="BM512" s="193" t="s">
        <v>592</v>
      </c>
    </row>
    <row r="513" spans="2:51" s="257" customFormat="1" x14ac:dyDescent="0.3">
      <c r="B513" s="262"/>
      <c r="D513" s="236" t="s">
        <v>117</v>
      </c>
      <c r="E513" s="258" t="s">
        <v>1</v>
      </c>
      <c r="F513" s="264" t="s">
        <v>593</v>
      </c>
      <c r="H513" s="258" t="s">
        <v>1</v>
      </c>
      <c r="I513" s="263"/>
      <c r="L513" s="262"/>
      <c r="M513" s="261"/>
      <c r="N513" s="260"/>
      <c r="O513" s="260"/>
      <c r="P513" s="260"/>
      <c r="Q513" s="260"/>
      <c r="R513" s="260"/>
      <c r="S513" s="260"/>
      <c r="T513" s="259"/>
      <c r="AT513" s="258" t="s">
        <v>117</v>
      </c>
      <c r="AU513" s="258" t="s">
        <v>42</v>
      </c>
      <c r="AV513" s="257" t="s">
        <v>38</v>
      </c>
      <c r="AW513" s="257" t="s">
        <v>19</v>
      </c>
      <c r="AX513" s="257" t="s">
        <v>37</v>
      </c>
      <c r="AY513" s="258" t="s">
        <v>108</v>
      </c>
    </row>
    <row r="514" spans="2:51" s="257" customFormat="1" x14ac:dyDescent="0.3">
      <c r="B514" s="262"/>
      <c r="D514" s="236" t="s">
        <v>117</v>
      </c>
      <c r="E514" s="258" t="s">
        <v>1</v>
      </c>
      <c r="F514" s="264" t="s">
        <v>118</v>
      </c>
      <c r="H514" s="258" t="s">
        <v>1</v>
      </c>
      <c r="I514" s="263"/>
      <c r="L514" s="262"/>
      <c r="M514" s="261"/>
      <c r="N514" s="260"/>
      <c r="O514" s="260"/>
      <c r="P514" s="260"/>
      <c r="Q514" s="260"/>
      <c r="R514" s="260"/>
      <c r="S514" s="260"/>
      <c r="T514" s="259"/>
      <c r="AT514" s="258" t="s">
        <v>117</v>
      </c>
      <c r="AU514" s="258" t="s">
        <v>42</v>
      </c>
      <c r="AV514" s="257" t="s">
        <v>38</v>
      </c>
      <c r="AW514" s="257" t="s">
        <v>19</v>
      </c>
      <c r="AX514" s="257" t="s">
        <v>37</v>
      </c>
      <c r="AY514" s="258" t="s">
        <v>108</v>
      </c>
    </row>
    <row r="515" spans="2:51" s="227" customFormat="1" x14ac:dyDescent="0.3">
      <c r="B515" s="232"/>
      <c r="D515" s="236" t="s">
        <v>117</v>
      </c>
      <c r="E515" s="228" t="s">
        <v>1</v>
      </c>
      <c r="F515" s="235" t="s">
        <v>594</v>
      </c>
      <c r="H515" s="234">
        <v>14.82</v>
      </c>
      <c r="I515" s="233"/>
      <c r="L515" s="232"/>
      <c r="M515" s="231"/>
      <c r="N515" s="230"/>
      <c r="O515" s="230"/>
      <c r="P515" s="230"/>
      <c r="Q515" s="230"/>
      <c r="R515" s="230"/>
      <c r="S515" s="230"/>
      <c r="T515" s="229"/>
      <c r="AT515" s="228" t="s">
        <v>117</v>
      </c>
      <c r="AU515" s="228" t="s">
        <v>42</v>
      </c>
      <c r="AV515" s="227" t="s">
        <v>42</v>
      </c>
      <c r="AW515" s="227" t="s">
        <v>19</v>
      </c>
      <c r="AX515" s="227" t="s">
        <v>37</v>
      </c>
      <c r="AY515" s="228" t="s">
        <v>108</v>
      </c>
    </row>
    <row r="516" spans="2:51" s="257" customFormat="1" x14ac:dyDescent="0.3">
      <c r="B516" s="262"/>
      <c r="D516" s="236" t="s">
        <v>117</v>
      </c>
      <c r="E516" s="258" t="s">
        <v>1</v>
      </c>
      <c r="F516" s="264" t="s">
        <v>205</v>
      </c>
      <c r="H516" s="258" t="s">
        <v>1</v>
      </c>
      <c r="I516" s="263"/>
      <c r="L516" s="262"/>
      <c r="M516" s="261"/>
      <c r="N516" s="260"/>
      <c r="O516" s="260"/>
      <c r="P516" s="260"/>
      <c r="Q516" s="260"/>
      <c r="R516" s="260"/>
      <c r="S516" s="260"/>
      <c r="T516" s="259"/>
      <c r="AT516" s="258" t="s">
        <v>117</v>
      </c>
      <c r="AU516" s="258" t="s">
        <v>42</v>
      </c>
      <c r="AV516" s="257" t="s">
        <v>38</v>
      </c>
      <c r="AW516" s="257" t="s">
        <v>19</v>
      </c>
      <c r="AX516" s="257" t="s">
        <v>37</v>
      </c>
      <c r="AY516" s="258" t="s">
        <v>108</v>
      </c>
    </row>
    <row r="517" spans="2:51" s="227" customFormat="1" x14ac:dyDescent="0.3">
      <c r="B517" s="232"/>
      <c r="D517" s="236" t="s">
        <v>117</v>
      </c>
      <c r="E517" s="228" t="s">
        <v>1</v>
      </c>
      <c r="F517" s="235" t="s">
        <v>595</v>
      </c>
      <c r="H517" s="234">
        <v>6.3</v>
      </c>
      <c r="I517" s="233"/>
      <c r="L517" s="232"/>
      <c r="M517" s="231"/>
      <c r="N517" s="230"/>
      <c r="O517" s="230"/>
      <c r="P517" s="230"/>
      <c r="Q517" s="230"/>
      <c r="R517" s="230"/>
      <c r="S517" s="230"/>
      <c r="T517" s="229"/>
      <c r="AT517" s="228" t="s">
        <v>117</v>
      </c>
      <c r="AU517" s="228" t="s">
        <v>42</v>
      </c>
      <c r="AV517" s="227" t="s">
        <v>42</v>
      </c>
      <c r="AW517" s="227" t="s">
        <v>19</v>
      </c>
      <c r="AX517" s="227" t="s">
        <v>37</v>
      </c>
      <c r="AY517" s="228" t="s">
        <v>108</v>
      </c>
    </row>
    <row r="518" spans="2:51" s="227" customFormat="1" x14ac:dyDescent="0.3">
      <c r="B518" s="232"/>
      <c r="D518" s="236" t="s">
        <v>117</v>
      </c>
      <c r="E518" s="228" t="s">
        <v>1</v>
      </c>
      <c r="F518" s="235" t="s">
        <v>596</v>
      </c>
      <c r="H518" s="234">
        <v>15.6</v>
      </c>
      <c r="I518" s="233"/>
      <c r="L518" s="232"/>
      <c r="M518" s="231"/>
      <c r="N518" s="230"/>
      <c r="O518" s="230"/>
      <c r="P518" s="230"/>
      <c r="Q518" s="230"/>
      <c r="R518" s="230"/>
      <c r="S518" s="230"/>
      <c r="T518" s="229"/>
      <c r="AT518" s="228" t="s">
        <v>117</v>
      </c>
      <c r="AU518" s="228" t="s">
        <v>42</v>
      </c>
      <c r="AV518" s="227" t="s">
        <v>42</v>
      </c>
      <c r="AW518" s="227" t="s">
        <v>19</v>
      </c>
      <c r="AX518" s="227" t="s">
        <v>37</v>
      </c>
      <c r="AY518" s="228" t="s">
        <v>108</v>
      </c>
    </row>
    <row r="519" spans="2:51" s="227" customFormat="1" x14ac:dyDescent="0.3">
      <c r="B519" s="232"/>
      <c r="D519" s="236" t="s">
        <v>117</v>
      </c>
      <c r="E519" s="228" t="s">
        <v>1</v>
      </c>
      <c r="F519" s="235" t="s">
        <v>597</v>
      </c>
      <c r="H519" s="234">
        <v>8.8450000000000006</v>
      </c>
      <c r="I519" s="233"/>
      <c r="L519" s="232"/>
      <c r="M519" s="231"/>
      <c r="N519" s="230"/>
      <c r="O519" s="230"/>
      <c r="P519" s="230"/>
      <c r="Q519" s="230"/>
      <c r="R519" s="230"/>
      <c r="S519" s="230"/>
      <c r="T519" s="229"/>
      <c r="AT519" s="228" t="s">
        <v>117</v>
      </c>
      <c r="AU519" s="228" t="s">
        <v>42</v>
      </c>
      <c r="AV519" s="227" t="s">
        <v>42</v>
      </c>
      <c r="AW519" s="227" t="s">
        <v>19</v>
      </c>
      <c r="AX519" s="227" t="s">
        <v>37</v>
      </c>
      <c r="AY519" s="228" t="s">
        <v>108</v>
      </c>
    </row>
    <row r="520" spans="2:51" s="227" customFormat="1" x14ac:dyDescent="0.3">
      <c r="B520" s="232"/>
      <c r="D520" s="236" t="s">
        <v>117</v>
      </c>
      <c r="E520" s="228" t="s">
        <v>1</v>
      </c>
      <c r="F520" s="235" t="s">
        <v>598</v>
      </c>
      <c r="H520" s="234">
        <v>7.7809999999999997</v>
      </c>
      <c r="I520" s="233"/>
      <c r="L520" s="232"/>
      <c r="M520" s="231"/>
      <c r="N520" s="230"/>
      <c r="O520" s="230"/>
      <c r="P520" s="230"/>
      <c r="Q520" s="230"/>
      <c r="R520" s="230"/>
      <c r="S520" s="230"/>
      <c r="T520" s="229"/>
      <c r="AT520" s="228" t="s">
        <v>117</v>
      </c>
      <c r="AU520" s="228" t="s">
        <v>42</v>
      </c>
      <c r="AV520" s="227" t="s">
        <v>42</v>
      </c>
      <c r="AW520" s="227" t="s">
        <v>19</v>
      </c>
      <c r="AX520" s="227" t="s">
        <v>37</v>
      </c>
      <c r="AY520" s="228" t="s">
        <v>108</v>
      </c>
    </row>
    <row r="521" spans="2:51" s="227" customFormat="1" x14ac:dyDescent="0.3">
      <c r="B521" s="232"/>
      <c r="D521" s="236" t="s">
        <v>117</v>
      </c>
      <c r="E521" s="228" t="s">
        <v>1</v>
      </c>
      <c r="F521" s="235" t="s">
        <v>599</v>
      </c>
      <c r="H521" s="234">
        <v>3.1160000000000001</v>
      </c>
      <c r="I521" s="233"/>
      <c r="L521" s="232"/>
      <c r="M521" s="231"/>
      <c r="N521" s="230"/>
      <c r="O521" s="230"/>
      <c r="P521" s="230"/>
      <c r="Q521" s="230"/>
      <c r="R521" s="230"/>
      <c r="S521" s="230"/>
      <c r="T521" s="229"/>
      <c r="AT521" s="228" t="s">
        <v>117</v>
      </c>
      <c r="AU521" s="228" t="s">
        <v>42</v>
      </c>
      <c r="AV521" s="227" t="s">
        <v>42</v>
      </c>
      <c r="AW521" s="227" t="s">
        <v>19</v>
      </c>
      <c r="AX521" s="227" t="s">
        <v>37</v>
      </c>
      <c r="AY521" s="228" t="s">
        <v>108</v>
      </c>
    </row>
    <row r="522" spans="2:51" s="257" customFormat="1" x14ac:dyDescent="0.3">
      <c r="B522" s="262"/>
      <c r="D522" s="236" t="s">
        <v>117</v>
      </c>
      <c r="E522" s="258" t="s">
        <v>1</v>
      </c>
      <c r="F522" s="264" t="s">
        <v>303</v>
      </c>
      <c r="H522" s="258" t="s">
        <v>1</v>
      </c>
      <c r="I522" s="263"/>
      <c r="L522" s="262"/>
      <c r="M522" s="261"/>
      <c r="N522" s="260"/>
      <c r="O522" s="260"/>
      <c r="P522" s="260"/>
      <c r="Q522" s="260"/>
      <c r="R522" s="260"/>
      <c r="S522" s="260"/>
      <c r="T522" s="259"/>
      <c r="AT522" s="258" t="s">
        <v>117</v>
      </c>
      <c r="AU522" s="258" t="s">
        <v>42</v>
      </c>
      <c r="AV522" s="257" t="s">
        <v>38</v>
      </c>
      <c r="AW522" s="257" t="s">
        <v>19</v>
      </c>
      <c r="AX522" s="257" t="s">
        <v>37</v>
      </c>
      <c r="AY522" s="258" t="s">
        <v>108</v>
      </c>
    </row>
    <row r="523" spans="2:51" s="227" customFormat="1" x14ac:dyDescent="0.3">
      <c r="B523" s="232"/>
      <c r="D523" s="236" t="s">
        <v>117</v>
      </c>
      <c r="E523" s="228" t="s">
        <v>1</v>
      </c>
      <c r="F523" s="235" t="s">
        <v>595</v>
      </c>
      <c r="H523" s="234">
        <v>6.3</v>
      </c>
      <c r="I523" s="233"/>
      <c r="L523" s="232"/>
      <c r="M523" s="231"/>
      <c r="N523" s="230"/>
      <c r="O523" s="230"/>
      <c r="P523" s="230"/>
      <c r="Q523" s="230"/>
      <c r="R523" s="230"/>
      <c r="S523" s="230"/>
      <c r="T523" s="229"/>
      <c r="AT523" s="228" t="s">
        <v>117</v>
      </c>
      <c r="AU523" s="228" t="s">
        <v>42</v>
      </c>
      <c r="AV523" s="227" t="s">
        <v>42</v>
      </c>
      <c r="AW523" s="227" t="s">
        <v>19</v>
      </c>
      <c r="AX523" s="227" t="s">
        <v>37</v>
      </c>
      <c r="AY523" s="228" t="s">
        <v>108</v>
      </c>
    </row>
    <row r="524" spans="2:51" s="227" customFormat="1" x14ac:dyDescent="0.3">
      <c r="B524" s="232"/>
      <c r="D524" s="236" t="s">
        <v>117</v>
      </c>
      <c r="E524" s="228" t="s">
        <v>1</v>
      </c>
      <c r="F524" s="235" t="s">
        <v>596</v>
      </c>
      <c r="H524" s="234">
        <v>15.6</v>
      </c>
      <c r="I524" s="233"/>
      <c r="L524" s="232"/>
      <c r="M524" s="231"/>
      <c r="N524" s="230"/>
      <c r="O524" s="230"/>
      <c r="P524" s="230"/>
      <c r="Q524" s="230"/>
      <c r="R524" s="230"/>
      <c r="S524" s="230"/>
      <c r="T524" s="229"/>
      <c r="AT524" s="228" t="s">
        <v>117</v>
      </c>
      <c r="AU524" s="228" t="s">
        <v>42</v>
      </c>
      <c r="AV524" s="227" t="s">
        <v>42</v>
      </c>
      <c r="AW524" s="227" t="s">
        <v>19</v>
      </c>
      <c r="AX524" s="227" t="s">
        <v>37</v>
      </c>
      <c r="AY524" s="228" t="s">
        <v>108</v>
      </c>
    </row>
    <row r="525" spans="2:51" s="227" customFormat="1" x14ac:dyDescent="0.3">
      <c r="B525" s="232"/>
      <c r="D525" s="236" t="s">
        <v>117</v>
      </c>
      <c r="E525" s="228" t="s">
        <v>1</v>
      </c>
      <c r="F525" s="235" t="s">
        <v>600</v>
      </c>
      <c r="H525" s="234">
        <v>1.7689999999999999</v>
      </c>
      <c r="I525" s="233"/>
      <c r="L525" s="232"/>
      <c r="M525" s="231"/>
      <c r="N525" s="230"/>
      <c r="O525" s="230"/>
      <c r="P525" s="230"/>
      <c r="Q525" s="230"/>
      <c r="R525" s="230"/>
      <c r="S525" s="230"/>
      <c r="T525" s="229"/>
      <c r="AT525" s="228" t="s">
        <v>117</v>
      </c>
      <c r="AU525" s="228" t="s">
        <v>42</v>
      </c>
      <c r="AV525" s="227" t="s">
        <v>42</v>
      </c>
      <c r="AW525" s="227" t="s">
        <v>19</v>
      </c>
      <c r="AX525" s="227" t="s">
        <v>37</v>
      </c>
      <c r="AY525" s="228" t="s">
        <v>108</v>
      </c>
    </row>
    <row r="526" spans="2:51" s="227" customFormat="1" x14ac:dyDescent="0.3">
      <c r="B526" s="232"/>
      <c r="D526" s="236" t="s">
        <v>117</v>
      </c>
      <c r="E526" s="228" t="s">
        <v>1</v>
      </c>
      <c r="F526" s="235" t="s">
        <v>601</v>
      </c>
      <c r="H526" s="234">
        <v>4.7350000000000003</v>
      </c>
      <c r="I526" s="233"/>
      <c r="L526" s="232"/>
      <c r="M526" s="231"/>
      <c r="N526" s="230"/>
      <c r="O526" s="230"/>
      <c r="P526" s="230"/>
      <c r="Q526" s="230"/>
      <c r="R526" s="230"/>
      <c r="S526" s="230"/>
      <c r="T526" s="229"/>
      <c r="AT526" s="228" t="s">
        <v>117</v>
      </c>
      <c r="AU526" s="228" t="s">
        <v>42</v>
      </c>
      <c r="AV526" s="227" t="s">
        <v>42</v>
      </c>
      <c r="AW526" s="227" t="s">
        <v>19</v>
      </c>
      <c r="AX526" s="227" t="s">
        <v>37</v>
      </c>
      <c r="AY526" s="228" t="s">
        <v>108</v>
      </c>
    </row>
    <row r="527" spans="2:51" s="227" customFormat="1" x14ac:dyDescent="0.3">
      <c r="B527" s="232"/>
      <c r="D527" s="236" t="s">
        <v>117</v>
      </c>
      <c r="E527" s="228" t="s">
        <v>1</v>
      </c>
      <c r="F527" s="235" t="s">
        <v>598</v>
      </c>
      <c r="H527" s="234">
        <v>7.7809999999999997</v>
      </c>
      <c r="I527" s="233"/>
      <c r="L527" s="232"/>
      <c r="M527" s="231"/>
      <c r="N527" s="230"/>
      <c r="O527" s="230"/>
      <c r="P527" s="230"/>
      <c r="Q527" s="230"/>
      <c r="R527" s="230"/>
      <c r="S527" s="230"/>
      <c r="T527" s="229"/>
      <c r="AT527" s="228" t="s">
        <v>117</v>
      </c>
      <c r="AU527" s="228" t="s">
        <v>42</v>
      </c>
      <c r="AV527" s="227" t="s">
        <v>42</v>
      </c>
      <c r="AW527" s="227" t="s">
        <v>19</v>
      </c>
      <c r="AX527" s="227" t="s">
        <v>37</v>
      </c>
      <c r="AY527" s="228" t="s">
        <v>108</v>
      </c>
    </row>
    <row r="528" spans="2:51" s="227" customFormat="1" x14ac:dyDescent="0.3">
      <c r="B528" s="232"/>
      <c r="D528" s="236" t="s">
        <v>117</v>
      </c>
      <c r="E528" s="228" t="s">
        <v>1</v>
      </c>
      <c r="F528" s="235" t="s">
        <v>602</v>
      </c>
      <c r="H528" s="234">
        <v>12.167</v>
      </c>
      <c r="I528" s="233"/>
      <c r="L528" s="232"/>
      <c r="M528" s="231"/>
      <c r="N528" s="230"/>
      <c r="O528" s="230"/>
      <c r="P528" s="230"/>
      <c r="Q528" s="230"/>
      <c r="R528" s="230"/>
      <c r="S528" s="230"/>
      <c r="T528" s="229"/>
      <c r="AT528" s="228" t="s">
        <v>117</v>
      </c>
      <c r="AU528" s="228" t="s">
        <v>42</v>
      </c>
      <c r="AV528" s="227" t="s">
        <v>42</v>
      </c>
      <c r="AW528" s="227" t="s">
        <v>19</v>
      </c>
      <c r="AX528" s="227" t="s">
        <v>37</v>
      </c>
      <c r="AY528" s="228" t="s">
        <v>108</v>
      </c>
    </row>
    <row r="529" spans="2:65" s="227" customFormat="1" x14ac:dyDescent="0.3">
      <c r="B529" s="232"/>
      <c r="D529" s="236" t="s">
        <v>117</v>
      </c>
      <c r="E529" s="228" t="s">
        <v>1</v>
      </c>
      <c r="F529" s="235" t="s">
        <v>599</v>
      </c>
      <c r="H529" s="234">
        <v>3.1160000000000001</v>
      </c>
      <c r="I529" s="233"/>
      <c r="L529" s="232"/>
      <c r="M529" s="231"/>
      <c r="N529" s="230"/>
      <c r="O529" s="230"/>
      <c r="P529" s="230"/>
      <c r="Q529" s="230"/>
      <c r="R529" s="230"/>
      <c r="S529" s="230"/>
      <c r="T529" s="229"/>
      <c r="AT529" s="228" t="s">
        <v>117</v>
      </c>
      <c r="AU529" s="228" t="s">
        <v>42</v>
      </c>
      <c r="AV529" s="227" t="s">
        <v>42</v>
      </c>
      <c r="AW529" s="227" t="s">
        <v>19</v>
      </c>
      <c r="AX529" s="227" t="s">
        <v>37</v>
      </c>
      <c r="AY529" s="228" t="s">
        <v>108</v>
      </c>
    </row>
    <row r="530" spans="2:65" s="227" customFormat="1" x14ac:dyDescent="0.3">
      <c r="B530" s="232"/>
      <c r="D530" s="236" t="s">
        <v>117</v>
      </c>
      <c r="E530" s="228" t="s">
        <v>1</v>
      </c>
      <c r="F530" s="235" t="s">
        <v>603</v>
      </c>
      <c r="H530" s="234">
        <v>6.36</v>
      </c>
      <c r="I530" s="233"/>
      <c r="L530" s="232"/>
      <c r="M530" s="231"/>
      <c r="N530" s="230"/>
      <c r="O530" s="230"/>
      <c r="P530" s="230"/>
      <c r="Q530" s="230"/>
      <c r="R530" s="230"/>
      <c r="S530" s="230"/>
      <c r="T530" s="229"/>
      <c r="AT530" s="228" t="s">
        <v>117</v>
      </c>
      <c r="AU530" s="228" t="s">
        <v>42</v>
      </c>
      <c r="AV530" s="227" t="s">
        <v>42</v>
      </c>
      <c r="AW530" s="227" t="s">
        <v>19</v>
      </c>
      <c r="AX530" s="227" t="s">
        <v>37</v>
      </c>
      <c r="AY530" s="228" t="s">
        <v>108</v>
      </c>
    </row>
    <row r="531" spans="2:65" s="227" customFormat="1" x14ac:dyDescent="0.3">
      <c r="B531" s="232"/>
      <c r="D531" s="240" t="s">
        <v>117</v>
      </c>
      <c r="F531" s="238" t="s">
        <v>604</v>
      </c>
      <c r="H531" s="237">
        <v>228.58</v>
      </c>
      <c r="I531" s="233"/>
      <c r="L531" s="232"/>
      <c r="M531" s="231"/>
      <c r="N531" s="230"/>
      <c r="O531" s="230"/>
      <c r="P531" s="230"/>
      <c r="Q531" s="230"/>
      <c r="R531" s="230"/>
      <c r="S531" s="230"/>
      <c r="T531" s="229"/>
      <c r="AT531" s="228" t="s">
        <v>117</v>
      </c>
      <c r="AU531" s="228" t="s">
        <v>42</v>
      </c>
      <c r="AV531" s="227" t="s">
        <v>42</v>
      </c>
      <c r="AW531" s="227" t="s">
        <v>2</v>
      </c>
      <c r="AX531" s="227" t="s">
        <v>38</v>
      </c>
      <c r="AY531" s="228" t="s">
        <v>108</v>
      </c>
    </row>
    <row r="532" spans="2:65" s="188" customFormat="1" ht="22.5" customHeight="1" x14ac:dyDescent="0.3">
      <c r="B532" s="207"/>
      <c r="C532" s="206" t="s">
        <v>624</v>
      </c>
      <c r="D532" s="206" t="s">
        <v>110</v>
      </c>
      <c r="E532" s="205" t="s">
        <v>606</v>
      </c>
      <c r="F532" s="200" t="s">
        <v>607</v>
      </c>
      <c r="G532" s="204" t="s">
        <v>385</v>
      </c>
      <c r="H532" s="203">
        <v>352.35</v>
      </c>
      <c r="I532" s="202"/>
      <c r="J532" s="201">
        <f>ROUND(I532*H532,2)</f>
        <v>0</v>
      </c>
      <c r="K532" s="200" t="s">
        <v>114</v>
      </c>
      <c r="L532" s="189"/>
      <c r="M532" s="199" t="s">
        <v>1</v>
      </c>
      <c r="N532" s="224" t="s">
        <v>26</v>
      </c>
      <c r="O532" s="223"/>
      <c r="P532" s="222">
        <f>O532*H532</f>
        <v>0</v>
      </c>
      <c r="Q532" s="222">
        <v>0</v>
      </c>
      <c r="R532" s="222">
        <f>Q532*H532</f>
        <v>0</v>
      </c>
      <c r="S532" s="222">
        <v>0</v>
      </c>
      <c r="T532" s="221">
        <f>S532*H532</f>
        <v>0</v>
      </c>
      <c r="AR532" s="193" t="s">
        <v>115</v>
      </c>
      <c r="AT532" s="193" t="s">
        <v>110</v>
      </c>
      <c r="AU532" s="193" t="s">
        <v>42</v>
      </c>
      <c r="AY532" s="193" t="s">
        <v>108</v>
      </c>
      <c r="BE532" s="194">
        <f>IF(N532="základní",J532,0)</f>
        <v>0</v>
      </c>
      <c r="BF532" s="194">
        <f>IF(N532="snížená",J532,0)</f>
        <v>0</v>
      </c>
      <c r="BG532" s="194">
        <f>IF(N532="zákl. přenesená",J532,0)</f>
        <v>0</v>
      </c>
      <c r="BH532" s="194">
        <f>IF(N532="sníž. přenesená",J532,0)</f>
        <v>0</v>
      </c>
      <c r="BI532" s="194">
        <f>IF(N532="nulová",J532,0)</f>
        <v>0</v>
      </c>
      <c r="BJ532" s="193" t="s">
        <v>38</v>
      </c>
      <c r="BK532" s="194">
        <f>ROUND(I532*H532,2)</f>
        <v>0</v>
      </c>
      <c r="BL532" s="193" t="s">
        <v>115</v>
      </c>
      <c r="BM532" s="193" t="s">
        <v>608</v>
      </c>
    </row>
    <row r="533" spans="2:65" s="227" customFormat="1" x14ac:dyDescent="0.3">
      <c r="B533" s="232"/>
      <c r="D533" s="236" t="s">
        <v>117</v>
      </c>
      <c r="E533" s="228" t="s">
        <v>1</v>
      </c>
      <c r="F533" s="235" t="s">
        <v>425</v>
      </c>
      <c r="H533" s="234">
        <v>104.15</v>
      </c>
      <c r="I533" s="233"/>
      <c r="L533" s="232"/>
      <c r="M533" s="231"/>
      <c r="N533" s="230"/>
      <c r="O533" s="230"/>
      <c r="P533" s="230"/>
      <c r="Q533" s="230"/>
      <c r="R533" s="230"/>
      <c r="S533" s="230"/>
      <c r="T533" s="229"/>
      <c r="AT533" s="228" t="s">
        <v>117</v>
      </c>
      <c r="AU533" s="228" t="s">
        <v>42</v>
      </c>
      <c r="AV533" s="227" t="s">
        <v>42</v>
      </c>
      <c r="AW533" s="227" t="s">
        <v>19</v>
      </c>
      <c r="AX533" s="227" t="s">
        <v>37</v>
      </c>
      <c r="AY533" s="228" t="s">
        <v>108</v>
      </c>
    </row>
    <row r="534" spans="2:65" s="227" customFormat="1" ht="27" x14ac:dyDescent="0.3">
      <c r="B534" s="232"/>
      <c r="D534" s="236" t="s">
        <v>117</v>
      </c>
      <c r="E534" s="228" t="s">
        <v>1</v>
      </c>
      <c r="F534" s="235" t="s">
        <v>609</v>
      </c>
      <c r="H534" s="234">
        <v>72.8</v>
      </c>
      <c r="I534" s="233"/>
      <c r="L534" s="232"/>
      <c r="M534" s="231"/>
      <c r="N534" s="230"/>
      <c r="O534" s="230"/>
      <c r="P534" s="230"/>
      <c r="Q534" s="230"/>
      <c r="R534" s="230"/>
      <c r="S534" s="230"/>
      <c r="T534" s="229"/>
      <c r="AT534" s="228" t="s">
        <v>117</v>
      </c>
      <c r="AU534" s="228" t="s">
        <v>42</v>
      </c>
      <c r="AV534" s="227" t="s">
        <v>42</v>
      </c>
      <c r="AW534" s="227" t="s">
        <v>19</v>
      </c>
      <c r="AX534" s="227" t="s">
        <v>37</v>
      </c>
      <c r="AY534" s="228" t="s">
        <v>108</v>
      </c>
    </row>
    <row r="535" spans="2:65" s="227" customFormat="1" x14ac:dyDescent="0.3">
      <c r="B535" s="232"/>
      <c r="D535" s="236" t="s">
        <v>117</v>
      </c>
      <c r="E535" s="228" t="s">
        <v>1</v>
      </c>
      <c r="F535" s="235" t="s">
        <v>610</v>
      </c>
      <c r="H535" s="234">
        <v>34.6</v>
      </c>
      <c r="I535" s="233"/>
      <c r="L535" s="232"/>
      <c r="M535" s="231"/>
      <c r="N535" s="230"/>
      <c r="O535" s="230"/>
      <c r="P535" s="230"/>
      <c r="Q535" s="230"/>
      <c r="R535" s="230"/>
      <c r="S535" s="230"/>
      <c r="T535" s="229"/>
      <c r="AT535" s="228" t="s">
        <v>117</v>
      </c>
      <c r="AU535" s="228" t="s">
        <v>42</v>
      </c>
      <c r="AV535" s="227" t="s">
        <v>42</v>
      </c>
      <c r="AW535" s="227" t="s">
        <v>19</v>
      </c>
      <c r="AX535" s="227" t="s">
        <v>37</v>
      </c>
      <c r="AY535" s="228" t="s">
        <v>108</v>
      </c>
    </row>
    <row r="536" spans="2:65" s="227" customFormat="1" ht="40.5" x14ac:dyDescent="0.3">
      <c r="B536" s="232"/>
      <c r="D536" s="236" t="s">
        <v>117</v>
      </c>
      <c r="E536" s="228" t="s">
        <v>1</v>
      </c>
      <c r="F536" s="235" t="s">
        <v>611</v>
      </c>
      <c r="H536" s="234">
        <v>83</v>
      </c>
      <c r="I536" s="233"/>
      <c r="L536" s="232"/>
      <c r="M536" s="231"/>
      <c r="N536" s="230"/>
      <c r="O536" s="230"/>
      <c r="P536" s="230"/>
      <c r="Q536" s="230"/>
      <c r="R536" s="230"/>
      <c r="S536" s="230"/>
      <c r="T536" s="229"/>
      <c r="AT536" s="228" t="s">
        <v>117</v>
      </c>
      <c r="AU536" s="228" t="s">
        <v>42</v>
      </c>
      <c r="AV536" s="227" t="s">
        <v>42</v>
      </c>
      <c r="AW536" s="227" t="s">
        <v>19</v>
      </c>
      <c r="AX536" s="227" t="s">
        <v>37</v>
      </c>
      <c r="AY536" s="228" t="s">
        <v>108</v>
      </c>
    </row>
    <row r="537" spans="2:65" s="227" customFormat="1" ht="27" x14ac:dyDescent="0.3">
      <c r="B537" s="232"/>
      <c r="D537" s="236" t="s">
        <v>117</v>
      </c>
      <c r="E537" s="228" t="s">
        <v>1</v>
      </c>
      <c r="F537" s="235" t="s">
        <v>612</v>
      </c>
      <c r="H537" s="234">
        <v>57.8</v>
      </c>
      <c r="I537" s="233"/>
      <c r="L537" s="232"/>
      <c r="M537" s="231"/>
      <c r="N537" s="230"/>
      <c r="O537" s="230"/>
      <c r="P537" s="230"/>
      <c r="Q537" s="230"/>
      <c r="R537" s="230"/>
      <c r="S537" s="230"/>
      <c r="T537" s="229"/>
      <c r="AT537" s="228" t="s">
        <v>117</v>
      </c>
      <c r="AU537" s="228" t="s">
        <v>42</v>
      </c>
      <c r="AV537" s="227" t="s">
        <v>42</v>
      </c>
      <c r="AW537" s="227" t="s">
        <v>19</v>
      </c>
      <c r="AX537" s="227" t="s">
        <v>37</v>
      </c>
      <c r="AY537" s="228" t="s">
        <v>108</v>
      </c>
    </row>
    <row r="538" spans="2:65" s="208" customFormat="1" ht="29.85" customHeight="1" x14ac:dyDescent="0.3">
      <c r="B538" s="216"/>
      <c r="D538" s="220" t="s">
        <v>36</v>
      </c>
      <c r="E538" s="219" t="s">
        <v>589</v>
      </c>
      <c r="F538" s="219" t="s">
        <v>613</v>
      </c>
      <c r="I538" s="218"/>
      <c r="J538" s="217">
        <f>BK538</f>
        <v>0</v>
      </c>
      <c r="L538" s="216"/>
      <c r="M538" s="215"/>
      <c r="N538" s="213"/>
      <c r="O538" s="213"/>
      <c r="P538" s="214">
        <f>SUM(P539:P579)</f>
        <v>0</v>
      </c>
      <c r="Q538" s="213"/>
      <c r="R538" s="214">
        <f>SUM(R539:R579)</f>
        <v>48.962485679999986</v>
      </c>
      <c r="S538" s="213"/>
      <c r="T538" s="212">
        <f>SUM(T539:T579)</f>
        <v>0</v>
      </c>
      <c r="AR538" s="210" t="s">
        <v>38</v>
      </c>
      <c r="AT538" s="211" t="s">
        <v>36</v>
      </c>
      <c r="AU538" s="211" t="s">
        <v>38</v>
      </c>
      <c r="AY538" s="210" t="s">
        <v>108</v>
      </c>
      <c r="BK538" s="209">
        <f>SUM(BK539:BK579)</f>
        <v>0</v>
      </c>
    </row>
    <row r="539" spans="2:65" s="188" customFormat="1" ht="22.5" customHeight="1" x14ac:dyDescent="0.3">
      <c r="B539" s="207"/>
      <c r="C539" s="206" t="s">
        <v>628</v>
      </c>
      <c r="D539" s="206" t="s">
        <v>110</v>
      </c>
      <c r="E539" s="205" t="s">
        <v>615</v>
      </c>
      <c r="F539" s="200" t="s">
        <v>616</v>
      </c>
      <c r="G539" s="204" t="s">
        <v>122</v>
      </c>
      <c r="H539" s="203">
        <v>18.059999999999999</v>
      </c>
      <c r="I539" s="202"/>
      <c r="J539" s="201">
        <f>ROUND(I539*H539,2)</f>
        <v>0</v>
      </c>
      <c r="K539" s="200" t="s">
        <v>279</v>
      </c>
      <c r="L539" s="189"/>
      <c r="M539" s="199" t="s">
        <v>1</v>
      </c>
      <c r="N539" s="224" t="s">
        <v>26</v>
      </c>
      <c r="O539" s="223"/>
      <c r="P539" s="222">
        <f>O539*H539</f>
        <v>0</v>
      </c>
      <c r="Q539" s="222">
        <v>2.2563399999999998</v>
      </c>
      <c r="R539" s="222">
        <f>Q539*H539</f>
        <v>40.749500399999995</v>
      </c>
      <c r="S539" s="222">
        <v>0</v>
      </c>
      <c r="T539" s="221">
        <f>S539*H539</f>
        <v>0</v>
      </c>
      <c r="AR539" s="193" t="s">
        <v>115</v>
      </c>
      <c r="AT539" s="193" t="s">
        <v>110</v>
      </c>
      <c r="AU539" s="193" t="s">
        <v>42</v>
      </c>
      <c r="AY539" s="193" t="s">
        <v>108</v>
      </c>
      <c r="BE539" s="194">
        <f>IF(N539="základní",J539,0)</f>
        <v>0</v>
      </c>
      <c r="BF539" s="194">
        <f>IF(N539="snížená",J539,0)</f>
        <v>0</v>
      </c>
      <c r="BG539" s="194">
        <f>IF(N539="zákl. přenesená",J539,0)</f>
        <v>0</v>
      </c>
      <c r="BH539" s="194">
        <f>IF(N539="sníž. přenesená",J539,0)</f>
        <v>0</v>
      </c>
      <c r="BI539" s="194">
        <f>IF(N539="nulová",J539,0)</f>
        <v>0</v>
      </c>
      <c r="BJ539" s="193" t="s">
        <v>38</v>
      </c>
      <c r="BK539" s="194">
        <f>ROUND(I539*H539,2)</f>
        <v>0</v>
      </c>
      <c r="BL539" s="193" t="s">
        <v>115</v>
      </c>
      <c r="BM539" s="193" t="s">
        <v>617</v>
      </c>
    </row>
    <row r="540" spans="2:65" s="227" customFormat="1" x14ac:dyDescent="0.3">
      <c r="B540" s="232"/>
      <c r="D540" s="240" t="s">
        <v>117</v>
      </c>
      <c r="E540" s="239" t="s">
        <v>1</v>
      </c>
      <c r="F540" s="238" t="s">
        <v>618</v>
      </c>
      <c r="H540" s="237">
        <v>18.059999999999999</v>
      </c>
      <c r="I540" s="233"/>
      <c r="L540" s="232"/>
      <c r="M540" s="231"/>
      <c r="N540" s="230"/>
      <c r="O540" s="230"/>
      <c r="P540" s="230"/>
      <c r="Q540" s="230"/>
      <c r="R540" s="230"/>
      <c r="S540" s="230"/>
      <c r="T540" s="229"/>
      <c r="AT540" s="228" t="s">
        <v>117</v>
      </c>
      <c r="AU540" s="228" t="s">
        <v>42</v>
      </c>
      <c r="AV540" s="227" t="s">
        <v>42</v>
      </c>
      <c r="AW540" s="227" t="s">
        <v>19</v>
      </c>
      <c r="AX540" s="227" t="s">
        <v>37</v>
      </c>
      <c r="AY540" s="228" t="s">
        <v>108</v>
      </c>
    </row>
    <row r="541" spans="2:65" s="188" customFormat="1" ht="22.5" customHeight="1" x14ac:dyDescent="0.3">
      <c r="B541" s="207"/>
      <c r="C541" s="206" t="s">
        <v>632</v>
      </c>
      <c r="D541" s="206" t="s">
        <v>110</v>
      </c>
      <c r="E541" s="205" t="s">
        <v>620</v>
      </c>
      <c r="F541" s="200" t="s">
        <v>621</v>
      </c>
      <c r="G541" s="204" t="s">
        <v>122</v>
      </c>
      <c r="H541" s="203">
        <v>2.258</v>
      </c>
      <c r="I541" s="202"/>
      <c r="J541" s="201">
        <f>ROUND(I541*H541,2)</f>
        <v>0</v>
      </c>
      <c r="K541" s="200" t="s">
        <v>279</v>
      </c>
      <c r="L541" s="189"/>
      <c r="M541" s="199" t="s">
        <v>1</v>
      </c>
      <c r="N541" s="224" t="s">
        <v>26</v>
      </c>
      <c r="O541" s="223"/>
      <c r="P541" s="222">
        <f>O541*H541</f>
        <v>0</v>
      </c>
      <c r="Q541" s="222">
        <v>2.2563399999999998</v>
      </c>
      <c r="R541" s="222">
        <f>Q541*H541</f>
        <v>5.0948157199999997</v>
      </c>
      <c r="S541" s="222">
        <v>0</v>
      </c>
      <c r="T541" s="221">
        <f>S541*H541</f>
        <v>0</v>
      </c>
      <c r="AR541" s="193" t="s">
        <v>115</v>
      </c>
      <c r="AT541" s="193" t="s">
        <v>110</v>
      </c>
      <c r="AU541" s="193" t="s">
        <v>42</v>
      </c>
      <c r="AY541" s="193" t="s">
        <v>108</v>
      </c>
      <c r="BE541" s="194">
        <f>IF(N541="základní",J541,0)</f>
        <v>0</v>
      </c>
      <c r="BF541" s="194">
        <f>IF(N541="snížená",J541,0)</f>
        <v>0</v>
      </c>
      <c r="BG541" s="194">
        <f>IF(N541="zákl. přenesená",J541,0)</f>
        <v>0</v>
      </c>
      <c r="BH541" s="194">
        <f>IF(N541="sníž. přenesená",J541,0)</f>
        <v>0</v>
      </c>
      <c r="BI541" s="194">
        <f>IF(N541="nulová",J541,0)</f>
        <v>0</v>
      </c>
      <c r="BJ541" s="193" t="s">
        <v>38</v>
      </c>
      <c r="BK541" s="194">
        <f>ROUND(I541*H541,2)</f>
        <v>0</v>
      </c>
      <c r="BL541" s="193" t="s">
        <v>115</v>
      </c>
      <c r="BM541" s="193" t="s">
        <v>622</v>
      </c>
    </row>
    <row r="542" spans="2:65" s="227" customFormat="1" x14ac:dyDescent="0.3">
      <c r="B542" s="232"/>
      <c r="D542" s="240" t="s">
        <v>117</v>
      </c>
      <c r="E542" s="239" t="s">
        <v>1</v>
      </c>
      <c r="F542" s="238" t="s">
        <v>623</v>
      </c>
      <c r="H542" s="237">
        <v>2.258</v>
      </c>
      <c r="I542" s="233"/>
      <c r="L542" s="232"/>
      <c r="M542" s="231"/>
      <c r="N542" s="230"/>
      <c r="O542" s="230"/>
      <c r="P542" s="230"/>
      <c r="Q542" s="230"/>
      <c r="R542" s="230"/>
      <c r="S542" s="230"/>
      <c r="T542" s="229"/>
      <c r="AT542" s="228" t="s">
        <v>117</v>
      </c>
      <c r="AU542" s="228" t="s">
        <v>42</v>
      </c>
      <c r="AV542" s="227" t="s">
        <v>42</v>
      </c>
      <c r="AW542" s="227" t="s">
        <v>19</v>
      </c>
      <c r="AX542" s="227" t="s">
        <v>37</v>
      </c>
      <c r="AY542" s="228" t="s">
        <v>108</v>
      </c>
    </row>
    <row r="543" spans="2:65" s="188" customFormat="1" ht="22.5" customHeight="1" x14ac:dyDescent="0.3">
      <c r="B543" s="207"/>
      <c r="C543" s="206" t="s">
        <v>637</v>
      </c>
      <c r="D543" s="206" t="s">
        <v>110</v>
      </c>
      <c r="E543" s="205" t="s">
        <v>625</v>
      </c>
      <c r="F543" s="200" t="s">
        <v>626</v>
      </c>
      <c r="G543" s="204" t="s">
        <v>122</v>
      </c>
      <c r="H543" s="203">
        <v>18.059999999999999</v>
      </c>
      <c r="I543" s="202"/>
      <c r="J543" s="201">
        <f>ROUND(I543*H543,2)</f>
        <v>0</v>
      </c>
      <c r="K543" s="200" t="s">
        <v>279</v>
      </c>
      <c r="L543" s="189"/>
      <c r="M543" s="199" t="s">
        <v>1</v>
      </c>
      <c r="N543" s="224" t="s">
        <v>26</v>
      </c>
      <c r="O543" s="223"/>
      <c r="P543" s="222">
        <f>O543*H543</f>
        <v>0</v>
      </c>
      <c r="Q543" s="222">
        <v>0</v>
      </c>
      <c r="R543" s="222">
        <f>Q543*H543</f>
        <v>0</v>
      </c>
      <c r="S543" s="222">
        <v>0</v>
      </c>
      <c r="T543" s="221">
        <f>S543*H543</f>
        <v>0</v>
      </c>
      <c r="AR543" s="193" t="s">
        <v>115</v>
      </c>
      <c r="AT543" s="193" t="s">
        <v>110</v>
      </c>
      <c r="AU543" s="193" t="s">
        <v>42</v>
      </c>
      <c r="AY543" s="193" t="s">
        <v>108</v>
      </c>
      <c r="BE543" s="194">
        <f>IF(N543="základní",J543,0)</f>
        <v>0</v>
      </c>
      <c r="BF543" s="194">
        <f>IF(N543="snížená",J543,0)</f>
        <v>0</v>
      </c>
      <c r="BG543" s="194">
        <f>IF(N543="zákl. přenesená",J543,0)</f>
        <v>0</v>
      </c>
      <c r="BH543" s="194">
        <f>IF(N543="sníž. přenesená",J543,0)</f>
        <v>0</v>
      </c>
      <c r="BI543" s="194">
        <f>IF(N543="nulová",J543,0)</f>
        <v>0</v>
      </c>
      <c r="BJ543" s="193" t="s">
        <v>38</v>
      </c>
      <c r="BK543" s="194">
        <f>ROUND(I543*H543,2)</f>
        <v>0</v>
      </c>
      <c r="BL543" s="193" t="s">
        <v>115</v>
      </c>
      <c r="BM543" s="193" t="s">
        <v>627</v>
      </c>
    </row>
    <row r="544" spans="2:65" s="227" customFormat="1" x14ac:dyDescent="0.3">
      <c r="B544" s="232"/>
      <c r="D544" s="240" t="s">
        <v>117</v>
      </c>
      <c r="E544" s="239" t="s">
        <v>1</v>
      </c>
      <c r="F544" s="238" t="s">
        <v>618</v>
      </c>
      <c r="H544" s="237">
        <v>18.059999999999999</v>
      </c>
      <c r="I544" s="233"/>
      <c r="L544" s="232"/>
      <c r="M544" s="231"/>
      <c r="N544" s="230"/>
      <c r="O544" s="230"/>
      <c r="P544" s="230"/>
      <c r="Q544" s="230"/>
      <c r="R544" s="230"/>
      <c r="S544" s="230"/>
      <c r="T544" s="229"/>
      <c r="AT544" s="228" t="s">
        <v>117</v>
      </c>
      <c r="AU544" s="228" t="s">
        <v>42</v>
      </c>
      <c r="AV544" s="227" t="s">
        <v>42</v>
      </c>
      <c r="AW544" s="227" t="s">
        <v>19</v>
      </c>
      <c r="AX544" s="227" t="s">
        <v>37</v>
      </c>
      <c r="AY544" s="228" t="s">
        <v>108</v>
      </c>
    </row>
    <row r="545" spans="2:65" s="188" customFormat="1" ht="31.5" customHeight="1" x14ac:dyDescent="0.3">
      <c r="B545" s="207"/>
      <c r="C545" s="206" t="s">
        <v>648</v>
      </c>
      <c r="D545" s="206" t="s">
        <v>110</v>
      </c>
      <c r="E545" s="205" t="s">
        <v>629</v>
      </c>
      <c r="F545" s="200" t="s">
        <v>630</v>
      </c>
      <c r="G545" s="204" t="s">
        <v>122</v>
      </c>
      <c r="H545" s="203">
        <v>18.059999999999999</v>
      </c>
      <c r="I545" s="202"/>
      <c r="J545" s="201">
        <f>ROUND(I545*H545,2)</f>
        <v>0</v>
      </c>
      <c r="K545" s="200" t="s">
        <v>279</v>
      </c>
      <c r="L545" s="189"/>
      <c r="M545" s="199" t="s">
        <v>1</v>
      </c>
      <c r="N545" s="224" t="s">
        <v>26</v>
      </c>
      <c r="O545" s="223"/>
      <c r="P545" s="222">
        <f>O545*H545</f>
        <v>0</v>
      </c>
      <c r="Q545" s="222">
        <v>0</v>
      </c>
      <c r="R545" s="222">
        <f>Q545*H545</f>
        <v>0</v>
      </c>
      <c r="S545" s="222">
        <v>0</v>
      </c>
      <c r="T545" s="221">
        <f>S545*H545</f>
        <v>0</v>
      </c>
      <c r="AR545" s="193" t="s">
        <v>115</v>
      </c>
      <c r="AT545" s="193" t="s">
        <v>110</v>
      </c>
      <c r="AU545" s="193" t="s">
        <v>42</v>
      </c>
      <c r="AY545" s="193" t="s">
        <v>108</v>
      </c>
      <c r="BE545" s="194">
        <f>IF(N545="základní",J545,0)</f>
        <v>0</v>
      </c>
      <c r="BF545" s="194">
        <f>IF(N545="snížená",J545,0)</f>
        <v>0</v>
      </c>
      <c r="BG545" s="194">
        <f>IF(N545="zákl. přenesená",J545,0)</f>
        <v>0</v>
      </c>
      <c r="BH545" s="194">
        <f>IF(N545="sníž. přenesená",J545,0)</f>
        <v>0</v>
      </c>
      <c r="BI545" s="194">
        <f>IF(N545="nulová",J545,0)</f>
        <v>0</v>
      </c>
      <c r="BJ545" s="193" t="s">
        <v>38</v>
      </c>
      <c r="BK545" s="194">
        <f>ROUND(I545*H545,2)</f>
        <v>0</v>
      </c>
      <c r="BL545" s="193" t="s">
        <v>115</v>
      </c>
      <c r="BM545" s="193" t="s">
        <v>631</v>
      </c>
    </row>
    <row r="546" spans="2:65" s="227" customFormat="1" x14ac:dyDescent="0.3">
      <c r="B546" s="232"/>
      <c r="D546" s="240" t="s">
        <v>117</v>
      </c>
      <c r="E546" s="239" t="s">
        <v>1</v>
      </c>
      <c r="F546" s="238" t="s">
        <v>618</v>
      </c>
      <c r="H546" s="237">
        <v>18.059999999999999</v>
      </c>
      <c r="I546" s="233"/>
      <c r="L546" s="232"/>
      <c r="M546" s="231"/>
      <c r="N546" s="230"/>
      <c r="O546" s="230"/>
      <c r="P546" s="230"/>
      <c r="Q546" s="230"/>
      <c r="R546" s="230"/>
      <c r="S546" s="230"/>
      <c r="T546" s="229"/>
      <c r="AT546" s="228" t="s">
        <v>117</v>
      </c>
      <c r="AU546" s="228" t="s">
        <v>42</v>
      </c>
      <c r="AV546" s="227" t="s">
        <v>42</v>
      </c>
      <c r="AW546" s="227" t="s">
        <v>19</v>
      </c>
      <c r="AX546" s="227" t="s">
        <v>37</v>
      </c>
      <c r="AY546" s="228" t="s">
        <v>108</v>
      </c>
    </row>
    <row r="547" spans="2:65" s="188" customFormat="1" ht="22.5" customHeight="1" x14ac:dyDescent="0.3">
      <c r="B547" s="207"/>
      <c r="C547" s="206" t="s">
        <v>655</v>
      </c>
      <c r="D547" s="206" t="s">
        <v>110</v>
      </c>
      <c r="E547" s="205" t="s">
        <v>633</v>
      </c>
      <c r="F547" s="200" t="s">
        <v>634</v>
      </c>
      <c r="G547" s="204" t="s">
        <v>163</v>
      </c>
      <c r="H547" s="203">
        <v>0.35599999999999998</v>
      </c>
      <c r="I547" s="202"/>
      <c r="J547" s="201">
        <f>ROUND(I547*H547,2)</f>
        <v>0</v>
      </c>
      <c r="K547" s="200" t="s">
        <v>279</v>
      </c>
      <c r="L547" s="189"/>
      <c r="M547" s="199" t="s">
        <v>1</v>
      </c>
      <c r="N547" s="224" t="s">
        <v>26</v>
      </c>
      <c r="O547" s="223"/>
      <c r="P547" s="222">
        <f>O547*H547</f>
        <v>0</v>
      </c>
      <c r="Q547" s="222">
        <v>1.0530600000000001</v>
      </c>
      <c r="R547" s="222">
        <f>Q547*H547</f>
        <v>0.37488936</v>
      </c>
      <c r="S547" s="222">
        <v>0</v>
      </c>
      <c r="T547" s="221">
        <f>S547*H547</f>
        <v>0</v>
      </c>
      <c r="AR547" s="193" t="s">
        <v>115</v>
      </c>
      <c r="AT547" s="193" t="s">
        <v>110</v>
      </c>
      <c r="AU547" s="193" t="s">
        <v>42</v>
      </c>
      <c r="AY547" s="193" t="s">
        <v>108</v>
      </c>
      <c r="BE547" s="194">
        <f>IF(N547="základní",J547,0)</f>
        <v>0</v>
      </c>
      <c r="BF547" s="194">
        <f>IF(N547="snížená",J547,0)</f>
        <v>0</v>
      </c>
      <c r="BG547" s="194">
        <f>IF(N547="zákl. přenesená",J547,0)</f>
        <v>0</v>
      </c>
      <c r="BH547" s="194">
        <f>IF(N547="sníž. přenesená",J547,0)</f>
        <v>0</v>
      </c>
      <c r="BI547" s="194">
        <f>IF(N547="nulová",J547,0)</f>
        <v>0</v>
      </c>
      <c r="BJ547" s="193" t="s">
        <v>38</v>
      </c>
      <c r="BK547" s="194">
        <f>ROUND(I547*H547,2)</f>
        <v>0</v>
      </c>
      <c r="BL547" s="193" t="s">
        <v>115</v>
      </c>
      <c r="BM547" s="193" t="s">
        <v>635</v>
      </c>
    </row>
    <row r="548" spans="2:65" s="227" customFormat="1" x14ac:dyDescent="0.3">
      <c r="B548" s="232"/>
      <c r="D548" s="240" t="s">
        <v>117</v>
      </c>
      <c r="E548" s="239" t="s">
        <v>1</v>
      </c>
      <c r="F548" s="238" t="s">
        <v>636</v>
      </c>
      <c r="H548" s="237">
        <v>0.35599999999999998</v>
      </c>
      <c r="I548" s="233"/>
      <c r="L548" s="232"/>
      <c r="M548" s="231"/>
      <c r="N548" s="230"/>
      <c r="O548" s="230"/>
      <c r="P548" s="230"/>
      <c r="Q548" s="230"/>
      <c r="R548" s="230"/>
      <c r="S548" s="230"/>
      <c r="T548" s="229"/>
      <c r="AT548" s="228" t="s">
        <v>117</v>
      </c>
      <c r="AU548" s="228" t="s">
        <v>42</v>
      </c>
      <c r="AV548" s="227" t="s">
        <v>42</v>
      </c>
      <c r="AW548" s="227" t="s">
        <v>19</v>
      </c>
      <c r="AX548" s="227" t="s">
        <v>37</v>
      </c>
      <c r="AY548" s="228" t="s">
        <v>108</v>
      </c>
    </row>
    <row r="549" spans="2:65" s="188" customFormat="1" ht="22.5" customHeight="1" x14ac:dyDescent="0.3">
      <c r="B549" s="207"/>
      <c r="C549" s="206" t="s">
        <v>661</v>
      </c>
      <c r="D549" s="206" t="s">
        <v>110</v>
      </c>
      <c r="E549" s="205" t="s">
        <v>638</v>
      </c>
      <c r="F549" s="200" t="s">
        <v>639</v>
      </c>
      <c r="G549" s="204" t="s">
        <v>113</v>
      </c>
      <c r="H549" s="203">
        <v>20.515000000000001</v>
      </c>
      <c r="I549" s="202"/>
      <c r="J549" s="201">
        <f>ROUND(I549*H549,2)</f>
        <v>0</v>
      </c>
      <c r="K549" s="200" t="s">
        <v>279</v>
      </c>
      <c r="L549" s="189"/>
      <c r="M549" s="199" t="s">
        <v>1</v>
      </c>
      <c r="N549" s="224" t="s">
        <v>26</v>
      </c>
      <c r="O549" s="223"/>
      <c r="P549" s="222">
        <f>O549*H549</f>
        <v>0</v>
      </c>
      <c r="Q549" s="222">
        <v>9.8680000000000004E-2</v>
      </c>
      <c r="R549" s="222">
        <f>Q549*H549</f>
        <v>2.0244202000000002</v>
      </c>
      <c r="S549" s="222">
        <v>0</v>
      </c>
      <c r="T549" s="221">
        <f>S549*H549</f>
        <v>0</v>
      </c>
      <c r="AR549" s="193" t="s">
        <v>115</v>
      </c>
      <c r="AT549" s="193" t="s">
        <v>110</v>
      </c>
      <c r="AU549" s="193" t="s">
        <v>42</v>
      </c>
      <c r="AY549" s="193" t="s">
        <v>108</v>
      </c>
      <c r="BE549" s="194">
        <f>IF(N549="základní",J549,0)</f>
        <v>0</v>
      </c>
      <c r="BF549" s="194">
        <f>IF(N549="snížená",J549,0)</f>
        <v>0</v>
      </c>
      <c r="BG549" s="194">
        <f>IF(N549="zákl. přenesená",J549,0)</f>
        <v>0</v>
      </c>
      <c r="BH549" s="194">
        <f>IF(N549="sníž. přenesená",J549,0)</f>
        <v>0</v>
      </c>
      <c r="BI549" s="194">
        <f>IF(N549="nulová",J549,0)</f>
        <v>0</v>
      </c>
      <c r="BJ549" s="193" t="s">
        <v>38</v>
      </c>
      <c r="BK549" s="194">
        <f>ROUND(I549*H549,2)</f>
        <v>0</v>
      </c>
      <c r="BL549" s="193" t="s">
        <v>115</v>
      </c>
      <c r="BM549" s="193" t="s">
        <v>640</v>
      </c>
    </row>
    <row r="550" spans="2:65" s="257" customFormat="1" x14ac:dyDescent="0.3">
      <c r="B550" s="262"/>
      <c r="D550" s="236" t="s">
        <v>117</v>
      </c>
      <c r="E550" s="258" t="s">
        <v>1</v>
      </c>
      <c r="F550" s="264" t="s">
        <v>641</v>
      </c>
      <c r="H550" s="258" t="s">
        <v>1</v>
      </c>
      <c r="I550" s="263"/>
      <c r="L550" s="262"/>
      <c r="M550" s="261"/>
      <c r="N550" s="260"/>
      <c r="O550" s="260"/>
      <c r="P550" s="260"/>
      <c r="Q550" s="260"/>
      <c r="R550" s="260"/>
      <c r="S550" s="260"/>
      <c r="T550" s="259"/>
      <c r="AT550" s="258" t="s">
        <v>117</v>
      </c>
      <c r="AU550" s="258" t="s">
        <v>42</v>
      </c>
      <c r="AV550" s="257" t="s">
        <v>38</v>
      </c>
      <c r="AW550" s="257" t="s">
        <v>19</v>
      </c>
      <c r="AX550" s="257" t="s">
        <v>37</v>
      </c>
      <c r="AY550" s="258" t="s">
        <v>108</v>
      </c>
    </row>
    <row r="551" spans="2:65" s="257" customFormat="1" x14ac:dyDescent="0.3">
      <c r="B551" s="262"/>
      <c r="D551" s="236" t="s">
        <v>117</v>
      </c>
      <c r="E551" s="258" t="s">
        <v>1</v>
      </c>
      <c r="F551" s="264" t="s">
        <v>415</v>
      </c>
      <c r="H551" s="258" t="s">
        <v>1</v>
      </c>
      <c r="I551" s="263"/>
      <c r="L551" s="262"/>
      <c r="M551" s="261"/>
      <c r="N551" s="260"/>
      <c r="O551" s="260"/>
      <c r="P551" s="260"/>
      <c r="Q551" s="260"/>
      <c r="R551" s="260"/>
      <c r="S551" s="260"/>
      <c r="T551" s="259"/>
      <c r="AT551" s="258" t="s">
        <v>117</v>
      </c>
      <c r="AU551" s="258" t="s">
        <v>42</v>
      </c>
      <c r="AV551" s="257" t="s">
        <v>38</v>
      </c>
      <c r="AW551" s="257" t="s">
        <v>19</v>
      </c>
      <c r="AX551" s="257" t="s">
        <v>37</v>
      </c>
      <c r="AY551" s="258" t="s">
        <v>108</v>
      </c>
    </row>
    <row r="552" spans="2:65" s="227" customFormat="1" x14ac:dyDescent="0.3">
      <c r="B552" s="232"/>
      <c r="D552" s="236" t="s">
        <v>117</v>
      </c>
      <c r="E552" s="228" t="s">
        <v>1</v>
      </c>
      <c r="F552" s="235" t="s">
        <v>642</v>
      </c>
      <c r="H552" s="234">
        <v>2.016</v>
      </c>
      <c r="I552" s="233"/>
      <c r="L552" s="232"/>
      <c r="M552" s="231"/>
      <c r="N552" s="230"/>
      <c r="O552" s="230"/>
      <c r="P552" s="230"/>
      <c r="Q552" s="230"/>
      <c r="R552" s="230"/>
      <c r="S552" s="230"/>
      <c r="T552" s="229"/>
      <c r="AT552" s="228" t="s">
        <v>117</v>
      </c>
      <c r="AU552" s="228" t="s">
        <v>42</v>
      </c>
      <c r="AV552" s="227" t="s">
        <v>42</v>
      </c>
      <c r="AW552" s="227" t="s">
        <v>19</v>
      </c>
      <c r="AX552" s="227" t="s">
        <v>37</v>
      </c>
      <c r="AY552" s="228" t="s">
        <v>108</v>
      </c>
    </row>
    <row r="553" spans="2:65" s="257" customFormat="1" x14ac:dyDescent="0.3">
      <c r="B553" s="262"/>
      <c r="D553" s="236" t="s">
        <v>117</v>
      </c>
      <c r="E553" s="258" t="s">
        <v>1</v>
      </c>
      <c r="F553" s="264" t="s">
        <v>643</v>
      </c>
      <c r="H553" s="258" t="s">
        <v>1</v>
      </c>
      <c r="I553" s="263"/>
      <c r="L553" s="262"/>
      <c r="M553" s="261"/>
      <c r="N553" s="260"/>
      <c r="O553" s="260"/>
      <c r="P553" s="260"/>
      <c r="Q553" s="260"/>
      <c r="R553" s="260"/>
      <c r="S553" s="260"/>
      <c r="T553" s="259"/>
      <c r="AT553" s="258" t="s">
        <v>117</v>
      </c>
      <c r="AU553" s="258" t="s">
        <v>42</v>
      </c>
      <c r="AV553" s="257" t="s">
        <v>38</v>
      </c>
      <c r="AW553" s="257" t="s">
        <v>19</v>
      </c>
      <c r="AX553" s="257" t="s">
        <v>37</v>
      </c>
      <c r="AY553" s="258" t="s">
        <v>108</v>
      </c>
    </row>
    <row r="554" spans="2:65" s="227" customFormat="1" x14ac:dyDescent="0.3">
      <c r="B554" s="232"/>
      <c r="D554" s="236" t="s">
        <v>117</v>
      </c>
      <c r="E554" s="228" t="s">
        <v>1</v>
      </c>
      <c r="F554" s="235" t="s">
        <v>644</v>
      </c>
      <c r="H554" s="234">
        <v>3.1920000000000002</v>
      </c>
      <c r="I554" s="233"/>
      <c r="L554" s="232"/>
      <c r="M554" s="231"/>
      <c r="N554" s="230"/>
      <c r="O554" s="230"/>
      <c r="P554" s="230"/>
      <c r="Q554" s="230"/>
      <c r="R554" s="230"/>
      <c r="S554" s="230"/>
      <c r="T554" s="229"/>
      <c r="AT554" s="228" t="s">
        <v>117</v>
      </c>
      <c r="AU554" s="228" t="s">
        <v>42</v>
      </c>
      <c r="AV554" s="227" t="s">
        <v>42</v>
      </c>
      <c r="AW554" s="227" t="s">
        <v>19</v>
      </c>
      <c r="AX554" s="227" t="s">
        <v>37</v>
      </c>
      <c r="AY554" s="228" t="s">
        <v>108</v>
      </c>
    </row>
    <row r="555" spans="2:65" s="227" customFormat="1" x14ac:dyDescent="0.3">
      <c r="B555" s="232"/>
      <c r="D555" s="236" t="s">
        <v>117</v>
      </c>
      <c r="E555" s="228" t="s">
        <v>1</v>
      </c>
      <c r="F555" s="235" t="s">
        <v>644</v>
      </c>
      <c r="H555" s="234">
        <v>3.1920000000000002</v>
      </c>
      <c r="I555" s="233"/>
      <c r="L555" s="232"/>
      <c r="M555" s="231"/>
      <c r="N555" s="230"/>
      <c r="O555" s="230"/>
      <c r="P555" s="230"/>
      <c r="Q555" s="230"/>
      <c r="R555" s="230"/>
      <c r="S555" s="230"/>
      <c r="T555" s="229"/>
      <c r="AT555" s="228" t="s">
        <v>117</v>
      </c>
      <c r="AU555" s="228" t="s">
        <v>42</v>
      </c>
      <c r="AV555" s="227" t="s">
        <v>42</v>
      </c>
      <c r="AW555" s="227" t="s">
        <v>19</v>
      </c>
      <c r="AX555" s="227" t="s">
        <v>37</v>
      </c>
      <c r="AY555" s="228" t="s">
        <v>108</v>
      </c>
    </row>
    <row r="556" spans="2:65" s="257" customFormat="1" x14ac:dyDescent="0.3">
      <c r="B556" s="262"/>
      <c r="D556" s="236" t="s">
        <v>117</v>
      </c>
      <c r="E556" s="258" t="s">
        <v>1</v>
      </c>
      <c r="F556" s="264" t="s">
        <v>303</v>
      </c>
      <c r="H556" s="258" t="s">
        <v>1</v>
      </c>
      <c r="I556" s="263"/>
      <c r="L556" s="262"/>
      <c r="M556" s="261"/>
      <c r="N556" s="260"/>
      <c r="O556" s="260"/>
      <c r="P556" s="260"/>
      <c r="Q556" s="260"/>
      <c r="R556" s="260"/>
      <c r="S556" s="260"/>
      <c r="T556" s="259"/>
      <c r="AT556" s="258" t="s">
        <v>117</v>
      </c>
      <c r="AU556" s="258" t="s">
        <v>42</v>
      </c>
      <c r="AV556" s="257" t="s">
        <v>38</v>
      </c>
      <c r="AW556" s="257" t="s">
        <v>19</v>
      </c>
      <c r="AX556" s="257" t="s">
        <v>37</v>
      </c>
      <c r="AY556" s="258" t="s">
        <v>108</v>
      </c>
    </row>
    <row r="557" spans="2:65" s="227" customFormat="1" x14ac:dyDescent="0.3">
      <c r="B557" s="232"/>
      <c r="D557" s="236" t="s">
        <v>117</v>
      </c>
      <c r="E557" s="228" t="s">
        <v>1</v>
      </c>
      <c r="F557" s="235" t="s">
        <v>642</v>
      </c>
      <c r="H557" s="234">
        <v>2.016</v>
      </c>
      <c r="I557" s="233"/>
      <c r="L557" s="232"/>
      <c r="M557" s="231"/>
      <c r="N557" s="230"/>
      <c r="O557" s="230"/>
      <c r="P557" s="230"/>
      <c r="Q557" s="230"/>
      <c r="R557" s="230"/>
      <c r="S557" s="230"/>
      <c r="T557" s="229"/>
      <c r="AT557" s="228" t="s">
        <v>117</v>
      </c>
      <c r="AU557" s="228" t="s">
        <v>42</v>
      </c>
      <c r="AV557" s="227" t="s">
        <v>42</v>
      </c>
      <c r="AW557" s="227" t="s">
        <v>19</v>
      </c>
      <c r="AX557" s="227" t="s">
        <v>37</v>
      </c>
      <c r="AY557" s="228" t="s">
        <v>108</v>
      </c>
    </row>
    <row r="558" spans="2:65" s="227" customFormat="1" x14ac:dyDescent="0.3">
      <c r="B558" s="232"/>
      <c r="D558" s="236" t="s">
        <v>117</v>
      </c>
      <c r="E558" s="228" t="s">
        <v>1</v>
      </c>
      <c r="F558" s="235" t="s">
        <v>645</v>
      </c>
      <c r="H558" s="234">
        <v>4.992</v>
      </c>
      <c r="I558" s="233"/>
      <c r="L558" s="232"/>
      <c r="M558" s="231"/>
      <c r="N558" s="230"/>
      <c r="O558" s="230"/>
      <c r="P558" s="230"/>
      <c r="Q558" s="230"/>
      <c r="R558" s="230"/>
      <c r="S558" s="230"/>
      <c r="T558" s="229"/>
      <c r="AT558" s="228" t="s">
        <v>117</v>
      </c>
      <c r="AU558" s="228" t="s">
        <v>42</v>
      </c>
      <c r="AV558" s="227" t="s">
        <v>42</v>
      </c>
      <c r="AW558" s="227" t="s">
        <v>19</v>
      </c>
      <c r="AX558" s="227" t="s">
        <v>37</v>
      </c>
      <c r="AY558" s="228" t="s">
        <v>108</v>
      </c>
    </row>
    <row r="559" spans="2:65" s="227" customFormat="1" x14ac:dyDescent="0.3">
      <c r="B559" s="232"/>
      <c r="D559" s="236" t="s">
        <v>117</v>
      </c>
      <c r="E559" s="228" t="s">
        <v>1</v>
      </c>
      <c r="F559" s="235" t="s">
        <v>646</v>
      </c>
      <c r="H559" s="234">
        <v>0.63800000000000001</v>
      </c>
      <c r="I559" s="233"/>
      <c r="L559" s="232"/>
      <c r="M559" s="231"/>
      <c r="N559" s="230"/>
      <c r="O559" s="230"/>
      <c r="P559" s="230"/>
      <c r="Q559" s="230"/>
      <c r="R559" s="230"/>
      <c r="S559" s="230"/>
      <c r="T559" s="229"/>
      <c r="AT559" s="228" t="s">
        <v>117</v>
      </c>
      <c r="AU559" s="228" t="s">
        <v>42</v>
      </c>
      <c r="AV559" s="227" t="s">
        <v>42</v>
      </c>
      <c r="AW559" s="227" t="s">
        <v>19</v>
      </c>
      <c r="AX559" s="227" t="s">
        <v>37</v>
      </c>
      <c r="AY559" s="228" t="s">
        <v>108</v>
      </c>
    </row>
    <row r="560" spans="2:65" s="227" customFormat="1" x14ac:dyDescent="0.3">
      <c r="B560" s="232"/>
      <c r="D560" s="236" t="s">
        <v>117</v>
      </c>
      <c r="E560" s="228" t="s">
        <v>1</v>
      </c>
      <c r="F560" s="235" t="s">
        <v>647</v>
      </c>
      <c r="H560" s="234">
        <v>1.2769999999999999</v>
      </c>
      <c r="I560" s="233"/>
      <c r="L560" s="232"/>
      <c r="M560" s="231"/>
      <c r="N560" s="230"/>
      <c r="O560" s="230"/>
      <c r="P560" s="230"/>
      <c r="Q560" s="230"/>
      <c r="R560" s="230"/>
      <c r="S560" s="230"/>
      <c r="T560" s="229"/>
      <c r="AT560" s="228" t="s">
        <v>117</v>
      </c>
      <c r="AU560" s="228" t="s">
        <v>42</v>
      </c>
      <c r="AV560" s="227" t="s">
        <v>42</v>
      </c>
      <c r="AW560" s="227" t="s">
        <v>19</v>
      </c>
      <c r="AX560" s="227" t="s">
        <v>37</v>
      </c>
      <c r="AY560" s="228" t="s">
        <v>108</v>
      </c>
    </row>
    <row r="561" spans="2:65" s="227" customFormat="1" x14ac:dyDescent="0.3">
      <c r="B561" s="232"/>
      <c r="D561" s="240" t="s">
        <v>117</v>
      </c>
      <c r="E561" s="239" t="s">
        <v>1</v>
      </c>
      <c r="F561" s="238" t="s">
        <v>644</v>
      </c>
      <c r="H561" s="237">
        <v>3.1920000000000002</v>
      </c>
      <c r="I561" s="233"/>
      <c r="L561" s="232"/>
      <c r="M561" s="231"/>
      <c r="N561" s="230"/>
      <c r="O561" s="230"/>
      <c r="P561" s="230"/>
      <c r="Q561" s="230"/>
      <c r="R561" s="230"/>
      <c r="S561" s="230"/>
      <c r="T561" s="229"/>
      <c r="AT561" s="228" t="s">
        <v>117</v>
      </c>
      <c r="AU561" s="228" t="s">
        <v>42</v>
      </c>
      <c r="AV561" s="227" t="s">
        <v>42</v>
      </c>
      <c r="AW561" s="227" t="s">
        <v>19</v>
      </c>
      <c r="AX561" s="227" t="s">
        <v>37</v>
      </c>
      <c r="AY561" s="228" t="s">
        <v>108</v>
      </c>
    </row>
    <row r="562" spans="2:65" s="188" customFormat="1" ht="22.5" customHeight="1" x14ac:dyDescent="0.3">
      <c r="B562" s="207"/>
      <c r="C562" s="206" t="s">
        <v>666</v>
      </c>
      <c r="D562" s="206" t="s">
        <v>110</v>
      </c>
      <c r="E562" s="205" t="s">
        <v>649</v>
      </c>
      <c r="F562" s="200" t="s">
        <v>650</v>
      </c>
      <c r="G562" s="204" t="s">
        <v>113</v>
      </c>
      <c r="H562" s="203">
        <v>3.24</v>
      </c>
      <c r="I562" s="202"/>
      <c r="J562" s="201">
        <f>ROUND(I562*H562,2)</f>
        <v>0</v>
      </c>
      <c r="K562" s="200" t="s">
        <v>279</v>
      </c>
      <c r="L562" s="189"/>
      <c r="M562" s="199" t="s">
        <v>1</v>
      </c>
      <c r="N562" s="224" t="s">
        <v>26</v>
      </c>
      <c r="O562" s="223"/>
      <c r="P562" s="222">
        <f>O562*H562</f>
        <v>0</v>
      </c>
      <c r="Q562" s="222">
        <v>8.9359999999999995E-2</v>
      </c>
      <c r="R562" s="222">
        <f>Q562*H562</f>
        <v>0.28952640000000002</v>
      </c>
      <c r="S562" s="222">
        <v>0</v>
      </c>
      <c r="T562" s="221">
        <f>S562*H562</f>
        <v>0</v>
      </c>
      <c r="AR562" s="193" t="s">
        <v>115</v>
      </c>
      <c r="AT562" s="193" t="s">
        <v>110</v>
      </c>
      <c r="AU562" s="193" t="s">
        <v>42</v>
      </c>
      <c r="AY562" s="193" t="s">
        <v>108</v>
      </c>
      <c r="BE562" s="194">
        <f>IF(N562="základní",J562,0)</f>
        <v>0</v>
      </c>
      <c r="BF562" s="194">
        <f>IF(N562="snížená",J562,0)</f>
        <v>0</v>
      </c>
      <c r="BG562" s="194">
        <f>IF(N562="zákl. přenesená",J562,0)</f>
        <v>0</v>
      </c>
      <c r="BH562" s="194">
        <f>IF(N562="sníž. přenesená",J562,0)</f>
        <v>0</v>
      </c>
      <c r="BI562" s="194">
        <f>IF(N562="nulová",J562,0)</f>
        <v>0</v>
      </c>
      <c r="BJ562" s="193" t="s">
        <v>38</v>
      </c>
      <c r="BK562" s="194">
        <f>ROUND(I562*H562,2)</f>
        <v>0</v>
      </c>
      <c r="BL562" s="193" t="s">
        <v>115</v>
      </c>
      <c r="BM562" s="193" t="s">
        <v>651</v>
      </c>
    </row>
    <row r="563" spans="2:65" s="257" customFormat="1" x14ac:dyDescent="0.3">
      <c r="B563" s="262"/>
      <c r="D563" s="236" t="s">
        <v>117</v>
      </c>
      <c r="E563" s="258" t="s">
        <v>1</v>
      </c>
      <c r="F563" s="264" t="s">
        <v>652</v>
      </c>
      <c r="H563" s="258" t="s">
        <v>1</v>
      </c>
      <c r="I563" s="263"/>
      <c r="L563" s="262"/>
      <c r="M563" s="261"/>
      <c r="N563" s="260"/>
      <c r="O563" s="260"/>
      <c r="P563" s="260"/>
      <c r="Q563" s="260"/>
      <c r="R563" s="260"/>
      <c r="S563" s="260"/>
      <c r="T563" s="259"/>
      <c r="AT563" s="258" t="s">
        <v>117</v>
      </c>
      <c r="AU563" s="258" t="s">
        <v>42</v>
      </c>
      <c r="AV563" s="257" t="s">
        <v>38</v>
      </c>
      <c r="AW563" s="257" t="s">
        <v>19</v>
      </c>
      <c r="AX563" s="257" t="s">
        <v>37</v>
      </c>
      <c r="AY563" s="258" t="s">
        <v>108</v>
      </c>
    </row>
    <row r="564" spans="2:65" s="227" customFormat="1" x14ac:dyDescent="0.3">
      <c r="B564" s="232"/>
      <c r="D564" s="236" t="s">
        <v>117</v>
      </c>
      <c r="E564" s="228" t="s">
        <v>1</v>
      </c>
      <c r="F564" s="235" t="s">
        <v>653</v>
      </c>
      <c r="H564" s="234">
        <v>1.62</v>
      </c>
      <c r="I564" s="233"/>
      <c r="L564" s="232"/>
      <c r="M564" s="231"/>
      <c r="N564" s="230"/>
      <c r="O564" s="230"/>
      <c r="P564" s="230"/>
      <c r="Q564" s="230"/>
      <c r="R564" s="230"/>
      <c r="S564" s="230"/>
      <c r="T564" s="229"/>
      <c r="AT564" s="228" t="s">
        <v>117</v>
      </c>
      <c r="AU564" s="228" t="s">
        <v>42</v>
      </c>
      <c r="AV564" s="227" t="s">
        <v>42</v>
      </c>
      <c r="AW564" s="227" t="s">
        <v>19</v>
      </c>
      <c r="AX564" s="227" t="s">
        <v>37</v>
      </c>
      <c r="AY564" s="228" t="s">
        <v>108</v>
      </c>
    </row>
    <row r="565" spans="2:65" s="227" customFormat="1" x14ac:dyDescent="0.3">
      <c r="B565" s="232"/>
      <c r="D565" s="240" t="s">
        <v>117</v>
      </c>
      <c r="E565" s="239" t="s">
        <v>1</v>
      </c>
      <c r="F565" s="238" t="s">
        <v>654</v>
      </c>
      <c r="H565" s="237">
        <v>1.62</v>
      </c>
      <c r="I565" s="233"/>
      <c r="L565" s="232"/>
      <c r="M565" s="231"/>
      <c r="N565" s="230"/>
      <c r="O565" s="230"/>
      <c r="P565" s="230"/>
      <c r="Q565" s="230"/>
      <c r="R565" s="230"/>
      <c r="S565" s="230"/>
      <c r="T565" s="229"/>
      <c r="AT565" s="228" t="s">
        <v>117</v>
      </c>
      <c r="AU565" s="228" t="s">
        <v>42</v>
      </c>
      <c r="AV565" s="227" t="s">
        <v>42</v>
      </c>
      <c r="AW565" s="227" t="s">
        <v>19</v>
      </c>
      <c r="AX565" s="227" t="s">
        <v>37</v>
      </c>
      <c r="AY565" s="228" t="s">
        <v>108</v>
      </c>
    </row>
    <row r="566" spans="2:65" s="188" customFormat="1" ht="22.5" customHeight="1" x14ac:dyDescent="0.3">
      <c r="B566" s="207"/>
      <c r="C566" s="206" t="s">
        <v>672</v>
      </c>
      <c r="D566" s="206" t="s">
        <v>110</v>
      </c>
      <c r="E566" s="205" t="s">
        <v>656</v>
      </c>
      <c r="F566" s="200" t="s">
        <v>657</v>
      </c>
      <c r="G566" s="204" t="s">
        <v>385</v>
      </c>
      <c r="H566" s="203">
        <v>136.6</v>
      </c>
      <c r="I566" s="202"/>
      <c r="J566" s="201">
        <f>ROUND(I566*H566,2)</f>
        <v>0</v>
      </c>
      <c r="K566" s="200" t="s">
        <v>279</v>
      </c>
      <c r="L566" s="189"/>
      <c r="M566" s="199" t="s">
        <v>1</v>
      </c>
      <c r="N566" s="224" t="s">
        <v>26</v>
      </c>
      <c r="O566" s="223"/>
      <c r="P566" s="222">
        <f>O566*H566</f>
        <v>0</v>
      </c>
      <c r="Q566" s="222">
        <v>6.0000000000000002E-5</v>
      </c>
      <c r="R566" s="222">
        <f>Q566*H566</f>
        <v>8.1960000000000002E-3</v>
      </c>
      <c r="S566" s="222">
        <v>0</v>
      </c>
      <c r="T566" s="221">
        <f>S566*H566</f>
        <v>0</v>
      </c>
      <c r="AR566" s="193" t="s">
        <v>115</v>
      </c>
      <c r="AT566" s="193" t="s">
        <v>110</v>
      </c>
      <c r="AU566" s="193" t="s">
        <v>42</v>
      </c>
      <c r="AY566" s="193" t="s">
        <v>108</v>
      </c>
      <c r="BE566" s="194">
        <f>IF(N566="základní",J566,0)</f>
        <v>0</v>
      </c>
      <c r="BF566" s="194">
        <f>IF(N566="snížená",J566,0)</f>
        <v>0</v>
      </c>
      <c r="BG566" s="194">
        <f>IF(N566="zákl. přenesená",J566,0)</f>
        <v>0</v>
      </c>
      <c r="BH566" s="194">
        <f>IF(N566="sníž. přenesená",J566,0)</f>
        <v>0</v>
      </c>
      <c r="BI566" s="194">
        <f>IF(N566="nulová",J566,0)</f>
        <v>0</v>
      </c>
      <c r="BJ566" s="193" t="s">
        <v>38</v>
      </c>
      <c r="BK566" s="194">
        <f>ROUND(I566*H566,2)</f>
        <v>0</v>
      </c>
      <c r="BL566" s="193" t="s">
        <v>115</v>
      </c>
      <c r="BM566" s="193" t="s">
        <v>658</v>
      </c>
    </row>
    <row r="567" spans="2:65" s="257" customFormat="1" x14ac:dyDescent="0.3">
      <c r="B567" s="262"/>
      <c r="D567" s="236" t="s">
        <v>117</v>
      </c>
      <c r="E567" s="258" t="s">
        <v>1</v>
      </c>
      <c r="F567" s="264" t="s">
        <v>508</v>
      </c>
      <c r="H567" s="258" t="s">
        <v>1</v>
      </c>
      <c r="I567" s="263"/>
      <c r="L567" s="262"/>
      <c r="M567" s="261"/>
      <c r="N567" s="260"/>
      <c r="O567" s="260"/>
      <c r="P567" s="260"/>
      <c r="Q567" s="260"/>
      <c r="R567" s="260"/>
      <c r="S567" s="260"/>
      <c r="T567" s="259"/>
      <c r="AT567" s="258" t="s">
        <v>117</v>
      </c>
      <c r="AU567" s="258" t="s">
        <v>42</v>
      </c>
      <c r="AV567" s="257" t="s">
        <v>38</v>
      </c>
      <c r="AW567" s="257" t="s">
        <v>19</v>
      </c>
      <c r="AX567" s="257" t="s">
        <v>37</v>
      </c>
      <c r="AY567" s="258" t="s">
        <v>108</v>
      </c>
    </row>
    <row r="568" spans="2:65" s="227" customFormat="1" x14ac:dyDescent="0.3">
      <c r="B568" s="232"/>
      <c r="D568" s="236" t="s">
        <v>117</v>
      </c>
      <c r="E568" s="228" t="s">
        <v>1</v>
      </c>
      <c r="F568" s="235" t="s">
        <v>659</v>
      </c>
      <c r="H568" s="234">
        <v>93.8</v>
      </c>
      <c r="I568" s="233"/>
      <c r="L568" s="232"/>
      <c r="M568" s="231"/>
      <c r="N568" s="230"/>
      <c r="O568" s="230"/>
      <c r="P568" s="230"/>
      <c r="Q568" s="230"/>
      <c r="R568" s="230"/>
      <c r="S568" s="230"/>
      <c r="T568" s="229"/>
      <c r="AT568" s="228" t="s">
        <v>117</v>
      </c>
      <c r="AU568" s="228" t="s">
        <v>42</v>
      </c>
      <c r="AV568" s="227" t="s">
        <v>42</v>
      </c>
      <c r="AW568" s="227" t="s">
        <v>19</v>
      </c>
      <c r="AX568" s="227" t="s">
        <v>37</v>
      </c>
      <c r="AY568" s="228" t="s">
        <v>108</v>
      </c>
    </row>
    <row r="569" spans="2:65" s="227" customFormat="1" ht="40.5" x14ac:dyDescent="0.3">
      <c r="B569" s="232"/>
      <c r="D569" s="240" t="s">
        <v>117</v>
      </c>
      <c r="E569" s="239" t="s">
        <v>1</v>
      </c>
      <c r="F569" s="238" t="s">
        <v>660</v>
      </c>
      <c r="H569" s="237">
        <v>42.8</v>
      </c>
      <c r="I569" s="233"/>
      <c r="L569" s="232"/>
      <c r="M569" s="231"/>
      <c r="N569" s="230"/>
      <c r="O569" s="230"/>
      <c r="P569" s="230"/>
      <c r="Q569" s="230"/>
      <c r="R569" s="230"/>
      <c r="S569" s="230"/>
      <c r="T569" s="229"/>
      <c r="AT569" s="228" t="s">
        <v>117</v>
      </c>
      <c r="AU569" s="228" t="s">
        <v>42</v>
      </c>
      <c r="AV569" s="227" t="s">
        <v>42</v>
      </c>
      <c r="AW569" s="227" t="s">
        <v>19</v>
      </c>
      <c r="AX569" s="227" t="s">
        <v>37</v>
      </c>
      <c r="AY569" s="228" t="s">
        <v>108</v>
      </c>
    </row>
    <row r="570" spans="2:65" s="188" customFormat="1" ht="22.5" customHeight="1" x14ac:dyDescent="0.3">
      <c r="B570" s="207"/>
      <c r="C570" s="206" t="s">
        <v>678</v>
      </c>
      <c r="D570" s="206" t="s">
        <v>110</v>
      </c>
      <c r="E570" s="205" t="s">
        <v>662</v>
      </c>
      <c r="F570" s="200" t="s">
        <v>663</v>
      </c>
      <c r="G570" s="204" t="s">
        <v>385</v>
      </c>
      <c r="H570" s="203">
        <v>52.2</v>
      </c>
      <c r="I570" s="202"/>
      <c r="J570" s="201">
        <f>ROUND(I570*H570,2)</f>
        <v>0</v>
      </c>
      <c r="K570" s="200" t="s">
        <v>279</v>
      </c>
      <c r="L570" s="189"/>
      <c r="M570" s="199" t="s">
        <v>1</v>
      </c>
      <c r="N570" s="224" t="s">
        <v>26</v>
      </c>
      <c r="O570" s="223"/>
      <c r="P570" s="222">
        <f>O570*H570</f>
        <v>0</v>
      </c>
      <c r="Q570" s="222">
        <v>5.0000000000000002E-5</v>
      </c>
      <c r="R570" s="222">
        <f>Q570*H570</f>
        <v>2.6100000000000003E-3</v>
      </c>
      <c r="S570" s="222">
        <v>0</v>
      </c>
      <c r="T570" s="221">
        <f>S570*H570</f>
        <v>0</v>
      </c>
      <c r="AR570" s="193" t="s">
        <v>115</v>
      </c>
      <c r="AT570" s="193" t="s">
        <v>110</v>
      </c>
      <c r="AU570" s="193" t="s">
        <v>42</v>
      </c>
      <c r="AY570" s="193" t="s">
        <v>108</v>
      </c>
      <c r="BE570" s="194">
        <f>IF(N570="základní",J570,0)</f>
        <v>0</v>
      </c>
      <c r="BF570" s="194">
        <f>IF(N570="snížená",J570,0)</f>
        <v>0</v>
      </c>
      <c r="BG570" s="194">
        <f>IF(N570="zákl. přenesená",J570,0)</f>
        <v>0</v>
      </c>
      <c r="BH570" s="194">
        <f>IF(N570="sníž. přenesená",J570,0)</f>
        <v>0</v>
      </c>
      <c r="BI570" s="194">
        <f>IF(N570="nulová",J570,0)</f>
        <v>0</v>
      </c>
      <c r="BJ570" s="193" t="s">
        <v>38</v>
      </c>
      <c r="BK570" s="194">
        <f>ROUND(I570*H570,2)</f>
        <v>0</v>
      </c>
      <c r="BL570" s="193" t="s">
        <v>115</v>
      </c>
      <c r="BM570" s="193" t="s">
        <v>664</v>
      </c>
    </row>
    <row r="571" spans="2:65" s="227" customFormat="1" x14ac:dyDescent="0.3">
      <c r="B571" s="232"/>
      <c r="D571" s="240" t="s">
        <v>117</v>
      </c>
      <c r="E571" s="239" t="s">
        <v>1</v>
      </c>
      <c r="F571" s="238" t="s">
        <v>665</v>
      </c>
      <c r="H571" s="237">
        <v>52.2</v>
      </c>
      <c r="I571" s="233"/>
      <c r="L571" s="232"/>
      <c r="M571" s="231"/>
      <c r="N571" s="230"/>
      <c r="O571" s="230"/>
      <c r="P571" s="230"/>
      <c r="Q571" s="230"/>
      <c r="R571" s="230"/>
      <c r="S571" s="230"/>
      <c r="T571" s="229"/>
      <c r="AT571" s="228" t="s">
        <v>117</v>
      </c>
      <c r="AU571" s="228" t="s">
        <v>42</v>
      </c>
      <c r="AV571" s="227" t="s">
        <v>42</v>
      </c>
      <c r="AW571" s="227" t="s">
        <v>19</v>
      </c>
      <c r="AX571" s="227" t="s">
        <v>37</v>
      </c>
      <c r="AY571" s="228" t="s">
        <v>108</v>
      </c>
    </row>
    <row r="572" spans="2:65" s="188" customFormat="1" ht="31.5" customHeight="1" x14ac:dyDescent="0.3">
      <c r="B572" s="207"/>
      <c r="C572" s="206" t="s">
        <v>683</v>
      </c>
      <c r="D572" s="206" t="s">
        <v>110</v>
      </c>
      <c r="E572" s="205" t="s">
        <v>667</v>
      </c>
      <c r="F572" s="200" t="s">
        <v>668</v>
      </c>
      <c r="G572" s="204" t="s">
        <v>113</v>
      </c>
      <c r="H572" s="203">
        <v>2.52</v>
      </c>
      <c r="I572" s="202"/>
      <c r="J572" s="201">
        <f>ROUND(I572*H572,2)</f>
        <v>0</v>
      </c>
      <c r="K572" s="200" t="s">
        <v>279</v>
      </c>
      <c r="L572" s="189"/>
      <c r="M572" s="199" t="s">
        <v>1</v>
      </c>
      <c r="N572" s="224" t="s">
        <v>26</v>
      </c>
      <c r="O572" s="223"/>
      <c r="P572" s="222">
        <f>O572*H572</f>
        <v>0</v>
      </c>
      <c r="Q572" s="222">
        <v>1.8799999999999999E-3</v>
      </c>
      <c r="R572" s="222">
        <f>Q572*H572</f>
        <v>4.7375999999999998E-3</v>
      </c>
      <c r="S572" s="222">
        <v>0</v>
      </c>
      <c r="T572" s="221">
        <f>S572*H572</f>
        <v>0</v>
      </c>
      <c r="AR572" s="193" t="s">
        <v>115</v>
      </c>
      <c r="AT572" s="193" t="s">
        <v>110</v>
      </c>
      <c r="AU572" s="193" t="s">
        <v>42</v>
      </c>
      <c r="AY572" s="193" t="s">
        <v>108</v>
      </c>
      <c r="BE572" s="194">
        <f>IF(N572="základní",J572,0)</f>
        <v>0</v>
      </c>
      <c r="BF572" s="194">
        <f>IF(N572="snížená",J572,0)</f>
        <v>0</v>
      </c>
      <c r="BG572" s="194">
        <f>IF(N572="zákl. přenesená",J572,0)</f>
        <v>0</v>
      </c>
      <c r="BH572" s="194">
        <f>IF(N572="sníž. přenesená",J572,0)</f>
        <v>0</v>
      </c>
      <c r="BI572" s="194">
        <f>IF(N572="nulová",J572,0)</f>
        <v>0</v>
      </c>
      <c r="BJ572" s="193" t="s">
        <v>38</v>
      </c>
      <c r="BK572" s="194">
        <f>ROUND(I572*H572,2)</f>
        <v>0</v>
      </c>
      <c r="BL572" s="193" t="s">
        <v>115</v>
      </c>
      <c r="BM572" s="193" t="s">
        <v>669</v>
      </c>
    </row>
    <row r="573" spans="2:65" s="257" customFormat="1" x14ac:dyDescent="0.3">
      <c r="B573" s="262"/>
      <c r="D573" s="236" t="s">
        <v>117</v>
      </c>
      <c r="E573" s="258" t="s">
        <v>1</v>
      </c>
      <c r="F573" s="264" t="s">
        <v>314</v>
      </c>
      <c r="H573" s="258" t="s">
        <v>1</v>
      </c>
      <c r="I573" s="263"/>
      <c r="L573" s="262"/>
      <c r="M573" s="261"/>
      <c r="N573" s="260"/>
      <c r="O573" s="260"/>
      <c r="P573" s="260"/>
      <c r="Q573" s="260"/>
      <c r="R573" s="260"/>
      <c r="S573" s="260"/>
      <c r="T573" s="259"/>
      <c r="AT573" s="258" t="s">
        <v>117</v>
      </c>
      <c r="AU573" s="258" t="s">
        <v>42</v>
      </c>
      <c r="AV573" s="257" t="s">
        <v>38</v>
      </c>
      <c r="AW573" s="257" t="s">
        <v>19</v>
      </c>
      <c r="AX573" s="257" t="s">
        <v>37</v>
      </c>
      <c r="AY573" s="258" t="s">
        <v>108</v>
      </c>
    </row>
    <row r="574" spans="2:65" s="227" customFormat="1" x14ac:dyDescent="0.3">
      <c r="B574" s="232"/>
      <c r="D574" s="236" t="s">
        <v>117</v>
      </c>
      <c r="E574" s="228" t="s">
        <v>1</v>
      </c>
      <c r="F574" s="235" t="s">
        <v>670</v>
      </c>
      <c r="H574" s="234">
        <v>1.26</v>
      </c>
      <c r="I574" s="233"/>
      <c r="L574" s="232"/>
      <c r="M574" s="231"/>
      <c r="N574" s="230"/>
      <c r="O574" s="230"/>
      <c r="P574" s="230"/>
      <c r="Q574" s="230"/>
      <c r="R574" s="230"/>
      <c r="S574" s="230"/>
      <c r="T574" s="229"/>
      <c r="AT574" s="228" t="s">
        <v>117</v>
      </c>
      <c r="AU574" s="228" t="s">
        <v>42</v>
      </c>
      <c r="AV574" s="227" t="s">
        <v>42</v>
      </c>
      <c r="AW574" s="227" t="s">
        <v>19</v>
      </c>
      <c r="AX574" s="227" t="s">
        <v>37</v>
      </c>
      <c r="AY574" s="228" t="s">
        <v>108</v>
      </c>
    </row>
    <row r="575" spans="2:65" s="227" customFormat="1" x14ac:dyDescent="0.3">
      <c r="B575" s="232"/>
      <c r="D575" s="240" t="s">
        <v>117</v>
      </c>
      <c r="E575" s="239" t="s">
        <v>1</v>
      </c>
      <c r="F575" s="238" t="s">
        <v>671</v>
      </c>
      <c r="H575" s="237">
        <v>1.26</v>
      </c>
      <c r="I575" s="233"/>
      <c r="L575" s="232"/>
      <c r="M575" s="231"/>
      <c r="N575" s="230"/>
      <c r="O575" s="230"/>
      <c r="P575" s="230"/>
      <c r="Q575" s="230"/>
      <c r="R575" s="230"/>
      <c r="S575" s="230"/>
      <c r="T575" s="229"/>
      <c r="AT575" s="228" t="s">
        <v>117</v>
      </c>
      <c r="AU575" s="228" t="s">
        <v>42</v>
      </c>
      <c r="AV575" s="227" t="s">
        <v>42</v>
      </c>
      <c r="AW575" s="227" t="s">
        <v>19</v>
      </c>
      <c r="AX575" s="227" t="s">
        <v>37</v>
      </c>
      <c r="AY575" s="228" t="s">
        <v>108</v>
      </c>
    </row>
    <row r="576" spans="2:65" s="188" customFormat="1" ht="22.5" customHeight="1" x14ac:dyDescent="0.3">
      <c r="B576" s="207"/>
      <c r="C576" s="252" t="s">
        <v>687</v>
      </c>
      <c r="D576" s="252" t="s">
        <v>178</v>
      </c>
      <c r="E576" s="251" t="s">
        <v>673</v>
      </c>
      <c r="F576" s="246" t="s">
        <v>674</v>
      </c>
      <c r="G576" s="250" t="s">
        <v>113</v>
      </c>
      <c r="H576" s="249">
        <v>2.8980000000000001</v>
      </c>
      <c r="I576" s="248"/>
      <c r="J576" s="247">
        <f>ROUND(I576*H576,2)</f>
        <v>0</v>
      </c>
      <c r="K576" s="246" t="s">
        <v>279</v>
      </c>
      <c r="L576" s="245"/>
      <c r="M576" s="244" t="s">
        <v>1</v>
      </c>
      <c r="N576" s="243" t="s">
        <v>26</v>
      </c>
      <c r="O576" s="223"/>
      <c r="P576" s="222">
        <f>O576*H576</f>
        <v>0</v>
      </c>
      <c r="Q576" s="222">
        <v>0.13500000000000001</v>
      </c>
      <c r="R576" s="222">
        <f>Q576*H576</f>
        <v>0.39123000000000002</v>
      </c>
      <c r="S576" s="222">
        <v>0</v>
      </c>
      <c r="T576" s="221">
        <f>S576*H576</f>
        <v>0</v>
      </c>
      <c r="AR576" s="193" t="s">
        <v>152</v>
      </c>
      <c r="AT576" s="193" t="s">
        <v>178</v>
      </c>
      <c r="AU576" s="193" t="s">
        <v>42</v>
      </c>
      <c r="AY576" s="193" t="s">
        <v>108</v>
      </c>
      <c r="BE576" s="194">
        <f>IF(N576="základní",J576,0)</f>
        <v>0</v>
      </c>
      <c r="BF576" s="194">
        <f>IF(N576="snížená",J576,0)</f>
        <v>0</v>
      </c>
      <c r="BG576" s="194">
        <f>IF(N576="zákl. přenesená",J576,0)</f>
        <v>0</v>
      </c>
      <c r="BH576" s="194">
        <f>IF(N576="sníž. přenesená",J576,0)</f>
        <v>0</v>
      </c>
      <c r="BI576" s="194">
        <f>IF(N576="nulová",J576,0)</f>
        <v>0</v>
      </c>
      <c r="BJ576" s="193" t="s">
        <v>38</v>
      </c>
      <c r="BK576" s="194">
        <f>ROUND(I576*H576,2)</f>
        <v>0</v>
      </c>
      <c r="BL576" s="193" t="s">
        <v>115</v>
      </c>
      <c r="BM576" s="193" t="s">
        <v>675</v>
      </c>
    </row>
    <row r="577" spans="2:65" s="227" customFormat="1" x14ac:dyDescent="0.3">
      <c r="B577" s="232"/>
      <c r="D577" s="240" t="s">
        <v>117</v>
      </c>
      <c r="F577" s="238" t="s">
        <v>676</v>
      </c>
      <c r="H577" s="237">
        <v>2.8980000000000001</v>
      </c>
      <c r="I577" s="233"/>
      <c r="L577" s="232"/>
      <c r="M577" s="231"/>
      <c r="N577" s="230"/>
      <c r="O577" s="230"/>
      <c r="P577" s="230"/>
      <c r="Q577" s="230"/>
      <c r="R577" s="230"/>
      <c r="S577" s="230"/>
      <c r="T577" s="229"/>
      <c r="AT577" s="228" t="s">
        <v>117</v>
      </c>
      <c r="AU577" s="228" t="s">
        <v>42</v>
      </c>
      <c r="AV577" s="227" t="s">
        <v>42</v>
      </c>
      <c r="AW577" s="227" t="s">
        <v>2</v>
      </c>
      <c r="AX577" s="227" t="s">
        <v>38</v>
      </c>
      <c r="AY577" s="228" t="s">
        <v>108</v>
      </c>
    </row>
    <row r="578" spans="2:65" s="188" customFormat="1" ht="31.5" customHeight="1" x14ac:dyDescent="0.3">
      <c r="B578" s="207"/>
      <c r="C578" s="206" t="s">
        <v>692</v>
      </c>
      <c r="D578" s="206" t="s">
        <v>110</v>
      </c>
      <c r="E578" s="205" t="s">
        <v>2106</v>
      </c>
      <c r="F578" s="200" t="s">
        <v>2105</v>
      </c>
      <c r="G578" s="204" t="s">
        <v>278</v>
      </c>
      <c r="H578" s="203">
        <v>12</v>
      </c>
      <c r="I578" s="202"/>
      <c r="J578" s="201">
        <f>ROUND(I578*H578,2)</f>
        <v>0</v>
      </c>
      <c r="K578" s="200" t="s">
        <v>1</v>
      </c>
      <c r="L578" s="189"/>
      <c r="M578" s="199" t="s">
        <v>1</v>
      </c>
      <c r="N578" s="224" t="s">
        <v>26</v>
      </c>
      <c r="O578" s="223"/>
      <c r="P578" s="222">
        <f>O578*H578</f>
        <v>0</v>
      </c>
      <c r="Q578" s="222">
        <v>1.8799999999999999E-3</v>
      </c>
      <c r="R578" s="222">
        <f>Q578*H578</f>
        <v>2.256E-2</v>
      </c>
      <c r="S578" s="222">
        <v>0</v>
      </c>
      <c r="T578" s="221">
        <f>S578*H578</f>
        <v>0</v>
      </c>
      <c r="AR578" s="193" t="s">
        <v>115</v>
      </c>
      <c r="AT578" s="193" t="s">
        <v>110</v>
      </c>
      <c r="AU578" s="193" t="s">
        <v>42</v>
      </c>
      <c r="AY578" s="193" t="s">
        <v>108</v>
      </c>
      <c r="BE578" s="194">
        <f>IF(N578="základní",J578,0)</f>
        <v>0</v>
      </c>
      <c r="BF578" s="194">
        <f>IF(N578="snížená",J578,0)</f>
        <v>0</v>
      </c>
      <c r="BG578" s="194">
        <f>IF(N578="zákl. přenesená",J578,0)</f>
        <v>0</v>
      </c>
      <c r="BH578" s="194">
        <f>IF(N578="sníž. přenesená",J578,0)</f>
        <v>0</v>
      </c>
      <c r="BI578" s="194">
        <f>IF(N578="nulová",J578,0)</f>
        <v>0</v>
      </c>
      <c r="BJ578" s="193" t="s">
        <v>38</v>
      </c>
      <c r="BK578" s="194">
        <f>ROUND(I578*H578,2)</f>
        <v>0</v>
      </c>
      <c r="BL578" s="193" t="s">
        <v>115</v>
      </c>
      <c r="BM578" s="193" t="s">
        <v>2104</v>
      </c>
    </row>
    <row r="579" spans="2:65" s="227" customFormat="1" x14ac:dyDescent="0.3">
      <c r="B579" s="232"/>
      <c r="D579" s="236" t="s">
        <v>117</v>
      </c>
      <c r="E579" s="228" t="s">
        <v>1</v>
      </c>
      <c r="F579" s="235" t="s">
        <v>2080</v>
      </c>
      <c r="H579" s="234">
        <v>12</v>
      </c>
      <c r="I579" s="233"/>
      <c r="L579" s="232"/>
      <c r="M579" s="231"/>
      <c r="N579" s="230"/>
      <c r="O579" s="230"/>
      <c r="P579" s="230"/>
      <c r="Q579" s="230"/>
      <c r="R579" s="230"/>
      <c r="S579" s="230"/>
      <c r="T579" s="229"/>
      <c r="AT579" s="228" t="s">
        <v>117</v>
      </c>
      <c r="AU579" s="228" t="s">
        <v>42</v>
      </c>
      <c r="AV579" s="227" t="s">
        <v>42</v>
      </c>
      <c r="AW579" s="227" t="s">
        <v>19</v>
      </c>
      <c r="AX579" s="227" t="s">
        <v>37</v>
      </c>
      <c r="AY579" s="228" t="s">
        <v>108</v>
      </c>
    </row>
    <row r="580" spans="2:65" s="208" customFormat="1" ht="29.85" customHeight="1" x14ac:dyDescent="0.3">
      <c r="B580" s="216"/>
      <c r="D580" s="220" t="s">
        <v>36</v>
      </c>
      <c r="E580" s="219" t="s">
        <v>605</v>
      </c>
      <c r="F580" s="219" t="s">
        <v>677</v>
      </c>
      <c r="I580" s="218"/>
      <c r="J580" s="217">
        <f>BK580</f>
        <v>0</v>
      </c>
      <c r="L580" s="216"/>
      <c r="M580" s="215"/>
      <c r="N580" s="213"/>
      <c r="O580" s="213"/>
      <c r="P580" s="214">
        <f>SUM(P581:P589)</f>
        <v>0</v>
      </c>
      <c r="Q580" s="213"/>
      <c r="R580" s="214">
        <f>SUM(R581:R589)</f>
        <v>4.1421099999999997</v>
      </c>
      <c r="S580" s="213"/>
      <c r="T580" s="212">
        <f>SUM(T581:T589)</f>
        <v>0</v>
      </c>
      <c r="AR580" s="210" t="s">
        <v>38</v>
      </c>
      <c r="AT580" s="211" t="s">
        <v>36</v>
      </c>
      <c r="AU580" s="211" t="s">
        <v>38</v>
      </c>
      <c r="AY580" s="210" t="s">
        <v>108</v>
      </c>
      <c r="BK580" s="209">
        <f>SUM(BK581:BK589)</f>
        <v>0</v>
      </c>
    </row>
    <row r="581" spans="2:65" s="188" customFormat="1" ht="22.5" customHeight="1" x14ac:dyDescent="0.3">
      <c r="B581" s="207"/>
      <c r="C581" s="206" t="s">
        <v>697</v>
      </c>
      <c r="D581" s="206" t="s">
        <v>110</v>
      </c>
      <c r="E581" s="205" t="s">
        <v>679</v>
      </c>
      <c r="F581" s="200" t="s">
        <v>680</v>
      </c>
      <c r="G581" s="204" t="s">
        <v>278</v>
      </c>
      <c r="H581" s="203">
        <v>9</v>
      </c>
      <c r="I581" s="202"/>
      <c r="J581" s="201">
        <f>ROUND(I581*H581,2)</f>
        <v>0</v>
      </c>
      <c r="K581" s="200" t="s">
        <v>114</v>
      </c>
      <c r="L581" s="189"/>
      <c r="M581" s="199" t="s">
        <v>1</v>
      </c>
      <c r="N581" s="224" t="s">
        <v>26</v>
      </c>
      <c r="O581" s="223"/>
      <c r="P581" s="222">
        <f>O581*H581</f>
        <v>0</v>
      </c>
      <c r="Q581" s="222">
        <v>0.44169999999999998</v>
      </c>
      <c r="R581" s="222">
        <f>Q581*H581</f>
        <v>3.9752999999999998</v>
      </c>
      <c r="S581" s="222">
        <v>0</v>
      </c>
      <c r="T581" s="221">
        <f>S581*H581</f>
        <v>0</v>
      </c>
      <c r="AR581" s="193" t="s">
        <v>115</v>
      </c>
      <c r="AT581" s="193" t="s">
        <v>110</v>
      </c>
      <c r="AU581" s="193" t="s">
        <v>42</v>
      </c>
      <c r="AY581" s="193" t="s">
        <v>108</v>
      </c>
      <c r="BE581" s="194">
        <f>IF(N581="základní",J581,0)</f>
        <v>0</v>
      </c>
      <c r="BF581" s="194">
        <f>IF(N581="snížená",J581,0)</f>
        <v>0</v>
      </c>
      <c r="BG581" s="194">
        <f>IF(N581="zákl. přenesená",J581,0)</f>
        <v>0</v>
      </c>
      <c r="BH581" s="194">
        <f>IF(N581="sníž. přenesená",J581,0)</f>
        <v>0</v>
      </c>
      <c r="BI581" s="194">
        <f>IF(N581="nulová",J581,0)</f>
        <v>0</v>
      </c>
      <c r="BJ581" s="193" t="s">
        <v>38</v>
      </c>
      <c r="BK581" s="194">
        <f>ROUND(I581*H581,2)</f>
        <v>0</v>
      </c>
      <c r="BL581" s="193" t="s">
        <v>115</v>
      </c>
      <c r="BM581" s="193" t="s">
        <v>681</v>
      </c>
    </row>
    <row r="582" spans="2:65" s="227" customFormat="1" x14ac:dyDescent="0.3">
      <c r="B582" s="232"/>
      <c r="D582" s="236" t="s">
        <v>117</v>
      </c>
      <c r="E582" s="228" t="s">
        <v>1</v>
      </c>
      <c r="F582" s="235" t="s">
        <v>221</v>
      </c>
      <c r="H582" s="234">
        <v>5</v>
      </c>
      <c r="I582" s="233"/>
      <c r="L582" s="232"/>
      <c r="M582" s="231"/>
      <c r="N582" s="230"/>
      <c r="O582" s="230"/>
      <c r="P582" s="230"/>
      <c r="Q582" s="230"/>
      <c r="R582" s="230"/>
      <c r="S582" s="230"/>
      <c r="T582" s="229"/>
      <c r="AT582" s="228" t="s">
        <v>117</v>
      </c>
      <c r="AU582" s="228" t="s">
        <v>42</v>
      </c>
      <c r="AV582" s="227" t="s">
        <v>42</v>
      </c>
      <c r="AW582" s="227" t="s">
        <v>19</v>
      </c>
      <c r="AX582" s="227" t="s">
        <v>37</v>
      </c>
      <c r="AY582" s="228" t="s">
        <v>108</v>
      </c>
    </row>
    <row r="583" spans="2:65" s="227" customFormat="1" x14ac:dyDescent="0.3">
      <c r="B583" s="232"/>
      <c r="D583" s="240" t="s">
        <v>117</v>
      </c>
      <c r="E583" s="239" t="s">
        <v>1</v>
      </c>
      <c r="F583" s="238" t="s">
        <v>682</v>
      </c>
      <c r="H583" s="237">
        <v>4</v>
      </c>
      <c r="I583" s="233"/>
      <c r="L583" s="232"/>
      <c r="M583" s="231"/>
      <c r="N583" s="230"/>
      <c r="O583" s="230"/>
      <c r="P583" s="230"/>
      <c r="Q583" s="230"/>
      <c r="R583" s="230"/>
      <c r="S583" s="230"/>
      <c r="T583" s="229"/>
      <c r="AT583" s="228" t="s">
        <v>117</v>
      </c>
      <c r="AU583" s="228" t="s">
        <v>42</v>
      </c>
      <c r="AV583" s="227" t="s">
        <v>42</v>
      </c>
      <c r="AW583" s="227" t="s">
        <v>19</v>
      </c>
      <c r="AX583" s="227" t="s">
        <v>37</v>
      </c>
      <c r="AY583" s="228" t="s">
        <v>108</v>
      </c>
    </row>
    <row r="584" spans="2:65" s="188" customFormat="1" ht="22.5" customHeight="1" x14ac:dyDescent="0.3">
      <c r="B584" s="207"/>
      <c r="C584" s="252" t="s">
        <v>704</v>
      </c>
      <c r="D584" s="252" t="s">
        <v>178</v>
      </c>
      <c r="E584" s="251" t="s">
        <v>684</v>
      </c>
      <c r="F584" s="246" t="s">
        <v>685</v>
      </c>
      <c r="G584" s="250" t="s">
        <v>278</v>
      </c>
      <c r="H584" s="249">
        <v>5</v>
      </c>
      <c r="I584" s="248"/>
      <c r="J584" s="247">
        <f>ROUND(I584*H584,2)</f>
        <v>0</v>
      </c>
      <c r="K584" s="246" t="s">
        <v>1</v>
      </c>
      <c r="L584" s="245"/>
      <c r="M584" s="244" t="s">
        <v>1</v>
      </c>
      <c r="N584" s="243" t="s">
        <v>26</v>
      </c>
      <c r="O584" s="223"/>
      <c r="P584" s="222">
        <f>O584*H584</f>
        <v>0</v>
      </c>
      <c r="Q584" s="222">
        <v>1.8020000000000001E-2</v>
      </c>
      <c r="R584" s="222">
        <f>Q584*H584</f>
        <v>9.0100000000000013E-2</v>
      </c>
      <c r="S584" s="222">
        <v>0</v>
      </c>
      <c r="T584" s="221">
        <f>S584*H584</f>
        <v>0</v>
      </c>
      <c r="AR584" s="193" t="s">
        <v>152</v>
      </c>
      <c r="AT584" s="193" t="s">
        <v>178</v>
      </c>
      <c r="AU584" s="193" t="s">
        <v>42</v>
      </c>
      <c r="AY584" s="193" t="s">
        <v>108</v>
      </c>
      <c r="BE584" s="194">
        <f>IF(N584="základní",J584,0)</f>
        <v>0</v>
      </c>
      <c r="BF584" s="194">
        <f>IF(N584="snížená",J584,0)</f>
        <v>0</v>
      </c>
      <c r="BG584" s="194">
        <f>IF(N584="zákl. přenesená",J584,0)</f>
        <v>0</v>
      </c>
      <c r="BH584" s="194">
        <f>IF(N584="sníž. přenesená",J584,0)</f>
        <v>0</v>
      </c>
      <c r="BI584" s="194">
        <f>IF(N584="nulová",J584,0)</f>
        <v>0</v>
      </c>
      <c r="BJ584" s="193" t="s">
        <v>38</v>
      </c>
      <c r="BK584" s="194">
        <f>ROUND(I584*H584,2)</f>
        <v>0</v>
      </c>
      <c r="BL584" s="193" t="s">
        <v>115</v>
      </c>
      <c r="BM584" s="193" t="s">
        <v>686</v>
      </c>
    </row>
    <row r="585" spans="2:65" s="227" customFormat="1" x14ac:dyDescent="0.3">
      <c r="B585" s="232"/>
      <c r="D585" s="240" t="s">
        <v>117</v>
      </c>
      <c r="E585" s="239" t="s">
        <v>1</v>
      </c>
      <c r="F585" s="238" t="s">
        <v>221</v>
      </c>
      <c r="H585" s="237">
        <v>5</v>
      </c>
      <c r="I585" s="233"/>
      <c r="L585" s="232"/>
      <c r="M585" s="231"/>
      <c r="N585" s="230"/>
      <c r="O585" s="230"/>
      <c r="P585" s="230"/>
      <c r="Q585" s="230"/>
      <c r="R585" s="230"/>
      <c r="S585" s="230"/>
      <c r="T585" s="229"/>
      <c r="AT585" s="228" t="s">
        <v>117</v>
      </c>
      <c r="AU585" s="228" t="s">
        <v>42</v>
      </c>
      <c r="AV585" s="227" t="s">
        <v>42</v>
      </c>
      <c r="AW585" s="227" t="s">
        <v>19</v>
      </c>
      <c r="AX585" s="227" t="s">
        <v>37</v>
      </c>
      <c r="AY585" s="228" t="s">
        <v>108</v>
      </c>
    </row>
    <row r="586" spans="2:65" s="188" customFormat="1" ht="22.5" customHeight="1" x14ac:dyDescent="0.3">
      <c r="B586" s="207"/>
      <c r="C586" s="252" t="s">
        <v>708</v>
      </c>
      <c r="D586" s="252" t="s">
        <v>178</v>
      </c>
      <c r="E586" s="251" t="s">
        <v>688</v>
      </c>
      <c r="F586" s="246" t="s">
        <v>689</v>
      </c>
      <c r="G586" s="250" t="s">
        <v>278</v>
      </c>
      <c r="H586" s="249">
        <v>3</v>
      </c>
      <c r="I586" s="248"/>
      <c r="J586" s="247">
        <f>ROUND(I586*H586,2)</f>
        <v>0</v>
      </c>
      <c r="K586" s="246" t="s">
        <v>1</v>
      </c>
      <c r="L586" s="245"/>
      <c r="M586" s="244" t="s">
        <v>1</v>
      </c>
      <c r="N586" s="243" t="s">
        <v>26</v>
      </c>
      <c r="O586" s="223"/>
      <c r="P586" s="222">
        <f>O586*H586</f>
        <v>0</v>
      </c>
      <c r="Q586" s="222">
        <v>1.847E-2</v>
      </c>
      <c r="R586" s="222">
        <f>Q586*H586</f>
        <v>5.5410000000000001E-2</v>
      </c>
      <c r="S586" s="222">
        <v>0</v>
      </c>
      <c r="T586" s="221">
        <f>S586*H586</f>
        <v>0</v>
      </c>
      <c r="AR586" s="193" t="s">
        <v>152</v>
      </c>
      <c r="AT586" s="193" t="s">
        <v>178</v>
      </c>
      <c r="AU586" s="193" t="s">
        <v>42</v>
      </c>
      <c r="AY586" s="193" t="s">
        <v>108</v>
      </c>
      <c r="BE586" s="194">
        <f>IF(N586="základní",J586,0)</f>
        <v>0</v>
      </c>
      <c r="BF586" s="194">
        <f>IF(N586="snížená",J586,0)</f>
        <v>0</v>
      </c>
      <c r="BG586" s="194">
        <f>IF(N586="zákl. přenesená",J586,0)</f>
        <v>0</v>
      </c>
      <c r="BH586" s="194">
        <f>IF(N586="sníž. přenesená",J586,0)</f>
        <v>0</v>
      </c>
      <c r="BI586" s="194">
        <f>IF(N586="nulová",J586,0)</f>
        <v>0</v>
      </c>
      <c r="BJ586" s="193" t="s">
        <v>38</v>
      </c>
      <c r="BK586" s="194">
        <f>ROUND(I586*H586,2)</f>
        <v>0</v>
      </c>
      <c r="BL586" s="193" t="s">
        <v>115</v>
      </c>
      <c r="BM586" s="193" t="s">
        <v>690</v>
      </c>
    </row>
    <row r="587" spans="2:65" s="227" customFormat="1" x14ac:dyDescent="0.3">
      <c r="B587" s="232"/>
      <c r="D587" s="240" t="s">
        <v>117</v>
      </c>
      <c r="E587" s="239" t="s">
        <v>1</v>
      </c>
      <c r="F587" s="238" t="s">
        <v>691</v>
      </c>
      <c r="H587" s="237">
        <v>3</v>
      </c>
      <c r="I587" s="233"/>
      <c r="L587" s="232"/>
      <c r="M587" s="231"/>
      <c r="N587" s="230"/>
      <c r="O587" s="230"/>
      <c r="P587" s="230"/>
      <c r="Q587" s="230"/>
      <c r="R587" s="230"/>
      <c r="S587" s="230"/>
      <c r="T587" s="229"/>
      <c r="AT587" s="228" t="s">
        <v>117</v>
      </c>
      <c r="AU587" s="228" t="s">
        <v>42</v>
      </c>
      <c r="AV587" s="227" t="s">
        <v>42</v>
      </c>
      <c r="AW587" s="227" t="s">
        <v>19</v>
      </c>
      <c r="AX587" s="227" t="s">
        <v>37</v>
      </c>
      <c r="AY587" s="228" t="s">
        <v>108</v>
      </c>
    </row>
    <row r="588" spans="2:65" s="188" customFormat="1" ht="22.5" customHeight="1" x14ac:dyDescent="0.3">
      <c r="B588" s="207"/>
      <c r="C588" s="252" t="s">
        <v>715</v>
      </c>
      <c r="D588" s="252" t="s">
        <v>178</v>
      </c>
      <c r="E588" s="251" t="s">
        <v>693</v>
      </c>
      <c r="F588" s="246" t="s">
        <v>694</v>
      </c>
      <c r="G588" s="250" t="s">
        <v>278</v>
      </c>
      <c r="H588" s="249">
        <v>1</v>
      </c>
      <c r="I588" s="248"/>
      <c r="J588" s="247">
        <f>ROUND(I588*H588,2)</f>
        <v>0</v>
      </c>
      <c r="K588" s="246" t="s">
        <v>1</v>
      </c>
      <c r="L588" s="245"/>
      <c r="M588" s="244" t="s">
        <v>1</v>
      </c>
      <c r="N588" s="243" t="s">
        <v>26</v>
      </c>
      <c r="O588" s="223"/>
      <c r="P588" s="222">
        <f>O588*H588</f>
        <v>0</v>
      </c>
      <c r="Q588" s="222">
        <v>2.1299999999999999E-2</v>
      </c>
      <c r="R588" s="222">
        <f>Q588*H588</f>
        <v>2.1299999999999999E-2</v>
      </c>
      <c r="S588" s="222">
        <v>0</v>
      </c>
      <c r="T588" s="221">
        <f>S588*H588</f>
        <v>0</v>
      </c>
      <c r="AR588" s="193" t="s">
        <v>152</v>
      </c>
      <c r="AT588" s="193" t="s">
        <v>178</v>
      </c>
      <c r="AU588" s="193" t="s">
        <v>42</v>
      </c>
      <c r="AY588" s="193" t="s">
        <v>108</v>
      </c>
      <c r="BE588" s="194">
        <f>IF(N588="základní",J588,0)</f>
        <v>0</v>
      </c>
      <c r="BF588" s="194">
        <f>IF(N588="snížená",J588,0)</f>
        <v>0</v>
      </c>
      <c r="BG588" s="194">
        <f>IF(N588="zákl. přenesená",J588,0)</f>
        <v>0</v>
      </c>
      <c r="BH588" s="194">
        <f>IF(N588="sníž. přenesená",J588,0)</f>
        <v>0</v>
      </c>
      <c r="BI588" s="194">
        <f>IF(N588="nulová",J588,0)</f>
        <v>0</v>
      </c>
      <c r="BJ588" s="193" t="s">
        <v>38</v>
      </c>
      <c r="BK588" s="194">
        <f>ROUND(I588*H588,2)</f>
        <v>0</v>
      </c>
      <c r="BL588" s="193" t="s">
        <v>115</v>
      </c>
      <c r="BM588" s="193" t="s">
        <v>695</v>
      </c>
    </row>
    <row r="589" spans="2:65" s="227" customFormat="1" x14ac:dyDescent="0.3">
      <c r="B589" s="232"/>
      <c r="D589" s="236" t="s">
        <v>117</v>
      </c>
      <c r="E589" s="228" t="s">
        <v>1</v>
      </c>
      <c r="F589" s="235" t="s">
        <v>222</v>
      </c>
      <c r="H589" s="234">
        <v>1</v>
      </c>
      <c r="I589" s="233"/>
      <c r="L589" s="232"/>
      <c r="M589" s="231"/>
      <c r="N589" s="230"/>
      <c r="O589" s="230"/>
      <c r="P589" s="230"/>
      <c r="Q589" s="230"/>
      <c r="R589" s="230"/>
      <c r="S589" s="230"/>
      <c r="T589" s="229"/>
      <c r="AT589" s="228" t="s">
        <v>117</v>
      </c>
      <c r="AU589" s="228" t="s">
        <v>42</v>
      </c>
      <c r="AV589" s="227" t="s">
        <v>42</v>
      </c>
      <c r="AW589" s="227" t="s">
        <v>19</v>
      </c>
      <c r="AX589" s="227" t="s">
        <v>37</v>
      </c>
      <c r="AY589" s="228" t="s">
        <v>108</v>
      </c>
    </row>
    <row r="590" spans="2:65" s="208" customFormat="1" ht="29.85" customHeight="1" x14ac:dyDescent="0.3">
      <c r="B590" s="216"/>
      <c r="D590" s="220" t="s">
        <v>36</v>
      </c>
      <c r="E590" s="219" t="s">
        <v>156</v>
      </c>
      <c r="F590" s="219" t="s">
        <v>696</v>
      </c>
      <c r="I590" s="218"/>
      <c r="J590" s="217">
        <f>BK590</f>
        <v>0</v>
      </c>
      <c r="L590" s="216"/>
      <c r="M590" s="215"/>
      <c r="N590" s="213"/>
      <c r="O590" s="213"/>
      <c r="P590" s="214">
        <f>SUM(P591:P597)</f>
        <v>0</v>
      </c>
      <c r="Q590" s="213"/>
      <c r="R590" s="214">
        <f>SUM(R591:R597)</f>
        <v>2.713256E-2</v>
      </c>
      <c r="S590" s="213"/>
      <c r="T590" s="212">
        <f>SUM(T591:T597)</f>
        <v>0</v>
      </c>
      <c r="AR590" s="210" t="s">
        <v>38</v>
      </c>
      <c r="AT590" s="211" t="s">
        <v>36</v>
      </c>
      <c r="AU590" s="211" t="s">
        <v>38</v>
      </c>
      <c r="AY590" s="210" t="s">
        <v>108</v>
      </c>
      <c r="BK590" s="209">
        <f>SUM(BK591:BK597)</f>
        <v>0</v>
      </c>
    </row>
    <row r="591" spans="2:65" s="188" customFormat="1" ht="22.5" customHeight="1" x14ac:dyDescent="0.3">
      <c r="B591" s="207"/>
      <c r="C591" s="366" t="s">
        <v>723</v>
      </c>
      <c r="D591" s="366" t="s">
        <v>110</v>
      </c>
      <c r="E591" s="367" t="s">
        <v>698</v>
      </c>
      <c r="F591" s="368" t="s">
        <v>699</v>
      </c>
      <c r="G591" s="369" t="s">
        <v>113</v>
      </c>
      <c r="H591" s="370">
        <v>661.31399999999996</v>
      </c>
      <c r="I591" s="371"/>
      <c r="J591" s="371">
        <f>ROUND(I591*H591,2)</f>
        <v>0</v>
      </c>
      <c r="K591" s="368" t="s">
        <v>279</v>
      </c>
      <c r="L591" s="189"/>
      <c r="M591" s="199" t="s">
        <v>1</v>
      </c>
      <c r="N591" s="224" t="s">
        <v>26</v>
      </c>
      <c r="O591" s="223"/>
      <c r="P591" s="222">
        <f>O591*H591</f>
        <v>0</v>
      </c>
      <c r="Q591" s="222">
        <v>4.0000000000000003E-5</v>
      </c>
      <c r="R591" s="222">
        <f>Q591*H591</f>
        <v>2.645256E-2</v>
      </c>
      <c r="S591" s="222">
        <v>0</v>
      </c>
      <c r="T591" s="221">
        <f>S591*H591</f>
        <v>0</v>
      </c>
      <c r="AR591" s="193" t="s">
        <v>115</v>
      </c>
      <c r="AT591" s="193" t="s">
        <v>110</v>
      </c>
      <c r="AU591" s="193" t="s">
        <v>42</v>
      </c>
      <c r="AY591" s="193" t="s">
        <v>108</v>
      </c>
      <c r="BE591" s="194">
        <f>IF(N591="základní",J591,0)</f>
        <v>0</v>
      </c>
      <c r="BF591" s="194">
        <f>IF(N591="snížená",J591,0)</f>
        <v>0</v>
      </c>
      <c r="BG591" s="194">
        <f>IF(N591="zákl. přenesená",J591,0)</f>
        <v>0</v>
      </c>
      <c r="BH591" s="194">
        <f>IF(N591="sníž. přenesená",J591,0)</f>
        <v>0</v>
      </c>
      <c r="BI591" s="194">
        <f>IF(N591="nulová",J591,0)</f>
        <v>0</v>
      </c>
      <c r="BJ591" s="193" t="s">
        <v>38</v>
      </c>
      <c r="BK591" s="194">
        <f>ROUND(I591*H591,2)</f>
        <v>0</v>
      </c>
      <c r="BL591" s="193" t="s">
        <v>115</v>
      </c>
      <c r="BM591" s="193" t="s">
        <v>700</v>
      </c>
    </row>
    <row r="592" spans="2:65" s="227" customFormat="1" x14ac:dyDescent="0.3">
      <c r="B592" s="232"/>
      <c r="D592" s="236" t="s">
        <v>117</v>
      </c>
      <c r="E592" s="228" t="s">
        <v>1</v>
      </c>
      <c r="F592" s="235" t="s">
        <v>701</v>
      </c>
      <c r="H592" s="234">
        <v>253.63399999999999</v>
      </c>
      <c r="I592" s="233"/>
      <c r="L592" s="232"/>
      <c r="M592" s="231"/>
      <c r="N592" s="230"/>
      <c r="O592" s="230"/>
      <c r="P592" s="230"/>
      <c r="Q592" s="230"/>
      <c r="R592" s="230"/>
      <c r="S592" s="230"/>
      <c r="T592" s="229"/>
      <c r="AT592" s="228" t="s">
        <v>117</v>
      </c>
      <c r="AU592" s="228" t="s">
        <v>42</v>
      </c>
      <c r="AV592" s="227" t="s">
        <v>42</v>
      </c>
      <c r="AW592" s="227" t="s">
        <v>19</v>
      </c>
      <c r="AX592" s="227" t="s">
        <v>37</v>
      </c>
      <c r="AY592" s="228" t="s">
        <v>108</v>
      </c>
    </row>
    <row r="593" spans="2:65" s="227" customFormat="1" x14ac:dyDescent="0.3">
      <c r="B593" s="232"/>
      <c r="D593" s="236" t="s">
        <v>117</v>
      </c>
      <c r="E593" s="228" t="s">
        <v>1</v>
      </c>
      <c r="F593" s="235" t="s">
        <v>702</v>
      </c>
      <c r="H593" s="234">
        <v>106.68</v>
      </c>
      <c r="I593" s="233"/>
      <c r="L593" s="232"/>
      <c r="M593" s="231"/>
      <c r="N593" s="230"/>
      <c r="O593" s="230"/>
      <c r="P593" s="230"/>
      <c r="Q593" s="230"/>
      <c r="R593" s="230"/>
      <c r="S593" s="230"/>
      <c r="T593" s="229"/>
      <c r="AT593" s="228" t="s">
        <v>117</v>
      </c>
      <c r="AU593" s="228" t="s">
        <v>42</v>
      </c>
      <c r="AV593" s="227" t="s">
        <v>42</v>
      </c>
      <c r="AW593" s="227" t="s">
        <v>19</v>
      </c>
      <c r="AX593" s="227" t="s">
        <v>37</v>
      </c>
      <c r="AY593" s="228" t="s">
        <v>108</v>
      </c>
    </row>
    <row r="594" spans="2:65" s="227" customFormat="1" x14ac:dyDescent="0.3">
      <c r="B594" s="232"/>
      <c r="D594" s="240" t="s">
        <v>117</v>
      </c>
      <c r="E594" s="239" t="s">
        <v>1</v>
      </c>
      <c r="F594" s="238" t="s">
        <v>703</v>
      </c>
      <c r="H594" s="237">
        <v>301</v>
      </c>
      <c r="I594" s="233"/>
      <c r="L594" s="232"/>
      <c r="M594" s="231"/>
      <c r="N594" s="230"/>
      <c r="O594" s="230"/>
      <c r="P594" s="230"/>
      <c r="Q594" s="230"/>
      <c r="R594" s="230"/>
      <c r="S594" s="230"/>
      <c r="T594" s="229"/>
      <c r="AT594" s="228" t="s">
        <v>117</v>
      </c>
      <c r="AU594" s="228" t="s">
        <v>42</v>
      </c>
      <c r="AV594" s="227" t="s">
        <v>42</v>
      </c>
      <c r="AW594" s="227" t="s">
        <v>19</v>
      </c>
      <c r="AX594" s="227" t="s">
        <v>37</v>
      </c>
      <c r="AY594" s="228" t="s">
        <v>108</v>
      </c>
    </row>
    <row r="595" spans="2:65" s="188" customFormat="1" ht="22.5" customHeight="1" x14ac:dyDescent="0.3">
      <c r="B595" s="207"/>
      <c r="C595" s="206" t="s">
        <v>728</v>
      </c>
      <c r="D595" s="206" t="s">
        <v>110</v>
      </c>
      <c r="E595" s="205" t="s">
        <v>705</v>
      </c>
      <c r="F595" s="200" t="s">
        <v>706</v>
      </c>
      <c r="G595" s="204" t="s">
        <v>226</v>
      </c>
      <c r="H595" s="203">
        <v>1</v>
      </c>
      <c r="I595" s="202"/>
      <c r="J595" s="201">
        <f>ROUND(I595*H595,2)</f>
        <v>0</v>
      </c>
      <c r="K595" s="200" t="s">
        <v>1</v>
      </c>
      <c r="L595" s="189"/>
      <c r="M595" s="199" t="s">
        <v>1</v>
      </c>
      <c r="N595" s="224" t="s">
        <v>26</v>
      </c>
      <c r="O595" s="223"/>
      <c r="P595" s="222">
        <f>O595*H595</f>
        <v>0</v>
      </c>
      <c r="Q595" s="222">
        <v>1.0000000000000001E-5</v>
      </c>
      <c r="R595" s="222">
        <f>Q595*H595</f>
        <v>1.0000000000000001E-5</v>
      </c>
      <c r="S595" s="222">
        <v>0</v>
      </c>
      <c r="T595" s="221">
        <f>S595*H595</f>
        <v>0</v>
      </c>
      <c r="AR595" s="193" t="s">
        <v>115</v>
      </c>
      <c r="AT595" s="193" t="s">
        <v>110</v>
      </c>
      <c r="AU595" s="193" t="s">
        <v>42</v>
      </c>
      <c r="AY595" s="193" t="s">
        <v>108</v>
      </c>
      <c r="BE595" s="194">
        <f>IF(N595="základní",J595,0)</f>
        <v>0</v>
      </c>
      <c r="BF595" s="194">
        <f>IF(N595="snížená",J595,0)</f>
        <v>0</v>
      </c>
      <c r="BG595" s="194">
        <f>IF(N595="zákl. přenesená",J595,0)</f>
        <v>0</v>
      </c>
      <c r="BH595" s="194">
        <f>IF(N595="sníž. přenesená",J595,0)</f>
        <v>0</v>
      </c>
      <c r="BI595" s="194">
        <f>IF(N595="nulová",J595,0)</f>
        <v>0</v>
      </c>
      <c r="BJ595" s="193" t="s">
        <v>38</v>
      </c>
      <c r="BK595" s="194">
        <f>ROUND(I595*H595,2)</f>
        <v>0</v>
      </c>
      <c r="BL595" s="193" t="s">
        <v>115</v>
      </c>
      <c r="BM595" s="193" t="s">
        <v>707</v>
      </c>
    </row>
    <row r="596" spans="2:65" s="188" customFormat="1" ht="22.5" customHeight="1" x14ac:dyDescent="0.3">
      <c r="B596" s="207"/>
      <c r="C596" s="206" t="s">
        <v>733</v>
      </c>
      <c r="D596" s="206" t="s">
        <v>110</v>
      </c>
      <c r="E596" s="205" t="s">
        <v>709</v>
      </c>
      <c r="F596" s="200" t="s">
        <v>710</v>
      </c>
      <c r="G596" s="204" t="s">
        <v>278</v>
      </c>
      <c r="H596" s="203">
        <v>67</v>
      </c>
      <c r="I596" s="202"/>
      <c r="J596" s="201">
        <f>ROUND(I596*H596,2)</f>
        <v>0</v>
      </c>
      <c r="K596" s="200" t="s">
        <v>279</v>
      </c>
      <c r="L596" s="189"/>
      <c r="M596" s="199" t="s">
        <v>1</v>
      </c>
      <c r="N596" s="224" t="s">
        <v>26</v>
      </c>
      <c r="O596" s="223"/>
      <c r="P596" s="222">
        <f>O596*H596</f>
        <v>0</v>
      </c>
      <c r="Q596" s="222">
        <v>1.0000000000000001E-5</v>
      </c>
      <c r="R596" s="222">
        <f>Q596*H596</f>
        <v>6.7000000000000002E-4</v>
      </c>
      <c r="S596" s="222">
        <v>0</v>
      </c>
      <c r="T596" s="221">
        <f>S596*H596</f>
        <v>0</v>
      </c>
      <c r="AR596" s="193" t="s">
        <v>115</v>
      </c>
      <c r="AT596" s="193" t="s">
        <v>110</v>
      </c>
      <c r="AU596" s="193" t="s">
        <v>42</v>
      </c>
      <c r="AY596" s="193" t="s">
        <v>108</v>
      </c>
      <c r="BE596" s="194">
        <f>IF(N596="základní",J596,0)</f>
        <v>0</v>
      </c>
      <c r="BF596" s="194">
        <f>IF(N596="snížená",J596,0)</f>
        <v>0</v>
      </c>
      <c r="BG596" s="194">
        <f>IF(N596="zákl. přenesená",J596,0)</f>
        <v>0</v>
      </c>
      <c r="BH596" s="194">
        <f>IF(N596="sníž. přenesená",J596,0)</f>
        <v>0</v>
      </c>
      <c r="BI596" s="194">
        <f>IF(N596="nulová",J596,0)</f>
        <v>0</v>
      </c>
      <c r="BJ596" s="193" t="s">
        <v>38</v>
      </c>
      <c r="BK596" s="194">
        <f>ROUND(I596*H596,2)</f>
        <v>0</v>
      </c>
      <c r="BL596" s="193" t="s">
        <v>115</v>
      </c>
      <c r="BM596" s="193" t="s">
        <v>711</v>
      </c>
    </row>
    <row r="597" spans="2:65" s="227" customFormat="1" ht="27" x14ac:dyDescent="0.3">
      <c r="B597" s="232"/>
      <c r="D597" s="236" t="s">
        <v>117</v>
      </c>
      <c r="E597" s="228" t="s">
        <v>1</v>
      </c>
      <c r="F597" s="235" t="s">
        <v>712</v>
      </c>
      <c r="H597" s="234">
        <v>67</v>
      </c>
      <c r="I597" s="233"/>
      <c r="L597" s="232"/>
      <c r="M597" s="231"/>
      <c r="N597" s="230"/>
      <c r="O597" s="230"/>
      <c r="P597" s="230"/>
      <c r="Q597" s="230"/>
      <c r="R597" s="230"/>
      <c r="S597" s="230"/>
      <c r="T597" s="229"/>
      <c r="AT597" s="228" t="s">
        <v>117</v>
      </c>
      <c r="AU597" s="228" t="s">
        <v>42</v>
      </c>
      <c r="AV597" s="227" t="s">
        <v>42</v>
      </c>
      <c r="AW597" s="227" t="s">
        <v>19</v>
      </c>
      <c r="AX597" s="227" t="s">
        <v>37</v>
      </c>
      <c r="AY597" s="228" t="s">
        <v>108</v>
      </c>
    </row>
    <row r="598" spans="2:65" s="208" customFormat="1" ht="29.85" customHeight="1" x14ac:dyDescent="0.3">
      <c r="B598" s="216"/>
      <c r="D598" s="220" t="s">
        <v>36</v>
      </c>
      <c r="E598" s="219" t="s">
        <v>713</v>
      </c>
      <c r="F598" s="219" t="s">
        <v>714</v>
      </c>
      <c r="I598" s="218"/>
      <c r="J598" s="217">
        <f>BK598</f>
        <v>0</v>
      </c>
      <c r="L598" s="216"/>
      <c r="M598" s="215"/>
      <c r="N598" s="213"/>
      <c r="O598" s="213"/>
      <c r="P598" s="214">
        <f>SUM(P599:P618)</f>
        <v>0</v>
      </c>
      <c r="Q598" s="213"/>
      <c r="R598" s="214">
        <f>SUM(R599:R618)</f>
        <v>4.9008019999999999E-2</v>
      </c>
      <c r="S598" s="213"/>
      <c r="T598" s="212">
        <f>SUM(T599:T618)</f>
        <v>0</v>
      </c>
      <c r="AR598" s="210" t="s">
        <v>38</v>
      </c>
      <c r="AT598" s="211" t="s">
        <v>36</v>
      </c>
      <c r="AU598" s="211" t="s">
        <v>38</v>
      </c>
      <c r="AY598" s="210" t="s">
        <v>108</v>
      </c>
      <c r="BK598" s="209">
        <f>SUM(BK599:BK618)</f>
        <v>0</v>
      </c>
    </row>
    <row r="599" spans="2:65" s="188" customFormat="1" ht="22.5" customHeight="1" x14ac:dyDescent="0.3">
      <c r="B599" s="207"/>
      <c r="C599" s="206" t="s">
        <v>737</v>
      </c>
      <c r="D599" s="206" t="s">
        <v>110</v>
      </c>
      <c r="E599" s="205" t="s">
        <v>716</v>
      </c>
      <c r="F599" s="200" t="s">
        <v>717</v>
      </c>
      <c r="G599" s="204" t="s">
        <v>113</v>
      </c>
      <c r="H599" s="203">
        <v>747.8</v>
      </c>
      <c r="I599" s="202"/>
      <c r="J599" s="201">
        <f>ROUND(I599*H599,2)</f>
        <v>0</v>
      </c>
      <c r="K599" s="200" t="s">
        <v>279</v>
      </c>
      <c r="L599" s="189"/>
      <c r="M599" s="199" t="s">
        <v>1</v>
      </c>
      <c r="N599" s="224" t="s">
        <v>26</v>
      </c>
      <c r="O599" s="223"/>
      <c r="P599" s="222">
        <f>O599*H599</f>
        <v>0</v>
      </c>
      <c r="Q599" s="222">
        <v>0</v>
      </c>
      <c r="R599" s="222">
        <f>Q599*H599</f>
        <v>0</v>
      </c>
      <c r="S599" s="222">
        <v>0</v>
      </c>
      <c r="T599" s="221">
        <f>S599*H599</f>
        <v>0</v>
      </c>
      <c r="AR599" s="193" t="s">
        <v>115</v>
      </c>
      <c r="AT599" s="193" t="s">
        <v>110</v>
      </c>
      <c r="AU599" s="193" t="s">
        <v>42</v>
      </c>
      <c r="AY599" s="193" t="s">
        <v>108</v>
      </c>
      <c r="BE599" s="194">
        <f>IF(N599="základní",J599,0)</f>
        <v>0</v>
      </c>
      <c r="BF599" s="194">
        <f>IF(N599="snížená",J599,0)</f>
        <v>0</v>
      </c>
      <c r="BG599" s="194">
        <f>IF(N599="zákl. přenesená",J599,0)</f>
        <v>0</v>
      </c>
      <c r="BH599" s="194">
        <f>IF(N599="sníž. přenesená",J599,0)</f>
        <v>0</v>
      </c>
      <c r="BI599" s="194">
        <f>IF(N599="nulová",J599,0)</f>
        <v>0</v>
      </c>
      <c r="BJ599" s="193" t="s">
        <v>38</v>
      </c>
      <c r="BK599" s="194">
        <f>ROUND(I599*H599,2)</f>
        <v>0</v>
      </c>
      <c r="BL599" s="193" t="s">
        <v>115</v>
      </c>
      <c r="BM599" s="193" t="s">
        <v>718</v>
      </c>
    </row>
    <row r="600" spans="2:65" s="227" customFormat="1" x14ac:dyDescent="0.3">
      <c r="B600" s="232"/>
      <c r="D600" s="236" t="s">
        <v>117</v>
      </c>
      <c r="E600" s="228" t="s">
        <v>1</v>
      </c>
      <c r="F600" s="235" t="s">
        <v>719</v>
      </c>
      <c r="H600" s="234">
        <v>269.27999999999997</v>
      </c>
      <c r="I600" s="233"/>
      <c r="L600" s="232"/>
      <c r="M600" s="231"/>
      <c r="N600" s="230"/>
      <c r="O600" s="230"/>
      <c r="P600" s="230"/>
      <c r="Q600" s="230"/>
      <c r="R600" s="230"/>
      <c r="S600" s="230"/>
      <c r="T600" s="229"/>
      <c r="AT600" s="228" t="s">
        <v>117</v>
      </c>
      <c r="AU600" s="228" t="s">
        <v>42</v>
      </c>
      <c r="AV600" s="227" t="s">
        <v>42</v>
      </c>
      <c r="AW600" s="227" t="s">
        <v>19</v>
      </c>
      <c r="AX600" s="227" t="s">
        <v>37</v>
      </c>
      <c r="AY600" s="228" t="s">
        <v>108</v>
      </c>
    </row>
    <row r="601" spans="2:65" s="227" customFormat="1" x14ac:dyDescent="0.3">
      <c r="B601" s="232"/>
      <c r="D601" s="236" t="s">
        <v>117</v>
      </c>
      <c r="E601" s="228" t="s">
        <v>1</v>
      </c>
      <c r="F601" s="235" t="s">
        <v>720</v>
      </c>
      <c r="H601" s="234">
        <v>101.24</v>
      </c>
      <c r="I601" s="233"/>
      <c r="L601" s="232"/>
      <c r="M601" s="231"/>
      <c r="N601" s="230"/>
      <c r="O601" s="230"/>
      <c r="P601" s="230"/>
      <c r="Q601" s="230"/>
      <c r="R601" s="230"/>
      <c r="S601" s="230"/>
      <c r="T601" s="229"/>
      <c r="AT601" s="228" t="s">
        <v>117</v>
      </c>
      <c r="AU601" s="228" t="s">
        <v>42</v>
      </c>
      <c r="AV601" s="227" t="s">
        <v>42</v>
      </c>
      <c r="AW601" s="227" t="s">
        <v>19</v>
      </c>
      <c r="AX601" s="227" t="s">
        <v>37</v>
      </c>
      <c r="AY601" s="228" t="s">
        <v>108</v>
      </c>
    </row>
    <row r="602" spans="2:65" s="227" customFormat="1" x14ac:dyDescent="0.3">
      <c r="B602" s="232"/>
      <c r="D602" s="236" t="s">
        <v>117</v>
      </c>
      <c r="E602" s="228" t="s">
        <v>1</v>
      </c>
      <c r="F602" s="235" t="s">
        <v>721</v>
      </c>
      <c r="H602" s="234">
        <v>254.88</v>
      </c>
      <c r="I602" s="233"/>
      <c r="L602" s="232"/>
      <c r="M602" s="231"/>
      <c r="N602" s="230"/>
      <c r="O602" s="230"/>
      <c r="P602" s="230"/>
      <c r="Q602" s="230"/>
      <c r="R602" s="230"/>
      <c r="S602" s="230"/>
      <c r="T602" s="229"/>
      <c r="AT602" s="228" t="s">
        <v>117</v>
      </c>
      <c r="AU602" s="228" t="s">
        <v>42</v>
      </c>
      <c r="AV602" s="227" t="s">
        <v>42</v>
      </c>
      <c r="AW602" s="227" t="s">
        <v>19</v>
      </c>
      <c r="AX602" s="227" t="s">
        <v>37</v>
      </c>
      <c r="AY602" s="228" t="s">
        <v>108</v>
      </c>
    </row>
    <row r="603" spans="2:65" s="227" customFormat="1" x14ac:dyDescent="0.3">
      <c r="B603" s="232"/>
      <c r="D603" s="240" t="s">
        <v>117</v>
      </c>
      <c r="E603" s="239" t="s">
        <v>1</v>
      </c>
      <c r="F603" s="238" t="s">
        <v>722</v>
      </c>
      <c r="H603" s="237">
        <v>122.4</v>
      </c>
      <c r="I603" s="233"/>
      <c r="L603" s="232"/>
      <c r="M603" s="231"/>
      <c r="N603" s="230"/>
      <c r="O603" s="230"/>
      <c r="P603" s="230"/>
      <c r="Q603" s="230"/>
      <c r="R603" s="230"/>
      <c r="S603" s="230"/>
      <c r="T603" s="229"/>
      <c r="AT603" s="228" t="s">
        <v>117</v>
      </c>
      <c r="AU603" s="228" t="s">
        <v>42</v>
      </c>
      <c r="AV603" s="227" t="s">
        <v>42</v>
      </c>
      <c r="AW603" s="227" t="s">
        <v>19</v>
      </c>
      <c r="AX603" s="227" t="s">
        <v>37</v>
      </c>
      <c r="AY603" s="228" t="s">
        <v>108</v>
      </c>
    </row>
    <row r="604" spans="2:65" s="188" customFormat="1" ht="31.5" customHeight="1" x14ac:dyDescent="0.3">
      <c r="B604" s="207"/>
      <c r="C604" s="206" t="s">
        <v>741</v>
      </c>
      <c r="D604" s="206" t="s">
        <v>110</v>
      </c>
      <c r="E604" s="205" t="s">
        <v>724</v>
      </c>
      <c r="F604" s="200" t="s">
        <v>725</v>
      </c>
      <c r="G604" s="204" t="s">
        <v>113</v>
      </c>
      <c r="H604" s="203">
        <v>67302</v>
      </c>
      <c r="I604" s="202"/>
      <c r="J604" s="201">
        <f>ROUND(I604*H604,2)</f>
        <v>0</v>
      </c>
      <c r="K604" s="200" t="s">
        <v>279</v>
      </c>
      <c r="L604" s="189"/>
      <c r="M604" s="199" t="s">
        <v>1</v>
      </c>
      <c r="N604" s="224" t="s">
        <v>26</v>
      </c>
      <c r="O604" s="223"/>
      <c r="P604" s="222">
        <f>O604*H604</f>
        <v>0</v>
      </c>
      <c r="Q604" s="222">
        <v>0</v>
      </c>
      <c r="R604" s="222">
        <f>Q604*H604</f>
        <v>0</v>
      </c>
      <c r="S604" s="222">
        <v>0</v>
      </c>
      <c r="T604" s="221">
        <f>S604*H604</f>
        <v>0</v>
      </c>
      <c r="AR604" s="193" t="s">
        <v>115</v>
      </c>
      <c r="AT604" s="193" t="s">
        <v>110</v>
      </c>
      <c r="AU604" s="193" t="s">
        <v>42</v>
      </c>
      <c r="AY604" s="193" t="s">
        <v>108</v>
      </c>
      <c r="BE604" s="194">
        <f>IF(N604="základní",J604,0)</f>
        <v>0</v>
      </c>
      <c r="BF604" s="194">
        <f>IF(N604="snížená",J604,0)</f>
        <v>0</v>
      </c>
      <c r="BG604" s="194">
        <f>IF(N604="zákl. přenesená",J604,0)</f>
        <v>0</v>
      </c>
      <c r="BH604" s="194">
        <f>IF(N604="sníž. přenesená",J604,0)</f>
        <v>0</v>
      </c>
      <c r="BI604" s="194">
        <f>IF(N604="nulová",J604,0)</f>
        <v>0</v>
      </c>
      <c r="BJ604" s="193" t="s">
        <v>38</v>
      </c>
      <c r="BK604" s="194">
        <f>ROUND(I604*H604,2)</f>
        <v>0</v>
      </c>
      <c r="BL604" s="193" t="s">
        <v>115</v>
      </c>
      <c r="BM604" s="193" t="s">
        <v>726</v>
      </c>
    </row>
    <row r="605" spans="2:65" s="227" customFormat="1" x14ac:dyDescent="0.3">
      <c r="B605" s="232"/>
      <c r="D605" s="240" t="s">
        <v>117</v>
      </c>
      <c r="E605" s="239" t="s">
        <v>1</v>
      </c>
      <c r="F605" s="238" t="s">
        <v>727</v>
      </c>
      <c r="H605" s="237">
        <v>67302</v>
      </c>
      <c r="I605" s="233"/>
      <c r="L605" s="232"/>
      <c r="M605" s="231"/>
      <c r="N605" s="230"/>
      <c r="O605" s="230"/>
      <c r="P605" s="230"/>
      <c r="Q605" s="230"/>
      <c r="R605" s="230"/>
      <c r="S605" s="230"/>
      <c r="T605" s="229"/>
      <c r="AT605" s="228" t="s">
        <v>117</v>
      </c>
      <c r="AU605" s="228" t="s">
        <v>42</v>
      </c>
      <c r="AV605" s="227" t="s">
        <v>42</v>
      </c>
      <c r="AW605" s="227" t="s">
        <v>19</v>
      </c>
      <c r="AX605" s="227" t="s">
        <v>37</v>
      </c>
      <c r="AY605" s="228" t="s">
        <v>108</v>
      </c>
    </row>
    <row r="606" spans="2:65" s="188" customFormat="1" ht="22.5" customHeight="1" x14ac:dyDescent="0.3">
      <c r="B606" s="207"/>
      <c r="C606" s="206" t="s">
        <v>745</v>
      </c>
      <c r="D606" s="206" t="s">
        <v>110</v>
      </c>
      <c r="E606" s="205" t="s">
        <v>729</v>
      </c>
      <c r="F606" s="200" t="s">
        <v>730</v>
      </c>
      <c r="G606" s="204" t="s">
        <v>113</v>
      </c>
      <c r="H606" s="203">
        <v>747.8</v>
      </c>
      <c r="I606" s="202"/>
      <c r="J606" s="201">
        <f>ROUND(I606*H606,2)</f>
        <v>0</v>
      </c>
      <c r="K606" s="200" t="s">
        <v>279</v>
      </c>
      <c r="L606" s="189"/>
      <c r="M606" s="199" t="s">
        <v>1</v>
      </c>
      <c r="N606" s="224" t="s">
        <v>26</v>
      </c>
      <c r="O606" s="223"/>
      <c r="P606" s="222">
        <f>O606*H606</f>
        <v>0</v>
      </c>
      <c r="Q606" s="222">
        <v>0</v>
      </c>
      <c r="R606" s="222">
        <f>Q606*H606</f>
        <v>0</v>
      </c>
      <c r="S606" s="222">
        <v>0</v>
      </c>
      <c r="T606" s="221">
        <f>S606*H606</f>
        <v>0</v>
      </c>
      <c r="AR606" s="193" t="s">
        <v>115</v>
      </c>
      <c r="AT606" s="193" t="s">
        <v>110</v>
      </c>
      <c r="AU606" s="193" t="s">
        <v>42</v>
      </c>
      <c r="AY606" s="193" t="s">
        <v>108</v>
      </c>
      <c r="BE606" s="194">
        <f>IF(N606="základní",J606,0)</f>
        <v>0</v>
      </c>
      <c r="BF606" s="194">
        <f>IF(N606="snížená",J606,0)</f>
        <v>0</v>
      </c>
      <c r="BG606" s="194">
        <f>IF(N606="zákl. přenesená",J606,0)</f>
        <v>0</v>
      </c>
      <c r="BH606" s="194">
        <f>IF(N606="sníž. přenesená",J606,0)</f>
        <v>0</v>
      </c>
      <c r="BI606" s="194">
        <f>IF(N606="nulová",J606,0)</f>
        <v>0</v>
      </c>
      <c r="BJ606" s="193" t="s">
        <v>38</v>
      </c>
      <c r="BK606" s="194">
        <f>ROUND(I606*H606,2)</f>
        <v>0</v>
      </c>
      <c r="BL606" s="193" t="s">
        <v>115</v>
      </c>
      <c r="BM606" s="193" t="s">
        <v>731</v>
      </c>
    </row>
    <row r="607" spans="2:65" s="227" customFormat="1" x14ac:dyDescent="0.3">
      <c r="B607" s="232"/>
      <c r="D607" s="240" t="s">
        <v>117</v>
      </c>
      <c r="E607" s="239" t="s">
        <v>1</v>
      </c>
      <c r="F607" s="238" t="s">
        <v>732</v>
      </c>
      <c r="H607" s="237">
        <v>747.8</v>
      </c>
      <c r="I607" s="233"/>
      <c r="L607" s="232"/>
      <c r="M607" s="231"/>
      <c r="N607" s="230"/>
      <c r="O607" s="230"/>
      <c r="P607" s="230"/>
      <c r="Q607" s="230"/>
      <c r="R607" s="230"/>
      <c r="S607" s="230"/>
      <c r="T607" s="229"/>
      <c r="AT607" s="228" t="s">
        <v>117</v>
      </c>
      <c r="AU607" s="228" t="s">
        <v>42</v>
      </c>
      <c r="AV607" s="227" t="s">
        <v>42</v>
      </c>
      <c r="AW607" s="227" t="s">
        <v>19</v>
      </c>
      <c r="AX607" s="227" t="s">
        <v>37</v>
      </c>
      <c r="AY607" s="228" t="s">
        <v>108</v>
      </c>
    </row>
    <row r="608" spans="2:65" s="188" customFormat="1" ht="22.5" customHeight="1" x14ac:dyDescent="0.3">
      <c r="B608" s="207"/>
      <c r="C608" s="206" t="s">
        <v>749</v>
      </c>
      <c r="D608" s="206" t="s">
        <v>110</v>
      </c>
      <c r="E608" s="205" t="s">
        <v>734</v>
      </c>
      <c r="F608" s="200" t="s">
        <v>735</v>
      </c>
      <c r="G608" s="204" t="s">
        <v>113</v>
      </c>
      <c r="H608" s="203">
        <v>747.8</v>
      </c>
      <c r="I608" s="202"/>
      <c r="J608" s="201">
        <f>ROUND(I608*H608,2)</f>
        <v>0</v>
      </c>
      <c r="K608" s="200" t="s">
        <v>279</v>
      </c>
      <c r="L608" s="189"/>
      <c r="M608" s="199" t="s">
        <v>1</v>
      </c>
      <c r="N608" s="224" t="s">
        <v>26</v>
      </c>
      <c r="O608" s="223"/>
      <c r="P608" s="222">
        <f>O608*H608</f>
        <v>0</v>
      </c>
      <c r="Q608" s="222">
        <v>0</v>
      </c>
      <c r="R608" s="222">
        <f>Q608*H608</f>
        <v>0</v>
      </c>
      <c r="S608" s="222">
        <v>0</v>
      </c>
      <c r="T608" s="221">
        <f>S608*H608</f>
        <v>0</v>
      </c>
      <c r="AR608" s="193" t="s">
        <v>115</v>
      </c>
      <c r="AT608" s="193" t="s">
        <v>110</v>
      </c>
      <c r="AU608" s="193" t="s">
        <v>42</v>
      </c>
      <c r="AY608" s="193" t="s">
        <v>108</v>
      </c>
      <c r="BE608" s="194">
        <f>IF(N608="základní",J608,0)</f>
        <v>0</v>
      </c>
      <c r="BF608" s="194">
        <f>IF(N608="snížená",J608,0)</f>
        <v>0</v>
      </c>
      <c r="BG608" s="194">
        <f>IF(N608="zákl. přenesená",J608,0)</f>
        <v>0</v>
      </c>
      <c r="BH608" s="194">
        <f>IF(N608="sníž. přenesená",J608,0)</f>
        <v>0</v>
      </c>
      <c r="BI608" s="194">
        <f>IF(N608="nulová",J608,0)</f>
        <v>0</v>
      </c>
      <c r="BJ608" s="193" t="s">
        <v>38</v>
      </c>
      <c r="BK608" s="194">
        <f>ROUND(I608*H608,2)</f>
        <v>0</v>
      </c>
      <c r="BL608" s="193" t="s">
        <v>115</v>
      </c>
      <c r="BM608" s="193" t="s">
        <v>736</v>
      </c>
    </row>
    <row r="609" spans="2:65" s="227" customFormat="1" x14ac:dyDescent="0.3">
      <c r="B609" s="232"/>
      <c r="D609" s="240" t="s">
        <v>117</v>
      </c>
      <c r="E609" s="239" t="s">
        <v>1</v>
      </c>
      <c r="F609" s="238" t="s">
        <v>732</v>
      </c>
      <c r="H609" s="237">
        <v>747.8</v>
      </c>
      <c r="I609" s="233"/>
      <c r="L609" s="232"/>
      <c r="M609" s="231"/>
      <c r="N609" s="230"/>
      <c r="O609" s="230"/>
      <c r="P609" s="230"/>
      <c r="Q609" s="230"/>
      <c r="R609" s="230"/>
      <c r="S609" s="230"/>
      <c r="T609" s="229"/>
      <c r="AT609" s="228" t="s">
        <v>117</v>
      </c>
      <c r="AU609" s="228" t="s">
        <v>42</v>
      </c>
      <c r="AV609" s="227" t="s">
        <v>42</v>
      </c>
      <c r="AW609" s="227" t="s">
        <v>19</v>
      </c>
      <c r="AX609" s="227" t="s">
        <v>37</v>
      </c>
      <c r="AY609" s="228" t="s">
        <v>108</v>
      </c>
    </row>
    <row r="610" spans="2:65" s="188" customFormat="1" ht="22.5" customHeight="1" x14ac:dyDescent="0.3">
      <c r="B610" s="207"/>
      <c r="C610" s="206" t="s">
        <v>756</v>
      </c>
      <c r="D610" s="206" t="s">
        <v>110</v>
      </c>
      <c r="E610" s="205" t="s">
        <v>738</v>
      </c>
      <c r="F610" s="200" t="s">
        <v>739</v>
      </c>
      <c r="G610" s="204" t="s">
        <v>113</v>
      </c>
      <c r="H610" s="203">
        <v>67302</v>
      </c>
      <c r="I610" s="202"/>
      <c r="J610" s="201">
        <f>ROUND(I610*H610,2)</f>
        <v>0</v>
      </c>
      <c r="K610" s="200" t="s">
        <v>279</v>
      </c>
      <c r="L610" s="189"/>
      <c r="M610" s="199" t="s">
        <v>1</v>
      </c>
      <c r="N610" s="224" t="s">
        <v>26</v>
      </c>
      <c r="O610" s="223"/>
      <c r="P610" s="222">
        <f>O610*H610</f>
        <v>0</v>
      </c>
      <c r="Q610" s="222">
        <v>0</v>
      </c>
      <c r="R610" s="222">
        <f>Q610*H610</f>
        <v>0</v>
      </c>
      <c r="S610" s="222">
        <v>0</v>
      </c>
      <c r="T610" s="221">
        <f>S610*H610</f>
        <v>0</v>
      </c>
      <c r="AR610" s="193" t="s">
        <v>115</v>
      </c>
      <c r="AT610" s="193" t="s">
        <v>110</v>
      </c>
      <c r="AU610" s="193" t="s">
        <v>42</v>
      </c>
      <c r="AY610" s="193" t="s">
        <v>108</v>
      </c>
      <c r="BE610" s="194">
        <f>IF(N610="základní",J610,0)</f>
        <v>0</v>
      </c>
      <c r="BF610" s="194">
        <f>IF(N610="snížená",J610,0)</f>
        <v>0</v>
      </c>
      <c r="BG610" s="194">
        <f>IF(N610="zákl. přenesená",J610,0)</f>
        <v>0</v>
      </c>
      <c r="BH610" s="194">
        <f>IF(N610="sníž. přenesená",J610,0)</f>
        <v>0</v>
      </c>
      <c r="BI610" s="194">
        <f>IF(N610="nulová",J610,0)</f>
        <v>0</v>
      </c>
      <c r="BJ610" s="193" t="s">
        <v>38</v>
      </c>
      <c r="BK610" s="194">
        <f>ROUND(I610*H610,2)</f>
        <v>0</v>
      </c>
      <c r="BL610" s="193" t="s">
        <v>115</v>
      </c>
      <c r="BM610" s="193" t="s">
        <v>740</v>
      </c>
    </row>
    <row r="611" spans="2:65" s="227" customFormat="1" x14ac:dyDescent="0.3">
      <c r="B611" s="232"/>
      <c r="D611" s="240" t="s">
        <v>117</v>
      </c>
      <c r="E611" s="239" t="s">
        <v>1</v>
      </c>
      <c r="F611" s="238" t="s">
        <v>727</v>
      </c>
      <c r="H611" s="237">
        <v>67302</v>
      </c>
      <c r="I611" s="233"/>
      <c r="L611" s="232"/>
      <c r="M611" s="231"/>
      <c r="N611" s="230"/>
      <c r="O611" s="230"/>
      <c r="P611" s="230"/>
      <c r="Q611" s="230"/>
      <c r="R611" s="230"/>
      <c r="S611" s="230"/>
      <c r="T611" s="229"/>
      <c r="AT611" s="228" t="s">
        <v>117</v>
      </c>
      <c r="AU611" s="228" t="s">
        <v>42</v>
      </c>
      <c r="AV611" s="227" t="s">
        <v>42</v>
      </c>
      <c r="AW611" s="227" t="s">
        <v>19</v>
      </c>
      <c r="AX611" s="227" t="s">
        <v>37</v>
      </c>
      <c r="AY611" s="228" t="s">
        <v>108</v>
      </c>
    </row>
    <row r="612" spans="2:65" s="188" customFormat="1" ht="22.5" customHeight="1" x14ac:dyDescent="0.3">
      <c r="B612" s="207"/>
      <c r="C612" s="206" t="s">
        <v>762</v>
      </c>
      <c r="D612" s="206" t="s">
        <v>110</v>
      </c>
      <c r="E612" s="205" t="s">
        <v>742</v>
      </c>
      <c r="F612" s="200" t="s">
        <v>743</v>
      </c>
      <c r="G612" s="204" t="s">
        <v>113</v>
      </c>
      <c r="H612" s="203">
        <v>747.8</v>
      </c>
      <c r="I612" s="202"/>
      <c r="J612" s="201">
        <f>ROUND(I612*H612,2)</f>
        <v>0</v>
      </c>
      <c r="K612" s="200" t="s">
        <v>279</v>
      </c>
      <c r="L612" s="189"/>
      <c r="M612" s="199" t="s">
        <v>1</v>
      </c>
      <c r="N612" s="224" t="s">
        <v>26</v>
      </c>
      <c r="O612" s="223"/>
      <c r="P612" s="222">
        <f>O612*H612</f>
        <v>0</v>
      </c>
      <c r="Q612" s="222">
        <v>0</v>
      </c>
      <c r="R612" s="222">
        <f>Q612*H612</f>
        <v>0</v>
      </c>
      <c r="S612" s="222">
        <v>0</v>
      </c>
      <c r="T612" s="221">
        <f>S612*H612</f>
        <v>0</v>
      </c>
      <c r="AR612" s="193" t="s">
        <v>115</v>
      </c>
      <c r="AT612" s="193" t="s">
        <v>110</v>
      </c>
      <c r="AU612" s="193" t="s">
        <v>42</v>
      </c>
      <c r="AY612" s="193" t="s">
        <v>108</v>
      </c>
      <c r="BE612" s="194">
        <f>IF(N612="základní",J612,0)</f>
        <v>0</v>
      </c>
      <c r="BF612" s="194">
        <f>IF(N612="snížená",J612,0)</f>
        <v>0</v>
      </c>
      <c r="BG612" s="194">
        <f>IF(N612="zákl. přenesená",J612,0)</f>
        <v>0</v>
      </c>
      <c r="BH612" s="194">
        <f>IF(N612="sníž. přenesená",J612,0)</f>
        <v>0</v>
      </c>
      <c r="BI612" s="194">
        <f>IF(N612="nulová",J612,0)</f>
        <v>0</v>
      </c>
      <c r="BJ612" s="193" t="s">
        <v>38</v>
      </c>
      <c r="BK612" s="194">
        <f>ROUND(I612*H612,2)</f>
        <v>0</v>
      </c>
      <c r="BL612" s="193" t="s">
        <v>115</v>
      </c>
      <c r="BM612" s="193" t="s">
        <v>744</v>
      </c>
    </row>
    <row r="613" spans="2:65" s="227" customFormat="1" x14ac:dyDescent="0.3">
      <c r="B613" s="232"/>
      <c r="D613" s="240" t="s">
        <v>117</v>
      </c>
      <c r="E613" s="239" t="s">
        <v>1</v>
      </c>
      <c r="F613" s="238" t="s">
        <v>732</v>
      </c>
      <c r="H613" s="237">
        <v>747.8</v>
      </c>
      <c r="I613" s="233"/>
      <c r="L613" s="232"/>
      <c r="M613" s="231"/>
      <c r="N613" s="230"/>
      <c r="O613" s="230"/>
      <c r="P613" s="230"/>
      <c r="Q613" s="230"/>
      <c r="R613" s="230"/>
      <c r="S613" s="230"/>
      <c r="T613" s="229"/>
      <c r="AT613" s="228" t="s">
        <v>117</v>
      </c>
      <c r="AU613" s="228" t="s">
        <v>42</v>
      </c>
      <c r="AV613" s="227" t="s">
        <v>42</v>
      </c>
      <c r="AW613" s="227" t="s">
        <v>19</v>
      </c>
      <c r="AX613" s="227" t="s">
        <v>37</v>
      </c>
      <c r="AY613" s="228" t="s">
        <v>108</v>
      </c>
    </row>
    <row r="614" spans="2:65" s="188" customFormat="1" ht="31.5" customHeight="1" x14ac:dyDescent="0.3">
      <c r="B614" s="207"/>
      <c r="C614" s="206" t="s">
        <v>767</v>
      </c>
      <c r="D614" s="206" t="s">
        <v>110</v>
      </c>
      <c r="E614" s="205" t="s">
        <v>746</v>
      </c>
      <c r="F614" s="200" t="s">
        <v>747</v>
      </c>
      <c r="G614" s="204" t="s">
        <v>113</v>
      </c>
      <c r="H614" s="203">
        <v>360.31400000000002</v>
      </c>
      <c r="I614" s="202"/>
      <c r="J614" s="201">
        <f>ROUND(I614*H614,2)</f>
        <v>0</v>
      </c>
      <c r="K614" s="200" t="s">
        <v>279</v>
      </c>
      <c r="L614" s="189"/>
      <c r="M614" s="199" t="s">
        <v>1</v>
      </c>
      <c r="N614" s="224" t="s">
        <v>26</v>
      </c>
      <c r="O614" s="223"/>
      <c r="P614" s="222">
        <f>O614*H614</f>
        <v>0</v>
      </c>
      <c r="Q614" s="222">
        <v>1.2999999999999999E-4</v>
      </c>
      <c r="R614" s="222">
        <f>Q614*H614</f>
        <v>4.6840819999999998E-2</v>
      </c>
      <c r="S614" s="222">
        <v>0</v>
      </c>
      <c r="T614" s="221">
        <f>S614*H614</f>
        <v>0</v>
      </c>
      <c r="AR614" s="193" t="s">
        <v>115</v>
      </c>
      <c r="AT614" s="193" t="s">
        <v>110</v>
      </c>
      <c r="AU614" s="193" t="s">
        <v>42</v>
      </c>
      <c r="AY614" s="193" t="s">
        <v>108</v>
      </c>
      <c r="BE614" s="194">
        <f>IF(N614="základní",J614,0)</f>
        <v>0</v>
      </c>
      <c r="BF614" s="194">
        <f>IF(N614="snížená",J614,0)</f>
        <v>0</v>
      </c>
      <c r="BG614" s="194">
        <f>IF(N614="zákl. přenesená",J614,0)</f>
        <v>0</v>
      </c>
      <c r="BH614" s="194">
        <f>IF(N614="sníž. přenesená",J614,0)</f>
        <v>0</v>
      </c>
      <c r="BI614" s="194">
        <f>IF(N614="nulová",J614,0)</f>
        <v>0</v>
      </c>
      <c r="BJ614" s="193" t="s">
        <v>38</v>
      </c>
      <c r="BK614" s="194">
        <f>ROUND(I614*H614,2)</f>
        <v>0</v>
      </c>
      <c r="BL614" s="193" t="s">
        <v>115</v>
      </c>
      <c r="BM614" s="193" t="s">
        <v>748</v>
      </c>
    </row>
    <row r="615" spans="2:65" s="227" customFormat="1" x14ac:dyDescent="0.3">
      <c r="B615" s="232"/>
      <c r="D615" s="236" t="s">
        <v>117</v>
      </c>
      <c r="E615" s="228" t="s">
        <v>1</v>
      </c>
      <c r="F615" s="235" t="s">
        <v>701</v>
      </c>
      <c r="H615" s="234">
        <v>253.63399999999999</v>
      </c>
      <c r="I615" s="233"/>
      <c r="L615" s="232"/>
      <c r="M615" s="231"/>
      <c r="N615" s="230"/>
      <c r="O615" s="230"/>
      <c r="P615" s="230"/>
      <c r="Q615" s="230"/>
      <c r="R615" s="230"/>
      <c r="S615" s="230"/>
      <c r="T615" s="229"/>
      <c r="AT615" s="228" t="s">
        <v>117</v>
      </c>
      <c r="AU615" s="228" t="s">
        <v>42</v>
      </c>
      <c r="AV615" s="227" t="s">
        <v>42</v>
      </c>
      <c r="AW615" s="227" t="s">
        <v>19</v>
      </c>
      <c r="AX615" s="227" t="s">
        <v>37</v>
      </c>
      <c r="AY615" s="228" t="s">
        <v>108</v>
      </c>
    </row>
    <row r="616" spans="2:65" s="227" customFormat="1" x14ac:dyDescent="0.3">
      <c r="B616" s="232"/>
      <c r="D616" s="240" t="s">
        <v>117</v>
      </c>
      <c r="E616" s="239" t="s">
        <v>1</v>
      </c>
      <c r="F616" s="238" t="s">
        <v>702</v>
      </c>
      <c r="H616" s="237">
        <v>106.68</v>
      </c>
      <c r="I616" s="233"/>
      <c r="L616" s="232"/>
      <c r="M616" s="231"/>
      <c r="N616" s="230"/>
      <c r="O616" s="230"/>
      <c r="P616" s="230"/>
      <c r="Q616" s="230"/>
      <c r="R616" s="230"/>
      <c r="S616" s="230"/>
      <c r="T616" s="229"/>
      <c r="AT616" s="228" t="s">
        <v>117</v>
      </c>
      <c r="AU616" s="228" t="s">
        <v>42</v>
      </c>
      <c r="AV616" s="227" t="s">
        <v>42</v>
      </c>
      <c r="AW616" s="227" t="s">
        <v>19</v>
      </c>
      <c r="AX616" s="227" t="s">
        <v>37</v>
      </c>
      <c r="AY616" s="228" t="s">
        <v>108</v>
      </c>
    </row>
    <row r="617" spans="2:65" s="188" customFormat="1" ht="31.5" customHeight="1" x14ac:dyDescent="0.3">
      <c r="B617" s="207"/>
      <c r="C617" s="206" t="s">
        <v>713</v>
      </c>
      <c r="D617" s="206" t="s">
        <v>110</v>
      </c>
      <c r="E617" s="205" t="s">
        <v>750</v>
      </c>
      <c r="F617" s="200" t="s">
        <v>751</v>
      </c>
      <c r="G617" s="204" t="s">
        <v>113</v>
      </c>
      <c r="H617" s="203">
        <v>10.32</v>
      </c>
      <c r="I617" s="202"/>
      <c r="J617" s="201">
        <f>ROUND(I617*H617,2)</f>
        <v>0</v>
      </c>
      <c r="K617" s="200" t="s">
        <v>279</v>
      </c>
      <c r="L617" s="189"/>
      <c r="M617" s="199" t="s">
        <v>1</v>
      </c>
      <c r="N617" s="224" t="s">
        <v>26</v>
      </c>
      <c r="O617" s="223"/>
      <c r="P617" s="222">
        <f>O617*H617</f>
        <v>0</v>
      </c>
      <c r="Q617" s="222">
        <v>2.1000000000000001E-4</v>
      </c>
      <c r="R617" s="222">
        <f>Q617*H617</f>
        <v>2.1672000000000002E-3</v>
      </c>
      <c r="S617" s="222">
        <v>0</v>
      </c>
      <c r="T617" s="221">
        <f>S617*H617</f>
        <v>0</v>
      </c>
      <c r="AR617" s="193" t="s">
        <v>115</v>
      </c>
      <c r="AT617" s="193" t="s">
        <v>110</v>
      </c>
      <c r="AU617" s="193" t="s">
        <v>42</v>
      </c>
      <c r="AY617" s="193" t="s">
        <v>108</v>
      </c>
      <c r="BE617" s="194">
        <f>IF(N617="základní",J617,0)</f>
        <v>0</v>
      </c>
      <c r="BF617" s="194">
        <f>IF(N617="snížená",J617,0)</f>
        <v>0</v>
      </c>
      <c r="BG617" s="194">
        <f>IF(N617="zákl. přenesená",J617,0)</f>
        <v>0</v>
      </c>
      <c r="BH617" s="194">
        <f>IF(N617="sníž. přenesená",J617,0)</f>
        <v>0</v>
      </c>
      <c r="BI617" s="194">
        <f>IF(N617="nulová",J617,0)</f>
        <v>0</v>
      </c>
      <c r="BJ617" s="193" t="s">
        <v>38</v>
      </c>
      <c r="BK617" s="194">
        <f>ROUND(I617*H617,2)</f>
        <v>0</v>
      </c>
      <c r="BL617" s="193" t="s">
        <v>115</v>
      </c>
      <c r="BM617" s="193" t="s">
        <v>752</v>
      </c>
    </row>
    <row r="618" spans="2:65" s="227" customFormat="1" x14ac:dyDescent="0.3">
      <c r="B618" s="232"/>
      <c r="D618" s="236" t="s">
        <v>117</v>
      </c>
      <c r="E618" s="228" t="s">
        <v>1</v>
      </c>
      <c r="F618" s="235" t="s">
        <v>753</v>
      </c>
      <c r="H618" s="234">
        <v>10.32</v>
      </c>
      <c r="I618" s="233"/>
      <c r="L618" s="232"/>
      <c r="M618" s="231"/>
      <c r="N618" s="230"/>
      <c r="O618" s="230"/>
      <c r="P618" s="230"/>
      <c r="Q618" s="230"/>
      <c r="R618" s="230"/>
      <c r="S618" s="230"/>
      <c r="T618" s="229"/>
      <c r="AT618" s="228" t="s">
        <v>117</v>
      </c>
      <c r="AU618" s="228" t="s">
        <v>42</v>
      </c>
      <c r="AV618" s="227" t="s">
        <v>42</v>
      </c>
      <c r="AW618" s="227" t="s">
        <v>19</v>
      </c>
      <c r="AX618" s="227" t="s">
        <v>37</v>
      </c>
      <c r="AY618" s="228" t="s">
        <v>108</v>
      </c>
    </row>
    <row r="619" spans="2:65" s="208" customFormat="1" ht="29.85" customHeight="1" x14ac:dyDescent="0.3">
      <c r="B619" s="216"/>
      <c r="D619" s="220" t="s">
        <v>36</v>
      </c>
      <c r="E619" s="219" t="s">
        <v>754</v>
      </c>
      <c r="F619" s="219" t="s">
        <v>755</v>
      </c>
      <c r="I619" s="218"/>
      <c r="J619" s="217">
        <f>BK619</f>
        <v>0</v>
      </c>
      <c r="L619" s="216"/>
      <c r="M619" s="215"/>
      <c r="N619" s="213"/>
      <c r="O619" s="213"/>
      <c r="P619" s="214">
        <f>SUM(P620:P677)</f>
        <v>0</v>
      </c>
      <c r="Q619" s="213"/>
      <c r="R619" s="214">
        <f>SUM(R620:R677)</f>
        <v>0</v>
      </c>
      <c r="S619" s="213"/>
      <c r="T619" s="212">
        <f>SUM(T620:T677)</f>
        <v>96.60505999999998</v>
      </c>
      <c r="AR619" s="210" t="s">
        <v>38</v>
      </c>
      <c r="AT619" s="211" t="s">
        <v>36</v>
      </c>
      <c r="AU619" s="211" t="s">
        <v>38</v>
      </c>
      <c r="AY619" s="210" t="s">
        <v>108</v>
      </c>
      <c r="BK619" s="209">
        <f>SUM(BK620:BK677)</f>
        <v>0</v>
      </c>
    </row>
    <row r="620" spans="2:65" s="188" customFormat="1" ht="31.5" customHeight="1" x14ac:dyDescent="0.3">
      <c r="B620" s="207"/>
      <c r="C620" s="206" t="s">
        <v>778</v>
      </c>
      <c r="D620" s="206" t="s">
        <v>110</v>
      </c>
      <c r="E620" s="205" t="s">
        <v>757</v>
      </c>
      <c r="F620" s="200" t="s">
        <v>758</v>
      </c>
      <c r="G620" s="204" t="s">
        <v>122</v>
      </c>
      <c r="H620" s="203">
        <v>2.8239999999999998</v>
      </c>
      <c r="I620" s="202"/>
      <c r="J620" s="201">
        <f>ROUND(I620*H620,2)</f>
        <v>0</v>
      </c>
      <c r="K620" s="200" t="s">
        <v>279</v>
      </c>
      <c r="L620" s="189"/>
      <c r="M620" s="199" t="s">
        <v>1</v>
      </c>
      <c r="N620" s="224" t="s">
        <v>26</v>
      </c>
      <c r="O620" s="223"/>
      <c r="P620" s="222">
        <f>O620*H620</f>
        <v>0</v>
      </c>
      <c r="Q620" s="222">
        <v>0</v>
      </c>
      <c r="R620" s="222">
        <f>Q620*H620</f>
        <v>0</v>
      </c>
      <c r="S620" s="222">
        <v>1.8</v>
      </c>
      <c r="T620" s="221">
        <f>S620*H620</f>
        <v>5.0831999999999997</v>
      </c>
      <c r="AR620" s="193" t="s">
        <v>115</v>
      </c>
      <c r="AT620" s="193" t="s">
        <v>110</v>
      </c>
      <c r="AU620" s="193" t="s">
        <v>42</v>
      </c>
      <c r="AY620" s="193" t="s">
        <v>108</v>
      </c>
      <c r="BE620" s="194">
        <f>IF(N620="základní",J620,0)</f>
        <v>0</v>
      </c>
      <c r="BF620" s="194">
        <f>IF(N620="snížená",J620,0)</f>
        <v>0</v>
      </c>
      <c r="BG620" s="194">
        <f>IF(N620="zákl. přenesená",J620,0)</f>
        <v>0</v>
      </c>
      <c r="BH620" s="194">
        <f>IF(N620="sníž. přenesená",J620,0)</f>
        <v>0</v>
      </c>
      <c r="BI620" s="194">
        <f>IF(N620="nulová",J620,0)</f>
        <v>0</v>
      </c>
      <c r="BJ620" s="193" t="s">
        <v>38</v>
      </c>
      <c r="BK620" s="194">
        <f>ROUND(I620*H620,2)</f>
        <v>0</v>
      </c>
      <c r="BL620" s="193" t="s">
        <v>115</v>
      </c>
      <c r="BM620" s="193" t="s">
        <v>759</v>
      </c>
    </row>
    <row r="621" spans="2:65" s="227" customFormat="1" x14ac:dyDescent="0.3">
      <c r="B621" s="232"/>
      <c r="D621" s="236" t="s">
        <v>117</v>
      </c>
      <c r="E621" s="228" t="s">
        <v>1</v>
      </c>
      <c r="F621" s="235" t="s">
        <v>760</v>
      </c>
      <c r="H621" s="234">
        <v>2.024</v>
      </c>
      <c r="I621" s="233"/>
      <c r="L621" s="232"/>
      <c r="M621" s="231"/>
      <c r="N621" s="230"/>
      <c r="O621" s="230"/>
      <c r="P621" s="230"/>
      <c r="Q621" s="230"/>
      <c r="R621" s="230"/>
      <c r="S621" s="230"/>
      <c r="T621" s="229"/>
      <c r="AT621" s="228" t="s">
        <v>117</v>
      </c>
      <c r="AU621" s="228" t="s">
        <v>42</v>
      </c>
      <c r="AV621" s="227" t="s">
        <v>42</v>
      </c>
      <c r="AW621" s="227" t="s">
        <v>19</v>
      </c>
      <c r="AX621" s="227" t="s">
        <v>37</v>
      </c>
      <c r="AY621" s="228" t="s">
        <v>108</v>
      </c>
    </row>
    <row r="622" spans="2:65" s="227" customFormat="1" x14ac:dyDescent="0.3">
      <c r="B622" s="232"/>
      <c r="D622" s="240" t="s">
        <v>117</v>
      </c>
      <c r="E622" s="239" t="s">
        <v>1</v>
      </c>
      <c r="F622" s="238" t="s">
        <v>761</v>
      </c>
      <c r="H622" s="237">
        <v>0.8</v>
      </c>
      <c r="I622" s="233"/>
      <c r="L622" s="232"/>
      <c r="M622" s="231"/>
      <c r="N622" s="230"/>
      <c r="O622" s="230"/>
      <c r="P622" s="230"/>
      <c r="Q622" s="230"/>
      <c r="R622" s="230"/>
      <c r="S622" s="230"/>
      <c r="T622" s="229"/>
      <c r="AT622" s="228" t="s">
        <v>117</v>
      </c>
      <c r="AU622" s="228" t="s">
        <v>42</v>
      </c>
      <c r="AV622" s="227" t="s">
        <v>42</v>
      </c>
      <c r="AW622" s="227" t="s">
        <v>19</v>
      </c>
      <c r="AX622" s="227" t="s">
        <v>37</v>
      </c>
      <c r="AY622" s="228" t="s">
        <v>108</v>
      </c>
    </row>
    <row r="623" spans="2:65" s="188" customFormat="1" ht="22.5" customHeight="1" x14ac:dyDescent="0.3">
      <c r="B623" s="207"/>
      <c r="C623" s="206" t="s">
        <v>754</v>
      </c>
      <c r="D623" s="206" t="s">
        <v>110</v>
      </c>
      <c r="E623" s="205" t="s">
        <v>763</v>
      </c>
      <c r="F623" s="200" t="s">
        <v>764</v>
      </c>
      <c r="G623" s="204" t="s">
        <v>122</v>
      </c>
      <c r="H623" s="203">
        <v>0.88200000000000001</v>
      </c>
      <c r="I623" s="202"/>
      <c r="J623" s="201">
        <f>ROUND(I623*H623,2)</f>
        <v>0</v>
      </c>
      <c r="K623" s="200" t="s">
        <v>279</v>
      </c>
      <c r="L623" s="189"/>
      <c r="M623" s="199" t="s">
        <v>1</v>
      </c>
      <c r="N623" s="224" t="s">
        <v>26</v>
      </c>
      <c r="O623" s="223"/>
      <c r="P623" s="222">
        <f>O623*H623</f>
        <v>0</v>
      </c>
      <c r="Q623" s="222">
        <v>0</v>
      </c>
      <c r="R623" s="222">
        <f>Q623*H623</f>
        <v>0</v>
      </c>
      <c r="S623" s="222">
        <v>2.4</v>
      </c>
      <c r="T623" s="221">
        <f>S623*H623</f>
        <v>2.1168</v>
      </c>
      <c r="AR623" s="193" t="s">
        <v>115</v>
      </c>
      <c r="AT623" s="193" t="s">
        <v>110</v>
      </c>
      <c r="AU623" s="193" t="s">
        <v>42</v>
      </c>
      <c r="AY623" s="193" t="s">
        <v>108</v>
      </c>
      <c r="BE623" s="194">
        <f>IF(N623="základní",J623,0)</f>
        <v>0</v>
      </c>
      <c r="BF623" s="194">
        <f>IF(N623="snížená",J623,0)</f>
        <v>0</v>
      </c>
      <c r="BG623" s="194">
        <f>IF(N623="zákl. přenesená",J623,0)</f>
        <v>0</v>
      </c>
      <c r="BH623" s="194">
        <f>IF(N623="sníž. přenesená",J623,0)</f>
        <v>0</v>
      </c>
      <c r="BI623" s="194">
        <f>IF(N623="nulová",J623,0)</f>
        <v>0</v>
      </c>
      <c r="BJ623" s="193" t="s">
        <v>38</v>
      </c>
      <c r="BK623" s="194">
        <f>ROUND(I623*H623,2)</f>
        <v>0</v>
      </c>
      <c r="BL623" s="193" t="s">
        <v>115</v>
      </c>
      <c r="BM623" s="193" t="s">
        <v>765</v>
      </c>
    </row>
    <row r="624" spans="2:65" s="227" customFormat="1" x14ac:dyDescent="0.3">
      <c r="B624" s="232"/>
      <c r="D624" s="240" t="s">
        <v>117</v>
      </c>
      <c r="E624" s="239" t="s">
        <v>1</v>
      </c>
      <c r="F624" s="238" t="s">
        <v>766</v>
      </c>
      <c r="H624" s="237">
        <v>0.88200000000000001</v>
      </c>
      <c r="I624" s="233"/>
      <c r="L624" s="232"/>
      <c r="M624" s="231"/>
      <c r="N624" s="230"/>
      <c r="O624" s="230"/>
      <c r="P624" s="230"/>
      <c r="Q624" s="230"/>
      <c r="R624" s="230"/>
      <c r="S624" s="230"/>
      <c r="T624" s="229"/>
      <c r="AT624" s="228" t="s">
        <v>117</v>
      </c>
      <c r="AU624" s="228" t="s">
        <v>42</v>
      </c>
      <c r="AV624" s="227" t="s">
        <v>42</v>
      </c>
      <c r="AW624" s="227" t="s">
        <v>19</v>
      </c>
      <c r="AX624" s="227" t="s">
        <v>37</v>
      </c>
      <c r="AY624" s="228" t="s">
        <v>108</v>
      </c>
    </row>
    <row r="625" spans="2:65" s="188" customFormat="1" ht="31.5" customHeight="1" x14ac:dyDescent="0.3">
      <c r="B625" s="207"/>
      <c r="C625" s="206" t="s">
        <v>786</v>
      </c>
      <c r="D625" s="206" t="s">
        <v>110</v>
      </c>
      <c r="E625" s="205" t="s">
        <v>2103</v>
      </c>
      <c r="F625" s="200" t="s">
        <v>2102</v>
      </c>
      <c r="G625" s="204" t="s">
        <v>122</v>
      </c>
      <c r="H625" s="203">
        <v>0.6</v>
      </c>
      <c r="I625" s="202"/>
      <c r="J625" s="201">
        <f>ROUND(I625*H625,2)</f>
        <v>0</v>
      </c>
      <c r="K625" s="200" t="s">
        <v>114</v>
      </c>
      <c r="L625" s="189"/>
      <c r="M625" s="199" t="s">
        <v>1</v>
      </c>
      <c r="N625" s="224" t="s">
        <v>26</v>
      </c>
      <c r="O625" s="223"/>
      <c r="P625" s="222">
        <f>O625*H625</f>
        <v>0</v>
      </c>
      <c r="Q625" s="222">
        <v>0</v>
      </c>
      <c r="R625" s="222">
        <f>Q625*H625</f>
        <v>0</v>
      </c>
      <c r="S625" s="222">
        <v>2.2000000000000002</v>
      </c>
      <c r="T625" s="221">
        <f>S625*H625</f>
        <v>1.32</v>
      </c>
      <c r="AR625" s="193" t="s">
        <v>115</v>
      </c>
      <c r="AT625" s="193" t="s">
        <v>110</v>
      </c>
      <c r="AU625" s="193" t="s">
        <v>42</v>
      </c>
      <c r="AY625" s="193" t="s">
        <v>108</v>
      </c>
      <c r="BE625" s="194">
        <f>IF(N625="základní",J625,0)</f>
        <v>0</v>
      </c>
      <c r="BF625" s="194">
        <f>IF(N625="snížená",J625,0)</f>
        <v>0</v>
      </c>
      <c r="BG625" s="194">
        <f>IF(N625="zákl. přenesená",J625,0)</f>
        <v>0</v>
      </c>
      <c r="BH625" s="194">
        <f>IF(N625="sníž. přenesená",J625,0)</f>
        <v>0</v>
      </c>
      <c r="BI625" s="194">
        <f>IF(N625="nulová",J625,0)</f>
        <v>0</v>
      </c>
      <c r="BJ625" s="193" t="s">
        <v>38</v>
      </c>
      <c r="BK625" s="194">
        <f>ROUND(I625*H625,2)</f>
        <v>0</v>
      </c>
      <c r="BL625" s="193" t="s">
        <v>115</v>
      </c>
      <c r="BM625" s="193" t="s">
        <v>2101</v>
      </c>
    </row>
    <row r="626" spans="2:65" s="227" customFormat="1" x14ac:dyDescent="0.3">
      <c r="B626" s="232"/>
      <c r="D626" s="240" t="s">
        <v>117</v>
      </c>
      <c r="E626" s="239" t="s">
        <v>1</v>
      </c>
      <c r="F626" s="238" t="s">
        <v>2100</v>
      </c>
      <c r="H626" s="237">
        <v>0.6</v>
      </c>
      <c r="I626" s="233"/>
      <c r="L626" s="232"/>
      <c r="M626" s="231"/>
      <c r="N626" s="230"/>
      <c r="O626" s="230"/>
      <c r="P626" s="230"/>
      <c r="Q626" s="230"/>
      <c r="R626" s="230"/>
      <c r="S626" s="230"/>
      <c r="T626" s="229"/>
      <c r="AT626" s="228" t="s">
        <v>117</v>
      </c>
      <c r="AU626" s="228" t="s">
        <v>42</v>
      </c>
      <c r="AV626" s="227" t="s">
        <v>42</v>
      </c>
      <c r="AW626" s="227" t="s">
        <v>19</v>
      </c>
      <c r="AX626" s="227" t="s">
        <v>37</v>
      </c>
      <c r="AY626" s="228" t="s">
        <v>108</v>
      </c>
    </row>
    <row r="627" spans="2:65" s="188" customFormat="1" ht="31.5" customHeight="1" x14ac:dyDescent="0.3">
      <c r="B627" s="207"/>
      <c r="C627" s="206" t="s">
        <v>791</v>
      </c>
      <c r="D627" s="206" t="s">
        <v>110</v>
      </c>
      <c r="E627" s="205" t="s">
        <v>768</v>
      </c>
      <c r="F627" s="200" t="s">
        <v>769</v>
      </c>
      <c r="G627" s="204" t="s">
        <v>122</v>
      </c>
      <c r="H627" s="203">
        <v>0.85599999999999998</v>
      </c>
      <c r="I627" s="202"/>
      <c r="J627" s="201">
        <f>ROUND(I627*H627,2)</f>
        <v>0</v>
      </c>
      <c r="K627" s="200" t="s">
        <v>279</v>
      </c>
      <c r="L627" s="189"/>
      <c r="M627" s="199" t="s">
        <v>1</v>
      </c>
      <c r="N627" s="224" t="s">
        <v>26</v>
      </c>
      <c r="O627" s="223"/>
      <c r="P627" s="222">
        <f>O627*H627</f>
        <v>0</v>
      </c>
      <c r="Q627" s="222">
        <v>0</v>
      </c>
      <c r="R627" s="222">
        <f>Q627*H627</f>
        <v>0</v>
      </c>
      <c r="S627" s="222">
        <v>2.2000000000000002</v>
      </c>
      <c r="T627" s="221">
        <f>S627*H627</f>
        <v>1.8832000000000002</v>
      </c>
      <c r="AR627" s="193" t="s">
        <v>115</v>
      </c>
      <c r="AT627" s="193" t="s">
        <v>110</v>
      </c>
      <c r="AU627" s="193" t="s">
        <v>42</v>
      </c>
      <c r="AY627" s="193" t="s">
        <v>108</v>
      </c>
      <c r="BE627" s="194">
        <f>IF(N627="základní",J627,0)</f>
        <v>0</v>
      </c>
      <c r="BF627" s="194">
        <f>IF(N627="snížená",J627,0)</f>
        <v>0</v>
      </c>
      <c r="BG627" s="194">
        <f>IF(N627="zákl. přenesená",J627,0)</f>
        <v>0</v>
      </c>
      <c r="BH627" s="194">
        <f>IF(N627="sníž. přenesená",J627,0)</f>
        <v>0</v>
      </c>
      <c r="BI627" s="194">
        <f>IF(N627="nulová",J627,0)</f>
        <v>0</v>
      </c>
      <c r="BJ627" s="193" t="s">
        <v>38</v>
      </c>
      <c r="BK627" s="194">
        <f>ROUND(I627*H627,2)</f>
        <v>0</v>
      </c>
      <c r="BL627" s="193" t="s">
        <v>115</v>
      </c>
      <c r="BM627" s="193" t="s">
        <v>770</v>
      </c>
    </row>
    <row r="628" spans="2:65" s="257" customFormat="1" x14ac:dyDescent="0.3">
      <c r="B628" s="262"/>
      <c r="D628" s="236" t="s">
        <v>117</v>
      </c>
      <c r="E628" s="258" t="s">
        <v>1</v>
      </c>
      <c r="F628" s="264" t="s">
        <v>314</v>
      </c>
      <c r="H628" s="258" t="s">
        <v>1</v>
      </c>
      <c r="I628" s="263"/>
      <c r="L628" s="262"/>
      <c r="M628" s="261"/>
      <c r="N628" s="260"/>
      <c r="O628" s="260"/>
      <c r="P628" s="260"/>
      <c r="Q628" s="260"/>
      <c r="R628" s="260"/>
      <c r="S628" s="260"/>
      <c r="T628" s="259"/>
      <c r="AT628" s="258" t="s">
        <v>117</v>
      </c>
      <c r="AU628" s="258" t="s">
        <v>42</v>
      </c>
      <c r="AV628" s="257" t="s">
        <v>38</v>
      </c>
      <c r="AW628" s="257" t="s">
        <v>19</v>
      </c>
      <c r="AX628" s="257" t="s">
        <v>37</v>
      </c>
      <c r="AY628" s="258" t="s">
        <v>108</v>
      </c>
    </row>
    <row r="629" spans="2:65" s="227" customFormat="1" x14ac:dyDescent="0.3">
      <c r="B629" s="232"/>
      <c r="D629" s="236" t="s">
        <v>117</v>
      </c>
      <c r="E629" s="228" t="s">
        <v>1</v>
      </c>
      <c r="F629" s="235" t="s">
        <v>771</v>
      </c>
      <c r="H629" s="234">
        <v>0.16200000000000001</v>
      </c>
      <c r="I629" s="233"/>
      <c r="L629" s="232"/>
      <c r="M629" s="231"/>
      <c r="N629" s="230"/>
      <c r="O629" s="230"/>
      <c r="P629" s="230"/>
      <c r="Q629" s="230"/>
      <c r="R629" s="230"/>
      <c r="S629" s="230"/>
      <c r="T629" s="229"/>
      <c r="AT629" s="228" t="s">
        <v>117</v>
      </c>
      <c r="AU629" s="228" t="s">
        <v>42</v>
      </c>
      <c r="AV629" s="227" t="s">
        <v>42</v>
      </c>
      <c r="AW629" s="227" t="s">
        <v>19</v>
      </c>
      <c r="AX629" s="227" t="s">
        <v>37</v>
      </c>
      <c r="AY629" s="228" t="s">
        <v>108</v>
      </c>
    </row>
    <row r="630" spans="2:65" s="227" customFormat="1" x14ac:dyDescent="0.3">
      <c r="B630" s="232"/>
      <c r="D630" s="236" t="s">
        <v>117</v>
      </c>
      <c r="E630" s="228" t="s">
        <v>1</v>
      </c>
      <c r="F630" s="235" t="s">
        <v>772</v>
      </c>
      <c r="H630" s="234">
        <v>0.16200000000000001</v>
      </c>
      <c r="I630" s="233"/>
      <c r="L630" s="232"/>
      <c r="M630" s="231"/>
      <c r="N630" s="230"/>
      <c r="O630" s="230"/>
      <c r="P630" s="230"/>
      <c r="Q630" s="230"/>
      <c r="R630" s="230"/>
      <c r="S630" s="230"/>
      <c r="T630" s="229"/>
      <c r="AT630" s="228" t="s">
        <v>117</v>
      </c>
      <c r="AU630" s="228" t="s">
        <v>42</v>
      </c>
      <c r="AV630" s="227" t="s">
        <v>42</v>
      </c>
      <c r="AW630" s="227" t="s">
        <v>19</v>
      </c>
      <c r="AX630" s="227" t="s">
        <v>37</v>
      </c>
      <c r="AY630" s="228" t="s">
        <v>108</v>
      </c>
    </row>
    <row r="631" spans="2:65" s="227" customFormat="1" x14ac:dyDescent="0.3">
      <c r="B631" s="232"/>
      <c r="D631" s="240" t="s">
        <v>117</v>
      </c>
      <c r="E631" s="239" t="s">
        <v>1</v>
      </c>
      <c r="F631" s="238" t="s">
        <v>773</v>
      </c>
      <c r="H631" s="237">
        <v>0.53200000000000003</v>
      </c>
      <c r="I631" s="233"/>
      <c r="L631" s="232"/>
      <c r="M631" s="231"/>
      <c r="N631" s="230"/>
      <c r="O631" s="230"/>
      <c r="P631" s="230"/>
      <c r="Q631" s="230"/>
      <c r="R631" s="230"/>
      <c r="S631" s="230"/>
      <c r="T631" s="229"/>
      <c r="AT631" s="228" t="s">
        <v>117</v>
      </c>
      <c r="AU631" s="228" t="s">
        <v>42</v>
      </c>
      <c r="AV631" s="227" t="s">
        <v>42</v>
      </c>
      <c r="AW631" s="227" t="s">
        <v>19</v>
      </c>
      <c r="AX631" s="227" t="s">
        <v>37</v>
      </c>
      <c r="AY631" s="228" t="s">
        <v>108</v>
      </c>
    </row>
    <row r="632" spans="2:65" s="188" customFormat="1" ht="31.5" customHeight="1" x14ac:dyDescent="0.3">
      <c r="B632" s="207"/>
      <c r="C632" s="206" t="s">
        <v>796</v>
      </c>
      <c r="D632" s="206" t="s">
        <v>110</v>
      </c>
      <c r="E632" s="205" t="s">
        <v>774</v>
      </c>
      <c r="F632" s="200" t="s">
        <v>775</v>
      </c>
      <c r="G632" s="204" t="s">
        <v>122</v>
      </c>
      <c r="H632" s="203">
        <v>15.05</v>
      </c>
      <c r="I632" s="202"/>
      <c r="J632" s="201">
        <f>ROUND(I632*H632,2)</f>
        <v>0</v>
      </c>
      <c r="K632" s="200" t="s">
        <v>279</v>
      </c>
      <c r="L632" s="189"/>
      <c r="M632" s="199" t="s">
        <v>1</v>
      </c>
      <c r="N632" s="224" t="s">
        <v>26</v>
      </c>
      <c r="O632" s="223"/>
      <c r="P632" s="222">
        <f>O632*H632</f>
        <v>0</v>
      </c>
      <c r="Q632" s="222">
        <v>0</v>
      </c>
      <c r="R632" s="222">
        <f>Q632*H632</f>
        <v>0</v>
      </c>
      <c r="S632" s="222">
        <v>2.2000000000000002</v>
      </c>
      <c r="T632" s="221">
        <f>S632*H632</f>
        <v>33.110000000000007</v>
      </c>
      <c r="AR632" s="193" t="s">
        <v>115</v>
      </c>
      <c r="AT632" s="193" t="s">
        <v>110</v>
      </c>
      <c r="AU632" s="193" t="s">
        <v>42</v>
      </c>
      <c r="AY632" s="193" t="s">
        <v>108</v>
      </c>
      <c r="BE632" s="194">
        <f>IF(N632="základní",J632,0)</f>
        <v>0</v>
      </c>
      <c r="BF632" s="194">
        <f>IF(N632="snížená",J632,0)</f>
        <v>0</v>
      </c>
      <c r="BG632" s="194">
        <f>IF(N632="zákl. přenesená",J632,0)</f>
        <v>0</v>
      </c>
      <c r="BH632" s="194">
        <f>IF(N632="sníž. přenesená",J632,0)</f>
        <v>0</v>
      </c>
      <c r="BI632" s="194">
        <f>IF(N632="nulová",J632,0)</f>
        <v>0</v>
      </c>
      <c r="BJ632" s="193" t="s">
        <v>38</v>
      </c>
      <c r="BK632" s="194">
        <f>ROUND(I632*H632,2)</f>
        <v>0</v>
      </c>
      <c r="BL632" s="193" t="s">
        <v>115</v>
      </c>
      <c r="BM632" s="193" t="s">
        <v>776</v>
      </c>
    </row>
    <row r="633" spans="2:65" s="227" customFormat="1" x14ac:dyDescent="0.3">
      <c r="B633" s="232"/>
      <c r="D633" s="240" t="s">
        <v>117</v>
      </c>
      <c r="E633" s="239" t="s">
        <v>1</v>
      </c>
      <c r="F633" s="238" t="s">
        <v>777</v>
      </c>
      <c r="H633" s="237">
        <v>15.05</v>
      </c>
      <c r="I633" s="233"/>
      <c r="L633" s="232"/>
      <c r="M633" s="231"/>
      <c r="N633" s="230"/>
      <c r="O633" s="230"/>
      <c r="P633" s="230"/>
      <c r="Q633" s="230"/>
      <c r="R633" s="230"/>
      <c r="S633" s="230"/>
      <c r="T633" s="229"/>
      <c r="AT633" s="228" t="s">
        <v>117</v>
      </c>
      <c r="AU633" s="228" t="s">
        <v>42</v>
      </c>
      <c r="AV633" s="227" t="s">
        <v>42</v>
      </c>
      <c r="AW633" s="227" t="s">
        <v>19</v>
      </c>
      <c r="AX633" s="227" t="s">
        <v>37</v>
      </c>
      <c r="AY633" s="228" t="s">
        <v>108</v>
      </c>
    </row>
    <row r="634" spans="2:65" s="188" customFormat="1" ht="22.5" customHeight="1" x14ac:dyDescent="0.3">
      <c r="B634" s="207"/>
      <c r="C634" s="206" t="s">
        <v>804</v>
      </c>
      <c r="D634" s="206" t="s">
        <v>110</v>
      </c>
      <c r="E634" s="205" t="s">
        <v>779</v>
      </c>
      <c r="F634" s="200" t="s">
        <v>780</v>
      </c>
      <c r="G634" s="204" t="s">
        <v>122</v>
      </c>
      <c r="H634" s="203">
        <v>15.05</v>
      </c>
      <c r="I634" s="202"/>
      <c r="J634" s="201">
        <f>ROUND(I634*H634,2)</f>
        <v>0</v>
      </c>
      <c r="K634" s="200" t="s">
        <v>279</v>
      </c>
      <c r="L634" s="189"/>
      <c r="M634" s="199" t="s">
        <v>1</v>
      </c>
      <c r="N634" s="224" t="s">
        <v>26</v>
      </c>
      <c r="O634" s="223"/>
      <c r="P634" s="222">
        <f>O634*H634</f>
        <v>0</v>
      </c>
      <c r="Q634" s="222">
        <v>0</v>
      </c>
      <c r="R634" s="222">
        <f>Q634*H634</f>
        <v>0</v>
      </c>
      <c r="S634" s="222">
        <v>1.4</v>
      </c>
      <c r="T634" s="221">
        <f>S634*H634</f>
        <v>21.07</v>
      </c>
      <c r="AR634" s="193" t="s">
        <v>115</v>
      </c>
      <c r="AT634" s="193" t="s">
        <v>110</v>
      </c>
      <c r="AU634" s="193" t="s">
        <v>42</v>
      </c>
      <c r="AY634" s="193" t="s">
        <v>108</v>
      </c>
      <c r="BE634" s="194">
        <f>IF(N634="základní",J634,0)</f>
        <v>0</v>
      </c>
      <c r="BF634" s="194">
        <f>IF(N634="snížená",J634,0)</f>
        <v>0</v>
      </c>
      <c r="BG634" s="194">
        <f>IF(N634="zákl. přenesená",J634,0)</f>
        <v>0</v>
      </c>
      <c r="BH634" s="194">
        <f>IF(N634="sníž. přenesená",J634,0)</f>
        <v>0</v>
      </c>
      <c r="BI634" s="194">
        <f>IF(N634="nulová",J634,0)</f>
        <v>0</v>
      </c>
      <c r="BJ634" s="193" t="s">
        <v>38</v>
      </c>
      <c r="BK634" s="194">
        <f>ROUND(I634*H634,2)</f>
        <v>0</v>
      </c>
      <c r="BL634" s="193" t="s">
        <v>115</v>
      </c>
      <c r="BM634" s="193" t="s">
        <v>781</v>
      </c>
    </row>
    <row r="635" spans="2:65" s="227" customFormat="1" x14ac:dyDescent="0.3">
      <c r="B635" s="232"/>
      <c r="D635" s="240" t="s">
        <v>117</v>
      </c>
      <c r="E635" s="239" t="s">
        <v>1</v>
      </c>
      <c r="F635" s="238" t="s">
        <v>777</v>
      </c>
      <c r="H635" s="237">
        <v>15.05</v>
      </c>
      <c r="I635" s="233"/>
      <c r="L635" s="232"/>
      <c r="M635" s="231"/>
      <c r="N635" s="230"/>
      <c r="O635" s="230"/>
      <c r="P635" s="230"/>
      <c r="Q635" s="230"/>
      <c r="R635" s="230"/>
      <c r="S635" s="230"/>
      <c r="T635" s="229"/>
      <c r="AT635" s="228" t="s">
        <v>117</v>
      </c>
      <c r="AU635" s="228" t="s">
        <v>42</v>
      </c>
      <c r="AV635" s="227" t="s">
        <v>42</v>
      </c>
      <c r="AW635" s="227" t="s">
        <v>19</v>
      </c>
      <c r="AX635" s="227" t="s">
        <v>37</v>
      </c>
      <c r="AY635" s="228" t="s">
        <v>108</v>
      </c>
    </row>
    <row r="636" spans="2:65" s="188" customFormat="1" ht="22.5" customHeight="1" x14ac:dyDescent="0.3">
      <c r="B636" s="207"/>
      <c r="C636" s="206" t="s">
        <v>810</v>
      </c>
      <c r="D636" s="206" t="s">
        <v>110</v>
      </c>
      <c r="E636" s="205" t="s">
        <v>782</v>
      </c>
      <c r="F636" s="200" t="s">
        <v>783</v>
      </c>
      <c r="G636" s="204" t="s">
        <v>385</v>
      </c>
      <c r="H636" s="203">
        <v>99.9</v>
      </c>
      <c r="I636" s="202"/>
      <c r="J636" s="201">
        <f>ROUND(I636*H636,2)</f>
        <v>0</v>
      </c>
      <c r="K636" s="200" t="s">
        <v>279</v>
      </c>
      <c r="L636" s="189"/>
      <c r="M636" s="199" t="s">
        <v>1</v>
      </c>
      <c r="N636" s="224" t="s">
        <v>26</v>
      </c>
      <c r="O636" s="223"/>
      <c r="P636" s="222">
        <f>O636*H636</f>
        <v>0</v>
      </c>
      <c r="Q636" s="222">
        <v>0</v>
      </c>
      <c r="R636" s="222">
        <f>Q636*H636</f>
        <v>0</v>
      </c>
      <c r="S636" s="222">
        <v>5.8000000000000003E-2</v>
      </c>
      <c r="T636" s="221">
        <f>S636*H636</f>
        <v>5.7942000000000009</v>
      </c>
      <c r="AR636" s="193" t="s">
        <v>115</v>
      </c>
      <c r="AT636" s="193" t="s">
        <v>110</v>
      </c>
      <c r="AU636" s="193" t="s">
        <v>42</v>
      </c>
      <c r="AY636" s="193" t="s">
        <v>108</v>
      </c>
      <c r="BE636" s="194">
        <f>IF(N636="základní",J636,0)</f>
        <v>0</v>
      </c>
      <c r="BF636" s="194">
        <f>IF(N636="snížená",J636,0)</f>
        <v>0</v>
      </c>
      <c r="BG636" s="194">
        <f>IF(N636="zákl. přenesená",J636,0)</f>
        <v>0</v>
      </c>
      <c r="BH636" s="194">
        <f>IF(N636="sníž. přenesená",J636,0)</f>
        <v>0</v>
      </c>
      <c r="BI636" s="194">
        <f>IF(N636="nulová",J636,0)</f>
        <v>0</v>
      </c>
      <c r="BJ636" s="193" t="s">
        <v>38</v>
      </c>
      <c r="BK636" s="194">
        <f>ROUND(I636*H636,2)</f>
        <v>0</v>
      </c>
      <c r="BL636" s="193" t="s">
        <v>115</v>
      </c>
      <c r="BM636" s="193" t="s">
        <v>784</v>
      </c>
    </row>
    <row r="637" spans="2:65" s="257" customFormat="1" x14ac:dyDescent="0.3">
      <c r="B637" s="262"/>
      <c r="D637" s="236" t="s">
        <v>117</v>
      </c>
      <c r="E637" s="258" t="s">
        <v>1</v>
      </c>
      <c r="F637" s="264" t="s">
        <v>205</v>
      </c>
      <c r="H637" s="258" t="s">
        <v>1</v>
      </c>
      <c r="I637" s="263"/>
      <c r="L637" s="262"/>
      <c r="M637" s="261"/>
      <c r="N637" s="260"/>
      <c r="O637" s="260"/>
      <c r="P637" s="260"/>
      <c r="Q637" s="260"/>
      <c r="R637" s="260"/>
      <c r="S637" s="260"/>
      <c r="T637" s="259"/>
      <c r="AT637" s="258" t="s">
        <v>117</v>
      </c>
      <c r="AU637" s="258" t="s">
        <v>42</v>
      </c>
      <c r="AV637" s="257" t="s">
        <v>38</v>
      </c>
      <c r="AW637" s="257" t="s">
        <v>19</v>
      </c>
      <c r="AX637" s="257" t="s">
        <v>37</v>
      </c>
      <c r="AY637" s="258" t="s">
        <v>108</v>
      </c>
    </row>
    <row r="638" spans="2:65" s="227" customFormat="1" x14ac:dyDescent="0.3">
      <c r="B638" s="232"/>
      <c r="D638" s="240" t="s">
        <v>117</v>
      </c>
      <c r="E638" s="239" t="s">
        <v>1</v>
      </c>
      <c r="F638" s="238" t="s">
        <v>785</v>
      </c>
      <c r="H638" s="237">
        <v>99.9</v>
      </c>
      <c r="I638" s="233"/>
      <c r="L638" s="232"/>
      <c r="M638" s="231"/>
      <c r="N638" s="230"/>
      <c r="O638" s="230"/>
      <c r="P638" s="230"/>
      <c r="Q638" s="230"/>
      <c r="R638" s="230"/>
      <c r="S638" s="230"/>
      <c r="T638" s="229"/>
      <c r="AT638" s="228" t="s">
        <v>117</v>
      </c>
      <c r="AU638" s="228" t="s">
        <v>42</v>
      </c>
      <c r="AV638" s="227" t="s">
        <v>42</v>
      </c>
      <c r="AW638" s="227" t="s">
        <v>19</v>
      </c>
      <c r="AX638" s="227" t="s">
        <v>37</v>
      </c>
      <c r="AY638" s="228" t="s">
        <v>108</v>
      </c>
    </row>
    <row r="639" spans="2:65" s="188" customFormat="1" ht="22.5" customHeight="1" x14ac:dyDescent="0.3">
      <c r="B639" s="207"/>
      <c r="C639" s="206" t="s">
        <v>814</v>
      </c>
      <c r="D639" s="206" t="s">
        <v>110</v>
      </c>
      <c r="E639" s="205" t="s">
        <v>787</v>
      </c>
      <c r="F639" s="200" t="s">
        <v>788</v>
      </c>
      <c r="G639" s="204" t="s">
        <v>385</v>
      </c>
      <c r="H639" s="203">
        <v>104.15</v>
      </c>
      <c r="I639" s="202"/>
      <c r="J639" s="201">
        <f>ROUND(I639*H639,2)</f>
        <v>0</v>
      </c>
      <c r="K639" s="200" t="s">
        <v>279</v>
      </c>
      <c r="L639" s="189"/>
      <c r="M639" s="199" t="s">
        <v>1</v>
      </c>
      <c r="N639" s="224" t="s">
        <v>26</v>
      </c>
      <c r="O639" s="223"/>
      <c r="P639" s="222">
        <f>O639*H639</f>
        <v>0</v>
      </c>
      <c r="Q639" s="222">
        <v>0</v>
      </c>
      <c r="R639" s="222">
        <f>Q639*H639</f>
        <v>0</v>
      </c>
      <c r="S639" s="222">
        <v>0.108</v>
      </c>
      <c r="T639" s="221">
        <f>S639*H639</f>
        <v>11.248200000000001</v>
      </c>
      <c r="AR639" s="193" t="s">
        <v>115</v>
      </c>
      <c r="AT639" s="193" t="s">
        <v>110</v>
      </c>
      <c r="AU639" s="193" t="s">
        <v>42</v>
      </c>
      <c r="AY639" s="193" t="s">
        <v>108</v>
      </c>
      <c r="BE639" s="194">
        <f>IF(N639="základní",J639,0)</f>
        <v>0</v>
      </c>
      <c r="BF639" s="194">
        <f>IF(N639="snížená",J639,0)</f>
        <v>0</v>
      </c>
      <c r="BG639" s="194">
        <f>IF(N639="zákl. přenesená",J639,0)</f>
        <v>0</v>
      </c>
      <c r="BH639" s="194">
        <f>IF(N639="sníž. přenesená",J639,0)</f>
        <v>0</v>
      </c>
      <c r="BI639" s="194">
        <f>IF(N639="nulová",J639,0)</f>
        <v>0</v>
      </c>
      <c r="BJ639" s="193" t="s">
        <v>38</v>
      </c>
      <c r="BK639" s="194">
        <f>ROUND(I639*H639,2)</f>
        <v>0</v>
      </c>
      <c r="BL639" s="193" t="s">
        <v>115</v>
      </c>
      <c r="BM639" s="193" t="s">
        <v>789</v>
      </c>
    </row>
    <row r="640" spans="2:65" s="257" customFormat="1" x14ac:dyDescent="0.3">
      <c r="B640" s="262"/>
      <c r="D640" s="236" t="s">
        <v>117</v>
      </c>
      <c r="E640" s="258" t="s">
        <v>1</v>
      </c>
      <c r="F640" s="264" t="s">
        <v>508</v>
      </c>
      <c r="H640" s="258" t="s">
        <v>1</v>
      </c>
      <c r="I640" s="263"/>
      <c r="L640" s="262"/>
      <c r="M640" s="261"/>
      <c r="N640" s="260"/>
      <c r="O640" s="260"/>
      <c r="P640" s="260"/>
      <c r="Q640" s="260"/>
      <c r="R640" s="260"/>
      <c r="S640" s="260"/>
      <c r="T640" s="259"/>
      <c r="AT640" s="258" t="s">
        <v>117</v>
      </c>
      <c r="AU640" s="258" t="s">
        <v>42</v>
      </c>
      <c r="AV640" s="257" t="s">
        <v>38</v>
      </c>
      <c r="AW640" s="257" t="s">
        <v>19</v>
      </c>
      <c r="AX640" s="257" t="s">
        <v>37</v>
      </c>
      <c r="AY640" s="258" t="s">
        <v>108</v>
      </c>
    </row>
    <row r="641" spans="2:65" s="227" customFormat="1" x14ac:dyDescent="0.3">
      <c r="B641" s="232"/>
      <c r="D641" s="240" t="s">
        <v>117</v>
      </c>
      <c r="E641" s="239" t="s">
        <v>1</v>
      </c>
      <c r="F641" s="238" t="s">
        <v>790</v>
      </c>
      <c r="H641" s="237">
        <v>104.15</v>
      </c>
      <c r="I641" s="233"/>
      <c r="L641" s="232"/>
      <c r="M641" s="231"/>
      <c r="N641" s="230"/>
      <c r="O641" s="230"/>
      <c r="P641" s="230"/>
      <c r="Q641" s="230"/>
      <c r="R641" s="230"/>
      <c r="S641" s="230"/>
      <c r="T641" s="229"/>
      <c r="AT641" s="228" t="s">
        <v>117</v>
      </c>
      <c r="AU641" s="228" t="s">
        <v>42</v>
      </c>
      <c r="AV641" s="227" t="s">
        <v>42</v>
      </c>
      <c r="AW641" s="227" t="s">
        <v>19</v>
      </c>
      <c r="AX641" s="227" t="s">
        <v>37</v>
      </c>
      <c r="AY641" s="228" t="s">
        <v>108</v>
      </c>
    </row>
    <row r="642" spans="2:65" s="188" customFormat="1" ht="22.5" customHeight="1" x14ac:dyDescent="0.3">
      <c r="B642" s="207"/>
      <c r="C642" s="206" t="s">
        <v>819</v>
      </c>
      <c r="D642" s="206" t="s">
        <v>110</v>
      </c>
      <c r="E642" s="205" t="s">
        <v>792</v>
      </c>
      <c r="F642" s="200" t="s">
        <v>793</v>
      </c>
      <c r="G642" s="204" t="s">
        <v>385</v>
      </c>
      <c r="H642" s="203">
        <v>8.4</v>
      </c>
      <c r="I642" s="202"/>
      <c r="J642" s="201">
        <f>ROUND(I642*H642,2)</f>
        <v>0</v>
      </c>
      <c r="K642" s="200" t="s">
        <v>279</v>
      </c>
      <c r="L642" s="189"/>
      <c r="M642" s="199" t="s">
        <v>1</v>
      </c>
      <c r="N642" s="224" t="s">
        <v>26</v>
      </c>
      <c r="O642" s="223"/>
      <c r="P642" s="222">
        <f>O642*H642</f>
        <v>0</v>
      </c>
      <c r="Q642" s="222">
        <v>0</v>
      </c>
      <c r="R642" s="222">
        <f>Q642*H642</f>
        <v>0</v>
      </c>
      <c r="S642" s="222">
        <v>0.187</v>
      </c>
      <c r="T642" s="221">
        <f>S642*H642</f>
        <v>1.5708</v>
      </c>
      <c r="AR642" s="193" t="s">
        <v>115</v>
      </c>
      <c r="AT642" s="193" t="s">
        <v>110</v>
      </c>
      <c r="AU642" s="193" t="s">
        <v>42</v>
      </c>
      <c r="AY642" s="193" t="s">
        <v>108</v>
      </c>
      <c r="BE642" s="194">
        <f>IF(N642="základní",J642,0)</f>
        <v>0</v>
      </c>
      <c r="BF642" s="194">
        <f>IF(N642="snížená",J642,0)</f>
        <v>0</v>
      </c>
      <c r="BG642" s="194">
        <f>IF(N642="zákl. přenesená",J642,0)</f>
        <v>0</v>
      </c>
      <c r="BH642" s="194">
        <f>IF(N642="sníž. přenesená",J642,0)</f>
        <v>0</v>
      </c>
      <c r="BI642" s="194">
        <f>IF(N642="nulová",J642,0)</f>
        <v>0</v>
      </c>
      <c r="BJ642" s="193" t="s">
        <v>38</v>
      </c>
      <c r="BK642" s="194">
        <f>ROUND(I642*H642,2)</f>
        <v>0</v>
      </c>
      <c r="BL642" s="193" t="s">
        <v>115</v>
      </c>
      <c r="BM642" s="193" t="s">
        <v>794</v>
      </c>
    </row>
    <row r="643" spans="2:65" s="227" customFormat="1" x14ac:dyDescent="0.3">
      <c r="B643" s="232"/>
      <c r="D643" s="240" t="s">
        <v>117</v>
      </c>
      <c r="E643" s="239" t="s">
        <v>1</v>
      </c>
      <c r="F643" s="238" t="s">
        <v>795</v>
      </c>
      <c r="H643" s="237">
        <v>8.4</v>
      </c>
      <c r="I643" s="233"/>
      <c r="L643" s="232"/>
      <c r="M643" s="231"/>
      <c r="N643" s="230"/>
      <c r="O643" s="230"/>
      <c r="P643" s="230"/>
      <c r="Q643" s="230"/>
      <c r="R643" s="230"/>
      <c r="S643" s="230"/>
      <c r="T643" s="229"/>
      <c r="AT643" s="228" t="s">
        <v>117</v>
      </c>
      <c r="AU643" s="228" t="s">
        <v>42</v>
      </c>
      <c r="AV643" s="227" t="s">
        <v>42</v>
      </c>
      <c r="AW643" s="227" t="s">
        <v>19</v>
      </c>
      <c r="AX643" s="227" t="s">
        <v>37</v>
      </c>
      <c r="AY643" s="228" t="s">
        <v>108</v>
      </c>
    </row>
    <row r="644" spans="2:65" s="188" customFormat="1" ht="22.5" customHeight="1" x14ac:dyDescent="0.3">
      <c r="B644" s="207"/>
      <c r="C644" s="206" t="s">
        <v>823</v>
      </c>
      <c r="D644" s="206" t="s">
        <v>110</v>
      </c>
      <c r="E644" s="205" t="s">
        <v>797</v>
      </c>
      <c r="F644" s="200" t="s">
        <v>798</v>
      </c>
      <c r="G644" s="204" t="s">
        <v>113</v>
      </c>
      <c r="H644" s="203">
        <v>14.819000000000001</v>
      </c>
      <c r="I644" s="202"/>
      <c r="J644" s="201">
        <f>ROUND(I644*H644,2)</f>
        <v>0</v>
      </c>
      <c r="K644" s="200" t="s">
        <v>279</v>
      </c>
      <c r="L644" s="189"/>
      <c r="M644" s="199" t="s">
        <v>1</v>
      </c>
      <c r="N644" s="224" t="s">
        <v>26</v>
      </c>
      <c r="O644" s="223"/>
      <c r="P644" s="222">
        <f>O644*H644</f>
        <v>0</v>
      </c>
      <c r="Q644" s="222">
        <v>0</v>
      </c>
      <c r="R644" s="222">
        <f>Q644*H644</f>
        <v>0</v>
      </c>
      <c r="S644" s="222">
        <v>6.5000000000000002E-2</v>
      </c>
      <c r="T644" s="221">
        <f>S644*H644</f>
        <v>0.96323500000000006</v>
      </c>
      <c r="AR644" s="193" t="s">
        <v>115</v>
      </c>
      <c r="AT644" s="193" t="s">
        <v>110</v>
      </c>
      <c r="AU644" s="193" t="s">
        <v>42</v>
      </c>
      <c r="AY644" s="193" t="s">
        <v>108</v>
      </c>
      <c r="BE644" s="194">
        <f>IF(N644="základní",J644,0)</f>
        <v>0</v>
      </c>
      <c r="BF644" s="194">
        <f>IF(N644="snížená",J644,0)</f>
        <v>0</v>
      </c>
      <c r="BG644" s="194">
        <f>IF(N644="zákl. přenesená",J644,0)</f>
        <v>0</v>
      </c>
      <c r="BH644" s="194">
        <f>IF(N644="sníž. přenesená",J644,0)</f>
        <v>0</v>
      </c>
      <c r="BI644" s="194">
        <f>IF(N644="nulová",J644,0)</f>
        <v>0</v>
      </c>
      <c r="BJ644" s="193" t="s">
        <v>38</v>
      </c>
      <c r="BK644" s="194">
        <f>ROUND(I644*H644,2)</f>
        <v>0</v>
      </c>
      <c r="BL644" s="193" t="s">
        <v>115</v>
      </c>
      <c r="BM644" s="193" t="s">
        <v>799</v>
      </c>
    </row>
    <row r="645" spans="2:65" s="257" customFormat="1" x14ac:dyDescent="0.3">
      <c r="B645" s="262"/>
      <c r="D645" s="236" t="s">
        <v>117</v>
      </c>
      <c r="E645" s="258" t="s">
        <v>1</v>
      </c>
      <c r="F645" s="264" t="s">
        <v>118</v>
      </c>
      <c r="H645" s="258" t="s">
        <v>1</v>
      </c>
      <c r="I645" s="263"/>
      <c r="L645" s="262"/>
      <c r="M645" s="261"/>
      <c r="N645" s="260"/>
      <c r="O645" s="260"/>
      <c r="P645" s="260"/>
      <c r="Q645" s="260"/>
      <c r="R645" s="260"/>
      <c r="S645" s="260"/>
      <c r="T645" s="259"/>
      <c r="AT645" s="258" t="s">
        <v>117</v>
      </c>
      <c r="AU645" s="258" t="s">
        <v>42</v>
      </c>
      <c r="AV645" s="257" t="s">
        <v>38</v>
      </c>
      <c r="AW645" s="257" t="s">
        <v>19</v>
      </c>
      <c r="AX645" s="257" t="s">
        <v>37</v>
      </c>
      <c r="AY645" s="258" t="s">
        <v>108</v>
      </c>
    </row>
    <row r="646" spans="2:65" s="257" customFormat="1" x14ac:dyDescent="0.3">
      <c r="B646" s="262"/>
      <c r="D646" s="236" t="s">
        <v>117</v>
      </c>
      <c r="E646" s="258" t="s">
        <v>1</v>
      </c>
      <c r="F646" s="264" t="s">
        <v>800</v>
      </c>
      <c r="H646" s="258" t="s">
        <v>1</v>
      </c>
      <c r="I646" s="263"/>
      <c r="L646" s="262"/>
      <c r="M646" s="261"/>
      <c r="N646" s="260"/>
      <c r="O646" s="260"/>
      <c r="P646" s="260"/>
      <c r="Q646" s="260"/>
      <c r="R646" s="260"/>
      <c r="S646" s="260"/>
      <c r="T646" s="259"/>
      <c r="AT646" s="258" t="s">
        <v>117</v>
      </c>
      <c r="AU646" s="258" t="s">
        <v>42</v>
      </c>
      <c r="AV646" s="257" t="s">
        <v>38</v>
      </c>
      <c r="AW646" s="257" t="s">
        <v>19</v>
      </c>
      <c r="AX646" s="257" t="s">
        <v>37</v>
      </c>
      <c r="AY646" s="258" t="s">
        <v>108</v>
      </c>
    </row>
    <row r="647" spans="2:65" s="227" customFormat="1" x14ac:dyDescent="0.3">
      <c r="B647" s="232"/>
      <c r="D647" s="236" t="s">
        <v>117</v>
      </c>
      <c r="E647" s="228" t="s">
        <v>1</v>
      </c>
      <c r="F647" s="235" t="s">
        <v>801</v>
      </c>
      <c r="H647" s="234">
        <v>8.7460000000000004</v>
      </c>
      <c r="I647" s="233"/>
      <c r="L647" s="232"/>
      <c r="M647" s="231"/>
      <c r="N647" s="230"/>
      <c r="O647" s="230"/>
      <c r="P647" s="230"/>
      <c r="Q647" s="230"/>
      <c r="R647" s="230"/>
      <c r="S647" s="230"/>
      <c r="T647" s="229"/>
      <c r="AT647" s="228" t="s">
        <v>117</v>
      </c>
      <c r="AU647" s="228" t="s">
        <v>42</v>
      </c>
      <c r="AV647" s="227" t="s">
        <v>42</v>
      </c>
      <c r="AW647" s="227" t="s">
        <v>19</v>
      </c>
      <c r="AX647" s="227" t="s">
        <v>37</v>
      </c>
      <c r="AY647" s="228" t="s">
        <v>108</v>
      </c>
    </row>
    <row r="648" spans="2:65" s="227" customFormat="1" x14ac:dyDescent="0.3">
      <c r="B648" s="232"/>
      <c r="D648" s="236" t="s">
        <v>117</v>
      </c>
      <c r="E648" s="228" t="s">
        <v>1</v>
      </c>
      <c r="F648" s="235" t="s">
        <v>802</v>
      </c>
      <c r="H648" s="234">
        <v>4.4889999999999999</v>
      </c>
      <c r="I648" s="233"/>
      <c r="L648" s="232"/>
      <c r="M648" s="231"/>
      <c r="N648" s="230"/>
      <c r="O648" s="230"/>
      <c r="P648" s="230"/>
      <c r="Q648" s="230"/>
      <c r="R648" s="230"/>
      <c r="S648" s="230"/>
      <c r="T648" s="229"/>
      <c r="AT648" s="228" t="s">
        <v>117</v>
      </c>
      <c r="AU648" s="228" t="s">
        <v>42</v>
      </c>
      <c r="AV648" s="227" t="s">
        <v>42</v>
      </c>
      <c r="AW648" s="227" t="s">
        <v>19</v>
      </c>
      <c r="AX648" s="227" t="s">
        <v>37</v>
      </c>
      <c r="AY648" s="228" t="s">
        <v>108</v>
      </c>
    </row>
    <row r="649" spans="2:65" s="227" customFormat="1" x14ac:dyDescent="0.3">
      <c r="B649" s="232"/>
      <c r="D649" s="240" t="s">
        <v>117</v>
      </c>
      <c r="E649" s="239" t="s">
        <v>1</v>
      </c>
      <c r="F649" s="238" t="s">
        <v>803</v>
      </c>
      <c r="H649" s="237">
        <v>1.5840000000000001</v>
      </c>
      <c r="I649" s="233"/>
      <c r="L649" s="232"/>
      <c r="M649" s="231"/>
      <c r="N649" s="230"/>
      <c r="O649" s="230"/>
      <c r="P649" s="230"/>
      <c r="Q649" s="230"/>
      <c r="R649" s="230"/>
      <c r="S649" s="230"/>
      <c r="T649" s="229"/>
      <c r="AT649" s="228" t="s">
        <v>117</v>
      </c>
      <c r="AU649" s="228" t="s">
        <v>42</v>
      </c>
      <c r="AV649" s="227" t="s">
        <v>42</v>
      </c>
      <c r="AW649" s="227" t="s">
        <v>19</v>
      </c>
      <c r="AX649" s="227" t="s">
        <v>37</v>
      </c>
      <c r="AY649" s="228" t="s">
        <v>108</v>
      </c>
    </row>
    <row r="650" spans="2:65" s="188" customFormat="1" ht="22.5" customHeight="1" x14ac:dyDescent="0.3">
      <c r="B650" s="207"/>
      <c r="C650" s="206" t="s">
        <v>829</v>
      </c>
      <c r="D650" s="206" t="s">
        <v>110</v>
      </c>
      <c r="E650" s="205" t="s">
        <v>805</v>
      </c>
      <c r="F650" s="200" t="s">
        <v>806</v>
      </c>
      <c r="G650" s="204" t="s">
        <v>113</v>
      </c>
      <c r="H650" s="203">
        <v>9.8000000000000007</v>
      </c>
      <c r="I650" s="202"/>
      <c r="J650" s="201">
        <f>ROUND(I650*H650,2)</f>
        <v>0</v>
      </c>
      <c r="K650" s="200" t="s">
        <v>279</v>
      </c>
      <c r="L650" s="189"/>
      <c r="M650" s="199" t="s">
        <v>1</v>
      </c>
      <c r="N650" s="224" t="s">
        <v>26</v>
      </c>
      <c r="O650" s="223"/>
      <c r="P650" s="222">
        <f>O650*H650</f>
        <v>0</v>
      </c>
      <c r="Q650" s="222">
        <v>0</v>
      </c>
      <c r="R650" s="222">
        <f>Q650*H650</f>
        <v>0</v>
      </c>
      <c r="S650" s="222">
        <v>7.5999999999999998E-2</v>
      </c>
      <c r="T650" s="221">
        <f>S650*H650</f>
        <v>0.74480000000000002</v>
      </c>
      <c r="AR650" s="193" t="s">
        <v>115</v>
      </c>
      <c r="AT650" s="193" t="s">
        <v>110</v>
      </c>
      <c r="AU650" s="193" t="s">
        <v>42</v>
      </c>
      <c r="AY650" s="193" t="s">
        <v>108</v>
      </c>
      <c r="BE650" s="194">
        <f>IF(N650="základní",J650,0)</f>
        <v>0</v>
      </c>
      <c r="BF650" s="194">
        <f>IF(N650="snížená",J650,0)</f>
        <v>0</v>
      </c>
      <c r="BG650" s="194">
        <f>IF(N650="zákl. přenesená",J650,0)</f>
        <v>0</v>
      </c>
      <c r="BH650" s="194">
        <f>IF(N650="sníž. přenesená",J650,0)</f>
        <v>0</v>
      </c>
      <c r="BI650" s="194">
        <f>IF(N650="nulová",J650,0)</f>
        <v>0</v>
      </c>
      <c r="BJ650" s="193" t="s">
        <v>38</v>
      </c>
      <c r="BK650" s="194">
        <f>ROUND(I650*H650,2)</f>
        <v>0</v>
      </c>
      <c r="BL650" s="193" t="s">
        <v>115</v>
      </c>
      <c r="BM650" s="193" t="s">
        <v>807</v>
      </c>
    </row>
    <row r="651" spans="2:65" s="227" customFormat="1" x14ac:dyDescent="0.3">
      <c r="B651" s="232"/>
      <c r="D651" s="236" t="s">
        <v>117</v>
      </c>
      <c r="E651" s="228" t="s">
        <v>1</v>
      </c>
      <c r="F651" s="235" t="s">
        <v>808</v>
      </c>
      <c r="H651" s="234">
        <v>8</v>
      </c>
      <c r="I651" s="233"/>
      <c r="L651" s="232"/>
      <c r="M651" s="231"/>
      <c r="N651" s="230"/>
      <c r="O651" s="230"/>
      <c r="P651" s="230"/>
      <c r="Q651" s="230"/>
      <c r="R651" s="230"/>
      <c r="S651" s="230"/>
      <c r="T651" s="229"/>
      <c r="AT651" s="228" t="s">
        <v>117</v>
      </c>
      <c r="AU651" s="228" t="s">
        <v>42</v>
      </c>
      <c r="AV651" s="227" t="s">
        <v>42</v>
      </c>
      <c r="AW651" s="227" t="s">
        <v>19</v>
      </c>
      <c r="AX651" s="227" t="s">
        <v>37</v>
      </c>
      <c r="AY651" s="228" t="s">
        <v>108</v>
      </c>
    </row>
    <row r="652" spans="2:65" s="227" customFormat="1" x14ac:dyDescent="0.3">
      <c r="B652" s="232"/>
      <c r="D652" s="240" t="s">
        <v>117</v>
      </c>
      <c r="E652" s="239" t="s">
        <v>1</v>
      </c>
      <c r="F652" s="238" t="s">
        <v>809</v>
      </c>
      <c r="H652" s="237">
        <v>1.8</v>
      </c>
      <c r="I652" s="233"/>
      <c r="L652" s="232"/>
      <c r="M652" s="231"/>
      <c r="N652" s="230"/>
      <c r="O652" s="230"/>
      <c r="P652" s="230"/>
      <c r="Q652" s="230"/>
      <c r="R652" s="230"/>
      <c r="S652" s="230"/>
      <c r="T652" s="229"/>
      <c r="AT652" s="228" t="s">
        <v>117</v>
      </c>
      <c r="AU652" s="228" t="s">
        <v>42</v>
      </c>
      <c r="AV652" s="227" t="s">
        <v>42</v>
      </c>
      <c r="AW652" s="227" t="s">
        <v>19</v>
      </c>
      <c r="AX652" s="227" t="s">
        <v>37</v>
      </c>
      <c r="AY652" s="228" t="s">
        <v>108</v>
      </c>
    </row>
    <row r="653" spans="2:65" s="188" customFormat="1" ht="22.5" customHeight="1" x14ac:dyDescent="0.3">
      <c r="B653" s="207"/>
      <c r="C653" s="206" t="s">
        <v>833</v>
      </c>
      <c r="D653" s="206" t="s">
        <v>110</v>
      </c>
      <c r="E653" s="205" t="s">
        <v>2099</v>
      </c>
      <c r="F653" s="200" t="s">
        <v>2098</v>
      </c>
      <c r="G653" s="204" t="s">
        <v>278</v>
      </c>
      <c r="H653" s="203">
        <v>54</v>
      </c>
      <c r="I653" s="202"/>
      <c r="J653" s="201">
        <f>ROUND(I653*H653,2)</f>
        <v>0</v>
      </c>
      <c r="K653" s="200" t="s">
        <v>114</v>
      </c>
      <c r="L653" s="189"/>
      <c r="M653" s="199" t="s">
        <v>1</v>
      </c>
      <c r="N653" s="224" t="s">
        <v>26</v>
      </c>
      <c r="O653" s="223"/>
      <c r="P653" s="222">
        <f>O653*H653</f>
        <v>0</v>
      </c>
      <c r="Q653" s="222">
        <v>0</v>
      </c>
      <c r="R653" s="222">
        <f>Q653*H653</f>
        <v>0</v>
      </c>
      <c r="S653" s="222">
        <v>4.0000000000000001E-3</v>
      </c>
      <c r="T653" s="221">
        <f>S653*H653</f>
        <v>0.216</v>
      </c>
      <c r="AR653" s="193" t="s">
        <v>115</v>
      </c>
      <c r="AT653" s="193" t="s">
        <v>110</v>
      </c>
      <c r="AU653" s="193" t="s">
        <v>42</v>
      </c>
      <c r="AY653" s="193" t="s">
        <v>108</v>
      </c>
      <c r="BE653" s="194">
        <f>IF(N653="základní",J653,0)</f>
        <v>0</v>
      </c>
      <c r="BF653" s="194">
        <f>IF(N653="snížená",J653,0)</f>
        <v>0</v>
      </c>
      <c r="BG653" s="194">
        <f>IF(N653="zákl. přenesená",J653,0)</f>
        <v>0</v>
      </c>
      <c r="BH653" s="194">
        <f>IF(N653="sníž. přenesená",J653,0)</f>
        <v>0</v>
      </c>
      <c r="BI653" s="194">
        <f>IF(N653="nulová",J653,0)</f>
        <v>0</v>
      </c>
      <c r="BJ653" s="193" t="s">
        <v>38</v>
      </c>
      <c r="BK653" s="194">
        <f>ROUND(I653*H653,2)</f>
        <v>0</v>
      </c>
      <c r="BL653" s="193" t="s">
        <v>115</v>
      </c>
      <c r="BM653" s="193" t="s">
        <v>2097</v>
      </c>
    </row>
    <row r="654" spans="2:65" s="227" customFormat="1" x14ac:dyDescent="0.3">
      <c r="B654" s="232"/>
      <c r="D654" s="240" t="s">
        <v>117</v>
      </c>
      <c r="E654" s="239" t="s">
        <v>1</v>
      </c>
      <c r="F654" s="238" t="s">
        <v>2096</v>
      </c>
      <c r="H654" s="237">
        <v>54</v>
      </c>
      <c r="I654" s="233"/>
      <c r="L654" s="232"/>
      <c r="M654" s="231"/>
      <c r="N654" s="230"/>
      <c r="O654" s="230"/>
      <c r="P654" s="230"/>
      <c r="Q654" s="230"/>
      <c r="R654" s="230"/>
      <c r="S654" s="230"/>
      <c r="T654" s="229"/>
      <c r="AT654" s="228" t="s">
        <v>117</v>
      </c>
      <c r="AU654" s="228" t="s">
        <v>42</v>
      </c>
      <c r="AV654" s="227" t="s">
        <v>42</v>
      </c>
      <c r="AW654" s="227" t="s">
        <v>19</v>
      </c>
      <c r="AX654" s="227" t="s">
        <v>37</v>
      </c>
      <c r="AY654" s="228" t="s">
        <v>108</v>
      </c>
    </row>
    <row r="655" spans="2:65" s="188" customFormat="1" ht="22.5" customHeight="1" x14ac:dyDescent="0.3">
      <c r="B655" s="207"/>
      <c r="C655" s="206" t="s">
        <v>837</v>
      </c>
      <c r="D655" s="206" t="s">
        <v>110</v>
      </c>
      <c r="E655" s="205" t="s">
        <v>2095</v>
      </c>
      <c r="F655" s="200" t="s">
        <v>2094</v>
      </c>
      <c r="G655" s="204" t="s">
        <v>278</v>
      </c>
      <c r="H655" s="203">
        <v>36</v>
      </c>
      <c r="I655" s="202"/>
      <c r="J655" s="201">
        <f>ROUND(I655*H655,2)</f>
        <v>0</v>
      </c>
      <c r="K655" s="200" t="s">
        <v>114</v>
      </c>
      <c r="L655" s="189"/>
      <c r="M655" s="199" t="s">
        <v>1</v>
      </c>
      <c r="N655" s="224" t="s">
        <v>26</v>
      </c>
      <c r="O655" s="223"/>
      <c r="P655" s="222">
        <f>O655*H655</f>
        <v>0</v>
      </c>
      <c r="Q655" s="222">
        <v>0</v>
      </c>
      <c r="R655" s="222">
        <f>Q655*H655</f>
        <v>0</v>
      </c>
      <c r="S655" s="222">
        <v>8.0000000000000002E-3</v>
      </c>
      <c r="T655" s="221">
        <f>S655*H655</f>
        <v>0.28800000000000003</v>
      </c>
      <c r="AR655" s="193" t="s">
        <v>115</v>
      </c>
      <c r="AT655" s="193" t="s">
        <v>110</v>
      </c>
      <c r="AU655" s="193" t="s">
        <v>42</v>
      </c>
      <c r="AY655" s="193" t="s">
        <v>108</v>
      </c>
      <c r="BE655" s="194">
        <f>IF(N655="základní",J655,0)</f>
        <v>0</v>
      </c>
      <c r="BF655" s="194">
        <f>IF(N655="snížená",J655,0)</f>
        <v>0</v>
      </c>
      <c r="BG655" s="194">
        <f>IF(N655="zákl. přenesená",J655,0)</f>
        <v>0</v>
      </c>
      <c r="BH655" s="194">
        <f>IF(N655="sníž. přenesená",J655,0)</f>
        <v>0</v>
      </c>
      <c r="BI655" s="194">
        <f>IF(N655="nulová",J655,0)</f>
        <v>0</v>
      </c>
      <c r="BJ655" s="193" t="s">
        <v>38</v>
      </c>
      <c r="BK655" s="194">
        <f>ROUND(I655*H655,2)</f>
        <v>0</v>
      </c>
      <c r="BL655" s="193" t="s">
        <v>115</v>
      </c>
      <c r="BM655" s="193" t="s">
        <v>2093</v>
      </c>
    </row>
    <row r="656" spans="2:65" s="227" customFormat="1" x14ac:dyDescent="0.3">
      <c r="B656" s="232"/>
      <c r="D656" s="240" t="s">
        <v>117</v>
      </c>
      <c r="E656" s="239" t="s">
        <v>1</v>
      </c>
      <c r="F656" s="238" t="s">
        <v>2092</v>
      </c>
      <c r="H656" s="237">
        <v>36</v>
      </c>
      <c r="I656" s="233"/>
      <c r="L656" s="232"/>
      <c r="M656" s="231"/>
      <c r="N656" s="230"/>
      <c r="O656" s="230"/>
      <c r="P656" s="230"/>
      <c r="Q656" s="230"/>
      <c r="R656" s="230"/>
      <c r="S656" s="230"/>
      <c r="T656" s="229"/>
      <c r="AT656" s="228" t="s">
        <v>117</v>
      </c>
      <c r="AU656" s="228" t="s">
        <v>42</v>
      </c>
      <c r="AV656" s="227" t="s">
        <v>42</v>
      </c>
      <c r="AW656" s="227" t="s">
        <v>19</v>
      </c>
      <c r="AX656" s="227" t="s">
        <v>37</v>
      </c>
      <c r="AY656" s="228" t="s">
        <v>108</v>
      </c>
    </row>
    <row r="657" spans="2:65" s="188" customFormat="1" ht="22.5" customHeight="1" x14ac:dyDescent="0.3">
      <c r="B657" s="207"/>
      <c r="C657" s="206" t="s">
        <v>842</v>
      </c>
      <c r="D657" s="206" t="s">
        <v>110</v>
      </c>
      <c r="E657" s="205" t="s">
        <v>2091</v>
      </c>
      <c r="F657" s="200" t="s">
        <v>2090</v>
      </c>
      <c r="G657" s="204" t="s">
        <v>278</v>
      </c>
      <c r="H657" s="203">
        <v>36</v>
      </c>
      <c r="I657" s="202"/>
      <c r="J657" s="201">
        <f>ROUND(I657*H657,2)</f>
        <v>0</v>
      </c>
      <c r="K657" s="200" t="s">
        <v>114</v>
      </c>
      <c r="L657" s="189"/>
      <c r="M657" s="199" t="s">
        <v>1</v>
      </c>
      <c r="N657" s="224" t="s">
        <v>26</v>
      </c>
      <c r="O657" s="223"/>
      <c r="P657" s="222">
        <f>O657*H657</f>
        <v>0</v>
      </c>
      <c r="Q657" s="222">
        <v>0</v>
      </c>
      <c r="R657" s="222">
        <f>Q657*H657</f>
        <v>0</v>
      </c>
      <c r="S657" s="222">
        <v>1.2E-2</v>
      </c>
      <c r="T657" s="221">
        <f>S657*H657</f>
        <v>0.432</v>
      </c>
      <c r="AR657" s="193" t="s">
        <v>115</v>
      </c>
      <c r="AT657" s="193" t="s">
        <v>110</v>
      </c>
      <c r="AU657" s="193" t="s">
        <v>42</v>
      </c>
      <c r="AY657" s="193" t="s">
        <v>108</v>
      </c>
      <c r="BE657" s="194">
        <f>IF(N657="základní",J657,0)</f>
        <v>0</v>
      </c>
      <c r="BF657" s="194">
        <f>IF(N657="snížená",J657,0)</f>
        <v>0</v>
      </c>
      <c r="BG657" s="194">
        <f>IF(N657="zákl. přenesená",J657,0)</f>
        <v>0</v>
      </c>
      <c r="BH657" s="194">
        <f>IF(N657="sníž. přenesená",J657,0)</f>
        <v>0</v>
      </c>
      <c r="BI657" s="194">
        <f>IF(N657="nulová",J657,0)</f>
        <v>0</v>
      </c>
      <c r="BJ657" s="193" t="s">
        <v>38</v>
      </c>
      <c r="BK657" s="194">
        <f>ROUND(I657*H657,2)</f>
        <v>0</v>
      </c>
      <c r="BL657" s="193" t="s">
        <v>115</v>
      </c>
      <c r="BM657" s="193" t="s">
        <v>2089</v>
      </c>
    </row>
    <row r="658" spans="2:65" s="227" customFormat="1" x14ac:dyDescent="0.3">
      <c r="B658" s="232"/>
      <c r="D658" s="240" t="s">
        <v>117</v>
      </c>
      <c r="E658" s="239" t="s">
        <v>1</v>
      </c>
      <c r="F658" s="238" t="s">
        <v>2088</v>
      </c>
      <c r="H658" s="237">
        <v>36</v>
      </c>
      <c r="I658" s="233"/>
      <c r="L658" s="232"/>
      <c r="M658" s="231"/>
      <c r="N658" s="230"/>
      <c r="O658" s="230"/>
      <c r="P658" s="230"/>
      <c r="Q658" s="230"/>
      <c r="R658" s="230"/>
      <c r="S658" s="230"/>
      <c r="T658" s="229"/>
      <c r="AT658" s="228" t="s">
        <v>117</v>
      </c>
      <c r="AU658" s="228" t="s">
        <v>42</v>
      </c>
      <c r="AV658" s="227" t="s">
        <v>42</v>
      </c>
      <c r="AW658" s="227" t="s">
        <v>19</v>
      </c>
      <c r="AX658" s="227" t="s">
        <v>37</v>
      </c>
      <c r="AY658" s="228" t="s">
        <v>108</v>
      </c>
    </row>
    <row r="659" spans="2:65" s="188" customFormat="1" ht="22.5" customHeight="1" x14ac:dyDescent="0.3">
      <c r="B659" s="207"/>
      <c r="C659" s="206" t="s">
        <v>847</v>
      </c>
      <c r="D659" s="206" t="s">
        <v>110</v>
      </c>
      <c r="E659" s="205" t="s">
        <v>2087</v>
      </c>
      <c r="F659" s="200" t="s">
        <v>2086</v>
      </c>
      <c r="G659" s="204" t="s">
        <v>278</v>
      </c>
      <c r="H659" s="203">
        <v>6</v>
      </c>
      <c r="I659" s="202"/>
      <c r="J659" s="201">
        <f>ROUND(I659*H659,2)</f>
        <v>0</v>
      </c>
      <c r="K659" s="200" t="s">
        <v>114</v>
      </c>
      <c r="L659" s="189"/>
      <c r="M659" s="199" t="s">
        <v>1</v>
      </c>
      <c r="N659" s="224" t="s">
        <v>26</v>
      </c>
      <c r="O659" s="223"/>
      <c r="P659" s="222">
        <f>O659*H659</f>
        <v>0</v>
      </c>
      <c r="Q659" s="222">
        <v>0</v>
      </c>
      <c r="R659" s="222">
        <f>Q659*H659</f>
        <v>0</v>
      </c>
      <c r="S659" s="222">
        <v>5.3999999999999999E-2</v>
      </c>
      <c r="T659" s="221">
        <f>S659*H659</f>
        <v>0.32400000000000001</v>
      </c>
      <c r="AR659" s="193" t="s">
        <v>115</v>
      </c>
      <c r="AT659" s="193" t="s">
        <v>110</v>
      </c>
      <c r="AU659" s="193" t="s">
        <v>42</v>
      </c>
      <c r="AY659" s="193" t="s">
        <v>108</v>
      </c>
      <c r="BE659" s="194">
        <f>IF(N659="základní",J659,0)</f>
        <v>0</v>
      </c>
      <c r="BF659" s="194">
        <f>IF(N659="snížená",J659,0)</f>
        <v>0</v>
      </c>
      <c r="BG659" s="194">
        <f>IF(N659="zákl. přenesená",J659,0)</f>
        <v>0</v>
      </c>
      <c r="BH659" s="194">
        <f>IF(N659="sníž. přenesená",J659,0)</f>
        <v>0</v>
      </c>
      <c r="BI659" s="194">
        <f>IF(N659="nulová",J659,0)</f>
        <v>0</v>
      </c>
      <c r="BJ659" s="193" t="s">
        <v>38</v>
      </c>
      <c r="BK659" s="194">
        <f>ROUND(I659*H659,2)</f>
        <v>0</v>
      </c>
      <c r="BL659" s="193" t="s">
        <v>115</v>
      </c>
      <c r="BM659" s="193" t="s">
        <v>2085</v>
      </c>
    </row>
    <row r="660" spans="2:65" s="227" customFormat="1" x14ac:dyDescent="0.3">
      <c r="B660" s="232"/>
      <c r="D660" s="240" t="s">
        <v>117</v>
      </c>
      <c r="E660" s="239" t="s">
        <v>1</v>
      </c>
      <c r="F660" s="238" t="s">
        <v>2084</v>
      </c>
      <c r="H660" s="237">
        <v>6</v>
      </c>
      <c r="I660" s="233"/>
      <c r="L660" s="232"/>
      <c r="M660" s="231"/>
      <c r="N660" s="230"/>
      <c r="O660" s="230"/>
      <c r="P660" s="230"/>
      <c r="Q660" s="230"/>
      <c r="R660" s="230"/>
      <c r="S660" s="230"/>
      <c r="T660" s="229"/>
      <c r="AT660" s="228" t="s">
        <v>117</v>
      </c>
      <c r="AU660" s="228" t="s">
        <v>42</v>
      </c>
      <c r="AV660" s="227" t="s">
        <v>42</v>
      </c>
      <c r="AW660" s="227" t="s">
        <v>19</v>
      </c>
      <c r="AX660" s="227" t="s">
        <v>37</v>
      </c>
      <c r="AY660" s="228" t="s">
        <v>108</v>
      </c>
    </row>
    <row r="661" spans="2:65" s="188" customFormat="1" ht="22.5" customHeight="1" x14ac:dyDescent="0.3">
      <c r="B661" s="207"/>
      <c r="C661" s="206" t="s">
        <v>851</v>
      </c>
      <c r="D661" s="206" t="s">
        <v>110</v>
      </c>
      <c r="E661" s="205" t="s">
        <v>2083</v>
      </c>
      <c r="F661" s="200" t="s">
        <v>2082</v>
      </c>
      <c r="G661" s="204" t="s">
        <v>278</v>
      </c>
      <c r="H661" s="203">
        <v>12</v>
      </c>
      <c r="I661" s="202"/>
      <c r="J661" s="201">
        <f>ROUND(I661*H661,2)</f>
        <v>0</v>
      </c>
      <c r="K661" s="200" t="s">
        <v>114</v>
      </c>
      <c r="L661" s="189"/>
      <c r="M661" s="199" t="s">
        <v>1</v>
      </c>
      <c r="N661" s="224" t="s">
        <v>26</v>
      </c>
      <c r="O661" s="223"/>
      <c r="P661" s="222">
        <f>O661*H661</f>
        <v>0</v>
      </c>
      <c r="Q661" s="222">
        <v>0</v>
      </c>
      <c r="R661" s="222">
        <f>Q661*H661</f>
        <v>0</v>
      </c>
      <c r="S661" s="222">
        <v>0.09</v>
      </c>
      <c r="T661" s="221">
        <f>S661*H661</f>
        <v>1.08</v>
      </c>
      <c r="AR661" s="193" t="s">
        <v>115</v>
      </c>
      <c r="AT661" s="193" t="s">
        <v>110</v>
      </c>
      <c r="AU661" s="193" t="s">
        <v>42</v>
      </c>
      <c r="AY661" s="193" t="s">
        <v>108</v>
      </c>
      <c r="BE661" s="194">
        <f>IF(N661="základní",J661,0)</f>
        <v>0</v>
      </c>
      <c r="BF661" s="194">
        <f>IF(N661="snížená",J661,0)</f>
        <v>0</v>
      </c>
      <c r="BG661" s="194">
        <f>IF(N661="zákl. přenesená",J661,0)</f>
        <v>0</v>
      </c>
      <c r="BH661" s="194">
        <f>IF(N661="sníž. přenesená",J661,0)</f>
        <v>0</v>
      </c>
      <c r="BI661" s="194">
        <f>IF(N661="nulová",J661,0)</f>
        <v>0</v>
      </c>
      <c r="BJ661" s="193" t="s">
        <v>38</v>
      </c>
      <c r="BK661" s="194">
        <f>ROUND(I661*H661,2)</f>
        <v>0</v>
      </c>
      <c r="BL661" s="193" t="s">
        <v>115</v>
      </c>
      <c r="BM661" s="193" t="s">
        <v>2081</v>
      </c>
    </row>
    <row r="662" spans="2:65" s="227" customFormat="1" x14ac:dyDescent="0.3">
      <c r="B662" s="232"/>
      <c r="D662" s="240" t="s">
        <v>117</v>
      </c>
      <c r="E662" s="239" t="s">
        <v>1</v>
      </c>
      <c r="F662" s="238" t="s">
        <v>2080</v>
      </c>
      <c r="H662" s="237">
        <v>12</v>
      </c>
      <c r="I662" s="233"/>
      <c r="L662" s="232"/>
      <c r="M662" s="231"/>
      <c r="N662" s="230"/>
      <c r="O662" s="230"/>
      <c r="P662" s="230"/>
      <c r="Q662" s="230"/>
      <c r="R662" s="230"/>
      <c r="S662" s="230"/>
      <c r="T662" s="229"/>
      <c r="AT662" s="228" t="s">
        <v>117</v>
      </c>
      <c r="AU662" s="228" t="s">
        <v>42</v>
      </c>
      <c r="AV662" s="227" t="s">
        <v>42</v>
      </c>
      <c r="AW662" s="227" t="s">
        <v>19</v>
      </c>
      <c r="AX662" s="227" t="s">
        <v>37</v>
      </c>
      <c r="AY662" s="228" t="s">
        <v>108</v>
      </c>
    </row>
    <row r="663" spans="2:65" s="188" customFormat="1" ht="31.5" customHeight="1" x14ac:dyDescent="0.3">
      <c r="B663" s="207"/>
      <c r="C663" s="206" t="s">
        <v>855</v>
      </c>
      <c r="D663" s="206" t="s">
        <v>110</v>
      </c>
      <c r="E663" s="205" t="s">
        <v>2079</v>
      </c>
      <c r="F663" s="200" t="s">
        <v>2078</v>
      </c>
      <c r="G663" s="204" t="s">
        <v>385</v>
      </c>
      <c r="H663" s="203">
        <v>9.9</v>
      </c>
      <c r="I663" s="202"/>
      <c r="J663" s="201">
        <f>ROUND(I663*H663,2)</f>
        <v>0</v>
      </c>
      <c r="K663" s="200" t="s">
        <v>114</v>
      </c>
      <c r="L663" s="189"/>
      <c r="M663" s="199" t="s">
        <v>1</v>
      </c>
      <c r="N663" s="224" t="s">
        <v>26</v>
      </c>
      <c r="O663" s="223"/>
      <c r="P663" s="222">
        <f>O663*H663</f>
        <v>0</v>
      </c>
      <c r="Q663" s="222">
        <v>0</v>
      </c>
      <c r="R663" s="222">
        <f>Q663*H663</f>
        <v>0</v>
      </c>
      <c r="S663" s="222">
        <v>0.24299999999999999</v>
      </c>
      <c r="T663" s="221">
        <f>S663*H663</f>
        <v>2.4056999999999999</v>
      </c>
      <c r="AR663" s="193" t="s">
        <v>115</v>
      </c>
      <c r="AT663" s="193" t="s">
        <v>110</v>
      </c>
      <c r="AU663" s="193" t="s">
        <v>42</v>
      </c>
      <c r="AY663" s="193" t="s">
        <v>108</v>
      </c>
      <c r="BE663" s="194">
        <f>IF(N663="základní",J663,0)</f>
        <v>0</v>
      </c>
      <c r="BF663" s="194">
        <f>IF(N663="snížená",J663,0)</f>
        <v>0</v>
      </c>
      <c r="BG663" s="194">
        <f>IF(N663="zákl. přenesená",J663,0)</f>
        <v>0</v>
      </c>
      <c r="BH663" s="194">
        <f>IF(N663="sníž. přenesená",J663,0)</f>
        <v>0</v>
      </c>
      <c r="BI663" s="194">
        <f>IF(N663="nulová",J663,0)</f>
        <v>0</v>
      </c>
      <c r="BJ663" s="193" t="s">
        <v>38</v>
      </c>
      <c r="BK663" s="194">
        <f>ROUND(I663*H663,2)</f>
        <v>0</v>
      </c>
      <c r="BL663" s="193" t="s">
        <v>115</v>
      </c>
      <c r="BM663" s="193" t="s">
        <v>2077</v>
      </c>
    </row>
    <row r="664" spans="2:65" s="227" customFormat="1" x14ac:dyDescent="0.3">
      <c r="B664" s="232"/>
      <c r="D664" s="240" t="s">
        <v>117</v>
      </c>
      <c r="E664" s="239" t="s">
        <v>1</v>
      </c>
      <c r="F664" s="238" t="s">
        <v>2076</v>
      </c>
      <c r="H664" s="237">
        <v>9.9</v>
      </c>
      <c r="I664" s="233"/>
      <c r="L664" s="232"/>
      <c r="M664" s="231"/>
      <c r="N664" s="230"/>
      <c r="O664" s="230"/>
      <c r="P664" s="230"/>
      <c r="Q664" s="230"/>
      <c r="R664" s="230"/>
      <c r="S664" s="230"/>
      <c r="T664" s="229"/>
      <c r="AT664" s="228" t="s">
        <v>117</v>
      </c>
      <c r="AU664" s="228" t="s">
        <v>42</v>
      </c>
      <c r="AV664" s="227" t="s">
        <v>42</v>
      </c>
      <c r="AW664" s="227" t="s">
        <v>19</v>
      </c>
      <c r="AX664" s="227" t="s">
        <v>37</v>
      </c>
      <c r="AY664" s="228" t="s">
        <v>108</v>
      </c>
    </row>
    <row r="665" spans="2:65" s="188" customFormat="1" ht="22.5" customHeight="1" x14ac:dyDescent="0.3">
      <c r="B665" s="207"/>
      <c r="C665" s="206" t="s">
        <v>860</v>
      </c>
      <c r="D665" s="206" t="s">
        <v>110</v>
      </c>
      <c r="E665" s="205" t="s">
        <v>811</v>
      </c>
      <c r="F665" s="200" t="s">
        <v>812</v>
      </c>
      <c r="G665" s="204" t="s">
        <v>113</v>
      </c>
      <c r="H665" s="203">
        <v>253.63399999999999</v>
      </c>
      <c r="I665" s="202"/>
      <c r="J665" s="201">
        <f>ROUND(I665*H665,2)</f>
        <v>0</v>
      </c>
      <c r="K665" s="200" t="s">
        <v>279</v>
      </c>
      <c r="L665" s="189"/>
      <c r="M665" s="199" t="s">
        <v>1</v>
      </c>
      <c r="N665" s="224" t="s">
        <v>26</v>
      </c>
      <c r="O665" s="223"/>
      <c r="P665" s="222">
        <f>O665*H665</f>
        <v>0</v>
      </c>
      <c r="Q665" s="222">
        <v>0</v>
      </c>
      <c r="R665" s="222">
        <f>Q665*H665</f>
        <v>0</v>
      </c>
      <c r="S665" s="222">
        <v>0.01</v>
      </c>
      <c r="T665" s="221">
        <f>S665*H665</f>
        <v>2.53634</v>
      </c>
      <c r="AR665" s="193" t="s">
        <v>115</v>
      </c>
      <c r="AT665" s="193" t="s">
        <v>110</v>
      </c>
      <c r="AU665" s="193" t="s">
        <v>42</v>
      </c>
      <c r="AY665" s="193" t="s">
        <v>108</v>
      </c>
      <c r="BE665" s="194">
        <f>IF(N665="základní",J665,0)</f>
        <v>0</v>
      </c>
      <c r="BF665" s="194">
        <f>IF(N665="snížená",J665,0)</f>
        <v>0</v>
      </c>
      <c r="BG665" s="194">
        <f>IF(N665="zákl. přenesená",J665,0)</f>
        <v>0</v>
      </c>
      <c r="BH665" s="194">
        <f>IF(N665="sníž. přenesená",J665,0)</f>
        <v>0</v>
      </c>
      <c r="BI665" s="194">
        <f>IF(N665="nulová",J665,0)</f>
        <v>0</v>
      </c>
      <c r="BJ665" s="193" t="s">
        <v>38</v>
      </c>
      <c r="BK665" s="194">
        <f>ROUND(I665*H665,2)</f>
        <v>0</v>
      </c>
      <c r="BL665" s="193" t="s">
        <v>115</v>
      </c>
      <c r="BM665" s="193" t="s">
        <v>813</v>
      </c>
    </row>
    <row r="666" spans="2:65" s="257" customFormat="1" x14ac:dyDescent="0.3">
      <c r="B666" s="262"/>
      <c r="D666" s="236" t="s">
        <v>117</v>
      </c>
      <c r="E666" s="258" t="s">
        <v>1</v>
      </c>
      <c r="F666" s="264" t="s">
        <v>268</v>
      </c>
      <c r="H666" s="258" t="s">
        <v>1</v>
      </c>
      <c r="I666" s="263"/>
      <c r="L666" s="262"/>
      <c r="M666" s="261"/>
      <c r="N666" s="260"/>
      <c r="O666" s="260"/>
      <c r="P666" s="260"/>
      <c r="Q666" s="260"/>
      <c r="R666" s="260"/>
      <c r="S666" s="260"/>
      <c r="T666" s="259"/>
      <c r="AT666" s="258" t="s">
        <v>117</v>
      </c>
      <c r="AU666" s="258" t="s">
        <v>42</v>
      </c>
      <c r="AV666" s="257" t="s">
        <v>38</v>
      </c>
      <c r="AW666" s="257" t="s">
        <v>19</v>
      </c>
      <c r="AX666" s="257" t="s">
        <v>37</v>
      </c>
      <c r="AY666" s="258" t="s">
        <v>108</v>
      </c>
    </row>
    <row r="667" spans="2:65" s="257" customFormat="1" x14ac:dyDescent="0.3">
      <c r="B667" s="262"/>
      <c r="D667" s="236" t="s">
        <v>117</v>
      </c>
      <c r="E667" s="258" t="s">
        <v>1</v>
      </c>
      <c r="F667" s="264" t="s">
        <v>314</v>
      </c>
      <c r="H667" s="258" t="s">
        <v>1</v>
      </c>
      <c r="I667" s="263"/>
      <c r="L667" s="262"/>
      <c r="M667" s="261"/>
      <c r="N667" s="260"/>
      <c r="O667" s="260"/>
      <c r="P667" s="260"/>
      <c r="Q667" s="260"/>
      <c r="R667" s="260"/>
      <c r="S667" s="260"/>
      <c r="T667" s="259"/>
      <c r="AT667" s="258" t="s">
        <v>117</v>
      </c>
      <c r="AU667" s="258" t="s">
        <v>42</v>
      </c>
      <c r="AV667" s="257" t="s">
        <v>38</v>
      </c>
      <c r="AW667" s="257" t="s">
        <v>19</v>
      </c>
      <c r="AX667" s="257" t="s">
        <v>37</v>
      </c>
      <c r="AY667" s="258" t="s">
        <v>108</v>
      </c>
    </row>
    <row r="668" spans="2:65" s="227" customFormat="1" x14ac:dyDescent="0.3">
      <c r="B668" s="232"/>
      <c r="D668" s="240" t="s">
        <v>117</v>
      </c>
      <c r="E668" s="239" t="s">
        <v>1</v>
      </c>
      <c r="F668" s="238" t="s">
        <v>701</v>
      </c>
      <c r="H668" s="237">
        <v>253.63399999999999</v>
      </c>
      <c r="I668" s="233"/>
      <c r="L668" s="232"/>
      <c r="M668" s="231"/>
      <c r="N668" s="230"/>
      <c r="O668" s="230"/>
      <c r="P668" s="230"/>
      <c r="Q668" s="230"/>
      <c r="R668" s="230"/>
      <c r="S668" s="230"/>
      <c r="T668" s="229"/>
      <c r="AT668" s="228" t="s">
        <v>117</v>
      </c>
      <c r="AU668" s="228" t="s">
        <v>42</v>
      </c>
      <c r="AV668" s="227" t="s">
        <v>42</v>
      </c>
      <c r="AW668" s="227" t="s">
        <v>19</v>
      </c>
      <c r="AX668" s="227" t="s">
        <v>37</v>
      </c>
      <c r="AY668" s="228" t="s">
        <v>108</v>
      </c>
    </row>
    <row r="669" spans="2:65" s="188" customFormat="1" ht="31.5" customHeight="1" x14ac:dyDescent="0.3">
      <c r="B669" s="207"/>
      <c r="C669" s="206" t="s">
        <v>867</v>
      </c>
      <c r="D669" s="206" t="s">
        <v>110</v>
      </c>
      <c r="E669" s="205" t="s">
        <v>815</v>
      </c>
      <c r="F669" s="200" t="s">
        <v>816</v>
      </c>
      <c r="G669" s="204" t="s">
        <v>113</v>
      </c>
      <c r="H669" s="203">
        <v>5.9050000000000002</v>
      </c>
      <c r="I669" s="202"/>
      <c r="J669" s="201">
        <f>ROUND(I669*H669,2)</f>
        <v>0</v>
      </c>
      <c r="K669" s="200" t="s">
        <v>279</v>
      </c>
      <c r="L669" s="189"/>
      <c r="M669" s="199" t="s">
        <v>1</v>
      </c>
      <c r="N669" s="224" t="s">
        <v>26</v>
      </c>
      <c r="O669" s="223"/>
      <c r="P669" s="222">
        <f>O669*H669</f>
        <v>0</v>
      </c>
      <c r="Q669" s="222">
        <v>0</v>
      </c>
      <c r="R669" s="222">
        <f>Q669*H669</f>
        <v>0</v>
      </c>
      <c r="S669" s="222">
        <v>0.05</v>
      </c>
      <c r="T669" s="221">
        <f>S669*H669</f>
        <v>0.29525000000000001</v>
      </c>
      <c r="AR669" s="193" t="s">
        <v>115</v>
      </c>
      <c r="AT669" s="193" t="s">
        <v>110</v>
      </c>
      <c r="AU669" s="193" t="s">
        <v>42</v>
      </c>
      <c r="AY669" s="193" t="s">
        <v>108</v>
      </c>
      <c r="BE669" s="194">
        <f>IF(N669="základní",J669,0)</f>
        <v>0</v>
      </c>
      <c r="BF669" s="194">
        <f>IF(N669="snížená",J669,0)</f>
        <v>0</v>
      </c>
      <c r="BG669" s="194">
        <f>IF(N669="zákl. přenesená",J669,0)</f>
        <v>0</v>
      </c>
      <c r="BH669" s="194">
        <f>IF(N669="sníž. přenesená",J669,0)</f>
        <v>0</v>
      </c>
      <c r="BI669" s="194">
        <f>IF(N669="nulová",J669,0)</f>
        <v>0</v>
      </c>
      <c r="BJ669" s="193" t="s">
        <v>38</v>
      </c>
      <c r="BK669" s="194">
        <f>ROUND(I669*H669,2)</f>
        <v>0</v>
      </c>
      <c r="BL669" s="193" t="s">
        <v>115</v>
      </c>
      <c r="BM669" s="193" t="s">
        <v>817</v>
      </c>
    </row>
    <row r="670" spans="2:65" s="227" customFormat="1" x14ac:dyDescent="0.3">
      <c r="B670" s="232"/>
      <c r="D670" s="240" t="s">
        <v>117</v>
      </c>
      <c r="E670" s="239" t="s">
        <v>1</v>
      </c>
      <c r="F670" s="238" t="s">
        <v>818</v>
      </c>
      <c r="H670" s="237">
        <v>5.9050000000000002</v>
      </c>
      <c r="I670" s="233"/>
      <c r="L670" s="232"/>
      <c r="M670" s="231"/>
      <c r="N670" s="230"/>
      <c r="O670" s="230"/>
      <c r="P670" s="230"/>
      <c r="Q670" s="230"/>
      <c r="R670" s="230"/>
      <c r="S670" s="230"/>
      <c r="T670" s="229"/>
      <c r="AT670" s="228" t="s">
        <v>117</v>
      </c>
      <c r="AU670" s="228" t="s">
        <v>42</v>
      </c>
      <c r="AV670" s="227" t="s">
        <v>42</v>
      </c>
      <c r="AW670" s="227" t="s">
        <v>19</v>
      </c>
      <c r="AX670" s="227" t="s">
        <v>37</v>
      </c>
      <c r="AY670" s="228" t="s">
        <v>108</v>
      </c>
    </row>
    <row r="671" spans="2:65" s="188" customFormat="1" ht="31.5" customHeight="1" x14ac:dyDescent="0.3">
      <c r="B671" s="207"/>
      <c r="C671" s="206" t="s">
        <v>875</v>
      </c>
      <c r="D671" s="206" t="s">
        <v>110</v>
      </c>
      <c r="E671" s="205" t="s">
        <v>820</v>
      </c>
      <c r="F671" s="200" t="s">
        <v>821</v>
      </c>
      <c r="G671" s="204" t="s">
        <v>113</v>
      </c>
      <c r="H671" s="203">
        <v>800.69100000000003</v>
      </c>
      <c r="I671" s="202"/>
      <c r="J671" s="201">
        <f>ROUND(I671*H671,2)</f>
        <v>0</v>
      </c>
      <c r="K671" s="200" t="s">
        <v>279</v>
      </c>
      <c r="L671" s="189"/>
      <c r="M671" s="199" t="s">
        <v>1</v>
      </c>
      <c r="N671" s="224" t="s">
        <v>26</v>
      </c>
      <c r="O671" s="223"/>
      <c r="P671" s="222">
        <f>O671*H671</f>
        <v>0</v>
      </c>
      <c r="Q671" s="222">
        <v>0</v>
      </c>
      <c r="R671" s="222">
        <f>Q671*H671</f>
        <v>0</v>
      </c>
      <c r="S671" s="222">
        <v>5.0000000000000001E-3</v>
      </c>
      <c r="T671" s="221">
        <f>S671*H671</f>
        <v>4.0034550000000007</v>
      </c>
      <c r="AR671" s="193" t="s">
        <v>115</v>
      </c>
      <c r="AT671" s="193" t="s">
        <v>110</v>
      </c>
      <c r="AU671" s="193" t="s">
        <v>42</v>
      </c>
      <c r="AY671" s="193" t="s">
        <v>108</v>
      </c>
      <c r="BE671" s="194">
        <f>IF(N671="základní",J671,0)</f>
        <v>0</v>
      </c>
      <c r="BF671" s="194">
        <f>IF(N671="snížená",J671,0)</f>
        <v>0</v>
      </c>
      <c r="BG671" s="194">
        <f>IF(N671="zákl. přenesená",J671,0)</f>
        <v>0</v>
      </c>
      <c r="BH671" s="194">
        <f>IF(N671="sníž. přenesená",J671,0)</f>
        <v>0</v>
      </c>
      <c r="BI671" s="194">
        <f>IF(N671="nulová",J671,0)</f>
        <v>0</v>
      </c>
      <c r="BJ671" s="193" t="s">
        <v>38</v>
      </c>
      <c r="BK671" s="194">
        <f>ROUND(I671*H671,2)</f>
        <v>0</v>
      </c>
      <c r="BL671" s="193" t="s">
        <v>115</v>
      </c>
      <c r="BM671" s="193" t="s">
        <v>822</v>
      </c>
    </row>
    <row r="672" spans="2:65" s="227" customFormat="1" x14ac:dyDescent="0.3">
      <c r="B672" s="232"/>
      <c r="D672" s="236" t="s">
        <v>117</v>
      </c>
      <c r="E672" s="228" t="s">
        <v>1</v>
      </c>
      <c r="F672" s="235" t="s">
        <v>373</v>
      </c>
      <c r="H672" s="234">
        <v>182.435</v>
      </c>
      <c r="I672" s="233"/>
      <c r="L672" s="232"/>
      <c r="M672" s="231"/>
      <c r="N672" s="230"/>
      <c r="O672" s="230"/>
      <c r="P672" s="230"/>
      <c r="Q672" s="230"/>
      <c r="R672" s="230"/>
      <c r="S672" s="230"/>
      <c r="T672" s="229"/>
      <c r="AT672" s="228" t="s">
        <v>117</v>
      </c>
      <c r="AU672" s="228" t="s">
        <v>42</v>
      </c>
      <c r="AV672" s="227" t="s">
        <v>42</v>
      </c>
      <c r="AW672" s="227" t="s">
        <v>19</v>
      </c>
      <c r="AX672" s="227" t="s">
        <v>37</v>
      </c>
      <c r="AY672" s="228" t="s">
        <v>108</v>
      </c>
    </row>
    <row r="673" spans="2:65" s="227" customFormat="1" x14ac:dyDescent="0.3">
      <c r="B673" s="232"/>
      <c r="D673" s="240" t="s">
        <v>117</v>
      </c>
      <c r="E673" s="239" t="s">
        <v>1</v>
      </c>
      <c r="F673" s="238" t="s">
        <v>375</v>
      </c>
      <c r="H673" s="237">
        <v>618.25599999999997</v>
      </c>
      <c r="I673" s="233"/>
      <c r="L673" s="232"/>
      <c r="M673" s="231"/>
      <c r="N673" s="230"/>
      <c r="O673" s="230"/>
      <c r="P673" s="230"/>
      <c r="Q673" s="230"/>
      <c r="R673" s="230"/>
      <c r="S673" s="230"/>
      <c r="T673" s="229"/>
      <c r="AT673" s="228" t="s">
        <v>117</v>
      </c>
      <c r="AU673" s="228" t="s">
        <v>42</v>
      </c>
      <c r="AV673" s="227" t="s">
        <v>42</v>
      </c>
      <c r="AW673" s="227" t="s">
        <v>19</v>
      </c>
      <c r="AX673" s="227" t="s">
        <v>37</v>
      </c>
      <c r="AY673" s="228" t="s">
        <v>108</v>
      </c>
    </row>
    <row r="674" spans="2:65" s="188" customFormat="1" ht="31.5" customHeight="1" x14ac:dyDescent="0.3">
      <c r="B674" s="207"/>
      <c r="C674" s="206" t="s">
        <v>881</v>
      </c>
      <c r="D674" s="206" t="s">
        <v>110</v>
      </c>
      <c r="E674" s="205" t="s">
        <v>824</v>
      </c>
      <c r="F674" s="200" t="s">
        <v>825</v>
      </c>
      <c r="G674" s="204" t="s">
        <v>113</v>
      </c>
      <c r="H674" s="203">
        <v>3.24</v>
      </c>
      <c r="I674" s="202"/>
      <c r="J674" s="201">
        <f>ROUND(I674*H674,2)</f>
        <v>0</v>
      </c>
      <c r="K674" s="200" t="s">
        <v>279</v>
      </c>
      <c r="L674" s="189"/>
      <c r="M674" s="199" t="s">
        <v>1</v>
      </c>
      <c r="N674" s="224" t="s">
        <v>26</v>
      </c>
      <c r="O674" s="223"/>
      <c r="P674" s="222">
        <f>O674*H674</f>
        <v>0</v>
      </c>
      <c r="Q674" s="222">
        <v>0</v>
      </c>
      <c r="R674" s="222">
        <f>Q674*H674</f>
        <v>0</v>
      </c>
      <c r="S674" s="222">
        <v>3.6999999999999998E-2</v>
      </c>
      <c r="T674" s="221">
        <f>S674*H674</f>
        <v>0.11988</v>
      </c>
      <c r="AR674" s="193" t="s">
        <v>115</v>
      </c>
      <c r="AT674" s="193" t="s">
        <v>110</v>
      </c>
      <c r="AU674" s="193" t="s">
        <v>42</v>
      </c>
      <c r="AY674" s="193" t="s">
        <v>108</v>
      </c>
      <c r="BE674" s="194">
        <f>IF(N674="základní",J674,0)</f>
        <v>0</v>
      </c>
      <c r="BF674" s="194">
        <f>IF(N674="snížená",J674,0)</f>
        <v>0</v>
      </c>
      <c r="BG674" s="194">
        <f>IF(N674="zákl. přenesená",J674,0)</f>
        <v>0</v>
      </c>
      <c r="BH674" s="194">
        <f>IF(N674="sníž. přenesená",J674,0)</f>
        <v>0</v>
      </c>
      <c r="BI674" s="194">
        <f>IF(N674="nulová",J674,0)</f>
        <v>0</v>
      </c>
      <c r="BJ674" s="193" t="s">
        <v>38</v>
      </c>
      <c r="BK674" s="194">
        <f>ROUND(I674*H674,2)</f>
        <v>0</v>
      </c>
      <c r="BL674" s="193" t="s">
        <v>115</v>
      </c>
      <c r="BM674" s="193" t="s">
        <v>826</v>
      </c>
    </row>
    <row r="675" spans="2:65" s="257" customFormat="1" x14ac:dyDescent="0.3">
      <c r="B675" s="262"/>
      <c r="D675" s="236" t="s">
        <v>117</v>
      </c>
      <c r="E675" s="258" t="s">
        <v>1</v>
      </c>
      <c r="F675" s="264" t="s">
        <v>314</v>
      </c>
      <c r="H675" s="258" t="s">
        <v>1</v>
      </c>
      <c r="I675" s="263"/>
      <c r="L675" s="262"/>
      <c r="M675" s="261"/>
      <c r="N675" s="260"/>
      <c r="O675" s="260"/>
      <c r="P675" s="260"/>
      <c r="Q675" s="260"/>
      <c r="R675" s="260"/>
      <c r="S675" s="260"/>
      <c r="T675" s="259"/>
      <c r="AT675" s="258" t="s">
        <v>117</v>
      </c>
      <c r="AU675" s="258" t="s">
        <v>42</v>
      </c>
      <c r="AV675" s="257" t="s">
        <v>38</v>
      </c>
      <c r="AW675" s="257" t="s">
        <v>19</v>
      </c>
      <c r="AX675" s="257" t="s">
        <v>37</v>
      </c>
      <c r="AY675" s="258" t="s">
        <v>108</v>
      </c>
    </row>
    <row r="676" spans="2:65" s="227" customFormat="1" x14ac:dyDescent="0.3">
      <c r="B676" s="232"/>
      <c r="D676" s="236" t="s">
        <v>117</v>
      </c>
      <c r="E676" s="228" t="s">
        <v>1</v>
      </c>
      <c r="F676" s="235" t="s">
        <v>315</v>
      </c>
      <c r="H676" s="234">
        <v>1.62</v>
      </c>
      <c r="I676" s="233"/>
      <c r="L676" s="232"/>
      <c r="M676" s="231"/>
      <c r="N676" s="230"/>
      <c r="O676" s="230"/>
      <c r="P676" s="230"/>
      <c r="Q676" s="230"/>
      <c r="R676" s="230"/>
      <c r="S676" s="230"/>
      <c r="T676" s="229"/>
      <c r="AT676" s="228" t="s">
        <v>117</v>
      </c>
      <c r="AU676" s="228" t="s">
        <v>42</v>
      </c>
      <c r="AV676" s="227" t="s">
        <v>42</v>
      </c>
      <c r="AW676" s="227" t="s">
        <v>19</v>
      </c>
      <c r="AX676" s="227" t="s">
        <v>37</v>
      </c>
      <c r="AY676" s="228" t="s">
        <v>108</v>
      </c>
    </row>
    <row r="677" spans="2:65" s="227" customFormat="1" x14ac:dyDescent="0.3">
      <c r="B677" s="232"/>
      <c r="D677" s="236" t="s">
        <v>117</v>
      </c>
      <c r="E677" s="228" t="s">
        <v>1</v>
      </c>
      <c r="F677" s="235" t="s">
        <v>316</v>
      </c>
      <c r="H677" s="234">
        <v>1.62</v>
      </c>
      <c r="I677" s="233"/>
      <c r="L677" s="232"/>
      <c r="M677" s="231"/>
      <c r="N677" s="230"/>
      <c r="O677" s="230"/>
      <c r="P677" s="230"/>
      <c r="Q677" s="230"/>
      <c r="R677" s="230"/>
      <c r="S677" s="230"/>
      <c r="T677" s="229"/>
      <c r="AT677" s="228" t="s">
        <v>117</v>
      </c>
      <c r="AU677" s="228" t="s">
        <v>42</v>
      </c>
      <c r="AV677" s="227" t="s">
        <v>42</v>
      </c>
      <c r="AW677" s="227" t="s">
        <v>19</v>
      </c>
      <c r="AX677" s="227" t="s">
        <v>37</v>
      </c>
      <c r="AY677" s="228" t="s">
        <v>108</v>
      </c>
    </row>
    <row r="678" spans="2:65" s="208" customFormat="1" ht="29.85" customHeight="1" x14ac:dyDescent="0.3">
      <c r="B678" s="216"/>
      <c r="D678" s="220" t="s">
        <v>36</v>
      </c>
      <c r="E678" s="219" t="s">
        <v>827</v>
      </c>
      <c r="F678" s="219" t="s">
        <v>828</v>
      </c>
      <c r="I678" s="218"/>
      <c r="J678" s="217">
        <f>BK678</f>
        <v>0</v>
      </c>
      <c r="L678" s="216"/>
      <c r="M678" s="215"/>
      <c r="N678" s="213"/>
      <c r="O678" s="213"/>
      <c r="P678" s="214">
        <f>SUM(P679:P691)</f>
        <v>0</v>
      </c>
      <c r="Q678" s="213"/>
      <c r="R678" s="214">
        <f>SUM(R679:R691)</f>
        <v>0</v>
      </c>
      <c r="S678" s="213"/>
      <c r="T678" s="212">
        <f>SUM(T679:T691)</f>
        <v>0</v>
      </c>
      <c r="AR678" s="210" t="s">
        <v>38</v>
      </c>
      <c r="AT678" s="211" t="s">
        <v>36</v>
      </c>
      <c r="AU678" s="211" t="s">
        <v>38</v>
      </c>
      <c r="AY678" s="210" t="s">
        <v>108</v>
      </c>
      <c r="BK678" s="209">
        <f>SUM(BK679:BK691)</f>
        <v>0</v>
      </c>
    </row>
    <row r="679" spans="2:65" s="188" customFormat="1" ht="22.5" customHeight="1" x14ac:dyDescent="0.3">
      <c r="B679" s="207"/>
      <c r="C679" s="206" t="s">
        <v>888</v>
      </c>
      <c r="D679" s="206" t="s">
        <v>110</v>
      </c>
      <c r="E679" s="205" t="s">
        <v>830</v>
      </c>
      <c r="F679" s="200" t="s">
        <v>831</v>
      </c>
      <c r="G679" s="204" t="s">
        <v>163</v>
      </c>
      <c r="H679" s="203">
        <v>122.351</v>
      </c>
      <c r="I679" s="202"/>
      <c r="J679" s="201">
        <f>ROUND(I679*H679,2)</f>
        <v>0</v>
      </c>
      <c r="K679" s="200" t="s">
        <v>114</v>
      </c>
      <c r="L679" s="189"/>
      <c r="M679" s="199" t="s">
        <v>1</v>
      </c>
      <c r="N679" s="224" t="s">
        <v>26</v>
      </c>
      <c r="O679" s="223"/>
      <c r="P679" s="222">
        <f>O679*H679</f>
        <v>0</v>
      </c>
      <c r="Q679" s="222">
        <v>0</v>
      </c>
      <c r="R679" s="222">
        <f>Q679*H679</f>
        <v>0</v>
      </c>
      <c r="S679" s="222">
        <v>0</v>
      </c>
      <c r="T679" s="221">
        <f>S679*H679</f>
        <v>0</v>
      </c>
      <c r="AR679" s="193" t="s">
        <v>115</v>
      </c>
      <c r="AT679" s="193" t="s">
        <v>110</v>
      </c>
      <c r="AU679" s="193" t="s">
        <v>42</v>
      </c>
      <c r="AY679" s="193" t="s">
        <v>108</v>
      </c>
      <c r="BE679" s="194">
        <f>IF(N679="základní",J679,0)</f>
        <v>0</v>
      </c>
      <c r="BF679" s="194">
        <f>IF(N679="snížená",J679,0)</f>
        <v>0</v>
      </c>
      <c r="BG679" s="194">
        <f>IF(N679="zákl. přenesená",J679,0)</f>
        <v>0</v>
      </c>
      <c r="BH679" s="194">
        <f>IF(N679="sníž. přenesená",J679,0)</f>
        <v>0</v>
      </c>
      <c r="BI679" s="194">
        <f>IF(N679="nulová",J679,0)</f>
        <v>0</v>
      </c>
      <c r="BJ679" s="193" t="s">
        <v>38</v>
      </c>
      <c r="BK679" s="194">
        <f>ROUND(I679*H679,2)</f>
        <v>0</v>
      </c>
      <c r="BL679" s="193" t="s">
        <v>115</v>
      </c>
      <c r="BM679" s="193" t="s">
        <v>832</v>
      </c>
    </row>
    <row r="680" spans="2:65" s="188" customFormat="1" ht="22.5" customHeight="1" x14ac:dyDescent="0.3">
      <c r="B680" s="207"/>
      <c r="C680" s="206" t="s">
        <v>896</v>
      </c>
      <c r="D680" s="206" t="s">
        <v>110</v>
      </c>
      <c r="E680" s="205" t="s">
        <v>834</v>
      </c>
      <c r="F680" s="200" t="s">
        <v>835</v>
      </c>
      <c r="G680" s="204" t="s">
        <v>163</v>
      </c>
      <c r="H680" s="203">
        <v>122.351</v>
      </c>
      <c r="I680" s="202"/>
      <c r="J680" s="201">
        <f>ROUND(I680*H680,2)</f>
        <v>0</v>
      </c>
      <c r="K680" s="200" t="s">
        <v>114</v>
      </c>
      <c r="L680" s="189"/>
      <c r="M680" s="199" t="s">
        <v>1</v>
      </c>
      <c r="N680" s="224" t="s">
        <v>26</v>
      </c>
      <c r="O680" s="223"/>
      <c r="P680" s="222">
        <f>O680*H680</f>
        <v>0</v>
      </c>
      <c r="Q680" s="222">
        <v>0</v>
      </c>
      <c r="R680" s="222">
        <f>Q680*H680</f>
        <v>0</v>
      </c>
      <c r="S680" s="222">
        <v>0</v>
      </c>
      <c r="T680" s="221">
        <f>S680*H680</f>
        <v>0</v>
      </c>
      <c r="AR680" s="193" t="s">
        <v>115</v>
      </c>
      <c r="AT680" s="193" t="s">
        <v>110</v>
      </c>
      <c r="AU680" s="193" t="s">
        <v>42</v>
      </c>
      <c r="AY680" s="193" t="s">
        <v>108</v>
      </c>
      <c r="BE680" s="194">
        <f>IF(N680="základní",J680,0)</f>
        <v>0</v>
      </c>
      <c r="BF680" s="194">
        <f>IF(N680="snížená",J680,0)</f>
        <v>0</v>
      </c>
      <c r="BG680" s="194">
        <f>IF(N680="zákl. přenesená",J680,0)</f>
        <v>0</v>
      </c>
      <c r="BH680" s="194">
        <f>IF(N680="sníž. přenesená",J680,0)</f>
        <v>0</v>
      </c>
      <c r="BI680" s="194">
        <f>IF(N680="nulová",J680,0)</f>
        <v>0</v>
      </c>
      <c r="BJ680" s="193" t="s">
        <v>38</v>
      </c>
      <c r="BK680" s="194">
        <f>ROUND(I680*H680,2)</f>
        <v>0</v>
      </c>
      <c r="BL680" s="193" t="s">
        <v>115</v>
      </c>
      <c r="BM680" s="193" t="s">
        <v>836</v>
      </c>
    </row>
    <row r="681" spans="2:65" s="188" customFormat="1" ht="22.5" customHeight="1" x14ac:dyDescent="0.3">
      <c r="B681" s="207"/>
      <c r="C681" s="206" t="s">
        <v>900</v>
      </c>
      <c r="D681" s="206" t="s">
        <v>110</v>
      </c>
      <c r="E681" s="205" t="s">
        <v>838</v>
      </c>
      <c r="F681" s="200" t="s">
        <v>839</v>
      </c>
      <c r="G681" s="204" t="s">
        <v>385</v>
      </c>
      <c r="H681" s="203">
        <v>16</v>
      </c>
      <c r="I681" s="202"/>
      <c r="J681" s="201">
        <f>ROUND(I681*H681,2)</f>
        <v>0</v>
      </c>
      <c r="K681" s="200" t="s">
        <v>114</v>
      </c>
      <c r="L681" s="189"/>
      <c r="M681" s="199" t="s">
        <v>1</v>
      </c>
      <c r="N681" s="224" t="s">
        <v>26</v>
      </c>
      <c r="O681" s="223"/>
      <c r="P681" s="222">
        <f>O681*H681</f>
        <v>0</v>
      </c>
      <c r="Q681" s="222">
        <v>0</v>
      </c>
      <c r="R681" s="222">
        <f>Q681*H681</f>
        <v>0</v>
      </c>
      <c r="S681" s="222">
        <v>0</v>
      </c>
      <c r="T681" s="221">
        <f>S681*H681</f>
        <v>0</v>
      </c>
      <c r="AR681" s="193" t="s">
        <v>115</v>
      </c>
      <c r="AT681" s="193" t="s">
        <v>110</v>
      </c>
      <c r="AU681" s="193" t="s">
        <v>42</v>
      </c>
      <c r="AY681" s="193" t="s">
        <v>108</v>
      </c>
      <c r="BE681" s="194">
        <f>IF(N681="základní",J681,0)</f>
        <v>0</v>
      </c>
      <c r="BF681" s="194">
        <f>IF(N681="snížená",J681,0)</f>
        <v>0</v>
      </c>
      <c r="BG681" s="194">
        <f>IF(N681="zákl. přenesená",J681,0)</f>
        <v>0</v>
      </c>
      <c r="BH681" s="194">
        <f>IF(N681="sníž. přenesená",J681,0)</f>
        <v>0</v>
      </c>
      <c r="BI681" s="194">
        <f>IF(N681="nulová",J681,0)</f>
        <v>0</v>
      </c>
      <c r="BJ681" s="193" t="s">
        <v>38</v>
      </c>
      <c r="BK681" s="194">
        <f>ROUND(I681*H681,2)</f>
        <v>0</v>
      </c>
      <c r="BL681" s="193" t="s">
        <v>115</v>
      </c>
      <c r="BM681" s="193" t="s">
        <v>840</v>
      </c>
    </row>
    <row r="682" spans="2:65" s="227" customFormat="1" x14ac:dyDescent="0.3">
      <c r="B682" s="232"/>
      <c r="D682" s="240" t="s">
        <v>117</v>
      </c>
      <c r="E682" s="239" t="s">
        <v>1</v>
      </c>
      <c r="F682" s="238" t="s">
        <v>841</v>
      </c>
      <c r="H682" s="237">
        <v>16</v>
      </c>
      <c r="I682" s="233"/>
      <c r="L682" s="232"/>
      <c r="M682" s="231"/>
      <c r="N682" s="230"/>
      <c r="O682" s="230"/>
      <c r="P682" s="230"/>
      <c r="Q682" s="230"/>
      <c r="R682" s="230"/>
      <c r="S682" s="230"/>
      <c r="T682" s="229"/>
      <c r="AT682" s="228" t="s">
        <v>117</v>
      </c>
      <c r="AU682" s="228" t="s">
        <v>42</v>
      </c>
      <c r="AV682" s="227" t="s">
        <v>42</v>
      </c>
      <c r="AW682" s="227" t="s">
        <v>19</v>
      </c>
      <c r="AX682" s="227" t="s">
        <v>37</v>
      </c>
      <c r="AY682" s="228" t="s">
        <v>108</v>
      </c>
    </row>
    <row r="683" spans="2:65" s="188" customFormat="1" ht="22.5" customHeight="1" x14ac:dyDescent="0.3">
      <c r="B683" s="207"/>
      <c r="C683" s="206" t="s">
        <v>905</v>
      </c>
      <c r="D683" s="206" t="s">
        <v>110</v>
      </c>
      <c r="E683" s="205" t="s">
        <v>843</v>
      </c>
      <c r="F683" s="200" t="s">
        <v>844</v>
      </c>
      <c r="G683" s="204" t="s">
        <v>385</v>
      </c>
      <c r="H683" s="203">
        <v>160</v>
      </c>
      <c r="I683" s="202"/>
      <c r="J683" s="201">
        <f>ROUND(I683*H683,2)</f>
        <v>0</v>
      </c>
      <c r="K683" s="200" t="s">
        <v>114</v>
      </c>
      <c r="L683" s="189"/>
      <c r="M683" s="199" t="s">
        <v>1</v>
      </c>
      <c r="N683" s="224" t="s">
        <v>26</v>
      </c>
      <c r="O683" s="223"/>
      <c r="P683" s="222">
        <f>O683*H683</f>
        <v>0</v>
      </c>
      <c r="Q683" s="222">
        <v>0</v>
      </c>
      <c r="R683" s="222">
        <f>Q683*H683</f>
        <v>0</v>
      </c>
      <c r="S683" s="222">
        <v>0</v>
      </c>
      <c r="T683" s="221">
        <f>S683*H683</f>
        <v>0</v>
      </c>
      <c r="AR683" s="193" t="s">
        <v>115</v>
      </c>
      <c r="AT683" s="193" t="s">
        <v>110</v>
      </c>
      <c r="AU683" s="193" t="s">
        <v>42</v>
      </c>
      <c r="AY683" s="193" t="s">
        <v>108</v>
      </c>
      <c r="BE683" s="194">
        <f>IF(N683="základní",J683,0)</f>
        <v>0</v>
      </c>
      <c r="BF683" s="194">
        <f>IF(N683="snížená",J683,0)</f>
        <v>0</v>
      </c>
      <c r="BG683" s="194">
        <f>IF(N683="zákl. přenesená",J683,0)</f>
        <v>0</v>
      </c>
      <c r="BH683" s="194">
        <f>IF(N683="sníž. přenesená",J683,0)</f>
        <v>0</v>
      </c>
      <c r="BI683" s="194">
        <f>IF(N683="nulová",J683,0)</f>
        <v>0</v>
      </c>
      <c r="BJ683" s="193" t="s">
        <v>38</v>
      </c>
      <c r="BK683" s="194">
        <f>ROUND(I683*H683,2)</f>
        <v>0</v>
      </c>
      <c r="BL683" s="193" t="s">
        <v>115</v>
      </c>
      <c r="BM683" s="193" t="s">
        <v>845</v>
      </c>
    </row>
    <row r="684" spans="2:65" s="227" customFormat="1" x14ac:dyDescent="0.3">
      <c r="B684" s="232"/>
      <c r="D684" s="240" t="s">
        <v>117</v>
      </c>
      <c r="E684" s="239" t="s">
        <v>1</v>
      </c>
      <c r="F684" s="238" t="s">
        <v>846</v>
      </c>
      <c r="H684" s="237">
        <v>160</v>
      </c>
      <c r="I684" s="233"/>
      <c r="L684" s="232"/>
      <c r="M684" s="231"/>
      <c r="N684" s="230"/>
      <c r="O684" s="230"/>
      <c r="P684" s="230"/>
      <c r="Q684" s="230"/>
      <c r="R684" s="230"/>
      <c r="S684" s="230"/>
      <c r="T684" s="229"/>
      <c r="AT684" s="228" t="s">
        <v>117</v>
      </c>
      <c r="AU684" s="228" t="s">
        <v>42</v>
      </c>
      <c r="AV684" s="227" t="s">
        <v>42</v>
      </c>
      <c r="AW684" s="227" t="s">
        <v>19</v>
      </c>
      <c r="AX684" s="227" t="s">
        <v>37</v>
      </c>
      <c r="AY684" s="228" t="s">
        <v>108</v>
      </c>
    </row>
    <row r="685" spans="2:65" s="188" customFormat="1" ht="22.5" customHeight="1" x14ac:dyDescent="0.3">
      <c r="B685" s="207"/>
      <c r="C685" s="206" t="s">
        <v>909</v>
      </c>
      <c r="D685" s="206" t="s">
        <v>110</v>
      </c>
      <c r="E685" s="205" t="s">
        <v>848</v>
      </c>
      <c r="F685" s="200" t="s">
        <v>849</v>
      </c>
      <c r="G685" s="204" t="s">
        <v>163</v>
      </c>
      <c r="H685" s="203">
        <v>122.351</v>
      </c>
      <c r="I685" s="202"/>
      <c r="J685" s="201">
        <f>ROUND(I685*H685,2)</f>
        <v>0</v>
      </c>
      <c r="K685" s="200" t="s">
        <v>114</v>
      </c>
      <c r="L685" s="189"/>
      <c r="M685" s="199" t="s">
        <v>1</v>
      </c>
      <c r="N685" s="224" t="s">
        <v>26</v>
      </c>
      <c r="O685" s="223"/>
      <c r="P685" s="222">
        <f>O685*H685</f>
        <v>0</v>
      </c>
      <c r="Q685" s="222">
        <v>0</v>
      </c>
      <c r="R685" s="222">
        <f>Q685*H685</f>
        <v>0</v>
      </c>
      <c r="S685" s="222">
        <v>0</v>
      </c>
      <c r="T685" s="221">
        <f>S685*H685</f>
        <v>0</v>
      </c>
      <c r="AR685" s="193" t="s">
        <v>115</v>
      </c>
      <c r="AT685" s="193" t="s">
        <v>110</v>
      </c>
      <c r="AU685" s="193" t="s">
        <v>42</v>
      </c>
      <c r="AY685" s="193" t="s">
        <v>108</v>
      </c>
      <c r="BE685" s="194">
        <f>IF(N685="základní",J685,0)</f>
        <v>0</v>
      </c>
      <c r="BF685" s="194">
        <f>IF(N685="snížená",J685,0)</f>
        <v>0</v>
      </c>
      <c r="BG685" s="194">
        <f>IF(N685="zákl. přenesená",J685,0)</f>
        <v>0</v>
      </c>
      <c r="BH685" s="194">
        <f>IF(N685="sníž. přenesená",J685,0)</f>
        <v>0</v>
      </c>
      <c r="BI685" s="194">
        <f>IF(N685="nulová",J685,0)</f>
        <v>0</v>
      </c>
      <c r="BJ685" s="193" t="s">
        <v>38</v>
      </c>
      <c r="BK685" s="194">
        <f>ROUND(I685*H685,2)</f>
        <v>0</v>
      </c>
      <c r="BL685" s="193" t="s">
        <v>115</v>
      </c>
      <c r="BM685" s="193" t="s">
        <v>850</v>
      </c>
    </row>
    <row r="686" spans="2:65" s="188" customFormat="1" ht="22.5" customHeight="1" x14ac:dyDescent="0.3">
      <c r="B686" s="207"/>
      <c r="C686" s="206" t="s">
        <v>913</v>
      </c>
      <c r="D686" s="206" t="s">
        <v>110</v>
      </c>
      <c r="E686" s="205" t="s">
        <v>852</v>
      </c>
      <c r="F686" s="200" t="s">
        <v>853</v>
      </c>
      <c r="G686" s="204" t="s">
        <v>163</v>
      </c>
      <c r="H686" s="203">
        <v>1345.8610000000001</v>
      </c>
      <c r="I686" s="202"/>
      <c r="J686" s="201">
        <f>ROUND(I686*H686,2)</f>
        <v>0</v>
      </c>
      <c r="K686" s="200" t="s">
        <v>114</v>
      </c>
      <c r="L686" s="189"/>
      <c r="M686" s="199" t="s">
        <v>1</v>
      </c>
      <c r="N686" s="224" t="s">
        <v>26</v>
      </c>
      <c r="O686" s="223"/>
      <c r="P686" s="222">
        <f>O686*H686</f>
        <v>0</v>
      </c>
      <c r="Q686" s="222">
        <v>0</v>
      </c>
      <c r="R686" s="222">
        <f>Q686*H686</f>
        <v>0</v>
      </c>
      <c r="S686" s="222">
        <v>0</v>
      </c>
      <c r="T686" s="221">
        <f>S686*H686</f>
        <v>0</v>
      </c>
      <c r="AR686" s="193" t="s">
        <v>115</v>
      </c>
      <c r="AT686" s="193" t="s">
        <v>110</v>
      </c>
      <c r="AU686" s="193" t="s">
        <v>42</v>
      </c>
      <c r="AY686" s="193" t="s">
        <v>108</v>
      </c>
      <c r="BE686" s="194">
        <f>IF(N686="základní",J686,0)</f>
        <v>0</v>
      </c>
      <c r="BF686" s="194">
        <f>IF(N686="snížená",J686,0)</f>
        <v>0</v>
      </c>
      <c r="BG686" s="194">
        <f>IF(N686="zákl. přenesená",J686,0)</f>
        <v>0</v>
      </c>
      <c r="BH686" s="194">
        <f>IF(N686="sníž. přenesená",J686,0)</f>
        <v>0</v>
      </c>
      <c r="BI686" s="194">
        <f>IF(N686="nulová",J686,0)</f>
        <v>0</v>
      </c>
      <c r="BJ686" s="193" t="s">
        <v>38</v>
      </c>
      <c r="BK686" s="194">
        <f>ROUND(I686*H686,2)</f>
        <v>0</v>
      </c>
      <c r="BL686" s="193" t="s">
        <v>115</v>
      </c>
      <c r="BM686" s="193" t="s">
        <v>854</v>
      </c>
    </row>
    <row r="687" spans="2:65" s="227" customFormat="1" x14ac:dyDescent="0.3">
      <c r="B687" s="232"/>
      <c r="D687" s="240" t="s">
        <v>117</v>
      </c>
      <c r="F687" s="238" t="s">
        <v>2159</v>
      </c>
      <c r="H687" s="237">
        <v>1345.8610000000001</v>
      </c>
      <c r="I687" s="233"/>
      <c r="L687" s="232"/>
      <c r="M687" s="231"/>
      <c r="N687" s="230"/>
      <c r="O687" s="230"/>
      <c r="P687" s="230"/>
      <c r="Q687" s="230"/>
      <c r="R687" s="230"/>
      <c r="S687" s="230"/>
      <c r="T687" s="229"/>
      <c r="AT687" s="228" t="s">
        <v>117</v>
      </c>
      <c r="AU687" s="228" t="s">
        <v>42</v>
      </c>
      <c r="AV687" s="227" t="s">
        <v>42</v>
      </c>
      <c r="AW687" s="227" t="s">
        <v>2</v>
      </c>
      <c r="AX687" s="227" t="s">
        <v>38</v>
      </c>
      <c r="AY687" s="228" t="s">
        <v>108</v>
      </c>
    </row>
    <row r="688" spans="2:65" s="188" customFormat="1" ht="22.5" customHeight="1" x14ac:dyDescent="0.3">
      <c r="B688" s="207"/>
      <c r="C688" s="206" t="s">
        <v>918</v>
      </c>
      <c r="D688" s="206" t="s">
        <v>110</v>
      </c>
      <c r="E688" s="205" t="s">
        <v>856</v>
      </c>
      <c r="F688" s="200" t="s">
        <v>857</v>
      </c>
      <c r="G688" s="204" t="s">
        <v>163</v>
      </c>
      <c r="H688" s="203">
        <v>111.024</v>
      </c>
      <c r="I688" s="202"/>
      <c r="J688" s="201">
        <f>ROUND(I688*H688,2)</f>
        <v>0</v>
      </c>
      <c r="K688" s="200" t="s">
        <v>114</v>
      </c>
      <c r="L688" s="189"/>
      <c r="M688" s="199" t="s">
        <v>1</v>
      </c>
      <c r="N688" s="224" t="s">
        <v>26</v>
      </c>
      <c r="O688" s="223"/>
      <c r="P688" s="222">
        <f>O688*H688</f>
        <v>0</v>
      </c>
      <c r="Q688" s="222">
        <v>0</v>
      </c>
      <c r="R688" s="222">
        <f>Q688*H688</f>
        <v>0</v>
      </c>
      <c r="S688" s="222">
        <v>0</v>
      </c>
      <c r="T688" s="221">
        <f>S688*H688</f>
        <v>0</v>
      </c>
      <c r="AR688" s="193" t="s">
        <v>115</v>
      </c>
      <c r="AT688" s="193" t="s">
        <v>110</v>
      </c>
      <c r="AU688" s="193" t="s">
        <v>42</v>
      </c>
      <c r="AY688" s="193" t="s">
        <v>108</v>
      </c>
      <c r="BE688" s="194">
        <f>IF(N688="základní",J688,0)</f>
        <v>0</v>
      </c>
      <c r="BF688" s="194">
        <f>IF(N688="snížená",J688,0)</f>
        <v>0</v>
      </c>
      <c r="BG688" s="194">
        <f>IF(N688="zákl. přenesená",J688,0)</f>
        <v>0</v>
      </c>
      <c r="BH688" s="194">
        <f>IF(N688="sníž. přenesená",J688,0)</f>
        <v>0</v>
      </c>
      <c r="BI688" s="194">
        <f>IF(N688="nulová",J688,0)</f>
        <v>0</v>
      </c>
      <c r="BJ688" s="193" t="s">
        <v>38</v>
      </c>
      <c r="BK688" s="194">
        <f>ROUND(I688*H688,2)</f>
        <v>0</v>
      </c>
      <c r="BL688" s="193" t="s">
        <v>115</v>
      </c>
      <c r="BM688" s="193" t="s">
        <v>858</v>
      </c>
    </row>
    <row r="689" spans="2:65" s="227" customFormat="1" x14ac:dyDescent="0.3">
      <c r="B689" s="232"/>
      <c r="D689" s="240" t="s">
        <v>117</v>
      </c>
      <c r="E689" s="239" t="s">
        <v>1</v>
      </c>
      <c r="F689" s="238" t="s">
        <v>859</v>
      </c>
      <c r="H689" s="237">
        <v>111.024</v>
      </c>
      <c r="I689" s="233"/>
      <c r="L689" s="232"/>
      <c r="M689" s="231"/>
      <c r="N689" s="230"/>
      <c r="O689" s="230"/>
      <c r="P689" s="230"/>
      <c r="Q689" s="230"/>
      <c r="R689" s="230"/>
      <c r="S689" s="230"/>
      <c r="T689" s="229"/>
      <c r="AT689" s="228" t="s">
        <v>117</v>
      </c>
      <c r="AU689" s="228" t="s">
        <v>42</v>
      </c>
      <c r="AV689" s="227" t="s">
        <v>42</v>
      </c>
      <c r="AW689" s="227" t="s">
        <v>19</v>
      </c>
      <c r="AX689" s="227" t="s">
        <v>37</v>
      </c>
      <c r="AY689" s="228" t="s">
        <v>108</v>
      </c>
    </row>
    <row r="690" spans="2:65" s="188" customFormat="1" ht="22.5" customHeight="1" x14ac:dyDescent="0.3">
      <c r="B690" s="207"/>
      <c r="C690" s="206" t="s">
        <v>923</v>
      </c>
      <c r="D690" s="206" t="s">
        <v>110</v>
      </c>
      <c r="E690" s="205" t="s">
        <v>861</v>
      </c>
      <c r="F690" s="200" t="s">
        <v>862</v>
      </c>
      <c r="G690" s="204" t="s">
        <v>163</v>
      </c>
      <c r="H690" s="203">
        <v>5.2050000000000001</v>
      </c>
      <c r="I690" s="202"/>
      <c r="J690" s="201">
        <f>ROUND(I690*H690,2)</f>
        <v>0</v>
      </c>
      <c r="K690" s="200" t="s">
        <v>114</v>
      </c>
      <c r="L690" s="189"/>
      <c r="M690" s="199" t="s">
        <v>1</v>
      </c>
      <c r="N690" s="224" t="s">
        <v>26</v>
      </c>
      <c r="O690" s="223"/>
      <c r="P690" s="222">
        <f>O690*H690</f>
        <v>0</v>
      </c>
      <c r="Q690" s="222">
        <v>0</v>
      </c>
      <c r="R690" s="222">
        <f>Q690*H690</f>
        <v>0</v>
      </c>
      <c r="S690" s="222">
        <v>0</v>
      </c>
      <c r="T690" s="221">
        <f>S690*H690</f>
        <v>0</v>
      </c>
      <c r="AR690" s="193" t="s">
        <v>115</v>
      </c>
      <c r="AT690" s="193" t="s">
        <v>110</v>
      </c>
      <c r="AU690" s="193" t="s">
        <v>42</v>
      </c>
      <c r="AY690" s="193" t="s">
        <v>108</v>
      </c>
      <c r="BE690" s="194">
        <f>IF(N690="základní",J690,0)</f>
        <v>0</v>
      </c>
      <c r="BF690" s="194">
        <f>IF(N690="snížená",J690,0)</f>
        <v>0</v>
      </c>
      <c r="BG690" s="194">
        <f>IF(N690="zákl. přenesená",J690,0)</f>
        <v>0</v>
      </c>
      <c r="BH690" s="194">
        <f>IF(N690="sníž. přenesená",J690,0)</f>
        <v>0</v>
      </c>
      <c r="BI690" s="194">
        <f>IF(N690="nulová",J690,0)</f>
        <v>0</v>
      </c>
      <c r="BJ690" s="193" t="s">
        <v>38</v>
      </c>
      <c r="BK690" s="194">
        <f>ROUND(I690*H690,2)</f>
        <v>0</v>
      </c>
      <c r="BL690" s="193" t="s">
        <v>115</v>
      </c>
      <c r="BM690" s="193" t="s">
        <v>863</v>
      </c>
    </row>
    <row r="691" spans="2:65" s="227" customFormat="1" x14ac:dyDescent="0.3">
      <c r="B691" s="232"/>
      <c r="D691" s="236" t="s">
        <v>117</v>
      </c>
      <c r="E691" s="228" t="s">
        <v>1</v>
      </c>
      <c r="F691" s="235" t="s">
        <v>864</v>
      </c>
      <c r="H691" s="234">
        <v>5.2050000000000001</v>
      </c>
      <c r="I691" s="233"/>
      <c r="L691" s="232"/>
      <c r="M691" s="231"/>
      <c r="N691" s="230"/>
      <c r="O691" s="230"/>
      <c r="P691" s="230"/>
      <c r="Q691" s="230"/>
      <c r="R691" s="230"/>
      <c r="S691" s="230"/>
      <c r="T691" s="229"/>
      <c r="AT691" s="228" t="s">
        <v>117</v>
      </c>
      <c r="AU691" s="228" t="s">
        <v>42</v>
      </c>
      <c r="AV691" s="227" t="s">
        <v>42</v>
      </c>
      <c r="AW691" s="227" t="s">
        <v>19</v>
      </c>
      <c r="AX691" s="227" t="s">
        <v>37</v>
      </c>
      <c r="AY691" s="228" t="s">
        <v>108</v>
      </c>
    </row>
    <row r="692" spans="2:65" s="208" customFormat="1" ht="29.85" customHeight="1" x14ac:dyDescent="0.3">
      <c r="B692" s="216"/>
      <c r="D692" s="220" t="s">
        <v>36</v>
      </c>
      <c r="E692" s="219" t="s">
        <v>865</v>
      </c>
      <c r="F692" s="219" t="s">
        <v>866</v>
      </c>
      <c r="I692" s="218"/>
      <c r="J692" s="217">
        <f>BK692</f>
        <v>0</v>
      </c>
      <c r="L692" s="216"/>
      <c r="M692" s="215"/>
      <c r="N692" s="213"/>
      <c r="O692" s="213"/>
      <c r="P692" s="214">
        <f>P693</f>
        <v>0</v>
      </c>
      <c r="Q692" s="213"/>
      <c r="R692" s="214">
        <f>R693</f>
        <v>0</v>
      </c>
      <c r="S692" s="213"/>
      <c r="T692" s="212">
        <f>T693</f>
        <v>0</v>
      </c>
      <c r="AR692" s="210" t="s">
        <v>38</v>
      </c>
      <c r="AT692" s="211" t="s">
        <v>36</v>
      </c>
      <c r="AU692" s="211" t="s">
        <v>38</v>
      </c>
      <c r="AY692" s="210" t="s">
        <v>108</v>
      </c>
      <c r="BK692" s="209">
        <f>BK693</f>
        <v>0</v>
      </c>
    </row>
    <row r="693" spans="2:65" s="188" customFormat="1" ht="22.5" customHeight="1" x14ac:dyDescent="0.3">
      <c r="B693" s="207"/>
      <c r="C693" s="206" t="s">
        <v>928</v>
      </c>
      <c r="D693" s="206" t="s">
        <v>110</v>
      </c>
      <c r="E693" s="205" t="s">
        <v>868</v>
      </c>
      <c r="F693" s="200" t="s">
        <v>869</v>
      </c>
      <c r="G693" s="204" t="s">
        <v>163</v>
      </c>
      <c r="H693" s="203">
        <v>101.11</v>
      </c>
      <c r="I693" s="202"/>
      <c r="J693" s="201">
        <f>ROUND(I693*H693,2)</f>
        <v>0</v>
      </c>
      <c r="K693" s="200" t="s">
        <v>114</v>
      </c>
      <c r="L693" s="189"/>
      <c r="M693" s="199" t="s">
        <v>1</v>
      </c>
      <c r="N693" s="224" t="s">
        <v>26</v>
      </c>
      <c r="O693" s="223"/>
      <c r="P693" s="222">
        <f>O693*H693</f>
        <v>0</v>
      </c>
      <c r="Q693" s="222">
        <v>0</v>
      </c>
      <c r="R693" s="222">
        <f>Q693*H693</f>
        <v>0</v>
      </c>
      <c r="S693" s="222">
        <v>0</v>
      </c>
      <c r="T693" s="221">
        <f>S693*H693</f>
        <v>0</v>
      </c>
      <c r="AR693" s="193" t="s">
        <v>115</v>
      </c>
      <c r="AT693" s="193" t="s">
        <v>110</v>
      </c>
      <c r="AU693" s="193" t="s">
        <v>42</v>
      </c>
      <c r="AY693" s="193" t="s">
        <v>108</v>
      </c>
      <c r="BE693" s="194">
        <f>IF(N693="základní",J693,0)</f>
        <v>0</v>
      </c>
      <c r="BF693" s="194">
        <f>IF(N693="snížená",J693,0)</f>
        <v>0</v>
      </c>
      <c r="BG693" s="194">
        <f>IF(N693="zákl. přenesená",J693,0)</f>
        <v>0</v>
      </c>
      <c r="BH693" s="194">
        <f>IF(N693="sníž. přenesená",J693,0)</f>
        <v>0</v>
      </c>
      <c r="BI693" s="194">
        <f>IF(N693="nulová",J693,0)</f>
        <v>0</v>
      </c>
      <c r="BJ693" s="193" t="s">
        <v>38</v>
      </c>
      <c r="BK693" s="194">
        <f>ROUND(I693*H693,2)</f>
        <v>0</v>
      </c>
      <c r="BL693" s="193" t="s">
        <v>115</v>
      </c>
      <c r="BM693" s="193" t="s">
        <v>870</v>
      </c>
    </row>
    <row r="694" spans="2:65" s="208" customFormat="1" ht="37.35" customHeight="1" x14ac:dyDescent="0.35">
      <c r="B694" s="216"/>
      <c r="D694" s="210" t="s">
        <v>36</v>
      </c>
      <c r="E694" s="226" t="s">
        <v>871</v>
      </c>
      <c r="F694" s="226" t="s">
        <v>872</v>
      </c>
      <c r="I694" s="218"/>
      <c r="J694" s="225">
        <f>BK694</f>
        <v>0</v>
      </c>
      <c r="L694" s="216"/>
      <c r="M694" s="215"/>
      <c r="N694" s="213"/>
      <c r="O694" s="213"/>
      <c r="P694" s="214">
        <f>P695+P731+P776+P815+P850+P858+P926+P975+P1033+P1061+P1224+P1250+P1270+P1284</f>
        <v>0</v>
      </c>
      <c r="Q694" s="213"/>
      <c r="R694" s="214">
        <f>R695+R731+R776+R815+R850+R858+R926+R975+R1033+R1061+R1224+R1250+R1270+R1284</f>
        <v>21.899113025000002</v>
      </c>
      <c r="S694" s="213"/>
      <c r="T694" s="212">
        <f>T695+T731+T776+T815+T850+T858+T926+T975+T1033+T1061+T1224+T1250+T1270+T1284</f>
        <v>5.2610479999999988</v>
      </c>
      <c r="AR694" s="210" t="s">
        <v>42</v>
      </c>
      <c r="AT694" s="211" t="s">
        <v>36</v>
      </c>
      <c r="AU694" s="211" t="s">
        <v>37</v>
      </c>
      <c r="AY694" s="210" t="s">
        <v>108</v>
      </c>
      <c r="BK694" s="209">
        <f>BK695+BK731+BK776+BK815+BK850+BK858+BK926+BK975+BK1033+BK1061+BK1224+BK1250+BK1270+BK1284</f>
        <v>0</v>
      </c>
    </row>
    <row r="695" spans="2:65" s="208" customFormat="1" ht="19.899999999999999" customHeight="1" x14ac:dyDescent="0.3">
      <c r="B695" s="216"/>
      <c r="D695" s="220" t="s">
        <v>36</v>
      </c>
      <c r="E695" s="219" t="s">
        <v>873</v>
      </c>
      <c r="F695" s="219" t="s">
        <v>874</v>
      </c>
      <c r="I695" s="218"/>
      <c r="J695" s="217">
        <f>BK695</f>
        <v>0</v>
      </c>
      <c r="L695" s="216"/>
      <c r="M695" s="215"/>
      <c r="N695" s="213"/>
      <c r="O695" s="213"/>
      <c r="P695" s="214">
        <f>SUM(P696:P730)</f>
        <v>0</v>
      </c>
      <c r="Q695" s="213"/>
      <c r="R695" s="214">
        <f>SUM(R696:R730)</f>
        <v>3.00373314</v>
      </c>
      <c r="S695" s="213"/>
      <c r="T695" s="212">
        <f>SUM(T696:T730)</f>
        <v>0</v>
      </c>
      <c r="AR695" s="210" t="s">
        <v>42</v>
      </c>
      <c r="AT695" s="211" t="s">
        <v>36</v>
      </c>
      <c r="AU695" s="211" t="s">
        <v>38</v>
      </c>
      <c r="AY695" s="210" t="s">
        <v>108</v>
      </c>
      <c r="BK695" s="209">
        <f>SUM(BK696:BK730)</f>
        <v>0</v>
      </c>
    </row>
    <row r="696" spans="2:65" s="188" customFormat="1" ht="22.5" customHeight="1" x14ac:dyDescent="0.3">
      <c r="B696" s="207"/>
      <c r="C696" s="206" t="s">
        <v>934</v>
      </c>
      <c r="D696" s="206" t="s">
        <v>110</v>
      </c>
      <c r="E696" s="205" t="s">
        <v>876</v>
      </c>
      <c r="F696" s="200" t="s">
        <v>877</v>
      </c>
      <c r="G696" s="204" t="s">
        <v>113</v>
      </c>
      <c r="H696" s="203">
        <v>316.24099999999999</v>
      </c>
      <c r="I696" s="202"/>
      <c r="J696" s="201">
        <f>ROUND(I696*H696,2)</f>
        <v>0</v>
      </c>
      <c r="K696" s="200" t="s">
        <v>114</v>
      </c>
      <c r="L696" s="189"/>
      <c r="M696" s="199" t="s">
        <v>1</v>
      </c>
      <c r="N696" s="224" t="s">
        <v>26</v>
      </c>
      <c r="O696" s="223"/>
      <c r="P696" s="222">
        <f>O696*H696</f>
        <v>0</v>
      </c>
      <c r="Q696" s="222">
        <v>0</v>
      </c>
      <c r="R696" s="222">
        <f>Q696*H696</f>
        <v>0</v>
      </c>
      <c r="S696" s="222">
        <v>0</v>
      </c>
      <c r="T696" s="221">
        <f>S696*H696</f>
        <v>0</v>
      </c>
      <c r="AR696" s="193" t="s">
        <v>192</v>
      </c>
      <c r="AT696" s="193" t="s">
        <v>110</v>
      </c>
      <c r="AU696" s="193" t="s">
        <v>42</v>
      </c>
      <c r="AY696" s="193" t="s">
        <v>108</v>
      </c>
      <c r="BE696" s="194">
        <f>IF(N696="základní",J696,0)</f>
        <v>0</v>
      </c>
      <c r="BF696" s="194">
        <f>IF(N696="snížená",J696,0)</f>
        <v>0</v>
      </c>
      <c r="BG696" s="194">
        <f>IF(N696="zákl. přenesená",J696,0)</f>
        <v>0</v>
      </c>
      <c r="BH696" s="194">
        <f>IF(N696="sníž. přenesená",J696,0)</f>
        <v>0</v>
      </c>
      <c r="BI696" s="194">
        <f>IF(N696="nulová",J696,0)</f>
        <v>0</v>
      </c>
      <c r="BJ696" s="193" t="s">
        <v>38</v>
      </c>
      <c r="BK696" s="194">
        <f>ROUND(I696*H696,2)</f>
        <v>0</v>
      </c>
      <c r="BL696" s="193" t="s">
        <v>192</v>
      </c>
      <c r="BM696" s="193" t="s">
        <v>878</v>
      </c>
    </row>
    <row r="697" spans="2:65" s="227" customFormat="1" x14ac:dyDescent="0.3">
      <c r="B697" s="232"/>
      <c r="D697" s="236" t="s">
        <v>117</v>
      </c>
      <c r="E697" s="228" t="s">
        <v>1</v>
      </c>
      <c r="F697" s="235" t="s">
        <v>879</v>
      </c>
      <c r="H697" s="234">
        <v>9.9179999999999993</v>
      </c>
      <c r="I697" s="233"/>
      <c r="L697" s="232"/>
      <c r="M697" s="231"/>
      <c r="N697" s="230"/>
      <c r="O697" s="230"/>
      <c r="P697" s="230"/>
      <c r="Q697" s="230"/>
      <c r="R697" s="230"/>
      <c r="S697" s="230"/>
      <c r="T697" s="229"/>
      <c r="AT697" s="228" t="s">
        <v>117</v>
      </c>
      <c r="AU697" s="228" t="s">
        <v>42</v>
      </c>
      <c r="AV697" s="227" t="s">
        <v>42</v>
      </c>
      <c r="AW697" s="227" t="s">
        <v>19</v>
      </c>
      <c r="AX697" s="227" t="s">
        <v>37</v>
      </c>
      <c r="AY697" s="228" t="s">
        <v>108</v>
      </c>
    </row>
    <row r="698" spans="2:65" s="227" customFormat="1" x14ac:dyDescent="0.3">
      <c r="B698" s="232"/>
      <c r="D698" s="236" t="s">
        <v>117</v>
      </c>
      <c r="E698" s="228" t="s">
        <v>1</v>
      </c>
      <c r="F698" s="235" t="s">
        <v>703</v>
      </c>
      <c r="H698" s="234">
        <v>301</v>
      </c>
      <c r="I698" s="233"/>
      <c r="L698" s="232"/>
      <c r="M698" s="231"/>
      <c r="N698" s="230"/>
      <c r="O698" s="230"/>
      <c r="P698" s="230"/>
      <c r="Q698" s="230"/>
      <c r="R698" s="230"/>
      <c r="S698" s="230"/>
      <c r="T698" s="229"/>
      <c r="AT698" s="228" t="s">
        <v>117</v>
      </c>
      <c r="AU698" s="228" t="s">
        <v>42</v>
      </c>
      <c r="AV698" s="227" t="s">
        <v>42</v>
      </c>
      <c r="AW698" s="227" t="s">
        <v>19</v>
      </c>
      <c r="AX698" s="227" t="s">
        <v>37</v>
      </c>
      <c r="AY698" s="228" t="s">
        <v>108</v>
      </c>
    </row>
    <row r="699" spans="2:65" s="227" customFormat="1" x14ac:dyDescent="0.3">
      <c r="B699" s="232"/>
      <c r="D699" s="240" t="s">
        <v>117</v>
      </c>
      <c r="E699" s="239" t="s">
        <v>1</v>
      </c>
      <c r="F699" s="238" t="s">
        <v>880</v>
      </c>
      <c r="H699" s="237">
        <v>5.3230000000000004</v>
      </c>
      <c r="I699" s="233"/>
      <c r="L699" s="232"/>
      <c r="M699" s="231"/>
      <c r="N699" s="230"/>
      <c r="O699" s="230"/>
      <c r="P699" s="230"/>
      <c r="Q699" s="230"/>
      <c r="R699" s="230"/>
      <c r="S699" s="230"/>
      <c r="T699" s="229"/>
      <c r="AT699" s="228" t="s">
        <v>117</v>
      </c>
      <c r="AU699" s="228" t="s">
        <v>42</v>
      </c>
      <c r="AV699" s="227" t="s">
        <v>42</v>
      </c>
      <c r="AW699" s="227" t="s">
        <v>19</v>
      </c>
      <c r="AX699" s="227" t="s">
        <v>37</v>
      </c>
      <c r="AY699" s="228" t="s">
        <v>108</v>
      </c>
    </row>
    <row r="700" spans="2:65" s="188" customFormat="1" ht="22.5" customHeight="1" x14ac:dyDescent="0.3">
      <c r="B700" s="207"/>
      <c r="C700" s="206" t="s">
        <v>940</v>
      </c>
      <c r="D700" s="206" t="s">
        <v>110</v>
      </c>
      <c r="E700" s="205" t="s">
        <v>882</v>
      </c>
      <c r="F700" s="200" t="s">
        <v>883</v>
      </c>
      <c r="G700" s="204" t="s">
        <v>113</v>
      </c>
      <c r="H700" s="203">
        <v>184.566</v>
      </c>
      <c r="I700" s="202"/>
      <c r="J700" s="201">
        <f>ROUND(I700*H700,2)</f>
        <v>0</v>
      </c>
      <c r="K700" s="200" t="s">
        <v>114</v>
      </c>
      <c r="L700" s="189"/>
      <c r="M700" s="199" t="s">
        <v>1</v>
      </c>
      <c r="N700" s="224" t="s">
        <v>26</v>
      </c>
      <c r="O700" s="223"/>
      <c r="P700" s="222">
        <f>O700*H700</f>
        <v>0</v>
      </c>
      <c r="Q700" s="222">
        <v>0</v>
      </c>
      <c r="R700" s="222">
        <f>Q700*H700</f>
        <v>0</v>
      </c>
      <c r="S700" s="222">
        <v>0</v>
      </c>
      <c r="T700" s="221">
        <f>S700*H700</f>
        <v>0</v>
      </c>
      <c r="AR700" s="193" t="s">
        <v>192</v>
      </c>
      <c r="AT700" s="193" t="s">
        <v>110</v>
      </c>
      <c r="AU700" s="193" t="s">
        <v>42</v>
      </c>
      <c r="AY700" s="193" t="s">
        <v>108</v>
      </c>
      <c r="BE700" s="194">
        <f>IF(N700="základní",J700,0)</f>
        <v>0</v>
      </c>
      <c r="BF700" s="194">
        <f>IF(N700="snížená",J700,0)</f>
        <v>0</v>
      </c>
      <c r="BG700" s="194">
        <f>IF(N700="zákl. přenesená",J700,0)</f>
        <v>0</v>
      </c>
      <c r="BH700" s="194">
        <f>IF(N700="sníž. přenesená",J700,0)</f>
        <v>0</v>
      </c>
      <c r="BI700" s="194">
        <f>IF(N700="nulová",J700,0)</f>
        <v>0</v>
      </c>
      <c r="BJ700" s="193" t="s">
        <v>38</v>
      </c>
      <c r="BK700" s="194">
        <f>ROUND(I700*H700,2)</f>
        <v>0</v>
      </c>
      <c r="BL700" s="193" t="s">
        <v>192</v>
      </c>
      <c r="BM700" s="193" t="s">
        <v>884</v>
      </c>
    </row>
    <row r="701" spans="2:65" s="257" customFormat="1" x14ac:dyDescent="0.3">
      <c r="B701" s="262"/>
      <c r="D701" s="236" t="s">
        <v>117</v>
      </c>
      <c r="E701" s="258" t="s">
        <v>1</v>
      </c>
      <c r="F701" s="264" t="s">
        <v>885</v>
      </c>
      <c r="H701" s="258" t="s">
        <v>1</v>
      </c>
      <c r="I701" s="263"/>
      <c r="L701" s="262"/>
      <c r="M701" s="261"/>
      <c r="N701" s="260"/>
      <c r="O701" s="260"/>
      <c r="P701" s="260"/>
      <c r="Q701" s="260"/>
      <c r="R701" s="260"/>
      <c r="S701" s="260"/>
      <c r="T701" s="259"/>
      <c r="AT701" s="258" t="s">
        <v>117</v>
      </c>
      <c r="AU701" s="258" t="s">
        <v>42</v>
      </c>
      <c r="AV701" s="257" t="s">
        <v>38</v>
      </c>
      <c r="AW701" s="257" t="s">
        <v>19</v>
      </c>
      <c r="AX701" s="257" t="s">
        <v>37</v>
      </c>
      <c r="AY701" s="258" t="s">
        <v>108</v>
      </c>
    </row>
    <row r="702" spans="2:65" s="227" customFormat="1" x14ac:dyDescent="0.3">
      <c r="B702" s="232"/>
      <c r="D702" s="236" t="s">
        <v>117</v>
      </c>
      <c r="E702" s="228" t="s">
        <v>1</v>
      </c>
      <c r="F702" s="235" t="s">
        <v>886</v>
      </c>
      <c r="H702" s="234">
        <v>81.56</v>
      </c>
      <c r="I702" s="233"/>
      <c r="L702" s="232"/>
      <c r="M702" s="231"/>
      <c r="N702" s="230"/>
      <c r="O702" s="230"/>
      <c r="P702" s="230"/>
      <c r="Q702" s="230"/>
      <c r="R702" s="230"/>
      <c r="S702" s="230"/>
      <c r="T702" s="229"/>
      <c r="AT702" s="228" t="s">
        <v>117</v>
      </c>
      <c r="AU702" s="228" t="s">
        <v>42</v>
      </c>
      <c r="AV702" s="227" t="s">
        <v>42</v>
      </c>
      <c r="AW702" s="227" t="s">
        <v>19</v>
      </c>
      <c r="AX702" s="227" t="s">
        <v>37</v>
      </c>
      <c r="AY702" s="228" t="s">
        <v>108</v>
      </c>
    </row>
    <row r="703" spans="2:65" s="257" customFormat="1" x14ac:dyDescent="0.3">
      <c r="B703" s="262"/>
      <c r="D703" s="236" t="s">
        <v>117</v>
      </c>
      <c r="E703" s="258" t="s">
        <v>1</v>
      </c>
      <c r="F703" s="264" t="s">
        <v>508</v>
      </c>
      <c r="H703" s="258" t="s">
        <v>1</v>
      </c>
      <c r="I703" s="263"/>
      <c r="L703" s="262"/>
      <c r="M703" s="261"/>
      <c r="N703" s="260"/>
      <c r="O703" s="260"/>
      <c r="P703" s="260"/>
      <c r="Q703" s="260"/>
      <c r="R703" s="260"/>
      <c r="S703" s="260"/>
      <c r="T703" s="259"/>
      <c r="AT703" s="258" t="s">
        <v>117</v>
      </c>
      <c r="AU703" s="258" t="s">
        <v>42</v>
      </c>
      <c r="AV703" s="257" t="s">
        <v>38</v>
      </c>
      <c r="AW703" s="257" t="s">
        <v>19</v>
      </c>
      <c r="AX703" s="257" t="s">
        <v>37</v>
      </c>
      <c r="AY703" s="258" t="s">
        <v>108</v>
      </c>
    </row>
    <row r="704" spans="2:65" s="257" customFormat="1" x14ac:dyDescent="0.3">
      <c r="B704" s="262"/>
      <c r="D704" s="236" t="s">
        <v>117</v>
      </c>
      <c r="E704" s="258" t="s">
        <v>1</v>
      </c>
      <c r="F704" s="264" t="s">
        <v>508</v>
      </c>
      <c r="H704" s="258" t="s">
        <v>1</v>
      </c>
      <c r="I704" s="263"/>
      <c r="L704" s="262"/>
      <c r="M704" s="261"/>
      <c r="N704" s="260"/>
      <c r="O704" s="260"/>
      <c r="P704" s="260"/>
      <c r="Q704" s="260"/>
      <c r="R704" s="260"/>
      <c r="S704" s="260"/>
      <c r="T704" s="259"/>
      <c r="AT704" s="258" t="s">
        <v>117</v>
      </c>
      <c r="AU704" s="258" t="s">
        <v>42</v>
      </c>
      <c r="AV704" s="257" t="s">
        <v>38</v>
      </c>
      <c r="AW704" s="257" t="s">
        <v>19</v>
      </c>
      <c r="AX704" s="257" t="s">
        <v>37</v>
      </c>
      <c r="AY704" s="258" t="s">
        <v>108</v>
      </c>
    </row>
    <row r="705" spans="2:65" s="227" customFormat="1" x14ac:dyDescent="0.3">
      <c r="B705" s="232"/>
      <c r="D705" s="236" t="s">
        <v>117</v>
      </c>
      <c r="E705" s="228" t="s">
        <v>1</v>
      </c>
      <c r="F705" s="235" t="s">
        <v>509</v>
      </c>
      <c r="H705" s="234">
        <v>81.605999999999995</v>
      </c>
      <c r="I705" s="233"/>
      <c r="L705" s="232"/>
      <c r="M705" s="231"/>
      <c r="N705" s="230"/>
      <c r="O705" s="230"/>
      <c r="P705" s="230"/>
      <c r="Q705" s="230"/>
      <c r="R705" s="230"/>
      <c r="S705" s="230"/>
      <c r="T705" s="229"/>
      <c r="AT705" s="228" t="s">
        <v>117</v>
      </c>
      <c r="AU705" s="228" t="s">
        <v>42</v>
      </c>
      <c r="AV705" s="227" t="s">
        <v>42</v>
      </c>
      <c r="AW705" s="227" t="s">
        <v>19</v>
      </c>
      <c r="AX705" s="227" t="s">
        <v>37</v>
      </c>
      <c r="AY705" s="228" t="s">
        <v>108</v>
      </c>
    </row>
    <row r="706" spans="2:65" s="227" customFormat="1" ht="40.5" x14ac:dyDescent="0.3">
      <c r="B706" s="232"/>
      <c r="D706" s="240" t="s">
        <v>117</v>
      </c>
      <c r="E706" s="239" t="s">
        <v>1</v>
      </c>
      <c r="F706" s="238" t="s">
        <v>887</v>
      </c>
      <c r="H706" s="237">
        <v>21.4</v>
      </c>
      <c r="I706" s="233"/>
      <c r="L706" s="232"/>
      <c r="M706" s="231"/>
      <c r="N706" s="230"/>
      <c r="O706" s="230"/>
      <c r="P706" s="230"/>
      <c r="Q706" s="230"/>
      <c r="R706" s="230"/>
      <c r="S706" s="230"/>
      <c r="T706" s="229"/>
      <c r="AT706" s="228" t="s">
        <v>117</v>
      </c>
      <c r="AU706" s="228" t="s">
        <v>42</v>
      </c>
      <c r="AV706" s="227" t="s">
        <v>42</v>
      </c>
      <c r="AW706" s="227" t="s">
        <v>19</v>
      </c>
      <c r="AX706" s="227" t="s">
        <v>37</v>
      </c>
      <c r="AY706" s="228" t="s">
        <v>108</v>
      </c>
    </row>
    <row r="707" spans="2:65" s="188" customFormat="1" ht="22.5" customHeight="1" x14ac:dyDescent="0.3">
      <c r="B707" s="207"/>
      <c r="C707" s="252" t="s">
        <v>945</v>
      </c>
      <c r="D707" s="252" t="s">
        <v>178</v>
      </c>
      <c r="E707" s="251" t="s">
        <v>889</v>
      </c>
      <c r="F707" s="246" t="s">
        <v>890</v>
      </c>
      <c r="G707" s="250" t="s">
        <v>163</v>
      </c>
      <c r="H707" s="249">
        <v>0.15</v>
      </c>
      <c r="I707" s="248"/>
      <c r="J707" s="247">
        <f>ROUND(I707*H707,2)</f>
        <v>0</v>
      </c>
      <c r="K707" s="246" t="s">
        <v>114</v>
      </c>
      <c r="L707" s="245"/>
      <c r="M707" s="244" t="s">
        <v>1</v>
      </c>
      <c r="N707" s="243" t="s">
        <v>26</v>
      </c>
      <c r="O707" s="223"/>
      <c r="P707" s="222">
        <f>O707*H707</f>
        <v>0</v>
      </c>
      <c r="Q707" s="222">
        <v>1</v>
      </c>
      <c r="R707" s="222">
        <f>Q707*H707</f>
        <v>0.15</v>
      </c>
      <c r="S707" s="222">
        <v>0</v>
      </c>
      <c r="T707" s="221">
        <f>S707*H707</f>
        <v>0</v>
      </c>
      <c r="AR707" s="193" t="s">
        <v>284</v>
      </c>
      <c r="AT707" s="193" t="s">
        <v>178</v>
      </c>
      <c r="AU707" s="193" t="s">
        <v>42</v>
      </c>
      <c r="AY707" s="193" t="s">
        <v>108</v>
      </c>
      <c r="BE707" s="194">
        <f>IF(N707="základní",J707,0)</f>
        <v>0</v>
      </c>
      <c r="BF707" s="194">
        <f>IF(N707="snížená",J707,0)</f>
        <v>0</v>
      </c>
      <c r="BG707" s="194">
        <f>IF(N707="zákl. přenesená",J707,0)</f>
        <v>0</v>
      </c>
      <c r="BH707" s="194">
        <f>IF(N707="sníž. přenesená",J707,0)</f>
        <v>0</v>
      </c>
      <c r="BI707" s="194">
        <f>IF(N707="nulová",J707,0)</f>
        <v>0</v>
      </c>
      <c r="BJ707" s="193" t="s">
        <v>38</v>
      </c>
      <c r="BK707" s="194">
        <f>ROUND(I707*H707,2)</f>
        <v>0</v>
      </c>
      <c r="BL707" s="193" t="s">
        <v>192</v>
      </c>
      <c r="BM707" s="193" t="s">
        <v>891</v>
      </c>
    </row>
    <row r="708" spans="2:65" s="188" customFormat="1" ht="27" x14ac:dyDescent="0.3">
      <c r="B708" s="189"/>
      <c r="D708" s="236" t="s">
        <v>243</v>
      </c>
      <c r="F708" s="256" t="s">
        <v>892</v>
      </c>
      <c r="I708" s="255"/>
      <c r="L708" s="189"/>
      <c r="M708" s="254"/>
      <c r="N708" s="223"/>
      <c r="O708" s="223"/>
      <c r="P708" s="223"/>
      <c r="Q708" s="223"/>
      <c r="R708" s="223"/>
      <c r="S708" s="223"/>
      <c r="T708" s="253"/>
      <c r="AT708" s="193" t="s">
        <v>243</v>
      </c>
      <c r="AU708" s="193" t="s">
        <v>42</v>
      </c>
    </row>
    <row r="709" spans="2:65" s="227" customFormat="1" x14ac:dyDescent="0.3">
      <c r="B709" s="232"/>
      <c r="D709" s="236" t="s">
        <v>117</v>
      </c>
      <c r="E709" s="228" t="s">
        <v>1</v>
      </c>
      <c r="F709" s="235" t="s">
        <v>893</v>
      </c>
      <c r="H709" s="234">
        <v>316.24099999999999</v>
      </c>
      <c r="I709" s="233"/>
      <c r="L709" s="232"/>
      <c r="M709" s="231"/>
      <c r="N709" s="230"/>
      <c r="O709" s="230"/>
      <c r="P709" s="230"/>
      <c r="Q709" s="230"/>
      <c r="R709" s="230"/>
      <c r="S709" s="230"/>
      <c r="T709" s="229"/>
      <c r="AT709" s="228" t="s">
        <v>117</v>
      </c>
      <c r="AU709" s="228" t="s">
        <v>42</v>
      </c>
      <c r="AV709" s="227" t="s">
        <v>42</v>
      </c>
      <c r="AW709" s="227" t="s">
        <v>19</v>
      </c>
      <c r="AX709" s="227" t="s">
        <v>37</v>
      </c>
      <c r="AY709" s="228" t="s">
        <v>108</v>
      </c>
    </row>
    <row r="710" spans="2:65" s="227" customFormat="1" x14ac:dyDescent="0.3">
      <c r="B710" s="232"/>
      <c r="D710" s="236" t="s">
        <v>117</v>
      </c>
      <c r="E710" s="228" t="s">
        <v>1</v>
      </c>
      <c r="F710" s="235" t="s">
        <v>894</v>
      </c>
      <c r="H710" s="234">
        <v>184.566</v>
      </c>
      <c r="I710" s="233"/>
      <c r="L710" s="232"/>
      <c r="M710" s="231"/>
      <c r="N710" s="230"/>
      <c r="O710" s="230"/>
      <c r="P710" s="230"/>
      <c r="Q710" s="230"/>
      <c r="R710" s="230"/>
      <c r="S710" s="230"/>
      <c r="T710" s="229"/>
      <c r="AT710" s="228" t="s">
        <v>117</v>
      </c>
      <c r="AU710" s="228" t="s">
        <v>42</v>
      </c>
      <c r="AV710" s="227" t="s">
        <v>42</v>
      </c>
      <c r="AW710" s="227" t="s">
        <v>19</v>
      </c>
      <c r="AX710" s="227" t="s">
        <v>37</v>
      </c>
      <c r="AY710" s="228" t="s">
        <v>108</v>
      </c>
    </row>
    <row r="711" spans="2:65" s="227" customFormat="1" x14ac:dyDescent="0.3">
      <c r="B711" s="232"/>
      <c r="D711" s="240" t="s">
        <v>117</v>
      </c>
      <c r="F711" s="238" t="s">
        <v>895</v>
      </c>
      <c r="H711" s="237">
        <v>0.15</v>
      </c>
      <c r="I711" s="233"/>
      <c r="L711" s="232"/>
      <c r="M711" s="231"/>
      <c r="N711" s="230"/>
      <c r="O711" s="230"/>
      <c r="P711" s="230"/>
      <c r="Q711" s="230"/>
      <c r="R711" s="230"/>
      <c r="S711" s="230"/>
      <c r="T711" s="229"/>
      <c r="AT711" s="228" t="s">
        <v>117</v>
      </c>
      <c r="AU711" s="228" t="s">
        <v>42</v>
      </c>
      <c r="AV711" s="227" t="s">
        <v>42</v>
      </c>
      <c r="AW711" s="227" t="s">
        <v>2</v>
      </c>
      <c r="AX711" s="227" t="s">
        <v>38</v>
      </c>
      <c r="AY711" s="228" t="s">
        <v>108</v>
      </c>
    </row>
    <row r="712" spans="2:65" s="188" customFormat="1" ht="22.5" customHeight="1" x14ac:dyDescent="0.3">
      <c r="B712" s="207"/>
      <c r="C712" s="206" t="s">
        <v>951</v>
      </c>
      <c r="D712" s="206" t="s">
        <v>110</v>
      </c>
      <c r="E712" s="205" t="s">
        <v>897</v>
      </c>
      <c r="F712" s="200" t="s">
        <v>898</v>
      </c>
      <c r="G712" s="204" t="s">
        <v>113</v>
      </c>
      <c r="H712" s="203">
        <v>301</v>
      </c>
      <c r="I712" s="202"/>
      <c r="J712" s="201">
        <f>ROUND(I712*H712,2)</f>
        <v>0</v>
      </c>
      <c r="K712" s="200" t="s">
        <v>279</v>
      </c>
      <c r="L712" s="189"/>
      <c r="M712" s="199" t="s">
        <v>1</v>
      </c>
      <c r="N712" s="224" t="s">
        <v>26</v>
      </c>
      <c r="O712" s="223"/>
      <c r="P712" s="222">
        <f>O712*H712</f>
        <v>0</v>
      </c>
      <c r="Q712" s="222">
        <v>0</v>
      </c>
      <c r="R712" s="222">
        <f>Q712*H712</f>
        <v>0</v>
      </c>
      <c r="S712" s="222">
        <v>0</v>
      </c>
      <c r="T712" s="221">
        <f>S712*H712</f>
        <v>0</v>
      </c>
      <c r="AR712" s="193" t="s">
        <v>192</v>
      </c>
      <c r="AT712" s="193" t="s">
        <v>110</v>
      </c>
      <c r="AU712" s="193" t="s">
        <v>42</v>
      </c>
      <c r="AY712" s="193" t="s">
        <v>108</v>
      </c>
      <c r="BE712" s="194">
        <f>IF(N712="základní",J712,0)</f>
        <v>0</v>
      </c>
      <c r="BF712" s="194">
        <f>IF(N712="snížená",J712,0)</f>
        <v>0</v>
      </c>
      <c r="BG712" s="194">
        <f>IF(N712="zákl. přenesená",J712,0)</f>
        <v>0</v>
      </c>
      <c r="BH712" s="194">
        <f>IF(N712="sníž. přenesená",J712,0)</f>
        <v>0</v>
      </c>
      <c r="BI712" s="194">
        <f>IF(N712="nulová",J712,0)</f>
        <v>0</v>
      </c>
      <c r="BJ712" s="193" t="s">
        <v>38</v>
      </c>
      <c r="BK712" s="194">
        <f>ROUND(I712*H712,2)</f>
        <v>0</v>
      </c>
      <c r="BL712" s="193" t="s">
        <v>192</v>
      </c>
      <c r="BM712" s="193" t="s">
        <v>899</v>
      </c>
    </row>
    <row r="713" spans="2:65" s="227" customFormat="1" x14ac:dyDescent="0.3">
      <c r="B713" s="232"/>
      <c r="D713" s="240" t="s">
        <v>117</v>
      </c>
      <c r="E713" s="239" t="s">
        <v>1</v>
      </c>
      <c r="F713" s="238" t="s">
        <v>703</v>
      </c>
      <c r="H713" s="237">
        <v>301</v>
      </c>
      <c r="I713" s="233"/>
      <c r="L713" s="232"/>
      <c r="M713" s="231"/>
      <c r="N713" s="230"/>
      <c r="O713" s="230"/>
      <c r="P713" s="230"/>
      <c r="Q713" s="230"/>
      <c r="R713" s="230"/>
      <c r="S713" s="230"/>
      <c r="T713" s="229"/>
      <c r="AT713" s="228" t="s">
        <v>117</v>
      </c>
      <c r="AU713" s="228" t="s">
        <v>42</v>
      </c>
      <c r="AV713" s="227" t="s">
        <v>42</v>
      </c>
      <c r="AW713" s="227" t="s">
        <v>19</v>
      </c>
      <c r="AX713" s="227" t="s">
        <v>37</v>
      </c>
      <c r="AY713" s="228" t="s">
        <v>108</v>
      </c>
    </row>
    <row r="714" spans="2:65" s="188" customFormat="1" ht="22.5" customHeight="1" x14ac:dyDescent="0.3">
      <c r="B714" s="207"/>
      <c r="C714" s="252" t="s">
        <v>955</v>
      </c>
      <c r="D714" s="252" t="s">
        <v>178</v>
      </c>
      <c r="E714" s="251" t="s">
        <v>901</v>
      </c>
      <c r="F714" s="246" t="s">
        <v>902</v>
      </c>
      <c r="G714" s="250" t="s">
        <v>113</v>
      </c>
      <c r="H714" s="249">
        <v>346.15</v>
      </c>
      <c r="I714" s="248"/>
      <c r="J714" s="247">
        <f>ROUND(I714*H714,2)</f>
        <v>0</v>
      </c>
      <c r="K714" s="246" t="s">
        <v>279</v>
      </c>
      <c r="L714" s="245"/>
      <c r="M714" s="244" t="s">
        <v>1</v>
      </c>
      <c r="N714" s="243" t="s">
        <v>26</v>
      </c>
      <c r="O714" s="223"/>
      <c r="P714" s="222">
        <f>O714*H714</f>
        <v>0</v>
      </c>
      <c r="Q714" s="222">
        <v>6.4000000000000005E-4</v>
      </c>
      <c r="R714" s="222">
        <f>Q714*H714</f>
        <v>0.22153600000000001</v>
      </c>
      <c r="S714" s="222">
        <v>0</v>
      </c>
      <c r="T714" s="221">
        <f>S714*H714</f>
        <v>0</v>
      </c>
      <c r="AR714" s="193" t="s">
        <v>284</v>
      </c>
      <c r="AT714" s="193" t="s">
        <v>178</v>
      </c>
      <c r="AU714" s="193" t="s">
        <v>42</v>
      </c>
      <c r="AY714" s="193" t="s">
        <v>108</v>
      </c>
      <c r="BE714" s="194">
        <f>IF(N714="základní",J714,0)</f>
        <v>0</v>
      </c>
      <c r="BF714" s="194">
        <f>IF(N714="snížená",J714,0)</f>
        <v>0</v>
      </c>
      <c r="BG714" s="194">
        <f>IF(N714="zákl. přenesená",J714,0)</f>
        <v>0</v>
      </c>
      <c r="BH714" s="194">
        <f>IF(N714="sníž. přenesená",J714,0)</f>
        <v>0</v>
      </c>
      <c r="BI714" s="194">
        <f>IF(N714="nulová",J714,0)</f>
        <v>0</v>
      </c>
      <c r="BJ714" s="193" t="s">
        <v>38</v>
      </c>
      <c r="BK714" s="194">
        <f>ROUND(I714*H714,2)</f>
        <v>0</v>
      </c>
      <c r="BL714" s="193" t="s">
        <v>192</v>
      </c>
      <c r="BM714" s="193" t="s">
        <v>903</v>
      </c>
    </row>
    <row r="715" spans="2:65" s="227" customFormat="1" x14ac:dyDescent="0.3">
      <c r="B715" s="232"/>
      <c r="D715" s="240" t="s">
        <v>117</v>
      </c>
      <c r="F715" s="238" t="s">
        <v>904</v>
      </c>
      <c r="H715" s="237">
        <v>346.15</v>
      </c>
      <c r="I715" s="233"/>
      <c r="L715" s="232"/>
      <c r="M715" s="231"/>
      <c r="N715" s="230"/>
      <c r="O715" s="230"/>
      <c r="P715" s="230"/>
      <c r="Q715" s="230"/>
      <c r="R715" s="230"/>
      <c r="S715" s="230"/>
      <c r="T715" s="229"/>
      <c r="AT715" s="228" t="s">
        <v>117</v>
      </c>
      <c r="AU715" s="228" t="s">
        <v>42</v>
      </c>
      <c r="AV715" s="227" t="s">
        <v>42</v>
      </c>
      <c r="AW715" s="227" t="s">
        <v>2</v>
      </c>
      <c r="AX715" s="227" t="s">
        <v>38</v>
      </c>
      <c r="AY715" s="228" t="s">
        <v>108</v>
      </c>
    </row>
    <row r="716" spans="2:65" s="188" customFormat="1" ht="22.5" customHeight="1" x14ac:dyDescent="0.3">
      <c r="B716" s="207"/>
      <c r="C716" s="206" t="s">
        <v>959</v>
      </c>
      <c r="D716" s="206" t="s">
        <v>110</v>
      </c>
      <c r="E716" s="205" t="s">
        <v>906</v>
      </c>
      <c r="F716" s="200" t="s">
        <v>907</v>
      </c>
      <c r="G716" s="204" t="s">
        <v>113</v>
      </c>
      <c r="H716" s="203">
        <v>316.24099999999999</v>
      </c>
      <c r="I716" s="202"/>
      <c r="J716" s="201">
        <f>ROUND(I716*H716,2)</f>
        <v>0</v>
      </c>
      <c r="K716" s="200" t="s">
        <v>114</v>
      </c>
      <c r="L716" s="189"/>
      <c r="M716" s="199" t="s">
        <v>1</v>
      </c>
      <c r="N716" s="224" t="s">
        <v>26</v>
      </c>
      <c r="O716" s="223"/>
      <c r="P716" s="222">
        <f>O716*H716</f>
        <v>0</v>
      </c>
      <c r="Q716" s="222">
        <v>4.0000000000000002E-4</v>
      </c>
      <c r="R716" s="222">
        <f>Q716*H716</f>
        <v>0.12649640000000001</v>
      </c>
      <c r="S716" s="222">
        <v>0</v>
      </c>
      <c r="T716" s="221">
        <f>S716*H716</f>
        <v>0</v>
      </c>
      <c r="AR716" s="193" t="s">
        <v>192</v>
      </c>
      <c r="AT716" s="193" t="s">
        <v>110</v>
      </c>
      <c r="AU716" s="193" t="s">
        <v>42</v>
      </c>
      <c r="AY716" s="193" t="s">
        <v>108</v>
      </c>
      <c r="BE716" s="194">
        <f>IF(N716="základní",J716,0)</f>
        <v>0</v>
      </c>
      <c r="BF716" s="194">
        <f>IF(N716="snížená",J716,0)</f>
        <v>0</v>
      </c>
      <c r="BG716" s="194">
        <f>IF(N716="zákl. přenesená",J716,0)</f>
        <v>0</v>
      </c>
      <c r="BH716" s="194">
        <f>IF(N716="sníž. přenesená",J716,0)</f>
        <v>0</v>
      </c>
      <c r="BI716" s="194">
        <f>IF(N716="nulová",J716,0)</f>
        <v>0</v>
      </c>
      <c r="BJ716" s="193" t="s">
        <v>38</v>
      </c>
      <c r="BK716" s="194">
        <f>ROUND(I716*H716,2)</f>
        <v>0</v>
      </c>
      <c r="BL716" s="193" t="s">
        <v>192</v>
      </c>
      <c r="BM716" s="193" t="s">
        <v>908</v>
      </c>
    </row>
    <row r="717" spans="2:65" s="227" customFormat="1" x14ac:dyDescent="0.3">
      <c r="B717" s="232"/>
      <c r="D717" s="240" t="s">
        <v>117</v>
      </c>
      <c r="E717" s="239" t="s">
        <v>1</v>
      </c>
      <c r="F717" s="238" t="s">
        <v>893</v>
      </c>
      <c r="H717" s="237">
        <v>316.24099999999999</v>
      </c>
      <c r="I717" s="233"/>
      <c r="L717" s="232"/>
      <c r="M717" s="231"/>
      <c r="N717" s="230"/>
      <c r="O717" s="230"/>
      <c r="P717" s="230"/>
      <c r="Q717" s="230"/>
      <c r="R717" s="230"/>
      <c r="S717" s="230"/>
      <c r="T717" s="229"/>
      <c r="AT717" s="228" t="s">
        <v>117</v>
      </c>
      <c r="AU717" s="228" t="s">
        <v>42</v>
      </c>
      <c r="AV717" s="227" t="s">
        <v>42</v>
      </c>
      <c r="AW717" s="227" t="s">
        <v>19</v>
      </c>
      <c r="AX717" s="227" t="s">
        <v>37</v>
      </c>
      <c r="AY717" s="228" t="s">
        <v>108</v>
      </c>
    </row>
    <row r="718" spans="2:65" s="188" customFormat="1" ht="22.5" customHeight="1" x14ac:dyDescent="0.3">
      <c r="B718" s="207"/>
      <c r="C718" s="206" t="s">
        <v>965</v>
      </c>
      <c r="D718" s="206" t="s">
        <v>110</v>
      </c>
      <c r="E718" s="205" t="s">
        <v>910</v>
      </c>
      <c r="F718" s="200" t="s">
        <v>911</v>
      </c>
      <c r="G718" s="204" t="s">
        <v>113</v>
      </c>
      <c r="H718" s="203">
        <v>184.566</v>
      </c>
      <c r="I718" s="202"/>
      <c r="J718" s="201">
        <f>ROUND(I718*H718,2)</f>
        <v>0</v>
      </c>
      <c r="K718" s="200" t="s">
        <v>279</v>
      </c>
      <c r="L718" s="189"/>
      <c r="M718" s="199" t="s">
        <v>1</v>
      </c>
      <c r="N718" s="224" t="s">
        <v>26</v>
      </c>
      <c r="O718" s="223"/>
      <c r="P718" s="222">
        <f>O718*H718</f>
        <v>0</v>
      </c>
      <c r="Q718" s="222">
        <v>4.0000000000000002E-4</v>
      </c>
      <c r="R718" s="222">
        <f>Q718*H718</f>
        <v>7.38264E-2</v>
      </c>
      <c r="S718" s="222">
        <v>0</v>
      </c>
      <c r="T718" s="221">
        <f>S718*H718</f>
        <v>0</v>
      </c>
      <c r="AR718" s="193" t="s">
        <v>192</v>
      </c>
      <c r="AT718" s="193" t="s">
        <v>110</v>
      </c>
      <c r="AU718" s="193" t="s">
        <v>42</v>
      </c>
      <c r="AY718" s="193" t="s">
        <v>108</v>
      </c>
      <c r="BE718" s="194">
        <f>IF(N718="základní",J718,0)</f>
        <v>0</v>
      </c>
      <c r="BF718" s="194">
        <f>IF(N718="snížená",J718,0)</f>
        <v>0</v>
      </c>
      <c r="BG718" s="194">
        <f>IF(N718="zákl. přenesená",J718,0)</f>
        <v>0</v>
      </c>
      <c r="BH718" s="194">
        <f>IF(N718="sníž. přenesená",J718,0)</f>
        <v>0</v>
      </c>
      <c r="BI718" s="194">
        <f>IF(N718="nulová",J718,0)</f>
        <v>0</v>
      </c>
      <c r="BJ718" s="193" t="s">
        <v>38</v>
      </c>
      <c r="BK718" s="194">
        <f>ROUND(I718*H718,2)</f>
        <v>0</v>
      </c>
      <c r="BL718" s="193" t="s">
        <v>192</v>
      </c>
      <c r="BM718" s="193" t="s">
        <v>912</v>
      </c>
    </row>
    <row r="719" spans="2:65" s="227" customFormat="1" x14ac:dyDescent="0.3">
      <c r="B719" s="232"/>
      <c r="D719" s="240" t="s">
        <v>117</v>
      </c>
      <c r="E719" s="239" t="s">
        <v>1</v>
      </c>
      <c r="F719" s="238" t="s">
        <v>894</v>
      </c>
      <c r="H719" s="237">
        <v>184.566</v>
      </c>
      <c r="I719" s="233"/>
      <c r="L719" s="232"/>
      <c r="M719" s="231"/>
      <c r="N719" s="230"/>
      <c r="O719" s="230"/>
      <c r="P719" s="230"/>
      <c r="Q719" s="230"/>
      <c r="R719" s="230"/>
      <c r="S719" s="230"/>
      <c r="T719" s="229"/>
      <c r="AT719" s="228" t="s">
        <v>117</v>
      </c>
      <c r="AU719" s="228" t="s">
        <v>42</v>
      </c>
      <c r="AV719" s="227" t="s">
        <v>42</v>
      </c>
      <c r="AW719" s="227" t="s">
        <v>19</v>
      </c>
      <c r="AX719" s="227" t="s">
        <v>37</v>
      </c>
      <c r="AY719" s="228" t="s">
        <v>108</v>
      </c>
    </row>
    <row r="720" spans="2:65" s="188" customFormat="1" ht="22.5" customHeight="1" x14ac:dyDescent="0.3">
      <c r="B720" s="207"/>
      <c r="C720" s="252" t="s">
        <v>969</v>
      </c>
      <c r="D720" s="252" t="s">
        <v>178</v>
      </c>
      <c r="E720" s="251" t="s">
        <v>914</v>
      </c>
      <c r="F720" s="246" t="s">
        <v>915</v>
      </c>
      <c r="G720" s="250" t="s">
        <v>113</v>
      </c>
      <c r="H720" s="249">
        <v>600.96799999999996</v>
      </c>
      <c r="I720" s="248"/>
      <c r="J720" s="247">
        <f>ROUND(I720*H720,2)</f>
        <v>0</v>
      </c>
      <c r="K720" s="246" t="s">
        <v>114</v>
      </c>
      <c r="L720" s="245"/>
      <c r="M720" s="244" t="s">
        <v>1</v>
      </c>
      <c r="N720" s="243" t="s">
        <v>26</v>
      </c>
      <c r="O720" s="223"/>
      <c r="P720" s="222">
        <f>O720*H720</f>
        <v>0</v>
      </c>
      <c r="Q720" s="222">
        <v>3.8800000000000002E-3</v>
      </c>
      <c r="R720" s="222">
        <f>Q720*H720</f>
        <v>2.33175584</v>
      </c>
      <c r="S720" s="222">
        <v>0</v>
      </c>
      <c r="T720" s="221">
        <f>S720*H720</f>
        <v>0</v>
      </c>
      <c r="AR720" s="193" t="s">
        <v>284</v>
      </c>
      <c r="AT720" s="193" t="s">
        <v>178</v>
      </c>
      <c r="AU720" s="193" t="s">
        <v>42</v>
      </c>
      <c r="AY720" s="193" t="s">
        <v>108</v>
      </c>
      <c r="BE720" s="194">
        <f>IF(N720="základní",J720,0)</f>
        <v>0</v>
      </c>
      <c r="BF720" s="194">
        <f>IF(N720="snížená",J720,0)</f>
        <v>0</v>
      </c>
      <c r="BG720" s="194">
        <f>IF(N720="zákl. přenesená",J720,0)</f>
        <v>0</v>
      </c>
      <c r="BH720" s="194">
        <f>IF(N720="sníž. přenesená",J720,0)</f>
        <v>0</v>
      </c>
      <c r="BI720" s="194">
        <f>IF(N720="nulová",J720,0)</f>
        <v>0</v>
      </c>
      <c r="BJ720" s="193" t="s">
        <v>38</v>
      </c>
      <c r="BK720" s="194">
        <f>ROUND(I720*H720,2)</f>
        <v>0</v>
      </c>
      <c r="BL720" s="193" t="s">
        <v>192</v>
      </c>
      <c r="BM720" s="193" t="s">
        <v>916</v>
      </c>
    </row>
    <row r="721" spans="2:65" s="227" customFormat="1" x14ac:dyDescent="0.3">
      <c r="B721" s="232"/>
      <c r="D721" s="236" t="s">
        <v>117</v>
      </c>
      <c r="E721" s="228" t="s">
        <v>1</v>
      </c>
      <c r="F721" s="235" t="s">
        <v>893</v>
      </c>
      <c r="H721" s="234">
        <v>316.24099999999999</v>
      </c>
      <c r="I721" s="233"/>
      <c r="L721" s="232"/>
      <c r="M721" s="231"/>
      <c r="N721" s="230"/>
      <c r="O721" s="230"/>
      <c r="P721" s="230"/>
      <c r="Q721" s="230"/>
      <c r="R721" s="230"/>
      <c r="S721" s="230"/>
      <c r="T721" s="229"/>
      <c r="AT721" s="228" t="s">
        <v>117</v>
      </c>
      <c r="AU721" s="228" t="s">
        <v>42</v>
      </c>
      <c r="AV721" s="227" t="s">
        <v>42</v>
      </c>
      <c r="AW721" s="227" t="s">
        <v>19</v>
      </c>
      <c r="AX721" s="227" t="s">
        <v>37</v>
      </c>
      <c r="AY721" s="228" t="s">
        <v>108</v>
      </c>
    </row>
    <row r="722" spans="2:65" s="227" customFormat="1" x14ac:dyDescent="0.3">
      <c r="B722" s="232"/>
      <c r="D722" s="236" t="s">
        <v>117</v>
      </c>
      <c r="E722" s="228" t="s">
        <v>1</v>
      </c>
      <c r="F722" s="235" t="s">
        <v>894</v>
      </c>
      <c r="H722" s="234">
        <v>184.566</v>
      </c>
      <c r="I722" s="233"/>
      <c r="L722" s="232"/>
      <c r="M722" s="231"/>
      <c r="N722" s="230"/>
      <c r="O722" s="230"/>
      <c r="P722" s="230"/>
      <c r="Q722" s="230"/>
      <c r="R722" s="230"/>
      <c r="S722" s="230"/>
      <c r="T722" s="229"/>
      <c r="AT722" s="228" t="s">
        <v>117</v>
      </c>
      <c r="AU722" s="228" t="s">
        <v>42</v>
      </c>
      <c r="AV722" s="227" t="s">
        <v>42</v>
      </c>
      <c r="AW722" s="227" t="s">
        <v>19</v>
      </c>
      <c r="AX722" s="227" t="s">
        <v>37</v>
      </c>
      <c r="AY722" s="228" t="s">
        <v>108</v>
      </c>
    </row>
    <row r="723" spans="2:65" s="227" customFormat="1" x14ac:dyDescent="0.3">
      <c r="B723" s="232"/>
      <c r="D723" s="240" t="s">
        <v>117</v>
      </c>
      <c r="F723" s="238" t="s">
        <v>917</v>
      </c>
      <c r="H723" s="237">
        <v>600.96799999999996</v>
      </c>
      <c r="I723" s="233"/>
      <c r="L723" s="232"/>
      <c r="M723" s="231"/>
      <c r="N723" s="230"/>
      <c r="O723" s="230"/>
      <c r="P723" s="230"/>
      <c r="Q723" s="230"/>
      <c r="R723" s="230"/>
      <c r="S723" s="230"/>
      <c r="T723" s="229"/>
      <c r="AT723" s="228" t="s">
        <v>117</v>
      </c>
      <c r="AU723" s="228" t="s">
        <v>42</v>
      </c>
      <c r="AV723" s="227" t="s">
        <v>42</v>
      </c>
      <c r="AW723" s="227" t="s">
        <v>2</v>
      </c>
      <c r="AX723" s="227" t="s">
        <v>38</v>
      </c>
      <c r="AY723" s="228" t="s">
        <v>108</v>
      </c>
    </row>
    <row r="724" spans="2:65" s="188" customFormat="1" ht="31.5" customHeight="1" x14ac:dyDescent="0.3">
      <c r="B724" s="207"/>
      <c r="C724" s="206" t="s">
        <v>973</v>
      </c>
      <c r="D724" s="206" t="s">
        <v>110</v>
      </c>
      <c r="E724" s="205" t="s">
        <v>919</v>
      </c>
      <c r="F724" s="200" t="s">
        <v>920</v>
      </c>
      <c r="G724" s="204" t="s">
        <v>113</v>
      </c>
      <c r="H724" s="203">
        <v>101.95</v>
      </c>
      <c r="I724" s="202"/>
      <c r="J724" s="201">
        <f>ROUND(I724*H724,2)</f>
        <v>0</v>
      </c>
      <c r="K724" s="200" t="s">
        <v>279</v>
      </c>
      <c r="L724" s="189"/>
      <c r="M724" s="199" t="s">
        <v>1</v>
      </c>
      <c r="N724" s="224" t="s">
        <v>26</v>
      </c>
      <c r="O724" s="223"/>
      <c r="P724" s="222">
        <f>O724*H724</f>
        <v>0</v>
      </c>
      <c r="Q724" s="222">
        <v>7.1000000000000002E-4</v>
      </c>
      <c r="R724" s="222">
        <f>Q724*H724</f>
        <v>7.2384500000000004E-2</v>
      </c>
      <c r="S724" s="222">
        <v>0</v>
      </c>
      <c r="T724" s="221">
        <f>S724*H724</f>
        <v>0</v>
      </c>
      <c r="AR724" s="193" t="s">
        <v>192</v>
      </c>
      <c r="AT724" s="193" t="s">
        <v>110</v>
      </c>
      <c r="AU724" s="193" t="s">
        <v>42</v>
      </c>
      <c r="AY724" s="193" t="s">
        <v>108</v>
      </c>
      <c r="BE724" s="194">
        <f>IF(N724="základní",J724,0)</f>
        <v>0</v>
      </c>
      <c r="BF724" s="194">
        <f>IF(N724="snížená",J724,0)</f>
        <v>0</v>
      </c>
      <c r="BG724" s="194">
        <f>IF(N724="zákl. přenesená",J724,0)</f>
        <v>0</v>
      </c>
      <c r="BH724" s="194">
        <f>IF(N724="sníž. přenesená",J724,0)</f>
        <v>0</v>
      </c>
      <c r="BI724" s="194">
        <f>IF(N724="nulová",J724,0)</f>
        <v>0</v>
      </c>
      <c r="BJ724" s="193" t="s">
        <v>38</v>
      </c>
      <c r="BK724" s="194">
        <f>ROUND(I724*H724,2)</f>
        <v>0</v>
      </c>
      <c r="BL724" s="193" t="s">
        <v>192</v>
      </c>
      <c r="BM724" s="193" t="s">
        <v>921</v>
      </c>
    </row>
    <row r="725" spans="2:65" s="257" customFormat="1" x14ac:dyDescent="0.3">
      <c r="B725" s="262"/>
      <c r="D725" s="236" t="s">
        <v>117</v>
      </c>
      <c r="E725" s="258" t="s">
        <v>1</v>
      </c>
      <c r="F725" s="264" t="s">
        <v>885</v>
      </c>
      <c r="H725" s="258" t="s">
        <v>1</v>
      </c>
      <c r="I725" s="263"/>
      <c r="L725" s="262"/>
      <c r="M725" s="261"/>
      <c r="N725" s="260"/>
      <c r="O725" s="260"/>
      <c r="P725" s="260"/>
      <c r="Q725" s="260"/>
      <c r="R725" s="260"/>
      <c r="S725" s="260"/>
      <c r="T725" s="259"/>
      <c r="AT725" s="258" t="s">
        <v>117</v>
      </c>
      <c r="AU725" s="258" t="s">
        <v>42</v>
      </c>
      <c r="AV725" s="257" t="s">
        <v>38</v>
      </c>
      <c r="AW725" s="257" t="s">
        <v>19</v>
      </c>
      <c r="AX725" s="257" t="s">
        <v>37</v>
      </c>
      <c r="AY725" s="258" t="s">
        <v>108</v>
      </c>
    </row>
    <row r="726" spans="2:65" s="227" customFormat="1" x14ac:dyDescent="0.3">
      <c r="B726" s="232"/>
      <c r="D726" s="240" t="s">
        <v>117</v>
      </c>
      <c r="E726" s="239" t="s">
        <v>1</v>
      </c>
      <c r="F726" s="238" t="s">
        <v>922</v>
      </c>
      <c r="H726" s="237">
        <v>101.95</v>
      </c>
      <c r="I726" s="233"/>
      <c r="L726" s="232"/>
      <c r="M726" s="231"/>
      <c r="N726" s="230"/>
      <c r="O726" s="230"/>
      <c r="P726" s="230"/>
      <c r="Q726" s="230"/>
      <c r="R726" s="230"/>
      <c r="S726" s="230"/>
      <c r="T726" s="229"/>
      <c r="AT726" s="228" t="s">
        <v>117</v>
      </c>
      <c r="AU726" s="228" t="s">
        <v>42</v>
      </c>
      <c r="AV726" s="227" t="s">
        <v>42</v>
      </c>
      <c r="AW726" s="227" t="s">
        <v>19</v>
      </c>
      <c r="AX726" s="227" t="s">
        <v>37</v>
      </c>
      <c r="AY726" s="228" t="s">
        <v>108</v>
      </c>
    </row>
    <row r="727" spans="2:65" s="188" customFormat="1" ht="22.5" customHeight="1" x14ac:dyDescent="0.3">
      <c r="B727" s="207"/>
      <c r="C727" s="206" t="s">
        <v>977</v>
      </c>
      <c r="D727" s="206" t="s">
        <v>110</v>
      </c>
      <c r="E727" s="205" t="s">
        <v>924</v>
      </c>
      <c r="F727" s="200" t="s">
        <v>925</v>
      </c>
      <c r="G727" s="204" t="s">
        <v>385</v>
      </c>
      <c r="H727" s="203">
        <v>99.05</v>
      </c>
      <c r="I727" s="202"/>
      <c r="J727" s="201">
        <f>ROUND(I727*H727,2)</f>
        <v>0</v>
      </c>
      <c r="K727" s="200" t="s">
        <v>279</v>
      </c>
      <c r="L727" s="189"/>
      <c r="M727" s="199" t="s">
        <v>1</v>
      </c>
      <c r="N727" s="224" t="s">
        <v>26</v>
      </c>
      <c r="O727" s="223"/>
      <c r="P727" s="222">
        <f>O727*H727</f>
        <v>0</v>
      </c>
      <c r="Q727" s="222">
        <v>2.7999999999999998E-4</v>
      </c>
      <c r="R727" s="222">
        <f>Q727*H727</f>
        <v>2.7733999999999998E-2</v>
      </c>
      <c r="S727" s="222">
        <v>0</v>
      </c>
      <c r="T727" s="221">
        <f>S727*H727</f>
        <v>0</v>
      </c>
      <c r="AR727" s="193" t="s">
        <v>192</v>
      </c>
      <c r="AT727" s="193" t="s">
        <v>110</v>
      </c>
      <c r="AU727" s="193" t="s">
        <v>42</v>
      </c>
      <c r="AY727" s="193" t="s">
        <v>108</v>
      </c>
      <c r="BE727" s="194">
        <f>IF(N727="základní",J727,0)</f>
        <v>0</v>
      </c>
      <c r="BF727" s="194">
        <f>IF(N727="snížená",J727,0)</f>
        <v>0</v>
      </c>
      <c r="BG727" s="194">
        <f>IF(N727="zákl. přenesená",J727,0)</f>
        <v>0</v>
      </c>
      <c r="BH727" s="194">
        <f>IF(N727="sníž. přenesená",J727,0)</f>
        <v>0</v>
      </c>
      <c r="BI727" s="194">
        <f>IF(N727="nulová",J727,0)</f>
        <v>0</v>
      </c>
      <c r="BJ727" s="193" t="s">
        <v>38</v>
      </c>
      <c r="BK727" s="194">
        <f>ROUND(I727*H727,2)</f>
        <v>0</v>
      </c>
      <c r="BL727" s="193" t="s">
        <v>192</v>
      </c>
      <c r="BM727" s="193" t="s">
        <v>926</v>
      </c>
    </row>
    <row r="728" spans="2:65" s="257" customFormat="1" x14ac:dyDescent="0.3">
      <c r="B728" s="262"/>
      <c r="D728" s="236" t="s">
        <v>117</v>
      </c>
      <c r="E728" s="258" t="s">
        <v>1</v>
      </c>
      <c r="F728" s="264" t="s">
        <v>118</v>
      </c>
      <c r="H728" s="258" t="s">
        <v>1</v>
      </c>
      <c r="I728" s="263"/>
      <c r="L728" s="262"/>
      <c r="M728" s="261"/>
      <c r="N728" s="260"/>
      <c r="O728" s="260"/>
      <c r="P728" s="260"/>
      <c r="Q728" s="260"/>
      <c r="R728" s="260"/>
      <c r="S728" s="260"/>
      <c r="T728" s="259"/>
      <c r="AT728" s="258" t="s">
        <v>117</v>
      </c>
      <c r="AU728" s="258" t="s">
        <v>42</v>
      </c>
      <c r="AV728" s="257" t="s">
        <v>38</v>
      </c>
      <c r="AW728" s="257" t="s">
        <v>19</v>
      </c>
      <c r="AX728" s="257" t="s">
        <v>37</v>
      </c>
      <c r="AY728" s="258" t="s">
        <v>108</v>
      </c>
    </row>
    <row r="729" spans="2:65" s="227" customFormat="1" x14ac:dyDescent="0.3">
      <c r="B729" s="232"/>
      <c r="D729" s="240" t="s">
        <v>117</v>
      </c>
      <c r="E729" s="239" t="s">
        <v>1</v>
      </c>
      <c r="F729" s="238" t="s">
        <v>927</v>
      </c>
      <c r="H729" s="237">
        <v>99.05</v>
      </c>
      <c r="I729" s="233"/>
      <c r="L729" s="232"/>
      <c r="M729" s="231"/>
      <c r="N729" s="230"/>
      <c r="O729" s="230"/>
      <c r="P729" s="230"/>
      <c r="Q729" s="230"/>
      <c r="R729" s="230"/>
      <c r="S729" s="230"/>
      <c r="T729" s="229"/>
      <c r="AT729" s="228" t="s">
        <v>117</v>
      </c>
      <c r="AU729" s="228" t="s">
        <v>42</v>
      </c>
      <c r="AV729" s="227" t="s">
        <v>42</v>
      </c>
      <c r="AW729" s="227" t="s">
        <v>19</v>
      </c>
      <c r="AX729" s="227" t="s">
        <v>37</v>
      </c>
      <c r="AY729" s="228" t="s">
        <v>108</v>
      </c>
    </row>
    <row r="730" spans="2:65" s="188" customFormat="1" ht="22.5" customHeight="1" x14ac:dyDescent="0.3">
      <c r="B730" s="207"/>
      <c r="C730" s="206" t="s">
        <v>984</v>
      </c>
      <c r="D730" s="206" t="s">
        <v>110</v>
      </c>
      <c r="E730" s="205" t="s">
        <v>929</v>
      </c>
      <c r="F730" s="200" t="s">
        <v>930</v>
      </c>
      <c r="G730" s="204" t="s">
        <v>163</v>
      </c>
      <c r="H730" s="203">
        <v>3.004</v>
      </c>
      <c r="I730" s="202"/>
      <c r="J730" s="201">
        <f>ROUND(I730*H730,2)</f>
        <v>0</v>
      </c>
      <c r="K730" s="200" t="s">
        <v>114</v>
      </c>
      <c r="L730" s="189"/>
      <c r="M730" s="199" t="s">
        <v>1</v>
      </c>
      <c r="N730" s="224" t="s">
        <v>26</v>
      </c>
      <c r="O730" s="223"/>
      <c r="P730" s="222">
        <f>O730*H730</f>
        <v>0</v>
      </c>
      <c r="Q730" s="222">
        <v>0</v>
      </c>
      <c r="R730" s="222">
        <f>Q730*H730</f>
        <v>0</v>
      </c>
      <c r="S730" s="222">
        <v>0</v>
      </c>
      <c r="T730" s="221">
        <f>S730*H730</f>
        <v>0</v>
      </c>
      <c r="AR730" s="193" t="s">
        <v>192</v>
      </c>
      <c r="AT730" s="193" t="s">
        <v>110</v>
      </c>
      <c r="AU730" s="193" t="s">
        <v>42</v>
      </c>
      <c r="AY730" s="193" t="s">
        <v>108</v>
      </c>
      <c r="BE730" s="194">
        <f>IF(N730="základní",J730,0)</f>
        <v>0</v>
      </c>
      <c r="BF730" s="194">
        <f>IF(N730="snížená",J730,0)</f>
        <v>0</v>
      </c>
      <c r="BG730" s="194">
        <f>IF(N730="zákl. přenesená",J730,0)</f>
        <v>0</v>
      </c>
      <c r="BH730" s="194">
        <f>IF(N730="sníž. přenesená",J730,0)</f>
        <v>0</v>
      </c>
      <c r="BI730" s="194">
        <f>IF(N730="nulová",J730,0)</f>
        <v>0</v>
      </c>
      <c r="BJ730" s="193" t="s">
        <v>38</v>
      </c>
      <c r="BK730" s="194">
        <f>ROUND(I730*H730,2)</f>
        <v>0</v>
      </c>
      <c r="BL730" s="193" t="s">
        <v>192</v>
      </c>
      <c r="BM730" s="193" t="s">
        <v>931</v>
      </c>
    </row>
    <row r="731" spans="2:65" s="208" customFormat="1" ht="29.85" customHeight="1" x14ac:dyDescent="0.3">
      <c r="B731" s="216"/>
      <c r="D731" s="220" t="s">
        <v>36</v>
      </c>
      <c r="E731" s="219" t="s">
        <v>932</v>
      </c>
      <c r="F731" s="219" t="s">
        <v>933</v>
      </c>
      <c r="I731" s="218"/>
      <c r="J731" s="217">
        <f>BK731</f>
        <v>0</v>
      </c>
      <c r="L731" s="216"/>
      <c r="M731" s="215"/>
      <c r="N731" s="213"/>
      <c r="O731" s="213"/>
      <c r="P731" s="214">
        <f>SUM(P732:P775)</f>
        <v>0</v>
      </c>
      <c r="Q731" s="213"/>
      <c r="R731" s="214">
        <f>SUM(R732:R775)</f>
        <v>5.2222319999999996E-2</v>
      </c>
      <c r="S731" s="213"/>
      <c r="T731" s="212">
        <f>SUM(T732:T775)</f>
        <v>0</v>
      </c>
      <c r="AR731" s="210" t="s">
        <v>42</v>
      </c>
      <c r="AT731" s="211" t="s">
        <v>36</v>
      </c>
      <c r="AU731" s="211" t="s">
        <v>38</v>
      </c>
      <c r="AY731" s="210" t="s">
        <v>108</v>
      </c>
      <c r="BK731" s="209">
        <f>SUM(BK732:BK775)</f>
        <v>0</v>
      </c>
    </row>
    <row r="732" spans="2:65" s="188" customFormat="1" ht="31.5" customHeight="1" x14ac:dyDescent="0.3">
      <c r="B732" s="207"/>
      <c r="C732" s="206" t="s">
        <v>991</v>
      </c>
      <c r="D732" s="206" t="s">
        <v>110</v>
      </c>
      <c r="E732" s="205" t="s">
        <v>935</v>
      </c>
      <c r="F732" s="200" t="s">
        <v>936</v>
      </c>
      <c r="G732" s="204" t="s">
        <v>113</v>
      </c>
      <c r="H732" s="203">
        <v>4.32</v>
      </c>
      <c r="I732" s="202"/>
      <c r="J732" s="201">
        <f>ROUND(I732*H732,2)</f>
        <v>0</v>
      </c>
      <c r="K732" s="200" t="s">
        <v>279</v>
      </c>
      <c r="L732" s="189"/>
      <c r="M732" s="199" t="s">
        <v>1</v>
      </c>
      <c r="N732" s="224" t="s">
        <v>26</v>
      </c>
      <c r="O732" s="223"/>
      <c r="P732" s="222">
        <f>O732*H732</f>
        <v>0</v>
      </c>
      <c r="Q732" s="222">
        <v>0</v>
      </c>
      <c r="R732" s="222">
        <f>Q732*H732</f>
        <v>0</v>
      </c>
      <c r="S732" s="222">
        <v>0</v>
      </c>
      <c r="T732" s="221">
        <f>S732*H732</f>
        <v>0</v>
      </c>
      <c r="AR732" s="193" t="s">
        <v>192</v>
      </c>
      <c r="AT732" s="193" t="s">
        <v>110</v>
      </c>
      <c r="AU732" s="193" t="s">
        <v>42</v>
      </c>
      <c r="AY732" s="193" t="s">
        <v>108</v>
      </c>
      <c r="BE732" s="194">
        <f>IF(N732="základní",J732,0)</f>
        <v>0</v>
      </c>
      <c r="BF732" s="194">
        <f>IF(N732="snížená",J732,0)</f>
        <v>0</v>
      </c>
      <c r="BG732" s="194">
        <f>IF(N732="zákl. přenesená",J732,0)</f>
        <v>0</v>
      </c>
      <c r="BH732" s="194">
        <f>IF(N732="sníž. přenesená",J732,0)</f>
        <v>0</v>
      </c>
      <c r="BI732" s="194">
        <f>IF(N732="nulová",J732,0)</f>
        <v>0</v>
      </c>
      <c r="BJ732" s="193" t="s">
        <v>38</v>
      </c>
      <c r="BK732" s="194">
        <f>ROUND(I732*H732,2)</f>
        <v>0</v>
      </c>
      <c r="BL732" s="193" t="s">
        <v>192</v>
      </c>
      <c r="BM732" s="193" t="s">
        <v>937</v>
      </c>
    </row>
    <row r="733" spans="2:65" s="257" customFormat="1" x14ac:dyDescent="0.3">
      <c r="B733" s="262"/>
      <c r="D733" s="236" t="s">
        <v>117</v>
      </c>
      <c r="E733" s="258" t="s">
        <v>1</v>
      </c>
      <c r="F733" s="264" t="s">
        <v>314</v>
      </c>
      <c r="H733" s="258" t="s">
        <v>1</v>
      </c>
      <c r="I733" s="263"/>
      <c r="L733" s="262"/>
      <c r="M733" s="261"/>
      <c r="N733" s="260"/>
      <c r="O733" s="260"/>
      <c r="P733" s="260"/>
      <c r="Q733" s="260"/>
      <c r="R733" s="260"/>
      <c r="S733" s="260"/>
      <c r="T733" s="259"/>
      <c r="AT733" s="258" t="s">
        <v>117</v>
      </c>
      <c r="AU733" s="258" t="s">
        <v>42</v>
      </c>
      <c r="AV733" s="257" t="s">
        <v>38</v>
      </c>
      <c r="AW733" s="257" t="s">
        <v>19</v>
      </c>
      <c r="AX733" s="257" t="s">
        <v>37</v>
      </c>
      <c r="AY733" s="258" t="s">
        <v>108</v>
      </c>
    </row>
    <row r="734" spans="2:65" s="227" customFormat="1" x14ac:dyDescent="0.3">
      <c r="B734" s="232"/>
      <c r="D734" s="236" t="s">
        <v>117</v>
      </c>
      <c r="E734" s="228" t="s">
        <v>1</v>
      </c>
      <c r="F734" s="235" t="s">
        <v>938</v>
      </c>
      <c r="H734" s="234">
        <v>2.16</v>
      </c>
      <c r="I734" s="233"/>
      <c r="L734" s="232"/>
      <c r="M734" s="231"/>
      <c r="N734" s="230"/>
      <c r="O734" s="230"/>
      <c r="P734" s="230"/>
      <c r="Q734" s="230"/>
      <c r="R734" s="230"/>
      <c r="S734" s="230"/>
      <c r="T734" s="229"/>
      <c r="AT734" s="228" t="s">
        <v>117</v>
      </c>
      <c r="AU734" s="228" t="s">
        <v>42</v>
      </c>
      <c r="AV734" s="227" t="s">
        <v>42</v>
      </c>
      <c r="AW734" s="227" t="s">
        <v>19</v>
      </c>
      <c r="AX734" s="227" t="s">
        <v>37</v>
      </c>
      <c r="AY734" s="228" t="s">
        <v>108</v>
      </c>
    </row>
    <row r="735" spans="2:65" s="227" customFormat="1" x14ac:dyDescent="0.3">
      <c r="B735" s="232"/>
      <c r="D735" s="240" t="s">
        <v>117</v>
      </c>
      <c r="E735" s="239" t="s">
        <v>1</v>
      </c>
      <c r="F735" s="238" t="s">
        <v>939</v>
      </c>
      <c r="H735" s="237">
        <v>2.16</v>
      </c>
      <c r="I735" s="233"/>
      <c r="L735" s="232"/>
      <c r="M735" s="231"/>
      <c r="N735" s="230"/>
      <c r="O735" s="230"/>
      <c r="P735" s="230"/>
      <c r="Q735" s="230"/>
      <c r="R735" s="230"/>
      <c r="S735" s="230"/>
      <c r="T735" s="229"/>
      <c r="AT735" s="228" t="s">
        <v>117</v>
      </c>
      <c r="AU735" s="228" t="s">
        <v>42</v>
      </c>
      <c r="AV735" s="227" t="s">
        <v>42</v>
      </c>
      <c r="AW735" s="227" t="s">
        <v>19</v>
      </c>
      <c r="AX735" s="227" t="s">
        <v>37</v>
      </c>
      <c r="AY735" s="228" t="s">
        <v>108</v>
      </c>
    </row>
    <row r="736" spans="2:65" s="188" customFormat="1" ht="22.5" customHeight="1" x14ac:dyDescent="0.3">
      <c r="B736" s="207"/>
      <c r="C736" s="252" t="s">
        <v>997</v>
      </c>
      <c r="D736" s="252" t="s">
        <v>178</v>
      </c>
      <c r="E736" s="251" t="s">
        <v>941</v>
      </c>
      <c r="F736" s="246" t="s">
        <v>942</v>
      </c>
      <c r="G736" s="250" t="s">
        <v>113</v>
      </c>
      <c r="H736" s="249">
        <v>4.968</v>
      </c>
      <c r="I736" s="248"/>
      <c r="J736" s="247">
        <f>ROUND(I736*H736,2)</f>
        <v>0</v>
      </c>
      <c r="K736" s="246" t="s">
        <v>279</v>
      </c>
      <c r="L736" s="245"/>
      <c r="M736" s="244" t="s">
        <v>1</v>
      </c>
      <c r="N736" s="243" t="s">
        <v>26</v>
      </c>
      <c r="O736" s="223"/>
      <c r="P736" s="222">
        <f>O736*H736</f>
        <v>0</v>
      </c>
      <c r="Q736" s="222">
        <v>2.5400000000000002E-3</v>
      </c>
      <c r="R736" s="222">
        <f>Q736*H736</f>
        <v>1.261872E-2</v>
      </c>
      <c r="S736" s="222">
        <v>0</v>
      </c>
      <c r="T736" s="221">
        <f>S736*H736</f>
        <v>0</v>
      </c>
      <c r="AR736" s="193" t="s">
        <v>284</v>
      </c>
      <c r="AT736" s="193" t="s">
        <v>178</v>
      </c>
      <c r="AU736" s="193" t="s">
        <v>42</v>
      </c>
      <c r="AY736" s="193" t="s">
        <v>108</v>
      </c>
      <c r="BE736" s="194">
        <f>IF(N736="základní",J736,0)</f>
        <v>0</v>
      </c>
      <c r="BF736" s="194">
        <f>IF(N736="snížená",J736,0)</f>
        <v>0</v>
      </c>
      <c r="BG736" s="194">
        <f>IF(N736="zákl. přenesená",J736,0)</f>
        <v>0</v>
      </c>
      <c r="BH736" s="194">
        <f>IF(N736="sníž. přenesená",J736,0)</f>
        <v>0</v>
      </c>
      <c r="BI736" s="194">
        <f>IF(N736="nulová",J736,0)</f>
        <v>0</v>
      </c>
      <c r="BJ736" s="193" t="s">
        <v>38</v>
      </c>
      <c r="BK736" s="194">
        <f>ROUND(I736*H736,2)</f>
        <v>0</v>
      </c>
      <c r="BL736" s="193" t="s">
        <v>192</v>
      </c>
      <c r="BM736" s="193" t="s">
        <v>943</v>
      </c>
    </row>
    <row r="737" spans="2:65" s="227" customFormat="1" x14ac:dyDescent="0.3">
      <c r="B737" s="232"/>
      <c r="D737" s="240" t="s">
        <v>117</v>
      </c>
      <c r="F737" s="238" t="s">
        <v>944</v>
      </c>
      <c r="H737" s="237">
        <v>4.968</v>
      </c>
      <c r="I737" s="233"/>
      <c r="L737" s="232"/>
      <c r="M737" s="231"/>
      <c r="N737" s="230"/>
      <c r="O737" s="230"/>
      <c r="P737" s="230"/>
      <c r="Q737" s="230"/>
      <c r="R737" s="230"/>
      <c r="S737" s="230"/>
      <c r="T737" s="229"/>
      <c r="AT737" s="228" t="s">
        <v>117</v>
      </c>
      <c r="AU737" s="228" t="s">
        <v>42</v>
      </c>
      <c r="AV737" s="227" t="s">
        <v>42</v>
      </c>
      <c r="AW737" s="227" t="s">
        <v>2</v>
      </c>
      <c r="AX737" s="227" t="s">
        <v>38</v>
      </c>
      <c r="AY737" s="228" t="s">
        <v>108</v>
      </c>
    </row>
    <row r="738" spans="2:65" s="188" customFormat="1" ht="22.5" customHeight="1" x14ac:dyDescent="0.3">
      <c r="B738" s="207"/>
      <c r="C738" s="206" t="s">
        <v>1001</v>
      </c>
      <c r="D738" s="206" t="s">
        <v>110</v>
      </c>
      <c r="E738" s="205" t="s">
        <v>946</v>
      </c>
      <c r="F738" s="200" t="s">
        <v>947</v>
      </c>
      <c r="G738" s="204" t="s">
        <v>278</v>
      </c>
      <c r="H738" s="203">
        <v>7.2</v>
      </c>
      <c r="I738" s="202"/>
      <c r="J738" s="201">
        <f>ROUND(I738*H738,2)</f>
        <v>0</v>
      </c>
      <c r="K738" s="200" t="s">
        <v>279</v>
      </c>
      <c r="L738" s="189"/>
      <c r="M738" s="199" t="s">
        <v>1</v>
      </c>
      <c r="N738" s="224" t="s">
        <v>26</v>
      </c>
      <c r="O738" s="223"/>
      <c r="P738" s="222">
        <f>O738*H738</f>
        <v>0</v>
      </c>
      <c r="Q738" s="222">
        <v>5.5999999999999995E-4</v>
      </c>
      <c r="R738" s="222">
        <f>Q738*H738</f>
        <v>4.032E-3</v>
      </c>
      <c r="S738" s="222">
        <v>0</v>
      </c>
      <c r="T738" s="221">
        <f>S738*H738</f>
        <v>0</v>
      </c>
      <c r="AR738" s="193" t="s">
        <v>115</v>
      </c>
      <c r="AT738" s="193" t="s">
        <v>110</v>
      </c>
      <c r="AU738" s="193" t="s">
        <v>42</v>
      </c>
      <c r="AY738" s="193" t="s">
        <v>108</v>
      </c>
      <c r="BE738" s="194">
        <f>IF(N738="základní",J738,0)</f>
        <v>0</v>
      </c>
      <c r="BF738" s="194">
        <f>IF(N738="snížená",J738,0)</f>
        <v>0</v>
      </c>
      <c r="BG738" s="194">
        <f>IF(N738="zákl. přenesená",J738,0)</f>
        <v>0</v>
      </c>
      <c r="BH738" s="194">
        <f>IF(N738="sníž. přenesená",J738,0)</f>
        <v>0</v>
      </c>
      <c r="BI738" s="194">
        <f>IF(N738="nulová",J738,0)</f>
        <v>0</v>
      </c>
      <c r="BJ738" s="193" t="s">
        <v>38</v>
      </c>
      <c r="BK738" s="194">
        <f>ROUND(I738*H738,2)</f>
        <v>0</v>
      </c>
      <c r="BL738" s="193" t="s">
        <v>115</v>
      </c>
      <c r="BM738" s="193" t="s">
        <v>948</v>
      </c>
    </row>
    <row r="739" spans="2:65" s="257" customFormat="1" x14ac:dyDescent="0.3">
      <c r="B739" s="262"/>
      <c r="D739" s="236" t="s">
        <v>117</v>
      </c>
      <c r="E739" s="258" t="s">
        <v>1</v>
      </c>
      <c r="F739" s="264" t="s">
        <v>314</v>
      </c>
      <c r="H739" s="258" t="s">
        <v>1</v>
      </c>
      <c r="I739" s="263"/>
      <c r="L739" s="262"/>
      <c r="M739" s="261"/>
      <c r="N739" s="260"/>
      <c r="O739" s="260"/>
      <c r="P739" s="260"/>
      <c r="Q739" s="260"/>
      <c r="R739" s="260"/>
      <c r="S739" s="260"/>
      <c r="T739" s="259"/>
      <c r="AT739" s="258" t="s">
        <v>117</v>
      </c>
      <c r="AU739" s="258" t="s">
        <v>42</v>
      </c>
      <c r="AV739" s="257" t="s">
        <v>38</v>
      </c>
      <c r="AW739" s="257" t="s">
        <v>19</v>
      </c>
      <c r="AX739" s="257" t="s">
        <v>37</v>
      </c>
      <c r="AY739" s="258" t="s">
        <v>108</v>
      </c>
    </row>
    <row r="740" spans="2:65" s="227" customFormat="1" x14ac:dyDescent="0.3">
      <c r="B740" s="232"/>
      <c r="D740" s="236" t="s">
        <v>117</v>
      </c>
      <c r="E740" s="228" t="s">
        <v>1</v>
      </c>
      <c r="F740" s="235" t="s">
        <v>949</v>
      </c>
      <c r="H740" s="234">
        <v>3.6</v>
      </c>
      <c r="I740" s="233"/>
      <c r="L740" s="232"/>
      <c r="M740" s="231"/>
      <c r="N740" s="230"/>
      <c r="O740" s="230"/>
      <c r="P740" s="230"/>
      <c r="Q740" s="230"/>
      <c r="R740" s="230"/>
      <c r="S740" s="230"/>
      <c r="T740" s="229"/>
      <c r="AT740" s="228" t="s">
        <v>117</v>
      </c>
      <c r="AU740" s="228" t="s">
        <v>42</v>
      </c>
      <c r="AV740" s="227" t="s">
        <v>42</v>
      </c>
      <c r="AW740" s="227" t="s">
        <v>19</v>
      </c>
      <c r="AX740" s="227" t="s">
        <v>37</v>
      </c>
      <c r="AY740" s="228" t="s">
        <v>108</v>
      </c>
    </row>
    <row r="741" spans="2:65" s="227" customFormat="1" x14ac:dyDescent="0.3">
      <c r="B741" s="232"/>
      <c r="D741" s="240" t="s">
        <v>117</v>
      </c>
      <c r="E741" s="239" t="s">
        <v>1</v>
      </c>
      <c r="F741" s="238" t="s">
        <v>950</v>
      </c>
      <c r="H741" s="237">
        <v>3.6</v>
      </c>
      <c r="I741" s="233"/>
      <c r="L741" s="232"/>
      <c r="M741" s="231"/>
      <c r="N741" s="230"/>
      <c r="O741" s="230"/>
      <c r="P741" s="230"/>
      <c r="Q741" s="230"/>
      <c r="R741" s="230"/>
      <c r="S741" s="230"/>
      <c r="T741" s="229"/>
      <c r="AT741" s="228" t="s">
        <v>117</v>
      </c>
      <c r="AU741" s="228" t="s">
        <v>42</v>
      </c>
      <c r="AV741" s="227" t="s">
        <v>42</v>
      </c>
      <c r="AW741" s="227" t="s">
        <v>19</v>
      </c>
      <c r="AX741" s="227" t="s">
        <v>37</v>
      </c>
      <c r="AY741" s="228" t="s">
        <v>108</v>
      </c>
    </row>
    <row r="742" spans="2:65" s="188" customFormat="1" ht="31.5" customHeight="1" x14ac:dyDescent="0.3">
      <c r="B742" s="207"/>
      <c r="C742" s="206" t="s">
        <v>1004</v>
      </c>
      <c r="D742" s="206" t="s">
        <v>110</v>
      </c>
      <c r="E742" s="205" t="s">
        <v>952</v>
      </c>
      <c r="F742" s="200" t="s">
        <v>953</v>
      </c>
      <c r="G742" s="204" t="s">
        <v>278</v>
      </c>
      <c r="H742" s="203">
        <v>7.2</v>
      </c>
      <c r="I742" s="202"/>
      <c r="J742" s="201">
        <f>ROUND(I742*H742,2)</f>
        <v>0</v>
      </c>
      <c r="K742" s="200" t="s">
        <v>279</v>
      </c>
      <c r="L742" s="189"/>
      <c r="M742" s="199" t="s">
        <v>1</v>
      </c>
      <c r="N742" s="224" t="s">
        <v>26</v>
      </c>
      <c r="O742" s="223"/>
      <c r="P742" s="222">
        <f>O742*H742</f>
        <v>0</v>
      </c>
      <c r="Q742" s="222">
        <v>1.1100000000000001E-3</v>
      </c>
      <c r="R742" s="222">
        <f>Q742*H742</f>
        <v>7.9920000000000008E-3</v>
      </c>
      <c r="S742" s="222">
        <v>0</v>
      </c>
      <c r="T742" s="221">
        <f>S742*H742</f>
        <v>0</v>
      </c>
      <c r="AR742" s="193" t="s">
        <v>192</v>
      </c>
      <c r="AT742" s="193" t="s">
        <v>110</v>
      </c>
      <c r="AU742" s="193" t="s">
        <v>42</v>
      </c>
      <c r="AY742" s="193" t="s">
        <v>108</v>
      </c>
      <c r="BE742" s="194">
        <f>IF(N742="základní",J742,0)</f>
        <v>0</v>
      </c>
      <c r="BF742" s="194">
        <f>IF(N742="snížená",J742,0)</f>
        <v>0</v>
      </c>
      <c r="BG742" s="194">
        <f>IF(N742="zákl. přenesená",J742,0)</f>
        <v>0</v>
      </c>
      <c r="BH742" s="194">
        <f>IF(N742="sníž. přenesená",J742,0)</f>
        <v>0</v>
      </c>
      <c r="BI742" s="194">
        <f>IF(N742="nulová",J742,0)</f>
        <v>0</v>
      </c>
      <c r="BJ742" s="193" t="s">
        <v>38</v>
      </c>
      <c r="BK742" s="194">
        <f>ROUND(I742*H742,2)</f>
        <v>0</v>
      </c>
      <c r="BL742" s="193" t="s">
        <v>192</v>
      </c>
      <c r="BM742" s="193" t="s">
        <v>954</v>
      </c>
    </row>
    <row r="743" spans="2:65" s="257" customFormat="1" x14ac:dyDescent="0.3">
      <c r="B743" s="262"/>
      <c r="D743" s="236" t="s">
        <v>117</v>
      </c>
      <c r="E743" s="258" t="s">
        <v>1</v>
      </c>
      <c r="F743" s="264" t="s">
        <v>314</v>
      </c>
      <c r="H743" s="258" t="s">
        <v>1</v>
      </c>
      <c r="I743" s="263"/>
      <c r="L743" s="262"/>
      <c r="M743" s="261"/>
      <c r="N743" s="260"/>
      <c r="O743" s="260"/>
      <c r="P743" s="260"/>
      <c r="Q743" s="260"/>
      <c r="R743" s="260"/>
      <c r="S743" s="260"/>
      <c r="T743" s="259"/>
      <c r="AT743" s="258" t="s">
        <v>117</v>
      </c>
      <c r="AU743" s="258" t="s">
        <v>42</v>
      </c>
      <c r="AV743" s="257" t="s">
        <v>38</v>
      </c>
      <c r="AW743" s="257" t="s">
        <v>19</v>
      </c>
      <c r="AX743" s="257" t="s">
        <v>37</v>
      </c>
      <c r="AY743" s="258" t="s">
        <v>108</v>
      </c>
    </row>
    <row r="744" spans="2:65" s="227" customFormat="1" x14ac:dyDescent="0.3">
      <c r="B744" s="232"/>
      <c r="D744" s="236" t="s">
        <v>117</v>
      </c>
      <c r="E744" s="228" t="s">
        <v>1</v>
      </c>
      <c r="F744" s="235" t="s">
        <v>949</v>
      </c>
      <c r="H744" s="234">
        <v>3.6</v>
      </c>
      <c r="I744" s="233"/>
      <c r="L744" s="232"/>
      <c r="M744" s="231"/>
      <c r="N744" s="230"/>
      <c r="O744" s="230"/>
      <c r="P744" s="230"/>
      <c r="Q744" s="230"/>
      <c r="R744" s="230"/>
      <c r="S744" s="230"/>
      <c r="T744" s="229"/>
      <c r="AT744" s="228" t="s">
        <v>117</v>
      </c>
      <c r="AU744" s="228" t="s">
        <v>42</v>
      </c>
      <c r="AV744" s="227" t="s">
        <v>42</v>
      </c>
      <c r="AW744" s="227" t="s">
        <v>19</v>
      </c>
      <c r="AX744" s="227" t="s">
        <v>37</v>
      </c>
      <c r="AY744" s="228" t="s">
        <v>108</v>
      </c>
    </row>
    <row r="745" spans="2:65" s="227" customFormat="1" x14ac:dyDescent="0.3">
      <c r="B745" s="232"/>
      <c r="D745" s="240" t="s">
        <v>117</v>
      </c>
      <c r="E745" s="239" t="s">
        <v>1</v>
      </c>
      <c r="F745" s="238" t="s">
        <v>950</v>
      </c>
      <c r="H745" s="237">
        <v>3.6</v>
      </c>
      <c r="I745" s="233"/>
      <c r="L745" s="232"/>
      <c r="M745" s="231"/>
      <c r="N745" s="230"/>
      <c r="O745" s="230"/>
      <c r="P745" s="230"/>
      <c r="Q745" s="230"/>
      <c r="R745" s="230"/>
      <c r="S745" s="230"/>
      <c r="T745" s="229"/>
      <c r="AT745" s="228" t="s">
        <v>117</v>
      </c>
      <c r="AU745" s="228" t="s">
        <v>42</v>
      </c>
      <c r="AV745" s="227" t="s">
        <v>42</v>
      </c>
      <c r="AW745" s="227" t="s">
        <v>19</v>
      </c>
      <c r="AX745" s="227" t="s">
        <v>37</v>
      </c>
      <c r="AY745" s="228" t="s">
        <v>108</v>
      </c>
    </row>
    <row r="746" spans="2:65" s="188" customFormat="1" ht="31.5" customHeight="1" x14ac:dyDescent="0.3">
      <c r="B746" s="207"/>
      <c r="C746" s="206" t="s">
        <v>1008</v>
      </c>
      <c r="D746" s="206" t="s">
        <v>110</v>
      </c>
      <c r="E746" s="205" t="s">
        <v>956</v>
      </c>
      <c r="F746" s="200" t="s">
        <v>957</v>
      </c>
      <c r="G746" s="204" t="s">
        <v>278</v>
      </c>
      <c r="H746" s="203">
        <v>7.2</v>
      </c>
      <c r="I746" s="202"/>
      <c r="J746" s="201">
        <f>ROUND(I746*H746,2)</f>
        <v>0</v>
      </c>
      <c r="K746" s="200" t="s">
        <v>279</v>
      </c>
      <c r="L746" s="189"/>
      <c r="M746" s="199" t="s">
        <v>1</v>
      </c>
      <c r="N746" s="224" t="s">
        <v>26</v>
      </c>
      <c r="O746" s="223"/>
      <c r="P746" s="222">
        <f>O746*H746</f>
        <v>0</v>
      </c>
      <c r="Q746" s="222">
        <v>7.9000000000000001E-4</v>
      </c>
      <c r="R746" s="222">
        <f>Q746*H746</f>
        <v>5.6880000000000003E-3</v>
      </c>
      <c r="S746" s="222">
        <v>0</v>
      </c>
      <c r="T746" s="221">
        <f>S746*H746</f>
        <v>0</v>
      </c>
      <c r="AR746" s="193" t="s">
        <v>192</v>
      </c>
      <c r="AT746" s="193" t="s">
        <v>110</v>
      </c>
      <c r="AU746" s="193" t="s">
        <v>42</v>
      </c>
      <c r="AY746" s="193" t="s">
        <v>108</v>
      </c>
      <c r="BE746" s="194">
        <f>IF(N746="základní",J746,0)</f>
        <v>0</v>
      </c>
      <c r="BF746" s="194">
        <f>IF(N746="snížená",J746,0)</f>
        <v>0</v>
      </c>
      <c r="BG746" s="194">
        <f>IF(N746="zákl. přenesená",J746,0)</f>
        <v>0</v>
      </c>
      <c r="BH746" s="194">
        <f>IF(N746="sníž. přenesená",J746,0)</f>
        <v>0</v>
      </c>
      <c r="BI746" s="194">
        <f>IF(N746="nulová",J746,0)</f>
        <v>0</v>
      </c>
      <c r="BJ746" s="193" t="s">
        <v>38</v>
      </c>
      <c r="BK746" s="194">
        <f>ROUND(I746*H746,2)</f>
        <v>0</v>
      </c>
      <c r="BL746" s="193" t="s">
        <v>192</v>
      </c>
      <c r="BM746" s="193" t="s">
        <v>958</v>
      </c>
    </row>
    <row r="747" spans="2:65" s="257" customFormat="1" x14ac:dyDescent="0.3">
      <c r="B747" s="262"/>
      <c r="D747" s="236" t="s">
        <v>117</v>
      </c>
      <c r="E747" s="258" t="s">
        <v>1</v>
      </c>
      <c r="F747" s="264" t="s">
        <v>314</v>
      </c>
      <c r="H747" s="258" t="s">
        <v>1</v>
      </c>
      <c r="I747" s="263"/>
      <c r="L747" s="262"/>
      <c r="M747" s="261"/>
      <c r="N747" s="260"/>
      <c r="O747" s="260"/>
      <c r="P747" s="260"/>
      <c r="Q747" s="260"/>
      <c r="R747" s="260"/>
      <c r="S747" s="260"/>
      <c r="T747" s="259"/>
      <c r="AT747" s="258" t="s">
        <v>117</v>
      </c>
      <c r="AU747" s="258" t="s">
        <v>42</v>
      </c>
      <c r="AV747" s="257" t="s">
        <v>38</v>
      </c>
      <c r="AW747" s="257" t="s">
        <v>19</v>
      </c>
      <c r="AX747" s="257" t="s">
        <v>37</v>
      </c>
      <c r="AY747" s="258" t="s">
        <v>108</v>
      </c>
    </row>
    <row r="748" spans="2:65" s="227" customFormat="1" x14ac:dyDescent="0.3">
      <c r="B748" s="232"/>
      <c r="D748" s="236" t="s">
        <v>117</v>
      </c>
      <c r="E748" s="228" t="s">
        <v>1</v>
      </c>
      <c r="F748" s="235" t="s">
        <v>949</v>
      </c>
      <c r="H748" s="234">
        <v>3.6</v>
      </c>
      <c r="I748" s="233"/>
      <c r="L748" s="232"/>
      <c r="M748" s="231"/>
      <c r="N748" s="230"/>
      <c r="O748" s="230"/>
      <c r="P748" s="230"/>
      <c r="Q748" s="230"/>
      <c r="R748" s="230"/>
      <c r="S748" s="230"/>
      <c r="T748" s="229"/>
      <c r="AT748" s="228" t="s">
        <v>117</v>
      </c>
      <c r="AU748" s="228" t="s">
        <v>42</v>
      </c>
      <c r="AV748" s="227" t="s">
        <v>42</v>
      </c>
      <c r="AW748" s="227" t="s">
        <v>19</v>
      </c>
      <c r="AX748" s="227" t="s">
        <v>37</v>
      </c>
      <c r="AY748" s="228" t="s">
        <v>108</v>
      </c>
    </row>
    <row r="749" spans="2:65" s="227" customFormat="1" x14ac:dyDescent="0.3">
      <c r="B749" s="232"/>
      <c r="D749" s="240" t="s">
        <v>117</v>
      </c>
      <c r="E749" s="239" t="s">
        <v>1</v>
      </c>
      <c r="F749" s="238" t="s">
        <v>950</v>
      </c>
      <c r="H749" s="237">
        <v>3.6</v>
      </c>
      <c r="I749" s="233"/>
      <c r="L749" s="232"/>
      <c r="M749" s="231"/>
      <c r="N749" s="230"/>
      <c r="O749" s="230"/>
      <c r="P749" s="230"/>
      <c r="Q749" s="230"/>
      <c r="R749" s="230"/>
      <c r="S749" s="230"/>
      <c r="T749" s="229"/>
      <c r="AT749" s="228" t="s">
        <v>117</v>
      </c>
      <c r="AU749" s="228" t="s">
        <v>42</v>
      </c>
      <c r="AV749" s="227" t="s">
        <v>42</v>
      </c>
      <c r="AW749" s="227" t="s">
        <v>19</v>
      </c>
      <c r="AX749" s="227" t="s">
        <v>37</v>
      </c>
      <c r="AY749" s="228" t="s">
        <v>108</v>
      </c>
    </row>
    <row r="750" spans="2:65" s="188" customFormat="1" ht="31.5" customHeight="1" x14ac:dyDescent="0.3">
      <c r="B750" s="207"/>
      <c r="C750" s="206" t="s">
        <v>1014</v>
      </c>
      <c r="D750" s="206" t="s">
        <v>110</v>
      </c>
      <c r="E750" s="205" t="s">
        <v>960</v>
      </c>
      <c r="F750" s="200" t="s">
        <v>961</v>
      </c>
      <c r="G750" s="204" t="s">
        <v>278</v>
      </c>
      <c r="H750" s="203">
        <v>3.6</v>
      </c>
      <c r="I750" s="202"/>
      <c r="J750" s="201">
        <f>ROUND(I750*H750,2)</f>
        <v>0</v>
      </c>
      <c r="K750" s="200" t="s">
        <v>279</v>
      </c>
      <c r="L750" s="189"/>
      <c r="M750" s="199" t="s">
        <v>1</v>
      </c>
      <c r="N750" s="224" t="s">
        <v>26</v>
      </c>
      <c r="O750" s="223"/>
      <c r="P750" s="222">
        <f>O750*H750</f>
        <v>0</v>
      </c>
      <c r="Q750" s="222">
        <v>2.2200000000000002E-3</v>
      </c>
      <c r="R750" s="222">
        <f>Q750*H750</f>
        <v>7.9920000000000008E-3</v>
      </c>
      <c r="S750" s="222">
        <v>0</v>
      </c>
      <c r="T750" s="221">
        <f>S750*H750</f>
        <v>0</v>
      </c>
      <c r="AR750" s="193" t="s">
        <v>192</v>
      </c>
      <c r="AT750" s="193" t="s">
        <v>110</v>
      </c>
      <c r="AU750" s="193" t="s">
        <v>42</v>
      </c>
      <c r="AY750" s="193" t="s">
        <v>108</v>
      </c>
      <c r="BE750" s="194">
        <f>IF(N750="základní",J750,0)</f>
        <v>0</v>
      </c>
      <c r="BF750" s="194">
        <f>IF(N750="snížená",J750,0)</f>
        <v>0</v>
      </c>
      <c r="BG750" s="194">
        <f>IF(N750="zákl. přenesená",J750,0)</f>
        <v>0</v>
      </c>
      <c r="BH750" s="194">
        <f>IF(N750="sníž. přenesená",J750,0)</f>
        <v>0</v>
      </c>
      <c r="BI750" s="194">
        <f>IF(N750="nulová",J750,0)</f>
        <v>0</v>
      </c>
      <c r="BJ750" s="193" t="s">
        <v>38</v>
      </c>
      <c r="BK750" s="194">
        <f>ROUND(I750*H750,2)</f>
        <v>0</v>
      </c>
      <c r="BL750" s="193" t="s">
        <v>192</v>
      </c>
      <c r="BM750" s="193" t="s">
        <v>962</v>
      </c>
    </row>
    <row r="751" spans="2:65" s="257" customFormat="1" x14ac:dyDescent="0.3">
      <c r="B751" s="262"/>
      <c r="D751" s="236" t="s">
        <v>117</v>
      </c>
      <c r="E751" s="258" t="s">
        <v>1</v>
      </c>
      <c r="F751" s="264" t="s">
        <v>314</v>
      </c>
      <c r="H751" s="258" t="s">
        <v>1</v>
      </c>
      <c r="I751" s="263"/>
      <c r="L751" s="262"/>
      <c r="M751" s="261"/>
      <c r="N751" s="260"/>
      <c r="O751" s="260"/>
      <c r="P751" s="260"/>
      <c r="Q751" s="260"/>
      <c r="R751" s="260"/>
      <c r="S751" s="260"/>
      <c r="T751" s="259"/>
      <c r="AT751" s="258" t="s">
        <v>117</v>
      </c>
      <c r="AU751" s="258" t="s">
        <v>42</v>
      </c>
      <c r="AV751" s="257" t="s">
        <v>38</v>
      </c>
      <c r="AW751" s="257" t="s">
        <v>19</v>
      </c>
      <c r="AX751" s="257" t="s">
        <v>37</v>
      </c>
      <c r="AY751" s="258" t="s">
        <v>108</v>
      </c>
    </row>
    <row r="752" spans="2:65" s="227" customFormat="1" x14ac:dyDescent="0.3">
      <c r="B752" s="232"/>
      <c r="D752" s="236" t="s">
        <v>117</v>
      </c>
      <c r="E752" s="228" t="s">
        <v>1</v>
      </c>
      <c r="F752" s="235" t="s">
        <v>963</v>
      </c>
      <c r="H752" s="234">
        <v>1.8</v>
      </c>
      <c r="I752" s="233"/>
      <c r="L752" s="232"/>
      <c r="M752" s="231"/>
      <c r="N752" s="230"/>
      <c r="O752" s="230"/>
      <c r="P752" s="230"/>
      <c r="Q752" s="230"/>
      <c r="R752" s="230"/>
      <c r="S752" s="230"/>
      <c r="T752" s="229"/>
      <c r="AT752" s="228" t="s">
        <v>117</v>
      </c>
      <c r="AU752" s="228" t="s">
        <v>42</v>
      </c>
      <c r="AV752" s="227" t="s">
        <v>42</v>
      </c>
      <c r="AW752" s="227" t="s">
        <v>19</v>
      </c>
      <c r="AX752" s="227" t="s">
        <v>37</v>
      </c>
      <c r="AY752" s="228" t="s">
        <v>108</v>
      </c>
    </row>
    <row r="753" spans="2:65" s="227" customFormat="1" x14ac:dyDescent="0.3">
      <c r="B753" s="232"/>
      <c r="D753" s="240" t="s">
        <v>117</v>
      </c>
      <c r="E753" s="239" t="s">
        <v>1</v>
      </c>
      <c r="F753" s="238" t="s">
        <v>964</v>
      </c>
      <c r="H753" s="237">
        <v>1.8</v>
      </c>
      <c r="I753" s="233"/>
      <c r="L753" s="232"/>
      <c r="M753" s="231"/>
      <c r="N753" s="230"/>
      <c r="O753" s="230"/>
      <c r="P753" s="230"/>
      <c r="Q753" s="230"/>
      <c r="R753" s="230"/>
      <c r="S753" s="230"/>
      <c r="T753" s="229"/>
      <c r="AT753" s="228" t="s">
        <v>117</v>
      </c>
      <c r="AU753" s="228" t="s">
        <v>42</v>
      </c>
      <c r="AV753" s="227" t="s">
        <v>42</v>
      </c>
      <c r="AW753" s="227" t="s">
        <v>19</v>
      </c>
      <c r="AX753" s="227" t="s">
        <v>37</v>
      </c>
      <c r="AY753" s="228" t="s">
        <v>108</v>
      </c>
    </row>
    <row r="754" spans="2:65" s="188" customFormat="1" ht="31.5" customHeight="1" x14ac:dyDescent="0.3">
      <c r="B754" s="207"/>
      <c r="C754" s="206" t="s">
        <v>1019</v>
      </c>
      <c r="D754" s="206" t="s">
        <v>110</v>
      </c>
      <c r="E754" s="205" t="s">
        <v>966</v>
      </c>
      <c r="F754" s="200" t="s">
        <v>967</v>
      </c>
      <c r="G754" s="204" t="s">
        <v>278</v>
      </c>
      <c r="H754" s="203">
        <v>3.6</v>
      </c>
      <c r="I754" s="202"/>
      <c r="J754" s="201">
        <f>ROUND(I754*H754,2)</f>
        <v>0</v>
      </c>
      <c r="K754" s="200" t="s">
        <v>279</v>
      </c>
      <c r="L754" s="189"/>
      <c r="M754" s="199" t="s">
        <v>1</v>
      </c>
      <c r="N754" s="224" t="s">
        <v>26</v>
      </c>
      <c r="O754" s="223"/>
      <c r="P754" s="222">
        <f>O754*H754</f>
        <v>0</v>
      </c>
      <c r="Q754" s="222">
        <v>2.7799999999999999E-3</v>
      </c>
      <c r="R754" s="222">
        <f>Q754*H754</f>
        <v>1.0008E-2</v>
      </c>
      <c r="S754" s="222">
        <v>0</v>
      </c>
      <c r="T754" s="221">
        <f>S754*H754</f>
        <v>0</v>
      </c>
      <c r="AR754" s="193" t="s">
        <v>192</v>
      </c>
      <c r="AT754" s="193" t="s">
        <v>110</v>
      </c>
      <c r="AU754" s="193" t="s">
        <v>42</v>
      </c>
      <c r="AY754" s="193" t="s">
        <v>108</v>
      </c>
      <c r="BE754" s="194">
        <f>IF(N754="základní",J754,0)</f>
        <v>0</v>
      </c>
      <c r="BF754" s="194">
        <f>IF(N754="snížená",J754,0)</f>
        <v>0</v>
      </c>
      <c r="BG754" s="194">
        <f>IF(N754="zákl. přenesená",J754,0)</f>
        <v>0</v>
      </c>
      <c r="BH754" s="194">
        <f>IF(N754="sníž. přenesená",J754,0)</f>
        <v>0</v>
      </c>
      <c r="BI754" s="194">
        <f>IF(N754="nulová",J754,0)</f>
        <v>0</v>
      </c>
      <c r="BJ754" s="193" t="s">
        <v>38</v>
      </c>
      <c r="BK754" s="194">
        <f>ROUND(I754*H754,2)</f>
        <v>0</v>
      </c>
      <c r="BL754" s="193" t="s">
        <v>192</v>
      </c>
      <c r="BM754" s="193" t="s">
        <v>968</v>
      </c>
    </row>
    <row r="755" spans="2:65" s="257" customFormat="1" x14ac:dyDescent="0.3">
      <c r="B755" s="262"/>
      <c r="D755" s="236" t="s">
        <v>117</v>
      </c>
      <c r="E755" s="258" t="s">
        <v>1</v>
      </c>
      <c r="F755" s="264" t="s">
        <v>314</v>
      </c>
      <c r="H755" s="258" t="s">
        <v>1</v>
      </c>
      <c r="I755" s="263"/>
      <c r="L755" s="262"/>
      <c r="M755" s="261"/>
      <c r="N755" s="260"/>
      <c r="O755" s="260"/>
      <c r="P755" s="260"/>
      <c r="Q755" s="260"/>
      <c r="R755" s="260"/>
      <c r="S755" s="260"/>
      <c r="T755" s="259"/>
      <c r="AT755" s="258" t="s">
        <v>117</v>
      </c>
      <c r="AU755" s="258" t="s">
        <v>42</v>
      </c>
      <c r="AV755" s="257" t="s">
        <v>38</v>
      </c>
      <c r="AW755" s="257" t="s">
        <v>19</v>
      </c>
      <c r="AX755" s="257" t="s">
        <v>37</v>
      </c>
      <c r="AY755" s="258" t="s">
        <v>108</v>
      </c>
    </row>
    <row r="756" spans="2:65" s="227" customFormat="1" x14ac:dyDescent="0.3">
      <c r="B756" s="232"/>
      <c r="D756" s="236" t="s">
        <v>117</v>
      </c>
      <c r="E756" s="228" t="s">
        <v>1</v>
      </c>
      <c r="F756" s="235" t="s">
        <v>963</v>
      </c>
      <c r="H756" s="234">
        <v>1.8</v>
      </c>
      <c r="I756" s="233"/>
      <c r="L756" s="232"/>
      <c r="M756" s="231"/>
      <c r="N756" s="230"/>
      <c r="O756" s="230"/>
      <c r="P756" s="230"/>
      <c r="Q756" s="230"/>
      <c r="R756" s="230"/>
      <c r="S756" s="230"/>
      <c r="T756" s="229"/>
      <c r="AT756" s="228" t="s">
        <v>117</v>
      </c>
      <c r="AU756" s="228" t="s">
        <v>42</v>
      </c>
      <c r="AV756" s="227" t="s">
        <v>42</v>
      </c>
      <c r="AW756" s="227" t="s">
        <v>19</v>
      </c>
      <c r="AX756" s="227" t="s">
        <v>37</v>
      </c>
      <c r="AY756" s="228" t="s">
        <v>108</v>
      </c>
    </row>
    <row r="757" spans="2:65" s="227" customFormat="1" x14ac:dyDescent="0.3">
      <c r="B757" s="232"/>
      <c r="D757" s="240" t="s">
        <v>117</v>
      </c>
      <c r="E757" s="239" t="s">
        <v>1</v>
      </c>
      <c r="F757" s="238" t="s">
        <v>964</v>
      </c>
      <c r="H757" s="237">
        <v>1.8</v>
      </c>
      <c r="I757" s="233"/>
      <c r="L757" s="232"/>
      <c r="M757" s="231"/>
      <c r="N757" s="230"/>
      <c r="O757" s="230"/>
      <c r="P757" s="230"/>
      <c r="Q757" s="230"/>
      <c r="R757" s="230"/>
      <c r="S757" s="230"/>
      <c r="T757" s="229"/>
      <c r="AT757" s="228" t="s">
        <v>117</v>
      </c>
      <c r="AU757" s="228" t="s">
        <v>42</v>
      </c>
      <c r="AV757" s="227" t="s">
        <v>42</v>
      </c>
      <c r="AW757" s="227" t="s">
        <v>19</v>
      </c>
      <c r="AX757" s="227" t="s">
        <v>37</v>
      </c>
      <c r="AY757" s="228" t="s">
        <v>108</v>
      </c>
    </row>
    <row r="758" spans="2:65" s="188" customFormat="1" ht="22.5" customHeight="1" x14ac:dyDescent="0.3">
      <c r="B758" s="207"/>
      <c r="C758" s="206" t="s">
        <v>1024</v>
      </c>
      <c r="D758" s="206" t="s">
        <v>110</v>
      </c>
      <c r="E758" s="205" t="s">
        <v>970</v>
      </c>
      <c r="F758" s="200" t="s">
        <v>971</v>
      </c>
      <c r="G758" s="204" t="s">
        <v>113</v>
      </c>
      <c r="H758" s="203">
        <v>3.24</v>
      </c>
      <c r="I758" s="202"/>
      <c r="J758" s="201">
        <f>ROUND(I758*H758,2)</f>
        <v>0</v>
      </c>
      <c r="K758" s="200" t="s">
        <v>279</v>
      </c>
      <c r="L758" s="189"/>
      <c r="M758" s="199" t="s">
        <v>1</v>
      </c>
      <c r="N758" s="224" t="s">
        <v>26</v>
      </c>
      <c r="O758" s="223"/>
      <c r="P758" s="222">
        <f>O758*H758</f>
        <v>0</v>
      </c>
      <c r="Q758" s="222">
        <v>0</v>
      </c>
      <c r="R758" s="222">
        <f>Q758*H758</f>
        <v>0</v>
      </c>
      <c r="S758" s="222">
        <v>0</v>
      </c>
      <c r="T758" s="221">
        <f>S758*H758</f>
        <v>0</v>
      </c>
      <c r="AR758" s="193" t="s">
        <v>192</v>
      </c>
      <c r="AT758" s="193" t="s">
        <v>110</v>
      </c>
      <c r="AU758" s="193" t="s">
        <v>42</v>
      </c>
      <c r="AY758" s="193" t="s">
        <v>108</v>
      </c>
      <c r="BE758" s="194">
        <f>IF(N758="základní",J758,0)</f>
        <v>0</v>
      </c>
      <c r="BF758" s="194">
        <f>IF(N758="snížená",J758,0)</f>
        <v>0</v>
      </c>
      <c r="BG758" s="194">
        <f>IF(N758="zákl. přenesená",J758,0)</f>
        <v>0</v>
      </c>
      <c r="BH758" s="194">
        <f>IF(N758="sníž. přenesená",J758,0)</f>
        <v>0</v>
      </c>
      <c r="BI758" s="194">
        <f>IF(N758="nulová",J758,0)</f>
        <v>0</v>
      </c>
      <c r="BJ758" s="193" t="s">
        <v>38</v>
      </c>
      <c r="BK758" s="194">
        <f>ROUND(I758*H758,2)</f>
        <v>0</v>
      </c>
      <c r="BL758" s="193" t="s">
        <v>192</v>
      </c>
      <c r="BM758" s="193" t="s">
        <v>972</v>
      </c>
    </row>
    <row r="759" spans="2:65" s="257" customFormat="1" x14ac:dyDescent="0.3">
      <c r="B759" s="262"/>
      <c r="D759" s="236" t="s">
        <v>117</v>
      </c>
      <c r="E759" s="258" t="s">
        <v>1</v>
      </c>
      <c r="F759" s="264" t="s">
        <v>314</v>
      </c>
      <c r="H759" s="258" t="s">
        <v>1</v>
      </c>
      <c r="I759" s="263"/>
      <c r="L759" s="262"/>
      <c r="M759" s="261"/>
      <c r="N759" s="260"/>
      <c r="O759" s="260"/>
      <c r="P759" s="260"/>
      <c r="Q759" s="260"/>
      <c r="R759" s="260"/>
      <c r="S759" s="260"/>
      <c r="T759" s="259"/>
      <c r="AT759" s="258" t="s">
        <v>117</v>
      </c>
      <c r="AU759" s="258" t="s">
        <v>42</v>
      </c>
      <c r="AV759" s="257" t="s">
        <v>38</v>
      </c>
      <c r="AW759" s="257" t="s">
        <v>19</v>
      </c>
      <c r="AX759" s="257" t="s">
        <v>37</v>
      </c>
      <c r="AY759" s="258" t="s">
        <v>108</v>
      </c>
    </row>
    <row r="760" spans="2:65" s="227" customFormat="1" x14ac:dyDescent="0.3">
      <c r="B760" s="232"/>
      <c r="D760" s="236" t="s">
        <v>117</v>
      </c>
      <c r="E760" s="228" t="s">
        <v>1</v>
      </c>
      <c r="F760" s="235" t="s">
        <v>315</v>
      </c>
      <c r="H760" s="234">
        <v>1.62</v>
      </c>
      <c r="I760" s="233"/>
      <c r="L760" s="232"/>
      <c r="M760" s="231"/>
      <c r="N760" s="230"/>
      <c r="O760" s="230"/>
      <c r="P760" s="230"/>
      <c r="Q760" s="230"/>
      <c r="R760" s="230"/>
      <c r="S760" s="230"/>
      <c r="T760" s="229"/>
      <c r="AT760" s="228" t="s">
        <v>117</v>
      </c>
      <c r="AU760" s="228" t="s">
        <v>42</v>
      </c>
      <c r="AV760" s="227" t="s">
        <v>42</v>
      </c>
      <c r="AW760" s="227" t="s">
        <v>19</v>
      </c>
      <c r="AX760" s="227" t="s">
        <v>37</v>
      </c>
      <c r="AY760" s="228" t="s">
        <v>108</v>
      </c>
    </row>
    <row r="761" spans="2:65" s="227" customFormat="1" x14ac:dyDescent="0.3">
      <c r="B761" s="232"/>
      <c r="D761" s="240" t="s">
        <v>117</v>
      </c>
      <c r="E761" s="239" t="s">
        <v>1</v>
      </c>
      <c r="F761" s="238" t="s">
        <v>316</v>
      </c>
      <c r="H761" s="237">
        <v>1.62</v>
      </c>
      <c r="I761" s="233"/>
      <c r="L761" s="232"/>
      <c r="M761" s="231"/>
      <c r="N761" s="230"/>
      <c r="O761" s="230"/>
      <c r="P761" s="230"/>
      <c r="Q761" s="230"/>
      <c r="R761" s="230"/>
      <c r="S761" s="230"/>
      <c r="T761" s="229"/>
      <c r="AT761" s="228" t="s">
        <v>117</v>
      </c>
      <c r="AU761" s="228" t="s">
        <v>42</v>
      </c>
      <c r="AV761" s="227" t="s">
        <v>42</v>
      </c>
      <c r="AW761" s="227" t="s">
        <v>19</v>
      </c>
      <c r="AX761" s="227" t="s">
        <v>37</v>
      </c>
      <c r="AY761" s="228" t="s">
        <v>108</v>
      </c>
    </row>
    <row r="762" spans="2:65" s="188" customFormat="1" ht="22.5" customHeight="1" x14ac:dyDescent="0.3">
      <c r="B762" s="207"/>
      <c r="C762" s="206" t="s">
        <v>1031</v>
      </c>
      <c r="D762" s="206" t="s">
        <v>110</v>
      </c>
      <c r="E762" s="205" t="s">
        <v>974</v>
      </c>
      <c r="F762" s="200" t="s">
        <v>975</v>
      </c>
      <c r="G762" s="204" t="s">
        <v>113</v>
      </c>
      <c r="H762" s="203">
        <v>3.24</v>
      </c>
      <c r="I762" s="202"/>
      <c r="J762" s="201">
        <f>ROUND(I762*H762,2)</f>
        <v>0</v>
      </c>
      <c r="K762" s="200" t="s">
        <v>279</v>
      </c>
      <c r="L762" s="189"/>
      <c r="M762" s="199" t="s">
        <v>1</v>
      </c>
      <c r="N762" s="224" t="s">
        <v>26</v>
      </c>
      <c r="O762" s="223"/>
      <c r="P762" s="222">
        <f>O762*H762</f>
        <v>0</v>
      </c>
      <c r="Q762" s="222">
        <v>0</v>
      </c>
      <c r="R762" s="222">
        <f>Q762*H762</f>
        <v>0</v>
      </c>
      <c r="S762" s="222">
        <v>0</v>
      </c>
      <c r="T762" s="221">
        <f>S762*H762</f>
        <v>0</v>
      </c>
      <c r="AR762" s="193" t="s">
        <v>192</v>
      </c>
      <c r="AT762" s="193" t="s">
        <v>110</v>
      </c>
      <c r="AU762" s="193" t="s">
        <v>42</v>
      </c>
      <c r="AY762" s="193" t="s">
        <v>108</v>
      </c>
      <c r="BE762" s="194">
        <f>IF(N762="základní",J762,0)</f>
        <v>0</v>
      </c>
      <c r="BF762" s="194">
        <f>IF(N762="snížená",J762,0)</f>
        <v>0</v>
      </c>
      <c r="BG762" s="194">
        <f>IF(N762="zákl. přenesená",J762,0)</f>
        <v>0</v>
      </c>
      <c r="BH762" s="194">
        <f>IF(N762="sníž. přenesená",J762,0)</f>
        <v>0</v>
      </c>
      <c r="BI762" s="194">
        <f>IF(N762="nulová",J762,0)</f>
        <v>0</v>
      </c>
      <c r="BJ762" s="193" t="s">
        <v>38</v>
      </c>
      <c r="BK762" s="194">
        <f>ROUND(I762*H762,2)</f>
        <v>0</v>
      </c>
      <c r="BL762" s="193" t="s">
        <v>192</v>
      </c>
      <c r="BM762" s="193" t="s">
        <v>976</v>
      </c>
    </row>
    <row r="763" spans="2:65" s="257" customFormat="1" x14ac:dyDescent="0.3">
      <c r="B763" s="262"/>
      <c r="D763" s="236" t="s">
        <v>117</v>
      </c>
      <c r="E763" s="258" t="s">
        <v>1</v>
      </c>
      <c r="F763" s="264" t="s">
        <v>314</v>
      </c>
      <c r="H763" s="258" t="s">
        <v>1</v>
      </c>
      <c r="I763" s="263"/>
      <c r="L763" s="262"/>
      <c r="M763" s="261"/>
      <c r="N763" s="260"/>
      <c r="O763" s="260"/>
      <c r="P763" s="260"/>
      <c r="Q763" s="260"/>
      <c r="R763" s="260"/>
      <c r="S763" s="260"/>
      <c r="T763" s="259"/>
      <c r="AT763" s="258" t="s">
        <v>117</v>
      </c>
      <c r="AU763" s="258" t="s">
        <v>42</v>
      </c>
      <c r="AV763" s="257" t="s">
        <v>38</v>
      </c>
      <c r="AW763" s="257" t="s">
        <v>19</v>
      </c>
      <c r="AX763" s="257" t="s">
        <v>37</v>
      </c>
      <c r="AY763" s="258" t="s">
        <v>108</v>
      </c>
    </row>
    <row r="764" spans="2:65" s="227" customFormat="1" x14ac:dyDescent="0.3">
      <c r="B764" s="232"/>
      <c r="D764" s="236" t="s">
        <v>117</v>
      </c>
      <c r="E764" s="228" t="s">
        <v>1</v>
      </c>
      <c r="F764" s="235" t="s">
        <v>315</v>
      </c>
      <c r="H764" s="234">
        <v>1.62</v>
      </c>
      <c r="I764" s="233"/>
      <c r="L764" s="232"/>
      <c r="M764" s="231"/>
      <c r="N764" s="230"/>
      <c r="O764" s="230"/>
      <c r="P764" s="230"/>
      <c r="Q764" s="230"/>
      <c r="R764" s="230"/>
      <c r="S764" s="230"/>
      <c r="T764" s="229"/>
      <c r="AT764" s="228" t="s">
        <v>117</v>
      </c>
      <c r="AU764" s="228" t="s">
        <v>42</v>
      </c>
      <c r="AV764" s="227" t="s">
        <v>42</v>
      </c>
      <c r="AW764" s="227" t="s">
        <v>19</v>
      </c>
      <c r="AX764" s="227" t="s">
        <v>37</v>
      </c>
      <c r="AY764" s="228" t="s">
        <v>108</v>
      </c>
    </row>
    <row r="765" spans="2:65" s="227" customFormat="1" x14ac:dyDescent="0.3">
      <c r="B765" s="232"/>
      <c r="D765" s="240" t="s">
        <v>117</v>
      </c>
      <c r="E765" s="239" t="s">
        <v>1</v>
      </c>
      <c r="F765" s="238" t="s">
        <v>316</v>
      </c>
      <c r="H765" s="237">
        <v>1.62</v>
      </c>
      <c r="I765" s="233"/>
      <c r="L765" s="232"/>
      <c r="M765" s="231"/>
      <c r="N765" s="230"/>
      <c r="O765" s="230"/>
      <c r="P765" s="230"/>
      <c r="Q765" s="230"/>
      <c r="R765" s="230"/>
      <c r="S765" s="230"/>
      <c r="T765" s="229"/>
      <c r="AT765" s="228" t="s">
        <v>117</v>
      </c>
      <c r="AU765" s="228" t="s">
        <v>42</v>
      </c>
      <c r="AV765" s="227" t="s">
        <v>42</v>
      </c>
      <c r="AW765" s="227" t="s">
        <v>19</v>
      </c>
      <c r="AX765" s="227" t="s">
        <v>37</v>
      </c>
      <c r="AY765" s="228" t="s">
        <v>108</v>
      </c>
    </row>
    <row r="766" spans="2:65" s="188" customFormat="1" ht="22.5" customHeight="1" x14ac:dyDescent="0.3">
      <c r="B766" s="207"/>
      <c r="C766" s="252" t="s">
        <v>1038</v>
      </c>
      <c r="D766" s="252" t="s">
        <v>178</v>
      </c>
      <c r="E766" s="251" t="s">
        <v>978</v>
      </c>
      <c r="F766" s="246" t="s">
        <v>979</v>
      </c>
      <c r="G766" s="250" t="s">
        <v>385</v>
      </c>
      <c r="H766" s="249">
        <v>8.2799999999999994</v>
      </c>
      <c r="I766" s="248"/>
      <c r="J766" s="247">
        <f>ROUND(I766*H766,2)</f>
        <v>0</v>
      </c>
      <c r="K766" s="246" t="s">
        <v>279</v>
      </c>
      <c r="L766" s="245"/>
      <c r="M766" s="244" t="s">
        <v>1</v>
      </c>
      <c r="N766" s="243" t="s">
        <v>26</v>
      </c>
      <c r="O766" s="223"/>
      <c r="P766" s="222">
        <f>O766*H766</f>
        <v>0</v>
      </c>
      <c r="Q766" s="222">
        <v>4.6999999999999999E-4</v>
      </c>
      <c r="R766" s="222">
        <f>Q766*H766</f>
        <v>3.8915999999999994E-3</v>
      </c>
      <c r="S766" s="222">
        <v>0</v>
      </c>
      <c r="T766" s="221">
        <f>S766*H766</f>
        <v>0</v>
      </c>
      <c r="AR766" s="193" t="s">
        <v>284</v>
      </c>
      <c r="AT766" s="193" t="s">
        <v>178</v>
      </c>
      <c r="AU766" s="193" t="s">
        <v>42</v>
      </c>
      <c r="AY766" s="193" t="s">
        <v>108</v>
      </c>
      <c r="BE766" s="194">
        <f>IF(N766="základní",J766,0)</f>
        <v>0</v>
      </c>
      <c r="BF766" s="194">
        <f>IF(N766="snížená",J766,0)</f>
        <v>0</v>
      </c>
      <c r="BG766" s="194">
        <f>IF(N766="zákl. přenesená",J766,0)</f>
        <v>0</v>
      </c>
      <c r="BH766" s="194">
        <f>IF(N766="sníž. přenesená",J766,0)</f>
        <v>0</v>
      </c>
      <c r="BI766" s="194">
        <f>IF(N766="nulová",J766,0)</f>
        <v>0</v>
      </c>
      <c r="BJ766" s="193" t="s">
        <v>38</v>
      </c>
      <c r="BK766" s="194">
        <f>ROUND(I766*H766,2)</f>
        <v>0</v>
      </c>
      <c r="BL766" s="193" t="s">
        <v>192</v>
      </c>
      <c r="BM766" s="193" t="s">
        <v>980</v>
      </c>
    </row>
    <row r="767" spans="2:65" s="227" customFormat="1" x14ac:dyDescent="0.3">
      <c r="B767" s="232"/>
      <c r="D767" s="236" t="s">
        <v>117</v>
      </c>
      <c r="E767" s="228" t="s">
        <v>1</v>
      </c>
      <c r="F767" s="235" t="s">
        <v>981</v>
      </c>
      <c r="H767" s="234">
        <v>3.6</v>
      </c>
      <c r="I767" s="233"/>
      <c r="L767" s="232"/>
      <c r="M767" s="231"/>
      <c r="N767" s="230"/>
      <c r="O767" s="230"/>
      <c r="P767" s="230"/>
      <c r="Q767" s="230"/>
      <c r="R767" s="230"/>
      <c r="S767" s="230"/>
      <c r="T767" s="229"/>
      <c r="AT767" s="228" t="s">
        <v>117</v>
      </c>
      <c r="AU767" s="228" t="s">
        <v>42</v>
      </c>
      <c r="AV767" s="227" t="s">
        <v>42</v>
      </c>
      <c r="AW767" s="227" t="s">
        <v>19</v>
      </c>
      <c r="AX767" s="227" t="s">
        <v>37</v>
      </c>
      <c r="AY767" s="228" t="s">
        <v>108</v>
      </c>
    </row>
    <row r="768" spans="2:65" s="227" customFormat="1" x14ac:dyDescent="0.3">
      <c r="B768" s="232"/>
      <c r="D768" s="236" t="s">
        <v>117</v>
      </c>
      <c r="E768" s="228" t="s">
        <v>1</v>
      </c>
      <c r="F768" s="235" t="s">
        <v>982</v>
      </c>
      <c r="H768" s="234">
        <v>3.6</v>
      </c>
      <c r="I768" s="233"/>
      <c r="L768" s="232"/>
      <c r="M768" s="231"/>
      <c r="N768" s="230"/>
      <c r="O768" s="230"/>
      <c r="P768" s="230"/>
      <c r="Q768" s="230"/>
      <c r="R768" s="230"/>
      <c r="S768" s="230"/>
      <c r="T768" s="229"/>
      <c r="AT768" s="228" t="s">
        <v>117</v>
      </c>
      <c r="AU768" s="228" t="s">
        <v>42</v>
      </c>
      <c r="AV768" s="227" t="s">
        <v>42</v>
      </c>
      <c r="AW768" s="227" t="s">
        <v>19</v>
      </c>
      <c r="AX768" s="227" t="s">
        <v>37</v>
      </c>
      <c r="AY768" s="228" t="s">
        <v>108</v>
      </c>
    </row>
    <row r="769" spans="2:65" s="227" customFormat="1" x14ac:dyDescent="0.3">
      <c r="B769" s="232"/>
      <c r="D769" s="240" t="s">
        <v>117</v>
      </c>
      <c r="F769" s="238" t="s">
        <v>983</v>
      </c>
      <c r="H769" s="237">
        <v>8.2799999999999994</v>
      </c>
      <c r="I769" s="233"/>
      <c r="L769" s="232"/>
      <c r="M769" s="231"/>
      <c r="N769" s="230"/>
      <c r="O769" s="230"/>
      <c r="P769" s="230"/>
      <c r="Q769" s="230"/>
      <c r="R769" s="230"/>
      <c r="S769" s="230"/>
      <c r="T769" s="229"/>
      <c r="AT769" s="228" t="s">
        <v>117</v>
      </c>
      <c r="AU769" s="228" t="s">
        <v>42</v>
      </c>
      <c r="AV769" s="227" t="s">
        <v>42</v>
      </c>
      <c r="AW769" s="227" t="s">
        <v>2</v>
      </c>
      <c r="AX769" s="227" t="s">
        <v>38</v>
      </c>
      <c r="AY769" s="228" t="s">
        <v>108</v>
      </c>
    </row>
    <row r="770" spans="2:65" s="188" customFormat="1" ht="31.5" customHeight="1" x14ac:dyDescent="0.3">
      <c r="B770" s="207"/>
      <c r="C770" s="206" t="s">
        <v>1044</v>
      </c>
      <c r="D770" s="206" t="s">
        <v>110</v>
      </c>
      <c r="E770" s="205" t="s">
        <v>985</v>
      </c>
      <c r="F770" s="200" t="s">
        <v>986</v>
      </c>
      <c r="G770" s="204" t="s">
        <v>278</v>
      </c>
      <c r="H770" s="203">
        <v>19.440000000000001</v>
      </c>
      <c r="I770" s="202"/>
      <c r="J770" s="201">
        <f>ROUND(I770*H770,2)</f>
        <v>0</v>
      </c>
      <c r="K770" s="200" t="s">
        <v>279</v>
      </c>
      <c r="L770" s="189"/>
      <c r="M770" s="199" t="s">
        <v>1</v>
      </c>
      <c r="N770" s="224" t="s">
        <v>26</v>
      </c>
      <c r="O770" s="223"/>
      <c r="P770" s="222">
        <f>O770*H770</f>
        <v>0</v>
      </c>
      <c r="Q770" s="222">
        <v>0</v>
      </c>
      <c r="R770" s="222">
        <f>Q770*H770</f>
        <v>0</v>
      </c>
      <c r="S770" s="222">
        <v>0</v>
      </c>
      <c r="T770" s="221">
        <f>S770*H770</f>
        <v>0</v>
      </c>
      <c r="AR770" s="193" t="s">
        <v>192</v>
      </c>
      <c r="AT770" s="193" t="s">
        <v>110</v>
      </c>
      <c r="AU770" s="193" t="s">
        <v>42</v>
      </c>
      <c r="AY770" s="193" t="s">
        <v>108</v>
      </c>
      <c r="BE770" s="194">
        <f>IF(N770="základní",J770,0)</f>
        <v>0</v>
      </c>
      <c r="BF770" s="194">
        <f>IF(N770="snížená",J770,0)</f>
        <v>0</v>
      </c>
      <c r="BG770" s="194">
        <f>IF(N770="zákl. přenesená",J770,0)</f>
        <v>0</v>
      </c>
      <c r="BH770" s="194">
        <f>IF(N770="sníž. přenesená",J770,0)</f>
        <v>0</v>
      </c>
      <c r="BI770" s="194">
        <f>IF(N770="nulová",J770,0)</f>
        <v>0</v>
      </c>
      <c r="BJ770" s="193" t="s">
        <v>38</v>
      </c>
      <c r="BK770" s="194">
        <f>ROUND(I770*H770,2)</f>
        <v>0</v>
      </c>
      <c r="BL770" s="193" t="s">
        <v>192</v>
      </c>
      <c r="BM770" s="193" t="s">
        <v>987</v>
      </c>
    </row>
    <row r="771" spans="2:65" s="257" customFormat="1" x14ac:dyDescent="0.3">
      <c r="B771" s="262"/>
      <c r="D771" s="236" t="s">
        <v>117</v>
      </c>
      <c r="E771" s="258" t="s">
        <v>1</v>
      </c>
      <c r="F771" s="264" t="s">
        <v>314</v>
      </c>
      <c r="H771" s="258" t="s">
        <v>1</v>
      </c>
      <c r="I771" s="263"/>
      <c r="L771" s="262"/>
      <c r="M771" s="261"/>
      <c r="N771" s="260"/>
      <c r="O771" s="260"/>
      <c r="P771" s="260"/>
      <c r="Q771" s="260"/>
      <c r="R771" s="260"/>
      <c r="S771" s="260"/>
      <c r="T771" s="259"/>
      <c r="AT771" s="258" t="s">
        <v>117</v>
      </c>
      <c r="AU771" s="258" t="s">
        <v>42</v>
      </c>
      <c r="AV771" s="257" t="s">
        <v>38</v>
      </c>
      <c r="AW771" s="257" t="s">
        <v>19</v>
      </c>
      <c r="AX771" s="257" t="s">
        <v>37</v>
      </c>
      <c r="AY771" s="258" t="s">
        <v>108</v>
      </c>
    </row>
    <row r="772" spans="2:65" s="227" customFormat="1" x14ac:dyDescent="0.3">
      <c r="B772" s="232"/>
      <c r="D772" s="236" t="s">
        <v>117</v>
      </c>
      <c r="E772" s="228" t="s">
        <v>1</v>
      </c>
      <c r="F772" s="235" t="s">
        <v>988</v>
      </c>
      <c r="H772" s="234">
        <v>1.62</v>
      </c>
      <c r="I772" s="233"/>
      <c r="L772" s="232"/>
      <c r="M772" s="231"/>
      <c r="N772" s="230"/>
      <c r="O772" s="230"/>
      <c r="P772" s="230"/>
      <c r="Q772" s="230"/>
      <c r="R772" s="230"/>
      <c r="S772" s="230"/>
      <c r="T772" s="229"/>
      <c r="AT772" s="228" t="s">
        <v>117</v>
      </c>
      <c r="AU772" s="228" t="s">
        <v>42</v>
      </c>
      <c r="AV772" s="227" t="s">
        <v>42</v>
      </c>
      <c r="AW772" s="227" t="s">
        <v>19</v>
      </c>
      <c r="AX772" s="227" t="s">
        <v>37</v>
      </c>
      <c r="AY772" s="228" t="s">
        <v>108</v>
      </c>
    </row>
    <row r="773" spans="2:65" s="227" customFormat="1" x14ac:dyDescent="0.3">
      <c r="B773" s="232"/>
      <c r="D773" s="236" t="s">
        <v>117</v>
      </c>
      <c r="E773" s="228" t="s">
        <v>1</v>
      </c>
      <c r="F773" s="235" t="s">
        <v>989</v>
      </c>
      <c r="H773" s="234">
        <v>1.62</v>
      </c>
      <c r="I773" s="233"/>
      <c r="L773" s="232"/>
      <c r="M773" s="231"/>
      <c r="N773" s="230"/>
      <c r="O773" s="230"/>
      <c r="P773" s="230"/>
      <c r="Q773" s="230"/>
      <c r="R773" s="230"/>
      <c r="S773" s="230"/>
      <c r="T773" s="229"/>
      <c r="AT773" s="228" t="s">
        <v>117</v>
      </c>
      <c r="AU773" s="228" t="s">
        <v>42</v>
      </c>
      <c r="AV773" s="227" t="s">
        <v>42</v>
      </c>
      <c r="AW773" s="227" t="s">
        <v>19</v>
      </c>
      <c r="AX773" s="227" t="s">
        <v>37</v>
      </c>
      <c r="AY773" s="228" t="s">
        <v>108</v>
      </c>
    </row>
    <row r="774" spans="2:65" s="227" customFormat="1" x14ac:dyDescent="0.3">
      <c r="B774" s="232"/>
      <c r="D774" s="240" t="s">
        <v>117</v>
      </c>
      <c r="F774" s="238" t="s">
        <v>990</v>
      </c>
      <c r="H774" s="237">
        <v>19.440000000000001</v>
      </c>
      <c r="I774" s="233"/>
      <c r="L774" s="232"/>
      <c r="M774" s="231"/>
      <c r="N774" s="230"/>
      <c r="O774" s="230"/>
      <c r="P774" s="230"/>
      <c r="Q774" s="230"/>
      <c r="R774" s="230"/>
      <c r="S774" s="230"/>
      <c r="T774" s="229"/>
      <c r="AT774" s="228" t="s">
        <v>117</v>
      </c>
      <c r="AU774" s="228" t="s">
        <v>42</v>
      </c>
      <c r="AV774" s="227" t="s">
        <v>42</v>
      </c>
      <c r="AW774" s="227" t="s">
        <v>2</v>
      </c>
      <c r="AX774" s="227" t="s">
        <v>38</v>
      </c>
      <c r="AY774" s="228" t="s">
        <v>108</v>
      </c>
    </row>
    <row r="775" spans="2:65" s="188" customFormat="1" ht="22.5" customHeight="1" x14ac:dyDescent="0.3">
      <c r="B775" s="207"/>
      <c r="C775" s="206" t="s">
        <v>1050</v>
      </c>
      <c r="D775" s="206" t="s">
        <v>110</v>
      </c>
      <c r="E775" s="205" t="s">
        <v>992</v>
      </c>
      <c r="F775" s="200" t="s">
        <v>993</v>
      </c>
      <c r="G775" s="204" t="s">
        <v>163</v>
      </c>
      <c r="H775" s="203">
        <v>4.8000000000000001E-2</v>
      </c>
      <c r="I775" s="202"/>
      <c r="J775" s="201">
        <f>ROUND(I775*H775,2)</f>
        <v>0</v>
      </c>
      <c r="K775" s="200" t="s">
        <v>279</v>
      </c>
      <c r="L775" s="189"/>
      <c r="M775" s="199" t="s">
        <v>1</v>
      </c>
      <c r="N775" s="224" t="s">
        <v>26</v>
      </c>
      <c r="O775" s="223"/>
      <c r="P775" s="222">
        <f>O775*H775</f>
        <v>0</v>
      </c>
      <c r="Q775" s="222">
        <v>0</v>
      </c>
      <c r="R775" s="222">
        <f>Q775*H775</f>
        <v>0</v>
      </c>
      <c r="S775" s="222">
        <v>0</v>
      </c>
      <c r="T775" s="221">
        <f>S775*H775</f>
        <v>0</v>
      </c>
      <c r="AR775" s="193" t="s">
        <v>192</v>
      </c>
      <c r="AT775" s="193" t="s">
        <v>110</v>
      </c>
      <c r="AU775" s="193" t="s">
        <v>42</v>
      </c>
      <c r="AY775" s="193" t="s">
        <v>108</v>
      </c>
      <c r="BE775" s="194">
        <f>IF(N775="základní",J775,0)</f>
        <v>0</v>
      </c>
      <c r="BF775" s="194">
        <f>IF(N775="snížená",J775,0)</f>
        <v>0</v>
      </c>
      <c r="BG775" s="194">
        <f>IF(N775="zákl. přenesená",J775,0)</f>
        <v>0</v>
      </c>
      <c r="BH775" s="194">
        <f>IF(N775="sníž. přenesená",J775,0)</f>
        <v>0</v>
      </c>
      <c r="BI775" s="194">
        <f>IF(N775="nulová",J775,0)</f>
        <v>0</v>
      </c>
      <c r="BJ775" s="193" t="s">
        <v>38</v>
      </c>
      <c r="BK775" s="194">
        <f>ROUND(I775*H775,2)</f>
        <v>0</v>
      </c>
      <c r="BL775" s="193" t="s">
        <v>192</v>
      </c>
      <c r="BM775" s="193" t="s">
        <v>994</v>
      </c>
    </row>
    <row r="776" spans="2:65" s="208" customFormat="1" ht="29.85" customHeight="1" x14ac:dyDescent="0.3">
      <c r="B776" s="216"/>
      <c r="D776" s="220" t="s">
        <v>36</v>
      </c>
      <c r="E776" s="219" t="s">
        <v>995</v>
      </c>
      <c r="F776" s="219" t="s">
        <v>996</v>
      </c>
      <c r="I776" s="218"/>
      <c r="J776" s="217">
        <f>BK776</f>
        <v>0</v>
      </c>
      <c r="L776" s="216"/>
      <c r="M776" s="215"/>
      <c r="N776" s="213"/>
      <c r="O776" s="213"/>
      <c r="P776" s="214">
        <f>SUM(P777:P814)</f>
        <v>0</v>
      </c>
      <c r="Q776" s="213"/>
      <c r="R776" s="214">
        <f>SUM(R777:R814)</f>
        <v>3.3759368950000002</v>
      </c>
      <c r="S776" s="213"/>
      <c r="T776" s="212">
        <f>SUM(T777:T814)</f>
        <v>0</v>
      </c>
      <c r="AR776" s="210" t="s">
        <v>42</v>
      </c>
      <c r="AT776" s="211" t="s">
        <v>36</v>
      </c>
      <c r="AU776" s="211" t="s">
        <v>38</v>
      </c>
      <c r="AY776" s="210" t="s">
        <v>108</v>
      </c>
      <c r="BK776" s="209">
        <f>SUM(BK777:BK814)</f>
        <v>0</v>
      </c>
    </row>
    <row r="777" spans="2:65" s="188" customFormat="1" ht="22.5" customHeight="1" x14ac:dyDescent="0.3">
      <c r="B777" s="207"/>
      <c r="C777" s="206" t="s">
        <v>1055</v>
      </c>
      <c r="D777" s="206" t="s">
        <v>110</v>
      </c>
      <c r="E777" s="205" t="s">
        <v>998</v>
      </c>
      <c r="F777" s="200" t="s">
        <v>999</v>
      </c>
      <c r="G777" s="204" t="s">
        <v>113</v>
      </c>
      <c r="H777" s="203">
        <v>8.5630000000000006</v>
      </c>
      <c r="I777" s="202"/>
      <c r="J777" s="201">
        <f>ROUND(I777*H777,2)</f>
        <v>0</v>
      </c>
      <c r="K777" s="200" t="s">
        <v>279</v>
      </c>
      <c r="L777" s="189"/>
      <c r="M777" s="199" t="s">
        <v>1</v>
      </c>
      <c r="N777" s="224" t="s">
        <v>26</v>
      </c>
      <c r="O777" s="223"/>
      <c r="P777" s="222">
        <f>O777*H777</f>
        <v>0</v>
      </c>
      <c r="Q777" s="222">
        <v>0</v>
      </c>
      <c r="R777" s="222">
        <f>Q777*H777</f>
        <v>0</v>
      </c>
      <c r="S777" s="222">
        <v>0</v>
      </c>
      <c r="T777" s="221">
        <f>S777*H777</f>
        <v>0</v>
      </c>
      <c r="AR777" s="193" t="s">
        <v>192</v>
      </c>
      <c r="AT777" s="193" t="s">
        <v>110</v>
      </c>
      <c r="AU777" s="193" t="s">
        <v>42</v>
      </c>
      <c r="AY777" s="193" t="s">
        <v>108</v>
      </c>
      <c r="BE777" s="194">
        <f>IF(N777="základní",J777,0)</f>
        <v>0</v>
      </c>
      <c r="BF777" s="194">
        <f>IF(N777="snížená",J777,0)</f>
        <v>0</v>
      </c>
      <c r="BG777" s="194">
        <f>IF(N777="zákl. přenesená",J777,0)</f>
        <v>0</v>
      </c>
      <c r="BH777" s="194">
        <f>IF(N777="sníž. přenesená",J777,0)</f>
        <v>0</v>
      </c>
      <c r="BI777" s="194">
        <f>IF(N777="nulová",J777,0)</f>
        <v>0</v>
      </c>
      <c r="BJ777" s="193" t="s">
        <v>38</v>
      </c>
      <c r="BK777" s="194">
        <f>ROUND(I777*H777,2)</f>
        <v>0</v>
      </c>
      <c r="BL777" s="193" t="s">
        <v>192</v>
      </c>
      <c r="BM777" s="193" t="s">
        <v>1000</v>
      </c>
    </row>
    <row r="778" spans="2:65" s="257" customFormat="1" x14ac:dyDescent="0.3">
      <c r="B778" s="262"/>
      <c r="D778" s="236" t="s">
        <v>117</v>
      </c>
      <c r="E778" s="258" t="s">
        <v>1</v>
      </c>
      <c r="F778" s="264" t="s">
        <v>652</v>
      </c>
      <c r="H778" s="258" t="s">
        <v>1</v>
      </c>
      <c r="I778" s="263"/>
      <c r="L778" s="262"/>
      <c r="M778" s="261"/>
      <c r="N778" s="260"/>
      <c r="O778" s="260"/>
      <c r="P778" s="260"/>
      <c r="Q778" s="260"/>
      <c r="R778" s="260"/>
      <c r="S778" s="260"/>
      <c r="T778" s="259"/>
      <c r="AT778" s="258" t="s">
        <v>117</v>
      </c>
      <c r="AU778" s="258" t="s">
        <v>42</v>
      </c>
      <c r="AV778" s="257" t="s">
        <v>38</v>
      </c>
      <c r="AW778" s="257" t="s">
        <v>19</v>
      </c>
      <c r="AX778" s="257" t="s">
        <v>37</v>
      </c>
      <c r="AY778" s="258" t="s">
        <v>108</v>
      </c>
    </row>
    <row r="779" spans="2:65" s="227" customFormat="1" x14ac:dyDescent="0.3">
      <c r="B779" s="232"/>
      <c r="D779" s="236" t="s">
        <v>117</v>
      </c>
      <c r="E779" s="228" t="s">
        <v>1</v>
      </c>
      <c r="F779" s="235" t="s">
        <v>653</v>
      </c>
      <c r="H779" s="234">
        <v>1.62</v>
      </c>
      <c r="I779" s="233"/>
      <c r="L779" s="232"/>
      <c r="M779" s="231"/>
      <c r="N779" s="230"/>
      <c r="O779" s="230"/>
      <c r="P779" s="230"/>
      <c r="Q779" s="230"/>
      <c r="R779" s="230"/>
      <c r="S779" s="230"/>
      <c r="T779" s="229"/>
      <c r="AT779" s="228" t="s">
        <v>117</v>
      </c>
      <c r="AU779" s="228" t="s">
        <v>42</v>
      </c>
      <c r="AV779" s="227" t="s">
        <v>42</v>
      </c>
      <c r="AW779" s="227" t="s">
        <v>19</v>
      </c>
      <c r="AX779" s="227" t="s">
        <v>37</v>
      </c>
      <c r="AY779" s="228" t="s">
        <v>108</v>
      </c>
    </row>
    <row r="780" spans="2:65" s="227" customFormat="1" x14ac:dyDescent="0.3">
      <c r="B780" s="232"/>
      <c r="D780" s="236" t="s">
        <v>117</v>
      </c>
      <c r="E780" s="228" t="s">
        <v>1</v>
      </c>
      <c r="F780" s="235" t="s">
        <v>654</v>
      </c>
      <c r="H780" s="234">
        <v>1.62</v>
      </c>
      <c r="I780" s="233"/>
      <c r="L780" s="232"/>
      <c r="M780" s="231"/>
      <c r="N780" s="230"/>
      <c r="O780" s="230"/>
      <c r="P780" s="230"/>
      <c r="Q780" s="230"/>
      <c r="R780" s="230"/>
      <c r="S780" s="230"/>
      <c r="T780" s="229"/>
      <c r="AT780" s="228" t="s">
        <v>117</v>
      </c>
      <c r="AU780" s="228" t="s">
        <v>42</v>
      </c>
      <c r="AV780" s="227" t="s">
        <v>42</v>
      </c>
      <c r="AW780" s="227" t="s">
        <v>19</v>
      </c>
      <c r="AX780" s="227" t="s">
        <v>37</v>
      </c>
      <c r="AY780" s="228" t="s">
        <v>108</v>
      </c>
    </row>
    <row r="781" spans="2:65" s="227" customFormat="1" x14ac:dyDescent="0.3">
      <c r="B781" s="232"/>
      <c r="D781" s="240" t="s">
        <v>117</v>
      </c>
      <c r="E781" s="239" t="s">
        <v>1</v>
      </c>
      <c r="F781" s="238" t="s">
        <v>880</v>
      </c>
      <c r="H781" s="237">
        <v>5.3230000000000004</v>
      </c>
      <c r="I781" s="233"/>
      <c r="L781" s="232"/>
      <c r="M781" s="231"/>
      <c r="N781" s="230"/>
      <c r="O781" s="230"/>
      <c r="P781" s="230"/>
      <c r="Q781" s="230"/>
      <c r="R781" s="230"/>
      <c r="S781" s="230"/>
      <c r="T781" s="229"/>
      <c r="AT781" s="228" t="s">
        <v>117</v>
      </c>
      <c r="AU781" s="228" t="s">
        <v>42</v>
      </c>
      <c r="AV781" s="227" t="s">
        <v>42</v>
      </c>
      <c r="AW781" s="227" t="s">
        <v>19</v>
      </c>
      <c r="AX781" s="227" t="s">
        <v>37</v>
      </c>
      <c r="AY781" s="228" t="s">
        <v>108</v>
      </c>
    </row>
    <row r="782" spans="2:65" s="188" customFormat="1" ht="22.5" customHeight="1" x14ac:dyDescent="0.3">
      <c r="B782" s="207"/>
      <c r="C782" s="252" t="s">
        <v>1061</v>
      </c>
      <c r="D782" s="252" t="s">
        <v>178</v>
      </c>
      <c r="E782" s="251" t="s">
        <v>322</v>
      </c>
      <c r="F782" s="246" t="s">
        <v>323</v>
      </c>
      <c r="G782" s="250" t="s">
        <v>113</v>
      </c>
      <c r="H782" s="249">
        <v>8.734</v>
      </c>
      <c r="I782" s="248"/>
      <c r="J782" s="247">
        <f>ROUND(I782*H782,2)</f>
        <v>0</v>
      </c>
      <c r="K782" s="246" t="s">
        <v>1</v>
      </c>
      <c r="L782" s="245"/>
      <c r="M782" s="244" t="s">
        <v>1</v>
      </c>
      <c r="N782" s="243" t="s">
        <v>26</v>
      </c>
      <c r="O782" s="223"/>
      <c r="P782" s="222">
        <f>O782*H782</f>
        <v>0</v>
      </c>
      <c r="Q782" s="222">
        <v>1.8E-3</v>
      </c>
      <c r="R782" s="222">
        <f>Q782*H782</f>
        <v>1.5721200000000001E-2</v>
      </c>
      <c r="S782" s="222">
        <v>0</v>
      </c>
      <c r="T782" s="221">
        <f>S782*H782</f>
        <v>0</v>
      </c>
      <c r="AR782" s="193" t="s">
        <v>152</v>
      </c>
      <c r="AT782" s="193" t="s">
        <v>178</v>
      </c>
      <c r="AU782" s="193" t="s">
        <v>42</v>
      </c>
      <c r="AY782" s="193" t="s">
        <v>108</v>
      </c>
      <c r="BE782" s="194">
        <f>IF(N782="základní",J782,0)</f>
        <v>0</v>
      </c>
      <c r="BF782" s="194">
        <f>IF(N782="snížená",J782,0)</f>
        <v>0</v>
      </c>
      <c r="BG782" s="194">
        <f>IF(N782="zákl. přenesená",J782,0)</f>
        <v>0</v>
      </c>
      <c r="BH782" s="194">
        <f>IF(N782="sníž. přenesená",J782,0)</f>
        <v>0</v>
      </c>
      <c r="BI782" s="194">
        <f>IF(N782="nulová",J782,0)</f>
        <v>0</v>
      </c>
      <c r="BJ782" s="193" t="s">
        <v>38</v>
      </c>
      <c r="BK782" s="194">
        <f>ROUND(I782*H782,2)</f>
        <v>0</v>
      </c>
      <c r="BL782" s="193" t="s">
        <v>115</v>
      </c>
      <c r="BM782" s="193" t="s">
        <v>1002</v>
      </c>
    </row>
    <row r="783" spans="2:65" s="227" customFormat="1" x14ac:dyDescent="0.3">
      <c r="B783" s="232"/>
      <c r="D783" s="240" t="s">
        <v>117</v>
      </c>
      <c r="F783" s="238" t="s">
        <v>1003</v>
      </c>
      <c r="H783" s="237">
        <v>8.734</v>
      </c>
      <c r="I783" s="233"/>
      <c r="L783" s="232"/>
      <c r="M783" s="231"/>
      <c r="N783" s="230"/>
      <c r="O783" s="230"/>
      <c r="P783" s="230"/>
      <c r="Q783" s="230"/>
      <c r="R783" s="230"/>
      <c r="S783" s="230"/>
      <c r="T783" s="229"/>
      <c r="AT783" s="228" t="s">
        <v>117</v>
      </c>
      <c r="AU783" s="228" t="s">
        <v>42</v>
      </c>
      <c r="AV783" s="227" t="s">
        <v>42</v>
      </c>
      <c r="AW783" s="227" t="s">
        <v>2</v>
      </c>
      <c r="AX783" s="227" t="s">
        <v>38</v>
      </c>
      <c r="AY783" s="228" t="s">
        <v>108</v>
      </c>
    </row>
    <row r="784" spans="2:65" s="188" customFormat="1" ht="22.5" customHeight="1" x14ac:dyDescent="0.3">
      <c r="B784" s="207"/>
      <c r="C784" s="206" t="s">
        <v>1066</v>
      </c>
      <c r="D784" s="206" t="s">
        <v>110</v>
      </c>
      <c r="E784" s="205" t="s">
        <v>1005</v>
      </c>
      <c r="F784" s="200" t="s">
        <v>1006</v>
      </c>
      <c r="G784" s="204" t="s">
        <v>113</v>
      </c>
      <c r="H784" s="203">
        <v>301</v>
      </c>
      <c r="I784" s="202"/>
      <c r="J784" s="201">
        <f>ROUND(I784*H784,2)</f>
        <v>0</v>
      </c>
      <c r="K784" s="200" t="s">
        <v>279</v>
      </c>
      <c r="L784" s="189"/>
      <c r="M784" s="199" t="s">
        <v>1</v>
      </c>
      <c r="N784" s="224" t="s">
        <v>26</v>
      </c>
      <c r="O784" s="223"/>
      <c r="P784" s="222">
        <f>O784*H784</f>
        <v>0</v>
      </c>
      <c r="Q784" s="222">
        <v>0</v>
      </c>
      <c r="R784" s="222">
        <f>Q784*H784</f>
        <v>0</v>
      </c>
      <c r="S784" s="222">
        <v>0</v>
      </c>
      <c r="T784" s="221">
        <f>S784*H784</f>
        <v>0</v>
      </c>
      <c r="AR784" s="193" t="s">
        <v>192</v>
      </c>
      <c r="AT784" s="193" t="s">
        <v>110</v>
      </c>
      <c r="AU784" s="193" t="s">
        <v>42</v>
      </c>
      <c r="AY784" s="193" t="s">
        <v>108</v>
      </c>
      <c r="BE784" s="194">
        <f>IF(N784="základní",J784,0)</f>
        <v>0</v>
      </c>
      <c r="BF784" s="194">
        <f>IF(N784="snížená",J784,0)</f>
        <v>0</v>
      </c>
      <c r="BG784" s="194">
        <f>IF(N784="zákl. přenesená",J784,0)</f>
        <v>0</v>
      </c>
      <c r="BH784" s="194">
        <f>IF(N784="sníž. přenesená",J784,0)</f>
        <v>0</v>
      </c>
      <c r="BI784" s="194">
        <f>IF(N784="nulová",J784,0)</f>
        <v>0</v>
      </c>
      <c r="BJ784" s="193" t="s">
        <v>38</v>
      </c>
      <c r="BK784" s="194">
        <f>ROUND(I784*H784,2)</f>
        <v>0</v>
      </c>
      <c r="BL784" s="193" t="s">
        <v>192</v>
      </c>
      <c r="BM784" s="193" t="s">
        <v>1007</v>
      </c>
    </row>
    <row r="785" spans="2:65" s="227" customFormat="1" x14ac:dyDescent="0.3">
      <c r="B785" s="232"/>
      <c r="D785" s="240" t="s">
        <v>117</v>
      </c>
      <c r="E785" s="239" t="s">
        <v>1</v>
      </c>
      <c r="F785" s="238" t="s">
        <v>703</v>
      </c>
      <c r="H785" s="237">
        <v>301</v>
      </c>
      <c r="I785" s="233"/>
      <c r="L785" s="232"/>
      <c r="M785" s="231"/>
      <c r="N785" s="230"/>
      <c r="O785" s="230"/>
      <c r="P785" s="230"/>
      <c r="Q785" s="230"/>
      <c r="R785" s="230"/>
      <c r="S785" s="230"/>
      <c r="T785" s="229"/>
      <c r="AT785" s="228" t="s">
        <v>117</v>
      </c>
      <c r="AU785" s="228" t="s">
        <v>42</v>
      </c>
      <c r="AV785" s="227" t="s">
        <v>42</v>
      </c>
      <c r="AW785" s="227" t="s">
        <v>19</v>
      </c>
      <c r="AX785" s="227" t="s">
        <v>37</v>
      </c>
      <c r="AY785" s="228" t="s">
        <v>108</v>
      </c>
    </row>
    <row r="786" spans="2:65" s="188" customFormat="1" ht="22.5" customHeight="1" x14ac:dyDescent="0.3">
      <c r="B786" s="207"/>
      <c r="C786" s="252" t="s">
        <v>1070</v>
      </c>
      <c r="D786" s="252" t="s">
        <v>178</v>
      </c>
      <c r="E786" s="251" t="s">
        <v>1009</v>
      </c>
      <c r="F786" s="246" t="s">
        <v>1010</v>
      </c>
      <c r="G786" s="250" t="s">
        <v>113</v>
      </c>
      <c r="H786" s="249">
        <v>614.04</v>
      </c>
      <c r="I786" s="248"/>
      <c r="J786" s="247">
        <f>ROUND(I786*H786,2)</f>
        <v>0</v>
      </c>
      <c r="K786" s="246" t="s">
        <v>279</v>
      </c>
      <c r="L786" s="245"/>
      <c r="M786" s="244" t="s">
        <v>1</v>
      </c>
      <c r="N786" s="243" t="s">
        <v>26</v>
      </c>
      <c r="O786" s="223"/>
      <c r="P786" s="222">
        <f>O786*H786</f>
        <v>0</v>
      </c>
      <c r="Q786" s="222">
        <v>4.0000000000000001E-3</v>
      </c>
      <c r="R786" s="222">
        <f>Q786*H786</f>
        <v>2.4561600000000001</v>
      </c>
      <c r="S786" s="222">
        <v>0</v>
      </c>
      <c r="T786" s="221">
        <f>S786*H786</f>
        <v>0</v>
      </c>
      <c r="AR786" s="193" t="s">
        <v>284</v>
      </c>
      <c r="AT786" s="193" t="s">
        <v>178</v>
      </c>
      <c r="AU786" s="193" t="s">
        <v>42</v>
      </c>
      <c r="AY786" s="193" t="s">
        <v>108</v>
      </c>
      <c r="BE786" s="194">
        <f>IF(N786="základní",J786,0)</f>
        <v>0</v>
      </c>
      <c r="BF786" s="194">
        <f>IF(N786="snížená",J786,0)</f>
        <v>0</v>
      </c>
      <c r="BG786" s="194">
        <f>IF(N786="zákl. přenesená",J786,0)</f>
        <v>0</v>
      </c>
      <c r="BH786" s="194">
        <f>IF(N786="sníž. přenesená",J786,0)</f>
        <v>0</v>
      </c>
      <c r="BI786" s="194">
        <f>IF(N786="nulová",J786,0)</f>
        <v>0</v>
      </c>
      <c r="BJ786" s="193" t="s">
        <v>38</v>
      </c>
      <c r="BK786" s="194">
        <f>ROUND(I786*H786,2)</f>
        <v>0</v>
      </c>
      <c r="BL786" s="193" t="s">
        <v>192</v>
      </c>
      <c r="BM786" s="193" t="s">
        <v>1011</v>
      </c>
    </row>
    <row r="787" spans="2:65" s="188" customFormat="1" ht="27" x14ac:dyDescent="0.3">
      <c r="B787" s="189"/>
      <c r="D787" s="236" t="s">
        <v>243</v>
      </c>
      <c r="F787" s="256" t="s">
        <v>1012</v>
      </c>
      <c r="I787" s="255"/>
      <c r="L787" s="189"/>
      <c r="M787" s="254"/>
      <c r="N787" s="223"/>
      <c r="O787" s="223"/>
      <c r="P787" s="223"/>
      <c r="Q787" s="223"/>
      <c r="R787" s="223"/>
      <c r="S787" s="223"/>
      <c r="T787" s="253"/>
      <c r="AT787" s="193" t="s">
        <v>243</v>
      </c>
      <c r="AU787" s="193" t="s">
        <v>42</v>
      </c>
    </row>
    <row r="788" spans="2:65" s="227" customFormat="1" x14ac:dyDescent="0.3">
      <c r="B788" s="232"/>
      <c r="D788" s="240" t="s">
        <v>117</v>
      </c>
      <c r="F788" s="238" t="s">
        <v>1013</v>
      </c>
      <c r="H788" s="237">
        <v>614.04</v>
      </c>
      <c r="I788" s="233"/>
      <c r="L788" s="232"/>
      <c r="M788" s="231"/>
      <c r="N788" s="230"/>
      <c r="O788" s="230"/>
      <c r="P788" s="230"/>
      <c r="Q788" s="230"/>
      <c r="R788" s="230"/>
      <c r="S788" s="230"/>
      <c r="T788" s="229"/>
      <c r="AT788" s="228" t="s">
        <v>117</v>
      </c>
      <c r="AU788" s="228" t="s">
        <v>42</v>
      </c>
      <c r="AV788" s="227" t="s">
        <v>42</v>
      </c>
      <c r="AW788" s="227" t="s">
        <v>2</v>
      </c>
      <c r="AX788" s="227" t="s">
        <v>38</v>
      </c>
      <c r="AY788" s="228" t="s">
        <v>108</v>
      </c>
    </row>
    <row r="789" spans="2:65" s="188" customFormat="1" ht="22.5" customHeight="1" x14ac:dyDescent="0.3">
      <c r="B789" s="207"/>
      <c r="C789" s="206" t="s">
        <v>1076</v>
      </c>
      <c r="D789" s="206" t="s">
        <v>110</v>
      </c>
      <c r="E789" s="205" t="s">
        <v>1015</v>
      </c>
      <c r="F789" s="200" t="s">
        <v>1016</v>
      </c>
      <c r="G789" s="204" t="s">
        <v>113</v>
      </c>
      <c r="H789" s="203">
        <v>9.57</v>
      </c>
      <c r="I789" s="202"/>
      <c r="J789" s="201">
        <f>ROUND(I789*H789,2)</f>
        <v>0</v>
      </c>
      <c r="K789" s="200" t="s">
        <v>114</v>
      </c>
      <c r="L789" s="189"/>
      <c r="M789" s="199" t="s">
        <v>1</v>
      </c>
      <c r="N789" s="224" t="s">
        <v>26</v>
      </c>
      <c r="O789" s="223"/>
      <c r="P789" s="222">
        <f>O789*H789</f>
        <v>0</v>
      </c>
      <c r="Q789" s="222">
        <v>6.0000000000000001E-3</v>
      </c>
      <c r="R789" s="222">
        <f>Q789*H789</f>
        <v>5.7420000000000006E-2</v>
      </c>
      <c r="S789" s="222">
        <v>0</v>
      </c>
      <c r="T789" s="221">
        <f>S789*H789</f>
        <v>0</v>
      </c>
      <c r="AR789" s="193" t="s">
        <v>192</v>
      </c>
      <c r="AT789" s="193" t="s">
        <v>110</v>
      </c>
      <c r="AU789" s="193" t="s">
        <v>42</v>
      </c>
      <c r="AY789" s="193" t="s">
        <v>108</v>
      </c>
      <c r="BE789" s="194">
        <f>IF(N789="základní",J789,0)</f>
        <v>0</v>
      </c>
      <c r="BF789" s="194">
        <f>IF(N789="snížená",J789,0)</f>
        <v>0</v>
      </c>
      <c r="BG789" s="194">
        <f>IF(N789="zákl. přenesená",J789,0)</f>
        <v>0</v>
      </c>
      <c r="BH789" s="194">
        <f>IF(N789="sníž. přenesená",J789,0)</f>
        <v>0</v>
      </c>
      <c r="BI789" s="194">
        <f>IF(N789="nulová",J789,0)</f>
        <v>0</v>
      </c>
      <c r="BJ789" s="193" t="s">
        <v>38</v>
      </c>
      <c r="BK789" s="194">
        <f>ROUND(I789*H789,2)</f>
        <v>0</v>
      </c>
      <c r="BL789" s="193" t="s">
        <v>192</v>
      </c>
      <c r="BM789" s="193" t="s">
        <v>1017</v>
      </c>
    </row>
    <row r="790" spans="2:65" s="227" customFormat="1" x14ac:dyDescent="0.3">
      <c r="B790" s="232"/>
      <c r="D790" s="240" t="s">
        <v>117</v>
      </c>
      <c r="E790" s="239" t="s">
        <v>1</v>
      </c>
      <c r="F790" s="238" t="s">
        <v>1018</v>
      </c>
      <c r="H790" s="237">
        <v>9.57</v>
      </c>
      <c r="I790" s="233"/>
      <c r="L790" s="232"/>
      <c r="M790" s="231"/>
      <c r="N790" s="230"/>
      <c r="O790" s="230"/>
      <c r="P790" s="230"/>
      <c r="Q790" s="230"/>
      <c r="R790" s="230"/>
      <c r="S790" s="230"/>
      <c r="T790" s="229"/>
      <c r="AT790" s="228" t="s">
        <v>117</v>
      </c>
      <c r="AU790" s="228" t="s">
        <v>42</v>
      </c>
      <c r="AV790" s="227" t="s">
        <v>42</v>
      </c>
      <c r="AW790" s="227" t="s">
        <v>19</v>
      </c>
      <c r="AX790" s="227" t="s">
        <v>37</v>
      </c>
      <c r="AY790" s="228" t="s">
        <v>108</v>
      </c>
    </row>
    <row r="791" spans="2:65" s="188" customFormat="1" ht="22.5" customHeight="1" x14ac:dyDescent="0.3">
      <c r="B791" s="207"/>
      <c r="C791" s="252" t="s">
        <v>1083</v>
      </c>
      <c r="D791" s="252" t="s">
        <v>178</v>
      </c>
      <c r="E791" s="251" t="s">
        <v>1020</v>
      </c>
      <c r="F791" s="246" t="s">
        <v>1021</v>
      </c>
      <c r="G791" s="250" t="s">
        <v>113</v>
      </c>
      <c r="H791" s="249">
        <v>10.24</v>
      </c>
      <c r="I791" s="248"/>
      <c r="J791" s="247">
        <f>ROUND(I791*H791,2)</f>
        <v>0</v>
      </c>
      <c r="K791" s="246" t="s">
        <v>114</v>
      </c>
      <c r="L791" s="245"/>
      <c r="M791" s="244" t="s">
        <v>1</v>
      </c>
      <c r="N791" s="243" t="s">
        <v>26</v>
      </c>
      <c r="O791" s="223"/>
      <c r="P791" s="222">
        <f>O791*H791</f>
        <v>0</v>
      </c>
      <c r="Q791" s="222">
        <v>5.0000000000000001E-3</v>
      </c>
      <c r="R791" s="222">
        <f>Q791*H791</f>
        <v>5.1200000000000002E-2</v>
      </c>
      <c r="S791" s="222">
        <v>0</v>
      </c>
      <c r="T791" s="221">
        <f>S791*H791</f>
        <v>0</v>
      </c>
      <c r="AR791" s="193" t="s">
        <v>284</v>
      </c>
      <c r="AT791" s="193" t="s">
        <v>178</v>
      </c>
      <c r="AU791" s="193" t="s">
        <v>42</v>
      </c>
      <c r="AY791" s="193" t="s">
        <v>108</v>
      </c>
      <c r="BE791" s="194">
        <f>IF(N791="základní",J791,0)</f>
        <v>0</v>
      </c>
      <c r="BF791" s="194">
        <f>IF(N791="snížená",J791,0)</f>
        <v>0</v>
      </c>
      <c r="BG791" s="194">
        <f>IF(N791="zákl. přenesená",J791,0)</f>
        <v>0</v>
      </c>
      <c r="BH791" s="194">
        <f>IF(N791="sníž. přenesená",J791,0)</f>
        <v>0</v>
      </c>
      <c r="BI791" s="194">
        <f>IF(N791="nulová",J791,0)</f>
        <v>0</v>
      </c>
      <c r="BJ791" s="193" t="s">
        <v>38</v>
      </c>
      <c r="BK791" s="194">
        <f>ROUND(I791*H791,2)</f>
        <v>0</v>
      </c>
      <c r="BL791" s="193" t="s">
        <v>192</v>
      </c>
      <c r="BM791" s="193" t="s">
        <v>1022</v>
      </c>
    </row>
    <row r="792" spans="2:65" s="188" customFormat="1" ht="27" x14ac:dyDescent="0.3">
      <c r="B792" s="189"/>
      <c r="D792" s="236" t="s">
        <v>243</v>
      </c>
      <c r="F792" s="256" t="s">
        <v>1012</v>
      </c>
      <c r="I792" s="255"/>
      <c r="L792" s="189"/>
      <c r="M792" s="254"/>
      <c r="N792" s="223"/>
      <c r="O792" s="223"/>
      <c r="P792" s="223"/>
      <c r="Q792" s="223"/>
      <c r="R792" s="223"/>
      <c r="S792" s="223"/>
      <c r="T792" s="253"/>
      <c r="AT792" s="193" t="s">
        <v>243</v>
      </c>
      <c r="AU792" s="193" t="s">
        <v>42</v>
      </c>
    </row>
    <row r="793" spans="2:65" s="227" customFormat="1" x14ac:dyDescent="0.3">
      <c r="B793" s="232"/>
      <c r="D793" s="240" t="s">
        <v>117</v>
      </c>
      <c r="F793" s="238" t="s">
        <v>1023</v>
      </c>
      <c r="H793" s="237">
        <v>10.24</v>
      </c>
      <c r="I793" s="233"/>
      <c r="L793" s="232"/>
      <c r="M793" s="231"/>
      <c r="N793" s="230"/>
      <c r="O793" s="230"/>
      <c r="P793" s="230"/>
      <c r="Q793" s="230"/>
      <c r="R793" s="230"/>
      <c r="S793" s="230"/>
      <c r="T793" s="229"/>
      <c r="AT793" s="228" t="s">
        <v>117</v>
      </c>
      <c r="AU793" s="228" t="s">
        <v>42</v>
      </c>
      <c r="AV793" s="227" t="s">
        <v>42</v>
      </c>
      <c r="AW793" s="227" t="s">
        <v>2</v>
      </c>
      <c r="AX793" s="227" t="s">
        <v>38</v>
      </c>
      <c r="AY793" s="228" t="s">
        <v>108</v>
      </c>
    </row>
    <row r="794" spans="2:65" s="188" customFormat="1" ht="22.5" customHeight="1" x14ac:dyDescent="0.3">
      <c r="B794" s="207"/>
      <c r="C794" s="206" t="s">
        <v>1089</v>
      </c>
      <c r="D794" s="206" t="s">
        <v>110</v>
      </c>
      <c r="E794" s="205" t="s">
        <v>1025</v>
      </c>
      <c r="F794" s="200" t="s">
        <v>1026</v>
      </c>
      <c r="G794" s="204" t="s">
        <v>113</v>
      </c>
      <c r="H794" s="203">
        <v>243.36</v>
      </c>
      <c r="I794" s="202"/>
      <c r="J794" s="201">
        <f>ROUND(I794*H794,2)</f>
        <v>0</v>
      </c>
      <c r="K794" s="200" t="s">
        <v>279</v>
      </c>
      <c r="L794" s="189"/>
      <c r="M794" s="199" t="s">
        <v>1</v>
      </c>
      <c r="N794" s="224" t="s">
        <v>26</v>
      </c>
      <c r="O794" s="223"/>
      <c r="P794" s="222">
        <f>O794*H794</f>
        <v>0</v>
      </c>
      <c r="Q794" s="222">
        <v>0</v>
      </c>
      <c r="R794" s="222">
        <f>Q794*H794</f>
        <v>0</v>
      </c>
      <c r="S794" s="222">
        <v>0</v>
      </c>
      <c r="T794" s="221">
        <f>S794*H794</f>
        <v>0</v>
      </c>
      <c r="AR794" s="193" t="s">
        <v>192</v>
      </c>
      <c r="AT794" s="193" t="s">
        <v>110</v>
      </c>
      <c r="AU794" s="193" t="s">
        <v>42</v>
      </c>
      <c r="AY794" s="193" t="s">
        <v>108</v>
      </c>
      <c r="BE794" s="194">
        <f>IF(N794="základní",J794,0)</f>
        <v>0</v>
      </c>
      <c r="BF794" s="194">
        <f>IF(N794="snížená",J794,0)</f>
        <v>0</v>
      </c>
      <c r="BG794" s="194">
        <f>IF(N794="zákl. přenesená",J794,0)</f>
        <v>0</v>
      </c>
      <c r="BH794" s="194">
        <f>IF(N794="sníž. přenesená",J794,0)</f>
        <v>0</v>
      </c>
      <c r="BI794" s="194">
        <f>IF(N794="nulová",J794,0)</f>
        <v>0</v>
      </c>
      <c r="BJ794" s="193" t="s">
        <v>38</v>
      </c>
      <c r="BK794" s="194">
        <f>ROUND(I794*H794,2)</f>
        <v>0</v>
      </c>
      <c r="BL794" s="193" t="s">
        <v>192</v>
      </c>
      <c r="BM794" s="193" t="s">
        <v>1027</v>
      </c>
    </row>
    <row r="795" spans="2:65" s="257" customFormat="1" x14ac:dyDescent="0.3">
      <c r="B795" s="262"/>
      <c r="D795" s="236" t="s">
        <v>117</v>
      </c>
      <c r="E795" s="258" t="s">
        <v>1</v>
      </c>
      <c r="F795" s="264" t="s">
        <v>1028</v>
      </c>
      <c r="H795" s="258" t="s">
        <v>1</v>
      </c>
      <c r="I795" s="263"/>
      <c r="L795" s="262"/>
      <c r="M795" s="261"/>
      <c r="N795" s="260"/>
      <c r="O795" s="260"/>
      <c r="P795" s="260"/>
      <c r="Q795" s="260"/>
      <c r="R795" s="260"/>
      <c r="S795" s="260"/>
      <c r="T795" s="259"/>
      <c r="AT795" s="258" t="s">
        <v>117</v>
      </c>
      <c r="AU795" s="258" t="s">
        <v>42</v>
      </c>
      <c r="AV795" s="257" t="s">
        <v>38</v>
      </c>
      <c r="AW795" s="257" t="s">
        <v>19</v>
      </c>
      <c r="AX795" s="257" t="s">
        <v>37</v>
      </c>
      <c r="AY795" s="258" t="s">
        <v>108</v>
      </c>
    </row>
    <row r="796" spans="2:65" s="227" customFormat="1" x14ac:dyDescent="0.3">
      <c r="B796" s="232"/>
      <c r="D796" s="236" t="s">
        <v>117</v>
      </c>
      <c r="E796" s="228" t="s">
        <v>1</v>
      </c>
      <c r="F796" s="235" t="s">
        <v>1029</v>
      </c>
      <c r="H796" s="234">
        <v>34.65</v>
      </c>
      <c r="I796" s="233"/>
      <c r="L796" s="232"/>
      <c r="M796" s="231"/>
      <c r="N796" s="230"/>
      <c r="O796" s="230"/>
      <c r="P796" s="230"/>
      <c r="Q796" s="230"/>
      <c r="R796" s="230"/>
      <c r="S796" s="230"/>
      <c r="T796" s="229"/>
      <c r="AT796" s="228" t="s">
        <v>117</v>
      </c>
      <c r="AU796" s="228" t="s">
        <v>42</v>
      </c>
      <c r="AV796" s="227" t="s">
        <v>42</v>
      </c>
      <c r="AW796" s="227" t="s">
        <v>19</v>
      </c>
      <c r="AX796" s="227" t="s">
        <v>37</v>
      </c>
      <c r="AY796" s="228" t="s">
        <v>108</v>
      </c>
    </row>
    <row r="797" spans="2:65" s="227" customFormat="1" ht="27" x14ac:dyDescent="0.3">
      <c r="B797" s="232"/>
      <c r="D797" s="240" t="s">
        <v>117</v>
      </c>
      <c r="E797" s="239" t="s">
        <v>1</v>
      </c>
      <c r="F797" s="238" t="s">
        <v>1030</v>
      </c>
      <c r="H797" s="237">
        <v>208.71</v>
      </c>
      <c r="I797" s="233"/>
      <c r="L797" s="232"/>
      <c r="M797" s="231"/>
      <c r="N797" s="230"/>
      <c r="O797" s="230"/>
      <c r="P797" s="230"/>
      <c r="Q797" s="230"/>
      <c r="R797" s="230"/>
      <c r="S797" s="230"/>
      <c r="T797" s="229"/>
      <c r="AT797" s="228" t="s">
        <v>117</v>
      </c>
      <c r="AU797" s="228" t="s">
        <v>42</v>
      </c>
      <c r="AV797" s="227" t="s">
        <v>42</v>
      </c>
      <c r="AW797" s="227" t="s">
        <v>19</v>
      </c>
      <c r="AX797" s="227" t="s">
        <v>37</v>
      </c>
      <c r="AY797" s="228" t="s">
        <v>108</v>
      </c>
    </row>
    <row r="798" spans="2:65" s="188" customFormat="1" ht="22.5" customHeight="1" x14ac:dyDescent="0.3">
      <c r="B798" s="207"/>
      <c r="C798" s="252" t="s">
        <v>1094</v>
      </c>
      <c r="D798" s="252" t="s">
        <v>178</v>
      </c>
      <c r="E798" s="251" t="s">
        <v>1032</v>
      </c>
      <c r="F798" s="246" t="s">
        <v>1033</v>
      </c>
      <c r="G798" s="250" t="s">
        <v>113</v>
      </c>
      <c r="H798" s="249">
        <v>118.223</v>
      </c>
      <c r="I798" s="248"/>
      <c r="J798" s="247">
        <f>ROUND(I798*H798,2)</f>
        <v>0</v>
      </c>
      <c r="K798" s="246" t="s">
        <v>279</v>
      </c>
      <c r="L798" s="245"/>
      <c r="M798" s="244" t="s">
        <v>1</v>
      </c>
      <c r="N798" s="243" t="s">
        <v>26</v>
      </c>
      <c r="O798" s="223"/>
      <c r="P798" s="222">
        <f>O798*H798</f>
        <v>0</v>
      </c>
      <c r="Q798" s="222">
        <v>4.1999999999999997E-3</v>
      </c>
      <c r="R798" s="222">
        <f>Q798*H798</f>
        <v>0.49653659999999994</v>
      </c>
      <c r="S798" s="222">
        <v>0</v>
      </c>
      <c r="T798" s="221">
        <f>S798*H798</f>
        <v>0</v>
      </c>
      <c r="AR798" s="193" t="s">
        <v>284</v>
      </c>
      <c r="AT798" s="193" t="s">
        <v>178</v>
      </c>
      <c r="AU798" s="193" t="s">
        <v>42</v>
      </c>
      <c r="AY798" s="193" t="s">
        <v>108</v>
      </c>
      <c r="BE798" s="194">
        <f>IF(N798="základní",J798,0)</f>
        <v>0</v>
      </c>
      <c r="BF798" s="194">
        <f>IF(N798="snížená",J798,0)</f>
        <v>0</v>
      </c>
      <c r="BG798" s="194">
        <f>IF(N798="zákl. přenesená",J798,0)</f>
        <v>0</v>
      </c>
      <c r="BH798" s="194">
        <f>IF(N798="sníž. přenesená",J798,0)</f>
        <v>0</v>
      </c>
      <c r="BI798" s="194">
        <f>IF(N798="nulová",J798,0)</f>
        <v>0</v>
      </c>
      <c r="BJ798" s="193" t="s">
        <v>38</v>
      </c>
      <c r="BK798" s="194">
        <f>ROUND(I798*H798,2)</f>
        <v>0</v>
      </c>
      <c r="BL798" s="193" t="s">
        <v>192</v>
      </c>
      <c r="BM798" s="193" t="s">
        <v>1034</v>
      </c>
    </row>
    <row r="799" spans="2:65" s="257" customFormat="1" x14ac:dyDescent="0.3">
      <c r="B799" s="262"/>
      <c r="D799" s="236" t="s">
        <v>117</v>
      </c>
      <c r="E799" s="258" t="s">
        <v>1</v>
      </c>
      <c r="F799" s="264" t="s">
        <v>1028</v>
      </c>
      <c r="H799" s="258" t="s">
        <v>1</v>
      </c>
      <c r="I799" s="263"/>
      <c r="L799" s="262"/>
      <c r="M799" s="261"/>
      <c r="N799" s="260"/>
      <c r="O799" s="260"/>
      <c r="P799" s="260"/>
      <c r="Q799" s="260"/>
      <c r="R799" s="260"/>
      <c r="S799" s="260"/>
      <c r="T799" s="259"/>
      <c r="AT799" s="258" t="s">
        <v>117</v>
      </c>
      <c r="AU799" s="258" t="s">
        <v>42</v>
      </c>
      <c r="AV799" s="257" t="s">
        <v>38</v>
      </c>
      <c r="AW799" s="257" t="s">
        <v>19</v>
      </c>
      <c r="AX799" s="257" t="s">
        <v>37</v>
      </c>
      <c r="AY799" s="258" t="s">
        <v>108</v>
      </c>
    </row>
    <row r="800" spans="2:65" s="227" customFormat="1" x14ac:dyDescent="0.3">
      <c r="B800" s="232"/>
      <c r="D800" s="236" t="s">
        <v>117</v>
      </c>
      <c r="E800" s="228" t="s">
        <v>1</v>
      </c>
      <c r="F800" s="235" t="s">
        <v>1035</v>
      </c>
      <c r="H800" s="234">
        <v>11.55</v>
      </c>
      <c r="I800" s="233"/>
      <c r="L800" s="232"/>
      <c r="M800" s="231"/>
      <c r="N800" s="230"/>
      <c r="O800" s="230"/>
      <c r="P800" s="230"/>
      <c r="Q800" s="230"/>
      <c r="R800" s="230"/>
      <c r="S800" s="230"/>
      <c r="T800" s="229"/>
      <c r="AT800" s="228" t="s">
        <v>117</v>
      </c>
      <c r="AU800" s="228" t="s">
        <v>42</v>
      </c>
      <c r="AV800" s="227" t="s">
        <v>42</v>
      </c>
      <c r="AW800" s="227" t="s">
        <v>19</v>
      </c>
      <c r="AX800" s="227" t="s">
        <v>37</v>
      </c>
      <c r="AY800" s="228" t="s">
        <v>108</v>
      </c>
    </row>
    <row r="801" spans="2:65" s="227" customFormat="1" ht="27" x14ac:dyDescent="0.3">
      <c r="B801" s="232"/>
      <c r="D801" s="236" t="s">
        <v>117</v>
      </c>
      <c r="E801" s="228" t="s">
        <v>1</v>
      </c>
      <c r="F801" s="235" t="s">
        <v>1036</v>
      </c>
      <c r="H801" s="234">
        <v>104.355</v>
      </c>
      <c r="I801" s="233"/>
      <c r="L801" s="232"/>
      <c r="M801" s="231"/>
      <c r="N801" s="230"/>
      <c r="O801" s="230"/>
      <c r="P801" s="230"/>
      <c r="Q801" s="230"/>
      <c r="R801" s="230"/>
      <c r="S801" s="230"/>
      <c r="T801" s="229"/>
      <c r="AT801" s="228" t="s">
        <v>117</v>
      </c>
      <c r="AU801" s="228" t="s">
        <v>42</v>
      </c>
      <c r="AV801" s="227" t="s">
        <v>42</v>
      </c>
      <c r="AW801" s="227" t="s">
        <v>19</v>
      </c>
      <c r="AX801" s="227" t="s">
        <v>37</v>
      </c>
      <c r="AY801" s="228" t="s">
        <v>108</v>
      </c>
    </row>
    <row r="802" spans="2:65" s="227" customFormat="1" x14ac:dyDescent="0.3">
      <c r="B802" s="232"/>
      <c r="D802" s="240" t="s">
        <v>117</v>
      </c>
      <c r="F802" s="238" t="s">
        <v>1037</v>
      </c>
      <c r="H802" s="237">
        <v>118.223</v>
      </c>
      <c r="I802" s="233"/>
      <c r="L802" s="232"/>
      <c r="M802" s="231"/>
      <c r="N802" s="230"/>
      <c r="O802" s="230"/>
      <c r="P802" s="230"/>
      <c r="Q802" s="230"/>
      <c r="R802" s="230"/>
      <c r="S802" s="230"/>
      <c r="T802" s="229"/>
      <c r="AT802" s="228" t="s">
        <v>117</v>
      </c>
      <c r="AU802" s="228" t="s">
        <v>42</v>
      </c>
      <c r="AV802" s="227" t="s">
        <v>42</v>
      </c>
      <c r="AW802" s="227" t="s">
        <v>2</v>
      </c>
      <c r="AX802" s="227" t="s">
        <v>38</v>
      </c>
      <c r="AY802" s="228" t="s">
        <v>108</v>
      </c>
    </row>
    <row r="803" spans="2:65" s="188" customFormat="1" ht="22.5" customHeight="1" x14ac:dyDescent="0.3">
      <c r="B803" s="207"/>
      <c r="C803" s="252" t="s">
        <v>1099</v>
      </c>
      <c r="D803" s="252" t="s">
        <v>178</v>
      </c>
      <c r="E803" s="251" t="s">
        <v>1039</v>
      </c>
      <c r="F803" s="246" t="s">
        <v>1040</v>
      </c>
      <c r="G803" s="250" t="s">
        <v>113</v>
      </c>
      <c r="H803" s="249">
        <v>130.00399999999999</v>
      </c>
      <c r="I803" s="248"/>
      <c r="J803" s="247">
        <f>ROUND(I803*H803,2)</f>
        <v>0</v>
      </c>
      <c r="K803" s="246" t="s">
        <v>279</v>
      </c>
      <c r="L803" s="245"/>
      <c r="M803" s="244" t="s">
        <v>1</v>
      </c>
      <c r="N803" s="243" t="s">
        <v>26</v>
      </c>
      <c r="O803" s="223"/>
      <c r="P803" s="222">
        <f>O803*H803</f>
        <v>0</v>
      </c>
      <c r="Q803" s="222">
        <v>2.0999999999999999E-3</v>
      </c>
      <c r="R803" s="222">
        <f>Q803*H803</f>
        <v>0.27300839999999998</v>
      </c>
      <c r="S803" s="222">
        <v>0</v>
      </c>
      <c r="T803" s="221">
        <f>S803*H803</f>
        <v>0</v>
      </c>
      <c r="AR803" s="193" t="s">
        <v>284</v>
      </c>
      <c r="AT803" s="193" t="s">
        <v>178</v>
      </c>
      <c r="AU803" s="193" t="s">
        <v>42</v>
      </c>
      <c r="AY803" s="193" t="s">
        <v>108</v>
      </c>
      <c r="BE803" s="194">
        <f>IF(N803="základní",J803,0)</f>
        <v>0</v>
      </c>
      <c r="BF803" s="194">
        <f>IF(N803="snížená",J803,0)</f>
        <v>0</v>
      </c>
      <c r="BG803" s="194">
        <f>IF(N803="zákl. přenesená",J803,0)</f>
        <v>0</v>
      </c>
      <c r="BH803" s="194">
        <f>IF(N803="sníž. přenesená",J803,0)</f>
        <v>0</v>
      </c>
      <c r="BI803" s="194">
        <f>IF(N803="nulová",J803,0)</f>
        <v>0</v>
      </c>
      <c r="BJ803" s="193" t="s">
        <v>38</v>
      </c>
      <c r="BK803" s="194">
        <f>ROUND(I803*H803,2)</f>
        <v>0</v>
      </c>
      <c r="BL803" s="193" t="s">
        <v>192</v>
      </c>
      <c r="BM803" s="193" t="s">
        <v>1041</v>
      </c>
    </row>
    <row r="804" spans="2:65" s="257" customFormat="1" x14ac:dyDescent="0.3">
      <c r="B804" s="262"/>
      <c r="D804" s="236" t="s">
        <v>117</v>
      </c>
      <c r="E804" s="258" t="s">
        <v>1</v>
      </c>
      <c r="F804" s="264" t="s">
        <v>1028</v>
      </c>
      <c r="H804" s="258" t="s">
        <v>1</v>
      </c>
      <c r="I804" s="263"/>
      <c r="L804" s="262"/>
      <c r="M804" s="261"/>
      <c r="N804" s="260"/>
      <c r="O804" s="260"/>
      <c r="P804" s="260"/>
      <c r="Q804" s="260"/>
      <c r="R804" s="260"/>
      <c r="S804" s="260"/>
      <c r="T804" s="259"/>
      <c r="AT804" s="258" t="s">
        <v>117</v>
      </c>
      <c r="AU804" s="258" t="s">
        <v>42</v>
      </c>
      <c r="AV804" s="257" t="s">
        <v>38</v>
      </c>
      <c r="AW804" s="257" t="s">
        <v>19</v>
      </c>
      <c r="AX804" s="257" t="s">
        <v>37</v>
      </c>
      <c r="AY804" s="258" t="s">
        <v>108</v>
      </c>
    </row>
    <row r="805" spans="2:65" s="227" customFormat="1" x14ac:dyDescent="0.3">
      <c r="B805" s="232"/>
      <c r="D805" s="236" t="s">
        <v>117</v>
      </c>
      <c r="E805" s="228" t="s">
        <v>1</v>
      </c>
      <c r="F805" s="235" t="s">
        <v>1042</v>
      </c>
      <c r="H805" s="234">
        <v>23.1</v>
      </c>
      <c r="I805" s="233"/>
      <c r="L805" s="232"/>
      <c r="M805" s="231"/>
      <c r="N805" s="230"/>
      <c r="O805" s="230"/>
      <c r="P805" s="230"/>
      <c r="Q805" s="230"/>
      <c r="R805" s="230"/>
      <c r="S805" s="230"/>
      <c r="T805" s="229"/>
      <c r="AT805" s="228" t="s">
        <v>117</v>
      </c>
      <c r="AU805" s="228" t="s">
        <v>42</v>
      </c>
      <c r="AV805" s="227" t="s">
        <v>42</v>
      </c>
      <c r="AW805" s="227" t="s">
        <v>19</v>
      </c>
      <c r="AX805" s="227" t="s">
        <v>37</v>
      </c>
      <c r="AY805" s="228" t="s">
        <v>108</v>
      </c>
    </row>
    <row r="806" spans="2:65" s="227" customFormat="1" ht="27" x14ac:dyDescent="0.3">
      <c r="B806" s="232"/>
      <c r="D806" s="236" t="s">
        <v>117</v>
      </c>
      <c r="E806" s="228" t="s">
        <v>1</v>
      </c>
      <c r="F806" s="235" t="s">
        <v>1036</v>
      </c>
      <c r="H806" s="234">
        <v>104.355</v>
      </c>
      <c r="I806" s="233"/>
      <c r="L806" s="232"/>
      <c r="M806" s="231"/>
      <c r="N806" s="230"/>
      <c r="O806" s="230"/>
      <c r="P806" s="230"/>
      <c r="Q806" s="230"/>
      <c r="R806" s="230"/>
      <c r="S806" s="230"/>
      <c r="T806" s="229"/>
      <c r="AT806" s="228" t="s">
        <v>117</v>
      </c>
      <c r="AU806" s="228" t="s">
        <v>42</v>
      </c>
      <c r="AV806" s="227" t="s">
        <v>42</v>
      </c>
      <c r="AW806" s="227" t="s">
        <v>19</v>
      </c>
      <c r="AX806" s="227" t="s">
        <v>37</v>
      </c>
      <c r="AY806" s="228" t="s">
        <v>108</v>
      </c>
    </row>
    <row r="807" spans="2:65" s="227" customFormat="1" x14ac:dyDescent="0.3">
      <c r="B807" s="232"/>
      <c r="D807" s="240" t="s">
        <v>117</v>
      </c>
      <c r="F807" s="238" t="s">
        <v>1043</v>
      </c>
      <c r="H807" s="237">
        <v>130.00399999999999</v>
      </c>
      <c r="I807" s="233"/>
      <c r="L807" s="232"/>
      <c r="M807" s="231"/>
      <c r="N807" s="230"/>
      <c r="O807" s="230"/>
      <c r="P807" s="230"/>
      <c r="Q807" s="230"/>
      <c r="R807" s="230"/>
      <c r="S807" s="230"/>
      <c r="T807" s="229"/>
      <c r="AT807" s="228" t="s">
        <v>117</v>
      </c>
      <c r="AU807" s="228" t="s">
        <v>42</v>
      </c>
      <c r="AV807" s="227" t="s">
        <v>42</v>
      </c>
      <c r="AW807" s="227" t="s">
        <v>2</v>
      </c>
      <c r="AX807" s="227" t="s">
        <v>38</v>
      </c>
      <c r="AY807" s="228" t="s">
        <v>108</v>
      </c>
    </row>
    <row r="808" spans="2:65" s="188" customFormat="1" ht="31.5" customHeight="1" x14ac:dyDescent="0.3">
      <c r="B808" s="207"/>
      <c r="C808" s="206" t="s">
        <v>1103</v>
      </c>
      <c r="D808" s="206" t="s">
        <v>110</v>
      </c>
      <c r="E808" s="205" t="s">
        <v>1045</v>
      </c>
      <c r="F808" s="200" t="s">
        <v>1046</v>
      </c>
      <c r="G808" s="204" t="s">
        <v>113</v>
      </c>
      <c r="H808" s="203">
        <v>189.67500000000001</v>
      </c>
      <c r="I808" s="202"/>
      <c r="J808" s="201">
        <f>ROUND(I808*H808,2)</f>
        <v>0</v>
      </c>
      <c r="K808" s="200" t="s">
        <v>279</v>
      </c>
      <c r="L808" s="189"/>
      <c r="M808" s="199" t="s">
        <v>1</v>
      </c>
      <c r="N808" s="224" t="s">
        <v>26</v>
      </c>
      <c r="O808" s="223"/>
      <c r="P808" s="222">
        <f>O808*H808</f>
        <v>0</v>
      </c>
      <c r="Q808" s="222">
        <v>1.0000000000000001E-5</v>
      </c>
      <c r="R808" s="222">
        <f>Q808*H808</f>
        <v>1.8967500000000002E-3</v>
      </c>
      <c r="S808" s="222">
        <v>0</v>
      </c>
      <c r="T808" s="221">
        <f>S808*H808</f>
        <v>0</v>
      </c>
      <c r="AR808" s="193" t="s">
        <v>192</v>
      </c>
      <c r="AT808" s="193" t="s">
        <v>110</v>
      </c>
      <c r="AU808" s="193" t="s">
        <v>42</v>
      </c>
      <c r="AY808" s="193" t="s">
        <v>108</v>
      </c>
      <c r="BE808" s="194">
        <f>IF(N808="základní",J808,0)</f>
        <v>0</v>
      </c>
      <c r="BF808" s="194">
        <f>IF(N808="snížená",J808,0)</f>
        <v>0</v>
      </c>
      <c r="BG808" s="194">
        <f>IF(N808="zákl. přenesená",J808,0)</f>
        <v>0</v>
      </c>
      <c r="BH808" s="194">
        <f>IF(N808="sníž. přenesená",J808,0)</f>
        <v>0</v>
      </c>
      <c r="BI808" s="194">
        <f>IF(N808="nulová",J808,0)</f>
        <v>0</v>
      </c>
      <c r="BJ808" s="193" t="s">
        <v>38</v>
      </c>
      <c r="BK808" s="194">
        <f>ROUND(I808*H808,2)</f>
        <v>0</v>
      </c>
      <c r="BL808" s="193" t="s">
        <v>192</v>
      </c>
      <c r="BM808" s="193" t="s">
        <v>1047</v>
      </c>
    </row>
    <row r="809" spans="2:65" s="257" customFormat="1" x14ac:dyDescent="0.3">
      <c r="B809" s="262"/>
      <c r="D809" s="236" t="s">
        <v>117</v>
      </c>
      <c r="E809" s="258" t="s">
        <v>1</v>
      </c>
      <c r="F809" s="264" t="s">
        <v>1028</v>
      </c>
      <c r="H809" s="258" t="s">
        <v>1</v>
      </c>
      <c r="I809" s="263"/>
      <c r="L809" s="262"/>
      <c r="M809" s="261"/>
      <c r="N809" s="260"/>
      <c r="O809" s="260"/>
      <c r="P809" s="260"/>
      <c r="Q809" s="260"/>
      <c r="R809" s="260"/>
      <c r="S809" s="260"/>
      <c r="T809" s="259"/>
      <c r="AT809" s="258" t="s">
        <v>117</v>
      </c>
      <c r="AU809" s="258" t="s">
        <v>42</v>
      </c>
      <c r="AV809" s="257" t="s">
        <v>38</v>
      </c>
      <c r="AW809" s="257" t="s">
        <v>19</v>
      </c>
      <c r="AX809" s="257" t="s">
        <v>37</v>
      </c>
      <c r="AY809" s="258" t="s">
        <v>108</v>
      </c>
    </row>
    <row r="810" spans="2:65" s="227" customFormat="1" x14ac:dyDescent="0.3">
      <c r="B810" s="232"/>
      <c r="D810" s="236" t="s">
        <v>117</v>
      </c>
      <c r="E810" s="228" t="s">
        <v>1</v>
      </c>
      <c r="F810" s="235" t="s">
        <v>1048</v>
      </c>
      <c r="H810" s="234">
        <v>15.75</v>
      </c>
      <c r="I810" s="233"/>
      <c r="L810" s="232"/>
      <c r="M810" s="231"/>
      <c r="N810" s="230"/>
      <c r="O810" s="230"/>
      <c r="P810" s="230"/>
      <c r="Q810" s="230"/>
      <c r="R810" s="230"/>
      <c r="S810" s="230"/>
      <c r="T810" s="229"/>
      <c r="AT810" s="228" t="s">
        <v>117</v>
      </c>
      <c r="AU810" s="228" t="s">
        <v>42</v>
      </c>
      <c r="AV810" s="227" t="s">
        <v>42</v>
      </c>
      <c r="AW810" s="227" t="s">
        <v>19</v>
      </c>
      <c r="AX810" s="227" t="s">
        <v>37</v>
      </c>
      <c r="AY810" s="228" t="s">
        <v>108</v>
      </c>
    </row>
    <row r="811" spans="2:65" s="227" customFormat="1" x14ac:dyDescent="0.3">
      <c r="B811" s="232"/>
      <c r="D811" s="240" t="s">
        <v>117</v>
      </c>
      <c r="E811" s="239" t="s">
        <v>1</v>
      </c>
      <c r="F811" s="238" t="s">
        <v>1049</v>
      </c>
      <c r="H811" s="237">
        <v>173.92500000000001</v>
      </c>
      <c r="I811" s="233"/>
      <c r="L811" s="232"/>
      <c r="M811" s="231"/>
      <c r="N811" s="230"/>
      <c r="O811" s="230"/>
      <c r="P811" s="230"/>
      <c r="Q811" s="230"/>
      <c r="R811" s="230"/>
      <c r="S811" s="230"/>
      <c r="T811" s="229"/>
      <c r="AT811" s="228" t="s">
        <v>117</v>
      </c>
      <c r="AU811" s="228" t="s">
        <v>42</v>
      </c>
      <c r="AV811" s="227" t="s">
        <v>42</v>
      </c>
      <c r="AW811" s="227" t="s">
        <v>19</v>
      </c>
      <c r="AX811" s="227" t="s">
        <v>37</v>
      </c>
      <c r="AY811" s="228" t="s">
        <v>108</v>
      </c>
    </row>
    <row r="812" spans="2:65" s="188" customFormat="1" ht="22.5" customHeight="1" x14ac:dyDescent="0.3">
      <c r="B812" s="207"/>
      <c r="C812" s="252" t="s">
        <v>1107</v>
      </c>
      <c r="D812" s="252" t="s">
        <v>178</v>
      </c>
      <c r="E812" s="251" t="s">
        <v>1051</v>
      </c>
      <c r="F812" s="246" t="s">
        <v>1052</v>
      </c>
      <c r="G812" s="250" t="s">
        <v>113</v>
      </c>
      <c r="H812" s="249">
        <v>208.643</v>
      </c>
      <c r="I812" s="248"/>
      <c r="J812" s="247">
        <f>ROUND(I812*H812,2)</f>
        <v>0</v>
      </c>
      <c r="K812" s="246" t="s">
        <v>279</v>
      </c>
      <c r="L812" s="245"/>
      <c r="M812" s="244" t="s">
        <v>1</v>
      </c>
      <c r="N812" s="243" t="s">
        <v>26</v>
      </c>
      <c r="O812" s="223"/>
      <c r="P812" s="222">
        <f>O812*H812</f>
        <v>0</v>
      </c>
      <c r="Q812" s="222">
        <v>1.15E-4</v>
      </c>
      <c r="R812" s="222">
        <f>Q812*H812</f>
        <v>2.3993944999999999E-2</v>
      </c>
      <c r="S812" s="222">
        <v>0</v>
      </c>
      <c r="T812" s="221">
        <f>S812*H812</f>
        <v>0</v>
      </c>
      <c r="AR812" s="193" t="s">
        <v>284</v>
      </c>
      <c r="AT812" s="193" t="s">
        <v>178</v>
      </c>
      <c r="AU812" s="193" t="s">
        <v>42</v>
      </c>
      <c r="AY812" s="193" t="s">
        <v>108</v>
      </c>
      <c r="BE812" s="194">
        <f>IF(N812="základní",J812,0)</f>
        <v>0</v>
      </c>
      <c r="BF812" s="194">
        <f>IF(N812="snížená",J812,0)</f>
        <v>0</v>
      </c>
      <c r="BG812" s="194">
        <f>IF(N812="zákl. přenesená",J812,0)</f>
        <v>0</v>
      </c>
      <c r="BH812" s="194">
        <f>IF(N812="sníž. přenesená",J812,0)</f>
        <v>0</v>
      </c>
      <c r="BI812" s="194">
        <f>IF(N812="nulová",J812,0)</f>
        <v>0</v>
      </c>
      <c r="BJ812" s="193" t="s">
        <v>38</v>
      </c>
      <c r="BK812" s="194">
        <f>ROUND(I812*H812,2)</f>
        <v>0</v>
      </c>
      <c r="BL812" s="193" t="s">
        <v>192</v>
      </c>
      <c r="BM812" s="193" t="s">
        <v>1053</v>
      </c>
    </row>
    <row r="813" spans="2:65" s="227" customFormat="1" x14ac:dyDescent="0.3">
      <c r="B813" s="232"/>
      <c r="D813" s="240" t="s">
        <v>117</v>
      </c>
      <c r="F813" s="238" t="s">
        <v>1054</v>
      </c>
      <c r="H813" s="237">
        <v>208.643</v>
      </c>
      <c r="I813" s="233"/>
      <c r="L813" s="232"/>
      <c r="M813" s="231"/>
      <c r="N813" s="230"/>
      <c r="O813" s="230"/>
      <c r="P813" s="230"/>
      <c r="Q813" s="230"/>
      <c r="R813" s="230"/>
      <c r="S813" s="230"/>
      <c r="T813" s="229"/>
      <c r="AT813" s="228" t="s">
        <v>117</v>
      </c>
      <c r="AU813" s="228" t="s">
        <v>42</v>
      </c>
      <c r="AV813" s="227" t="s">
        <v>42</v>
      </c>
      <c r="AW813" s="227" t="s">
        <v>2</v>
      </c>
      <c r="AX813" s="227" t="s">
        <v>38</v>
      </c>
      <c r="AY813" s="228" t="s">
        <v>108</v>
      </c>
    </row>
    <row r="814" spans="2:65" s="188" customFormat="1" ht="22.5" customHeight="1" x14ac:dyDescent="0.3">
      <c r="B814" s="207"/>
      <c r="C814" s="206" t="s">
        <v>1111</v>
      </c>
      <c r="D814" s="206" t="s">
        <v>110</v>
      </c>
      <c r="E814" s="205" t="s">
        <v>1056</v>
      </c>
      <c r="F814" s="200" t="s">
        <v>1057</v>
      </c>
      <c r="G814" s="204" t="s">
        <v>163</v>
      </c>
      <c r="H814" s="203">
        <v>3.36</v>
      </c>
      <c r="I814" s="202"/>
      <c r="J814" s="201">
        <f>ROUND(I814*H814,2)</f>
        <v>0</v>
      </c>
      <c r="K814" s="200" t="s">
        <v>114</v>
      </c>
      <c r="L814" s="189"/>
      <c r="M814" s="199" t="s">
        <v>1</v>
      </c>
      <c r="N814" s="224" t="s">
        <v>26</v>
      </c>
      <c r="O814" s="223"/>
      <c r="P814" s="222">
        <f>O814*H814</f>
        <v>0</v>
      </c>
      <c r="Q814" s="222">
        <v>0</v>
      </c>
      <c r="R814" s="222">
        <f>Q814*H814</f>
        <v>0</v>
      </c>
      <c r="S814" s="222">
        <v>0</v>
      </c>
      <c r="T814" s="221">
        <f>S814*H814</f>
        <v>0</v>
      </c>
      <c r="AR814" s="193" t="s">
        <v>192</v>
      </c>
      <c r="AT814" s="193" t="s">
        <v>110</v>
      </c>
      <c r="AU814" s="193" t="s">
        <v>42</v>
      </c>
      <c r="AY814" s="193" t="s">
        <v>108</v>
      </c>
      <c r="BE814" s="194">
        <f>IF(N814="základní",J814,0)</f>
        <v>0</v>
      </c>
      <c r="BF814" s="194">
        <f>IF(N814="snížená",J814,0)</f>
        <v>0</v>
      </c>
      <c r="BG814" s="194">
        <f>IF(N814="zákl. přenesená",J814,0)</f>
        <v>0</v>
      </c>
      <c r="BH814" s="194">
        <f>IF(N814="sníž. přenesená",J814,0)</f>
        <v>0</v>
      </c>
      <c r="BI814" s="194">
        <f>IF(N814="nulová",J814,0)</f>
        <v>0</v>
      </c>
      <c r="BJ814" s="193" t="s">
        <v>38</v>
      </c>
      <c r="BK814" s="194">
        <f>ROUND(I814*H814,2)</f>
        <v>0</v>
      </c>
      <c r="BL814" s="193" t="s">
        <v>192</v>
      </c>
      <c r="BM814" s="193" t="s">
        <v>1058</v>
      </c>
    </row>
    <row r="815" spans="2:65" s="208" customFormat="1" ht="29.85" customHeight="1" x14ac:dyDescent="0.3">
      <c r="B815" s="216"/>
      <c r="D815" s="220" t="s">
        <v>36</v>
      </c>
      <c r="E815" s="219" t="s">
        <v>1059</v>
      </c>
      <c r="F815" s="219" t="s">
        <v>1060</v>
      </c>
      <c r="I815" s="218"/>
      <c r="J815" s="217">
        <f>BK815</f>
        <v>0</v>
      </c>
      <c r="L815" s="216"/>
      <c r="M815" s="215"/>
      <c r="N815" s="213"/>
      <c r="O815" s="213"/>
      <c r="P815" s="214">
        <f>SUM(P816:P849)</f>
        <v>0</v>
      </c>
      <c r="Q815" s="213"/>
      <c r="R815" s="214">
        <f>SUM(R816:R849)</f>
        <v>0.21719000000000005</v>
      </c>
      <c r="S815" s="213"/>
      <c r="T815" s="212">
        <f>SUM(T816:T849)</f>
        <v>0</v>
      </c>
      <c r="AR815" s="210" t="s">
        <v>42</v>
      </c>
      <c r="AT815" s="211" t="s">
        <v>36</v>
      </c>
      <c r="AU815" s="211" t="s">
        <v>38</v>
      </c>
      <c r="AY815" s="210" t="s">
        <v>108</v>
      </c>
      <c r="BK815" s="209">
        <f>SUM(BK816:BK849)</f>
        <v>0</v>
      </c>
    </row>
    <row r="816" spans="2:65" s="188" customFormat="1" ht="22.5" customHeight="1" x14ac:dyDescent="0.3">
      <c r="B816" s="207"/>
      <c r="C816" s="206" t="s">
        <v>1116</v>
      </c>
      <c r="D816" s="206" t="s">
        <v>110</v>
      </c>
      <c r="E816" s="205" t="s">
        <v>1062</v>
      </c>
      <c r="F816" s="200" t="s">
        <v>1063</v>
      </c>
      <c r="G816" s="204" t="s">
        <v>385</v>
      </c>
      <c r="H816" s="203">
        <v>113.05</v>
      </c>
      <c r="I816" s="202"/>
      <c r="J816" s="201">
        <f>ROUND(I816*H816,2)</f>
        <v>0</v>
      </c>
      <c r="K816" s="200" t="s">
        <v>114</v>
      </c>
      <c r="L816" s="189"/>
      <c r="M816" s="199" t="s">
        <v>1</v>
      </c>
      <c r="N816" s="224" t="s">
        <v>26</v>
      </c>
      <c r="O816" s="223"/>
      <c r="P816" s="222">
        <f>O816*H816</f>
        <v>0</v>
      </c>
      <c r="Q816" s="222">
        <v>0</v>
      </c>
      <c r="R816" s="222">
        <f>Q816*H816</f>
        <v>0</v>
      </c>
      <c r="S816" s="222">
        <v>0</v>
      </c>
      <c r="T816" s="221">
        <f>S816*H816</f>
        <v>0</v>
      </c>
      <c r="AR816" s="193" t="s">
        <v>192</v>
      </c>
      <c r="AT816" s="193" t="s">
        <v>110</v>
      </c>
      <c r="AU816" s="193" t="s">
        <v>42</v>
      </c>
      <c r="AY816" s="193" t="s">
        <v>108</v>
      </c>
      <c r="BE816" s="194">
        <f>IF(N816="základní",J816,0)</f>
        <v>0</v>
      </c>
      <c r="BF816" s="194">
        <f>IF(N816="snížená",J816,0)</f>
        <v>0</v>
      </c>
      <c r="BG816" s="194">
        <f>IF(N816="zákl. přenesená",J816,0)</f>
        <v>0</v>
      </c>
      <c r="BH816" s="194">
        <f>IF(N816="sníž. přenesená",J816,0)</f>
        <v>0</v>
      </c>
      <c r="BI816" s="194">
        <f>IF(N816="nulová",J816,0)</f>
        <v>0</v>
      </c>
      <c r="BJ816" s="193" t="s">
        <v>38</v>
      </c>
      <c r="BK816" s="194">
        <f>ROUND(I816*H816,2)</f>
        <v>0</v>
      </c>
      <c r="BL816" s="193" t="s">
        <v>192</v>
      </c>
      <c r="BM816" s="193" t="s">
        <v>1064</v>
      </c>
    </row>
    <row r="817" spans="2:65" s="257" customFormat="1" x14ac:dyDescent="0.3">
      <c r="B817" s="262"/>
      <c r="D817" s="236" t="s">
        <v>117</v>
      </c>
      <c r="E817" s="258" t="s">
        <v>1</v>
      </c>
      <c r="F817" s="264" t="s">
        <v>118</v>
      </c>
      <c r="H817" s="258" t="s">
        <v>1</v>
      </c>
      <c r="I817" s="263"/>
      <c r="L817" s="262"/>
      <c r="M817" s="261"/>
      <c r="N817" s="260"/>
      <c r="O817" s="260"/>
      <c r="P817" s="260"/>
      <c r="Q817" s="260"/>
      <c r="R817" s="260"/>
      <c r="S817" s="260"/>
      <c r="T817" s="259"/>
      <c r="AT817" s="258" t="s">
        <v>117</v>
      </c>
      <c r="AU817" s="258" t="s">
        <v>42</v>
      </c>
      <c r="AV817" s="257" t="s">
        <v>38</v>
      </c>
      <c r="AW817" s="257" t="s">
        <v>19</v>
      </c>
      <c r="AX817" s="257" t="s">
        <v>37</v>
      </c>
      <c r="AY817" s="258" t="s">
        <v>108</v>
      </c>
    </row>
    <row r="818" spans="2:65" s="227" customFormat="1" x14ac:dyDescent="0.3">
      <c r="B818" s="232"/>
      <c r="D818" s="240" t="s">
        <v>117</v>
      </c>
      <c r="E818" s="239" t="s">
        <v>1</v>
      </c>
      <c r="F818" s="238" t="s">
        <v>1065</v>
      </c>
      <c r="H818" s="237">
        <v>113.05</v>
      </c>
      <c r="I818" s="233"/>
      <c r="L818" s="232"/>
      <c r="M818" s="231"/>
      <c r="N818" s="230"/>
      <c r="O818" s="230"/>
      <c r="P818" s="230"/>
      <c r="Q818" s="230"/>
      <c r="R818" s="230"/>
      <c r="S818" s="230"/>
      <c r="T818" s="229"/>
      <c r="AT818" s="228" t="s">
        <v>117</v>
      </c>
      <c r="AU818" s="228" t="s">
        <v>42</v>
      </c>
      <c r="AV818" s="227" t="s">
        <v>42</v>
      </c>
      <c r="AW818" s="227" t="s">
        <v>19</v>
      </c>
      <c r="AX818" s="227" t="s">
        <v>37</v>
      </c>
      <c r="AY818" s="228" t="s">
        <v>108</v>
      </c>
    </row>
    <row r="819" spans="2:65" s="188" customFormat="1" ht="22.5" customHeight="1" x14ac:dyDescent="0.3">
      <c r="B819" s="207"/>
      <c r="C819" s="252" t="s">
        <v>1121</v>
      </c>
      <c r="D819" s="252" t="s">
        <v>178</v>
      </c>
      <c r="E819" s="251" t="s">
        <v>1067</v>
      </c>
      <c r="F819" s="246" t="s">
        <v>1068</v>
      </c>
      <c r="G819" s="250" t="s">
        <v>181</v>
      </c>
      <c r="H819" s="249">
        <v>113.05</v>
      </c>
      <c r="I819" s="248"/>
      <c r="J819" s="247">
        <f>ROUND(I819*H819,2)</f>
        <v>0</v>
      </c>
      <c r="K819" s="246" t="s">
        <v>279</v>
      </c>
      <c r="L819" s="245"/>
      <c r="M819" s="244" t="s">
        <v>1</v>
      </c>
      <c r="N819" s="243" t="s">
        <v>26</v>
      </c>
      <c r="O819" s="223"/>
      <c r="P819" s="222">
        <f>O819*H819</f>
        <v>0</v>
      </c>
      <c r="Q819" s="222">
        <v>1E-3</v>
      </c>
      <c r="R819" s="222">
        <f>Q819*H819</f>
        <v>0.11305</v>
      </c>
      <c r="S819" s="222">
        <v>0</v>
      </c>
      <c r="T819" s="221">
        <f>S819*H819</f>
        <v>0</v>
      </c>
      <c r="AR819" s="193" t="s">
        <v>284</v>
      </c>
      <c r="AT819" s="193" t="s">
        <v>178</v>
      </c>
      <c r="AU819" s="193" t="s">
        <v>42</v>
      </c>
      <c r="AY819" s="193" t="s">
        <v>108</v>
      </c>
      <c r="BE819" s="194">
        <f>IF(N819="základní",J819,0)</f>
        <v>0</v>
      </c>
      <c r="BF819" s="194">
        <f>IF(N819="snížená",J819,0)</f>
        <v>0</v>
      </c>
      <c r="BG819" s="194">
        <f>IF(N819="zákl. přenesená",J819,0)</f>
        <v>0</v>
      </c>
      <c r="BH819" s="194">
        <f>IF(N819="sníž. přenesená",J819,0)</f>
        <v>0</v>
      </c>
      <c r="BI819" s="194">
        <f>IF(N819="nulová",J819,0)</f>
        <v>0</v>
      </c>
      <c r="BJ819" s="193" t="s">
        <v>38</v>
      </c>
      <c r="BK819" s="194">
        <f>ROUND(I819*H819,2)</f>
        <v>0</v>
      </c>
      <c r="BL819" s="193" t="s">
        <v>192</v>
      </c>
      <c r="BM819" s="193" t="s">
        <v>1069</v>
      </c>
    </row>
    <row r="820" spans="2:65" s="188" customFormat="1" ht="22.5" customHeight="1" x14ac:dyDescent="0.3">
      <c r="B820" s="207"/>
      <c r="C820" s="206" t="s">
        <v>1125</v>
      </c>
      <c r="D820" s="206" t="s">
        <v>110</v>
      </c>
      <c r="E820" s="205" t="s">
        <v>1071</v>
      </c>
      <c r="F820" s="200" t="s">
        <v>1072</v>
      </c>
      <c r="G820" s="204" t="s">
        <v>385</v>
      </c>
      <c r="H820" s="203">
        <v>73.5</v>
      </c>
      <c r="I820" s="202"/>
      <c r="J820" s="201">
        <f>ROUND(I820*H820,2)</f>
        <v>0</v>
      </c>
      <c r="K820" s="200" t="s">
        <v>114</v>
      </c>
      <c r="L820" s="189"/>
      <c r="M820" s="199" t="s">
        <v>1</v>
      </c>
      <c r="N820" s="224" t="s">
        <v>26</v>
      </c>
      <c r="O820" s="223"/>
      <c r="P820" s="222">
        <f>O820*H820</f>
        <v>0</v>
      </c>
      <c r="Q820" s="222">
        <v>0</v>
      </c>
      <c r="R820" s="222">
        <f>Q820*H820</f>
        <v>0</v>
      </c>
      <c r="S820" s="222">
        <v>0</v>
      </c>
      <c r="T820" s="221">
        <f>S820*H820</f>
        <v>0</v>
      </c>
      <c r="AR820" s="193" t="s">
        <v>192</v>
      </c>
      <c r="AT820" s="193" t="s">
        <v>110</v>
      </c>
      <c r="AU820" s="193" t="s">
        <v>42</v>
      </c>
      <c r="AY820" s="193" t="s">
        <v>108</v>
      </c>
      <c r="BE820" s="194">
        <f>IF(N820="základní",J820,0)</f>
        <v>0</v>
      </c>
      <c r="BF820" s="194">
        <f>IF(N820="snížená",J820,0)</f>
        <v>0</v>
      </c>
      <c r="BG820" s="194">
        <f>IF(N820="zákl. přenesená",J820,0)</f>
        <v>0</v>
      </c>
      <c r="BH820" s="194">
        <f>IF(N820="sníž. přenesená",J820,0)</f>
        <v>0</v>
      </c>
      <c r="BI820" s="194">
        <f>IF(N820="nulová",J820,0)</f>
        <v>0</v>
      </c>
      <c r="BJ820" s="193" t="s">
        <v>38</v>
      </c>
      <c r="BK820" s="194">
        <f>ROUND(I820*H820,2)</f>
        <v>0</v>
      </c>
      <c r="BL820" s="193" t="s">
        <v>192</v>
      </c>
      <c r="BM820" s="193" t="s">
        <v>1073</v>
      </c>
    </row>
    <row r="821" spans="2:65" s="227" customFormat="1" x14ac:dyDescent="0.3">
      <c r="B821" s="232"/>
      <c r="D821" s="236" t="s">
        <v>117</v>
      </c>
      <c r="E821" s="228" t="s">
        <v>1</v>
      </c>
      <c r="F821" s="235" t="s">
        <v>1074</v>
      </c>
      <c r="H821" s="234">
        <v>24.5</v>
      </c>
      <c r="I821" s="233"/>
      <c r="L821" s="232"/>
      <c r="M821" s="231"/>
      <c r="N821" s="230"/>
      <c r="O821" s="230"/>
      <c r="P821" s="230"/>
      <c r="Q821" s="230"/>
      <c r="R821" s="230"/>
      <c r="S821" s="230"/>
      <c r="T821" s="229"/>
      <c r="AT821" s="228" t="s">
        <v>117</v>
      </c>
      <c r="AU821" s="228" t="s">
        <v>42</v>
      </c>
      <c r="AV821" s="227" t="s">
        <v>42</v>
      </c>
      <c r="AW821" s="227" t="s">
        <v>19</v>
      </c>
      <c r="AX821" s="227" t="s">
        <v>37</v>
      </c>
      <c r="AY821" s="228" t="s">
        <v>108</v>
      </c>
    </row>
    <row r="822" spans="2:65" s="227" customFormat="1" x14ac:dyDescent="0.3">
      <c r="B822" s="232"/>
      <c r="D822" s="240" t="s">
        <v>117</v>
      </c>
      <c r="E822" s="239" t="s">
        <v>1</v>
      </c>
      <c r="F822" s="238" t="s">
        <v>1075</v>
      </c>
      <c r="H822" s="237">
        <v>49</v>
      </c>
      <c r="I822" s="233"/>
      <c r="L822" s="232"/>
      <c r="M822" s="231"/>
      <c r="N822" s="230"/>
      <c r="O822" s="230"/>
      <c r="P822" s="230"/>
      <c r="Q822" s="230"/>
      <c r="R822" s="230"/>
      <c r="S822" s="230"/>
      <c r="T822" s="229"/>
      <c r="AT822" s="228" t="s">
        <v>117</v>
      </c>
      <c r="AU822" s="228" t="s">
        <v>42</v>
      </c>
      <c r="AV822" s="227" t="s">
        <v>42</v>
      </c>
      <c r="AW822" s="227" t="s">
        <v>19</v>
      </c>
      <c r="AX822" s="227" t="s">
        <v>37</v>
      </c>
      <c r="AY822" s="228" t="s">
        <v>108</v>
      </c>
    </row>
    <row r="823" spans="2:65" s="188" customFormat="1" ht="22.5" customHeight="1" x14ac:dyDescent="0.3">
      <c r="B823" s="207"/>
      <c r="C823" s="252" t="s">
        <v>1129</v>
      </c>
      <c r="D823" s="252" t="s">
        <v>178</v>
      </c>
      <c r="E823" s="251" t="s">
        <v>1077</v>
      </c>
      <c r="F823" s="246" t="s">
        <v>1078</v>
      </c>
      <c r="G823" s="250" t="s">
        <v>181</v>
      </c>
      <c r="H823" s="249">
        <v>15.978</v>
      </c>
      <c r="I823" s="248"/>
      <c r="J823" s="247">
        <f>ROUND(I823*H823,2)</f>
        <v>0</v>
      </c>
      <c r="K823" s="246" t="s">
        <v>279</v>
      </c>
      <c r="L823" s="245"/>
      <c r="M823" s="244" t="s">
        <v>1</v>
      </c>
      <c r="N823" s="243" t="s">
        <v>26</v>
      </c>
      <c r="O823" s="223"/>
      <c r="P823" s="222">
        <f>O823*H823</f>
        <v>0</v>
      </c>
      <c r="Q823" s="222">
        <v>1E-3</v>
      </c>
      <c r="R823" s="222">
        <f>Q823*H823</f>
        <v>1.5977999999999999E-2</v>
      </c>
      <c r="S823" s="222">
        <v>0</v>
      </c>
      <c r="T823" s="221">
        <f>S823*H823</f>
        <v>0</v>
      </c>
      <c r="AR823" s="193" t="s">
        <v>284</v>
      </c>
      <c r="AT823" s="193" t="s">
        <v>178</v>
      </c>
      <c r="AU823" s="193" t="s">
        <v>42</v>
      </c>
      <c r="AY823" s="193" t="s">
        <v>108</v>
      </c>
      <c r="BE823" s="194">
        <f>IF(N823="základní",J823,0)</f>
        <v>0</v>
      </c>
      <c r="BF823" s="194">
        <f>IF(N823="snížená",J823,0)</f>
        <v>0</v>
      </c>
      <c r="BG823" s="194">
        <f>IF(N823="zákl. přenesená",J823,0)</f>
        <v>0</v>
      </c>
      <c r="BH823" s="194">
        <f>IF(N823="sníž. přenesená",J823,0)</f>
        <v>0</v>
      </c>
      <c r="BI823" s="194">
        <f>IF(N823="nulová",J823,0)</f>
        <v>0</v>
      </c>
      <c r="BJ823" s="193" t="s">
        <v>38</v>
      </c>
      <c r="BK823" s="194">
        <f>ROUND(I823*H823,2)</f>
        <v>0</v>
      </c>
      <c r="BL823" s="193" t="s">
        <v>192</v>
      </c>
      <c r="BM823" s="193" t="s">
        <v>1079</v>
      </c>
    </row>
    <row r="824" spans="2:65" s="188" customFormat="1" ht="27" x14ac:dyDescent="0.3">
      <c r="B824" s="189"/>
      <c r="D824" s="236" t="s">
        <v>243</v>
      </c>
      <c r="F824" s="256" t="s">
        <v>1080</v>
      </c>
      <c r="I824" s="255"/>
      <c r="L824" s="189"/>
      <c r="M824" s="254"/>
      <c r="N824" s="223"/>
      <c r="O824" s="223"/>
      <c r="P824" s="223"/>
      <c r="Q824" s="223"/>
      <c r="R824" s="223"/>
      <c r="S824" s="223"/>
      <c r="T824" s="253"/>
      <c r="AT824" s="193" t="s">
        <v>243</v>
      </c>
      <c r="AU824" s="193" t="s">
        <v>42</v>
      </c>
    </row>
    <row r="825" spans="2:65" s="227" customFormat="1" x14ac:dyDescent="0.3">
      <c r="B825" s="232"/>
      <c r="D825" s="236" t="s">
        <v>117</v>
      </c>
      <c r="E825" s="228" t="s">
        <v>1</v>
      </c>
      <c r="F825" s="235" t="s">
        <v>1081</v>
      </c>
      <c r="H825" s="234">
        <v>15.217000000000001</v>
      </c>
      <c r="I825" s="233"/>
      <c r="L825" s="232"/>
      <c r="M825" s="231"/>
      <c r="N825" s="230"/>
      <c r="O825" s="230"/>
      <c r="P825" s="230"/>
      <c r="Q825" s="230"/>
      <c r="R825" s="230"/>
      <c r="S825" s="230"/>
      <c r="T825" s="229"/>
      <c r="AT825" s="228" t="s">
        <v>117</v>
      </c>
      <c r="AU825" s="228" t="s">
        <v>42</v>
      </c>
      <c r="AV825" s="227" t="s">
        <v>42</v>
      </c>
      <c r="AW825" s="227" t="s">
        <v>19</v>
      </c>
      <c r="AX825" s="227" t="s">
        <v>37</v>
      </c>
      <c r="AY825" s="228" t="s">
        <v>108</v>
      </c>
    </row>
    <row r="826" spans="2:65" s="227" customFormat="1" x14ac:dyDescent="0.3">
      <c r="B826" s="232"/>
      <c r="D826" s="240" t="s">
        <v>117</v>
      </c>
      <c r="F826" s="238" t="s">
        <v>1082</v>
      </c>
      <c r="H826" s="237">
        <v>15.978</v>
      </c>
      <c r="I826" s="233"/>
      <c r="L826" s="232"/>
      <c r="M826" s="231"/>
      <c r="N826" s="230"/>
      <c r="O826" s="230"/>
      <c r="P826" s="230"/>
      <c r="Q826" s="230"/>
      <c r="R826" s="230"/>
      <c r="S826" s="230"/>
      <c r="T826" s="229"/>
      <c r="AT826" s="228" t="s">
        <v>117</v>
      </c>
      <c r="AU826" s="228" t="s">
        <v>42</v>
      </c>
      <c r="AV826" s="227" t="s">
        <v>42</v>
      </c>
      <c r="AW826" s="227" t="s">
        <v>2</v>
      </c>
      <c r="AX826" s="227" t="s">
        <v>38</v>
      </c>
      <c r="AY826" s="228" t="s">
        <v>108</v>
      </c>
    </row>
    <row r="827" spans="2:65" s="188" customFormat="1" ht="22.5" customHeight="1" x14ac:dyDescent="0.3">
      <c r="B827" s="207"/>
      <c r="C827" s="252" t="s">
        <v>1133</v>
      </c>
      <c r="D827" s="252" t="s">
        <v>178</v>
      </c>
      <c r="E827" s="251" t="s">
        <v>1084</v>
      </c>
      <c r="F827" s="246" t="s">
        <v>1085</v>
      </c>
      <c r="G827" s="250" t="s">
        <v>181</v>
      </c>
      <c r="H827" s="249">
        <v>30.434999999999999</v>
      </c>
      <c r="I827" s="248"/>
      <c r="J827" s="247">
        <f>ROUND(I827*H827,2)</f>
        <v>0</v>
      </c>
      <c r="K827" s="246" t="s">
        <v>114</v>
      </c>
      <c r="L827" s="245"/>
      <c r="M827" s="244" t="s">
        <v>1</v>
      </c>
      <c r="N827" s="243" t="s">
        <v>26</v>
      </c>
      <c r="O827" s="223"/>
      <c r="P827" s="222">
        <f>O827*H827</f>
        <v>0</v>
      </c>
      <c r="Q827" s="222">
        <v>1E-3</v>
      </c>
      <c r="R827" s="222">
        <f>Q827*H827</f>
        <v>3.0435E-2</v>
      </c>
      <c r="S827" s="222">
        <v>0</v>
      </c>
      <c r="T827" s="221">
        <f>S827*H827</f>
        <v>0</v>
      </c>
      <c r="AR827" s="193" t="s">
        <v>284</v>
      </c>
      <c r="AT827" s="193" t="s">
        <v>178</v>
      </c>
      <c r="AU827" s="193" t="s">
        <v>42</v>
      </c>
      <c r="AY827" s="193" t="s">
        <v>108</v>
      </c>
      <c r="BE827" s="194">
        <f>IF(N827="základní",J827,0)</f>
        <v>0</v>
      </c>
      <c r="BF827" s="194">
        <f>IF(N827="snížená",J827,0)</f>
        <v>0</v>
      </c>
      <c r="BG827" s="194">
        <f>IF(N827="zákl. přenesená",J827,0)</f>
        <v>0</v>
      </c>
      <c r="BH827" s="194">
        <f>IF(N827="sníž. přenesená",J827,0)</f>
        <v>0</v>
      </c>
      <c r="BI827" s="194">
        <f>IF(N827="nulová",J827,0)</f>
        <v>0</v>
      </c>
      <c r="BJ827" s="193" t="s">
        <v>38</v>
      </c>
      <c r="BK827" s="194">
        <f>ROUND(I827*H827,2)</f>
        <v>0</v>
      </c>
      <c r="BL827" s="193" t="s">
        <v>192</v>
      </c>
      <c r="BM827" s="193" t="s">
        <v>1086</v>
      </c>
    </row>
    <row r="828" spans="2:65" s="188" customFormat="1" ht="27" x14ac:dyDescent="0.3">
      <c r="B828" s="189"/>
      <c r="D828" s="236" t="s">
        <v>243</v>
      </c>
      <c r="F828" s="256" t="s">
        <v>1087</v>
      </c>
      <c r="I828" s="255"/>
      <c r="L828" s="189"/>
      <c r="M828" s="254"/>
      <c r="N828" s="223"/>
      <c r="O828" s="223"/>
      <c r="P828" s="223"/>
      <c r="Q828" s="223"/>
      <c r="R828" s="223"/>
      <c r="S828" s="223"/>
      <c r="T828" s="253"/>
      <c r="AT828" s="193" t="s">
        <v>243</v>
      </c>
      <c r="AU828" s="193" t="s">
        <v>42</v>
      </c>
    </row>
    <row r="829" spans="2:65" s="227" customFormat="1" x14ac:dyDescent="0.3">
      <c r="B829" s="232"/>
      <c r="D829" s="240" t="s">
        <v>117</v>
      </c>
      <c r="E829" s="239" t="s">
        <v>1</v>
      </c>
      <c r="F829" s="238" t="s">
        <v>1088</v>
      </c>
      <c r="H829" s="237">
        <v>30.434999999999999</v>
      </c>
      <c r="I829" s="233"/>
      <c r="L829" s="232"/>
      <c r="M829" s="231"/>
      <c r="N829" s="230"/>
      <c r="O829" s="230"/>
      <c r="P829" s="230"/>
      <c r="Q829" s="230"/>
      <c r="R829" s="230"/>
      <c r="S829" s="230"/>
      <c r="T829" s="229"/>
      <c r="AT829" s="228" t="s">
        <v>117</v>
      </c>
      <c r="AU829" s="228" t="s">
        <v>42</v>
      </c>
      <c r="AV829" s="227" t="s">
        <v>42</v>
      </c>
      <c r="AW829" s="227" t="s">
        <v>19</v>
      </c>
      <c r="AX829" s="227" t="s">
        <v>37</v>
      </c>
      <c r="AY829" s="228" t="s">
        <v>108</v>
      </c>
    </row>
    <row r="830" spans="2:65" s="188" customFormat="1" ht="22.5" customHeight="1" x14ac:dyDescent="0.3">
      <c r="B830" s="207"/>
      <c r="C830" s="252" t="s">
        <v>1137</v>
      </c>
      <c r="D830" s="252" t="s">
        <v>178</v>
      </c>
      <c r="E830" s="251" t="s">
        <v>1090</v>
      </c>
      <c r="F830" s="246" t="s">
        <v>1091</v>
      </c>
      <c r="G830" s="250" t="s">
        <v>278</v>
      </c>
      <c r="H830" s="249">
        <v>42</v>
      </c>
      <c r="I830" s="248"/>
      <c r="J830" s="247">
        <f>ROUND(I830*H830,2)</f>
        <v>0</v>
      </c>
      <c r="K830" s="246" t="s">
        <v>1</v>
      </c>
      <c r="L830" s="245"/>
      <c r="M830" s="244" t="s">
        <v>1</v>
      </c>
      <c r="N830" s="243" t="s">
        <v>26</v>
      </c>
      <c r="O830" s="223"/>
      <c r="P830" s="222">
        <f>O830*H830</f>
        <v>0</v>
      </c>
      <c r="Q830" s="222">
        <v>1.3999999999999999E-4</v>
      </c>
      <c r="R830" s="222">
        <f>Q830*H830</f>
        <v>5.8799999999999998E-3</v>
      </c>
      <c r="S830" s="222">
        <v>0</v>
      </c>
      <c r="T830" s="221">
        <f>S830*H830</f>
        <v>0</v>
      </c>
      <c r="AR830" s="193" t="s">
        <v>284</v>
      </c>
      <c r="AT830" s="193" t="s">
        <v>178</v>
      </c>
      <c r="AU830" s="193" t="s">
        <v>42</v>
      </c>
      <c r="AY830" s="193" t="s">
        <v>108</v>
      </c>
      <c r="BE830" s="194">
        <f>IF(N830="základní",J830,0)</f>
        <v>0</v>
      </c>
      <c r="BF830" s="194">
        <f>IF(N830="snížená",J830,0)</f>
        <v>0</v>
      </c>
      <c r="BG830" s="194">
        <f>IF(N830="zákl. přenesená",J830,0)</f>
        <v>0</v>
      </c>
      <c r="BH830" s="194">
        <f>IF(N830="sníž. přenesená",J830,0)</f>
        <v>0</v>
      </c>
      <c r="BI830" s="194">
        <f>IF(N830="nulová",J830,0)</f>
        <v>0</v>
      </c>
      <c r="BJ830" s="193" t="s">
        <v>38</v>
      </c>
      <c r="BK830" s="194">
        <f>ROUND(I830*H830,2)</f>
        <v>0</v>
      </c>
      <c r="BL830" s="193" t="s">
        <v>192</v>
      </c>
      <c r="BM830" s="193" t="s">
        <v>1092</v>
      </c>
    </row>
    <row r="831" spans="2:65" s="227" customFormat="1" x14ac:dyDescent="0.3">
      <c r="B831" s="232"/>
      <c r="D831" s="240" t="s">
        <v>117</v>
      </c>
      <c r="E831" s="239" t="s">
        <v>1</v>
      </c>
      <c r="F831" s="238" t="s">
        <v>1093</v>
      </c>
      <c r="H831" s="237">
        <v>42</v>
      </c>
      <c r="I831" s="233"/>
      <c r="L831" s="232"/>
      <c r="M831" s="231"/>
      <c r="N831" s="230"/>
      <c r="O831" s="230"/>
      <c r="P831" s="230"/>
      <c r="Q831" s="230"/>
      <c r="R831" s="230"/>
      <c r="S831" s="230"/>
      <c r="T831" s="229"/>
      <c r="AT831" s="228" t="s">
        <v>117</v>
      </c>
      <c r="AU831" s="228" t="s">
        <v>42</v>
      </c>
      <c r="AV831" s="227" t="s">
        <v>42</v>
      </c>
      <c r="AW831" s="227" t="s">
        <v>19</v>
      </c>
      <c r="AX831" s="227" t="s">
        <v>37</v>
      </c>
      <c r="AY831" s="228" t="s">
        <v>108</v>
      </c>
    </row>
    <row r="832" spans="2:65" s="188" customFormat="1" ht="22.5" customHeight="1" x14ac:dyDescent="0.3">
      <c r="B832" s="207"/>
      <c r="C832" s="206" t="s">
        <v>1141</v>
      </c>
      <c r="D832" s="206" t="s">
        <v>110</v>
      </c>
      <c r="E832" s="205" t="s">
        <v>1095</v>
      </c>
      <c r="F832" s="200" t="s">
        <v>1096</v>
      </c>
      <c r="G832" s="204" t="s">
        <v>278</v>
      </c>
      <c r="H832" s="203">
        <v>70</v>
      </c>
      <c r="I832" s="202"/>
      <c r="J832" s="201">
        <f>ROUND(I832*H832,2)</f>
        <v>0</v>
      </c>
      <c r="K832" s="200" t="s">
        <v>114</v>
      </c>
      <c r="L832" s="189"/>
      <c r="M832" s="199" t="s">
        <v>1</v>
      </c>
      <c r="N832" s="224" t="s">
        <v>26</v>
      </c>
      <c r="O832" s="223"/>
      <c r="P832" s="222">
        <f>O832*H832</f>
        <v>0</v>
      </c>
      <c r="Q832" s="222">
        <v>0</v>
      </c>
      <c r="R832" s="222">
        <f>Q832*H832</f>
        <v>0</v>
      </c>
      <c r="S832" s="222">
        <v>0</v>
      </c>
      <c r="T832" s="221">
        <f>S832*H832</f>
        <v>0</v>
      </c>
      <c r="AR832" s="193" t="s">
        <v>192</v>
      </c>
      <c r="AT832" s="193" t="s">
        <v>110</v>
      </c>
      <c r="AU832" s="193" t="s">
        <v>42</v>
      </c>
      <c r="AY832" s="193" t="s">
        <v>108</v>
      </c>
      <c r="BE832" s="194">
        <f>IF(N832="základní",J832,0)</f>
        <v>0</v>
      </c>
      <c r="BF832" s="194">
        <f>IF(N832="snížená",J832,0)</f>
        <v>0</v>
      </c>
      <c r="BG832" s="194">
        <f>IF(N832="zákl. přenesená",J832,0)</f>
        <v>0</v>
      </c>
      <c r="BH832" s="194">
        <f>IF(N832="sníž. přenesená",J832,0)</f>
        <v>0</v>
      </c>
      <c r="BI832" s="194">
        <f>IF(N832="nulová",J832,0)</f>
        <v>0</v>
      </c>
      <c r="BJ832" s="193" t="s">
        <v>38</v>
      </c>
      <c r="BK832" s="194">
        <f>ROUND(I832*H832,2)</f>
        <v>0</v>
      </c>
      <c r="BL832" s="193" t="s">
        <v>192</v>
      </c>
      <c r="BM832" s="193" t="s">
        <v>1097</v>
      </c>
    </row>
    <row r="833" spans="2:65" s="227" customFormat="1" x14ac:dyDescent="0.3">
      <c r="B833" s="232"/>
      <c r="D833" s="240" t="s">
        <v>117</v>
      </c>
      <c r="E833" s="239" t="s">
        <v>1</v>
      </c>
      <c r="F833" s="238" t="s">
        <v>1098</v>
      </c>
      <c r="H833" s="237">
        <v>70</v>
      </c>
      <c r="I833" s="233"/>
      <c r="L833" s="232"/>
      <c r="M833" s="231"/>
      <c r="N833" s="230"/>
      <c r="O833" s="230"/>
      <c r="P833" s="230"/>
      <c r="Q833" s="230"/>
      <c r="R833" s="230"/>
      <c r="S833" s="230"/>
      <c r="T833" s="229"/>
      <c r="AT833" s="228" t="s">
        <v>117</v>
      </c>
      <c r="AU833" s="228" t="s">
        <v>42</v>
      </c>
      <c r="AV833" s="227" t="s">
        <v>42</v>
      </c>
      <c r="AW833" s="227" t="s">
        <v>19</v>
      </c>
      <c r="AX833" s="227" t="s">
        <v>37</v>
      </c>
      <c r="AY833" s="228" t="s">
        <v>108</v>
      </c>
    </row>
    <row r="834" spans="2:65" s="188" customFormat="1" ht="22.5" customHeight="1" x14ac:dyDescent="0.3">
      <c r="B834" s="207"/>
      <c r="C834" s="252" t="s">
        <v>1145</v>
      </c>
      <c r="D834" s="252" t="s">
        <v>178</v>
      </c>
      <c r="E834" s="251" t="s">
        <v>1100</v>
      </c>
      <c r="F834" s="246" t="s">
        <v>1101</v>
      </c>
      <c r="G834" s="250" t="s">
        <v>278</v>
      </c>
      <c r="H834" s="249">
        <v>7</v>
      </c>
      <c r="I834" s="248"/>
      <c r="J834" s="247">
        <f>ROUND(I834*H834,2)</f>
        <v>0</v>
      </c>
      <c r="K834" s="246" t="s">
        <v>279</v>
      </c>
      <c r="L834" s="245"/>
      <c r="M834" s="244" t="s">
        <v>1</v>
      </c>
      <c r="N834" s="243" t="s">
        <v>26</v>
      </c>
      <c r="O834" s="223"/>
      <c r="P834" s="222">
        <f>O834*H834</f>
        <v>0</v>
      </c>
      <c r="Q834" s="222">
        <v>2.3000000000000001E-4</v>
      </c>
      <c r="R834" s="222">
        <f>Q834*H834</f>
        <v>1.6100000000000001E-3</v>
      </c>
      <c r="S834" s="222">
        <v>0</v>
      </c>
      <c r="T834" s="221">
        <f>S834*H834</f>
        <v>0</v>
      </c>
      <c r="AR834" s="193" t="s">
        <v>284</v>
      </c>
      <c r="AT834" s="193" t="s">
        <v>178</v>
      </c>
      <c r="AU834" s="193" t="s">
        <v>42</v>
      </c>
      <c r="AY834" s="193" t="s">
        <v>108</v>
      </c>
      <c r="BE834" s="194">
        <f>IF(N834="základní",J834,0)</f>
        <v>0</v>
      </c>
      <c r="BF834" s="194">
        <f>IF(N834="snížená",J834,0)</f>
        <v>0</v>
      </c>
      <c r="BG834" s="194">
        <f>IF(N834="zákl. přenesená",J834,0)</f>
        <v>0</v>
      </c>
      <c r="BH834" s="194">
        <f>IF(N834="sníž. přenesená",J834,0)</f>
        <v>0</v>
      </c>
      <c r="BI834" s="194">
        <f>IF(N834="nulová",J834,0)</f>
        <v>0</v>
      </c>
      <c r="BJ834" s="193" t="s">
        <v>38</v>
      </c>
      <c r="BK834" s="194">
        <f>ROUND(I834*H834,2)</f>
        <v>0</v>
      </c>
      <c r="BL834" s="193" t="s">
        <v>192</v>
      </c>
      <c r="BM834" s="193" t="s">
        <v>1102</v>
      </c>
    </row>
    <row r="835" spans="2:65" s="188" customFormat="1" ht="22.5" customHeight="1" x14ac:dyDescent="0.3">
      <c r="B835" s="207"/>
      <c r="C835" s="252" t="s">
        <v>1149</v>
      </c>
      <c r="D835" s="252" t="s">
        <v>178</v>
      </c>
      <c r="E835" s="251" t="s">
        <v>1104</v>
      </c>
      <c r="F835" s="246" t="s">
        <v>1105</v>
      </c>
      <c r="G835" s="250" t="s">
        <v>278</v>
      </c>
      <c r="H835" s="249">
        <v>7</v>
      </c>
      <c r="I835" s="248"/>
      <c r="J835" s="247">
        <f>ROUND(I835*H835,2)</f>
        <v>0</v>
      </c>
      <c r="K835" s="246" t="s">
        <v>279</v>
      </c>
      <c r="L835" s="245"/>
      <c r="M835" s="244" t="s">
        <v>1</v>
      </c>
      <c r="N835" s="243" t="s">
        <v>26</v>
      </c>
      <c r="O835" s="223"/>
      <c r="P835" s="222">
        <f>O835*H835</f>
        <v>0</v>
      </c>
      <c r="Q835" s="222">
        <v>1.2999999999999999E-4</v>
      </c>
      <c r="R835" s="222">
        <f>Q835*H835</f>
        <v>9.0999999999999989E-4</v>
      </c>
      <c r="S835" s="222">
        <v>0</v>
      </c>
      <c r="T835" s="221">
        <f>S835*H835</f>
        <v>0</v>
      </c>
      <c r="AR835" s="193" t="s">
        <v>284</v>
      </c>
      <c r="AT835" s="193" t="s">
        <v>178</v>
      </c>
      <c r="AU835" s="193" t="s">
        <v>42</v>
      </c>
      <c r="AY835" s="193" t="s">
        <v>108</v>
      </c>
      <c r="BE835" s="194">
        <f>IF(N835="základní",J835,0)</f>
        <v>0</v>
      </c>
      <c r="BF835" s="194">
        <f>IF(N835="snížená",J835,0)</f>
        <v>0</v>
      </c>
      <c r="BG835" s="194">
        <f>IF(N835="zákl. přenesená",J835,0)</f>
        <v>0</v>
      </c>
      <c r="BH835" s="194">
        <f>IF(N835="sníž. přenesená",J835,0)</f>
        <v>0</v>
      </c>
      <c r="BI835" s="194">
        <f>IF(N835="nulová",J835,0)</f>
        <v>0</v>
      </c>
      <c r="BJ835" s="193" t="s">
        <v>38</v>
      </c>
      <c r="BK835" s="194">
        <f>ROUND(I835*H835,2)</f>
        <v>0</v>
      </c>
      <c r="BL835" s="193" t="s">
        <v>192</v>
      </c>
      <c r="BM835" s="193" t="s">
        <v>1106</v>
      </c>
    </row>
    <row r="836" spans="2:65" s="188" customFormat="1" ht="22.5" customHeight="1" x14ac:dyDescent="0.3">
      <c r="B836" s="207"/>
      <c r="C836" s="252" t="s">
        <v>1155</v>
      </c>
      <c r="D836" s="252" t="s">
        <v>178</v>
      </c>
      <c r="E836" s="251" t="s">
        <v>1108</v>
      </c>
      <c r="F836" s="246" t="s">
        <v>1109</v>
      </c>
      <c r="G836" s="250" t="s">
        <v>278</v>
      </c>
      <c r="H836" s="249">
        <v>7</v>
      </c>
      <c r="I836" s="248"/>
      <c r="J836" s="247">
        <f>ROUND(I836*H836,2)</f>
        <v>0</v>
      </c>
      <c r="K836" s="246" t="s">
        <v>279</v>
      </c>
      <c r="L836" s="245"/>
      <c r="M836" s="244" t="s">
        <v>1</v>
      </c>
      <c r="N836" s="243" t="s">
        <v>26</v>
      </c>
      <c r="O836" s="223"/>
      <c r="P836" s="222">
        <f>O836*H836</f>
        <v>0</v>
      </c>
      <c r="Q836" s="222">
        <v>1.6000000000000001E-4</v>
      </c>
      <c r="R836" s="222">
        <f>Q836*H836</f>
        <v>1.1200000000000001E-3</v>
      </c>
      <c r="S836" s="222">
        <v>0</v>
      </c>
      <c r="T836" s="221">
        <f>S836*H836</f>
        <v>0</v>
      </c>
      <c r="AR836" s="193" t="s">
        <v>284</v>
      </c>
      <c r="AT836" s="193" t="s">
        <v>178</v>
      </c>
      <c r="AU836" s="193" t="s">
        <v>42</v>
      </c>
      <c r="AY836" s="193" t="s">
        <v>108</v>
      </c>
      <c r="BE836" s="194">
        <f>IF(N836="základní",J836,0)</f>
        <v>0</v>
      </c>
      <c r="BF836" s="194">
        <f>IF(N836="snížená",J836,0)</f>
        <v>0</v>
      </c>
      <c r="BG836" s="194">
        <f>IF(N836="zákl. přenesená",J836,0)</f>
        <v>0</v>
      </c>
      <c r="BH836" s="194">
        <f>IF(N836="sníž. přenesená",J836,0)</f>
        <v>0</v>
      </c>
      <c r="BI836" s="194">
        <f>IF(N836="nulová",J836,0)</f>
        <v>0</v>
      </c>
      <c r="BJ836" s="193" t="s">
        <v>38</v>
      </c>
      <c r="BK836" s="194">
        <f>ROUND(I836*H836,2)</f>
        <v>0</v>
      </c>
      <c r="BL836" s="193" t="s">
        <v>192</v>
      </c>
      <c r="BM836" s="193" t="s">
        <v>1110</v>
      </c>
    </row>
    <row r="837" spans="2:65" s="188" customFormat="1" ht="22.5" customHeight="1" x14ac:dyDescent="0.3">
      <c r="B837" s="207"/>
      <c r="C837" s="252" t="s">
        <v>1159</v>
      </c>
      <c r="D837" s="252" t="s">
        <v>178</v>
      </c>
      <c r="E837" s="251" t="s">
        <v>1112</v>
      </c>
      <c r="F837" s="246" t="s">
        <v>1113</v>
      </c>
      <c r="G837" s="250" t="s">
        <v>278</v>
      </c>
      <c r="H837" s="249">
        <v>12</v>
      </c>
      <c r="I837" s="248"/>
      <c r="J837" s="247">
        <f>ROUND(I837*H837,2)</f>
        <v>0</v>
      </c>
      <c r="K837" s="246" t="s">
        <v>279</v>
      </c>
      <c r="L837" s="245"/>
      <c r="M837" s="244" t="s">
        <v>1</v>
      </c>
      <c r="N837" s="243" t="s">
        <v>26</v>
      </c>
      <c r="O837" s="223"/>
      <c r="P837" s="222">
        <f>O837*H837</f>
        <v>0</v>
      </c>
      <c r="Q837" s="222">
        <v>2.5999999999999998E-4</v>
      </c>
      <c r="R837" s="222">
        <f>Q837*H837</f>
        <v>3.1199999999999995E-3</v>
      </c>
      <c r="S837" s="222">
        <v>0</v>
      </c>
      <c r="T837" s="221">
        <f>S837*H837</f>
        <v>0</v>
      </c>
      <c r="AR837" s="193" t="s">
        <v>284</v>
      </c>
      <c r="AT837" s="193" t="s">
        <v>178</v>
      </c>
      <c r="AU837" s="193" t="s">
        <v>42</v>
      </c>
      <c r="AY837" s="193" t="s">
        <v>108</v>
      </c>
      <c r="BE837" s="194">
        <f>IF(N837="základní",J837,0)</f>
        <v>0</v>
      </c>
      <c r="BF837" s="194">
        <f>IF(N837="snížená",J837,0)</f>
        <v>0</v>
      </c>
      <c r="BG837" s="194">
        <f>IF(N837="zákl. přenesená",J837,0)</f>
        <v>0</v>
      </c>
      <c r="BH837" s="194">
        <f>IF(N837="sníž. přenesená",J837,0)</f>
        <v>0</v>
      </c>
      <c r="BI837" s="194">
        <f>IF(N837="nulová",J837,0)</f>
        <v>0</v>
      </c>
      <c r="BJ837" s="193" t="s">
        <v>38</v>
      </c>
      <c r="BK837" s="194">
        <f>ROUND(I837*H837,2)</f>
        <v>0</v>
      </c>
      <c r="BL837" s="193" t="s">
        <v>192</v>
      </c>
      <c r="BM837" s="193" t="s">
        <v>1114</v>
      </c>
    </row>
    <row r="838" spans="2:65" s="227" customFormat="1" x14ac:dyDescent="0.3">
      <c r="B838" s="232"/>
      <c r="D838" s="240" t="s">
        <v>117</v>
      </c>
      <c r="E838" s="239" t="s">
        <v>1</v>
      </c>
      <c r="F838" s="238" t="s">
        <v>1115</v>
      </c>
      <c r="H838" s="237">
        <v>12</v>
      </c>
      <c r="I838" s="233"/>
      <c r="L838" s="232"/>
      <c r="M838" s="231"/>
      <c r="N838" s="230"/>
      <c r="O838" s="230"/>
      <c r="P838" s="230"/>
      <c r="Q838" s="230"/>
      <c r="R838" s="230"/>
      <c r="S838" s="230"/>
      <c r="T838" s="229"/>
      <c r="AT838" s="228" t="s">
        <v>117</v>
      </c>
      <c r="AU838" s="228" t="s">
        <v>42</v>
      </c>
      <c r="AV838" s="227" t="s">
        <v>42</v>
      </c>
      <c r="AW838" s="227" t="s">
        <v>19</v>
      </c>
      <c r="AX838" s="227" t="s">
        <v>37</v>
      </c>
      <c r="AY838" s="228" t="s">
        <v>108</v>
      </c>
    </row>
    <row r="839" spans="2:65" s="188" customFormat="1" ht="31.5" customHeight="1" x14ac:dyDescent="0.3">
      <c r="B839" s="207"/>
      <c r="C839" s="252" t="s">
        <v>1164</v>
      </c>
      <c r="D839" s="252" t="s">
        <v>178</v>
      </c>
      <c r="E839" s="251" t="s">
        <v>1117</v>
      </c>
      <c r="F839" s="246" t="s">
        <v>1118</v>
      </c>
      <c r="G839" s="250" t="s">
        <v>278</v>
      </c>
      <c r="H839" s="249">
        <v>14</v>
      </c>
      <c r="I839" s="248"/>
      <c r="J839" s="247">
        <f>ROUND(I839*H839,2)</f>
        <v>0</v>
      </c>
      <c r="K839" s="246" t="s">
        <v>279</v>
      </c>
      <c r="L839" s="245"/>
      <c r="M839" s="244" t="s">
        <v>1</v>
      </c>
      <c r="N839" s="243" t="s">
        <v>26</v>
      </c>
      <c r="O839" s="223"/>
      <c r="P839" s="222">
        <f>O839*H839</f>
        <v>0</v>
      </c>
      <c r="Q839" s="222">
        <v>6.9999999999999999E-4</v>
      </c>
      <c r="R839" s="222">
        <f>Q839*H839</f>
        <v>9.7999999999999997E-3</v>
      </c>
      <c r="S839" s="222">
        <v>0</v>
      </c>
      <c r="T839" s="221">
        <f>S839*H839</f>
        <v>0</v>
      </c>
      <c r="AR839" s="193" t="s">
        <v>284</v>
      </c>
      <c r="AT839" s="193" t="s">
        <v>178</v>
      </c>
      <c r="AU839" s="193" t="s">
        <v>42</v>
      </c>
      <c r="AY839" s="193" t="s">
        <v>108</v>
      </c>
      <c r="BE839" s="194">
        <f>IF(N839="základní",J839,0)</f>
        <v>0</v>
      </c>
      <c r="BF839" s="194">
        <f>IF(N839="snížená",J839,0)</f>
        <v>0</v>
      </c>
      <c r="BG839" s="194">
        <f>IF(N839="zákl. přenesená",J839,0)</f>
        <v>0</v>
      </c>
      <c r="BH839" s="194">
        <f>IF(N839="sníž. přenesená",J839,0)</f>
        <v>0</v>
      </c>
      <c r="BI839" s="194">
        <f>IF(N839="nulová",J839,0)</f>
        <v>0</v>
      </c>
      <c r="BJ839" s="193" t="s">
        <v>38</v>
      </c>
      <c r="BK839" s="194">
        <f>ROUND(I839*H839,2)</f>
        <v>0</v>
      </c>
      <c r="BL839" s="193" t="s">
        <v>192</v>
      </c>
      <c r="BM839" s="193" t="s">
        <v>1119</v>
      </c>
    </row>
    <row r="840" spans="2:65" s="227" customFormat="1" x14ac:dyDescent="0.3">
      <c r="B840" s="232"/>
      <c r="D840" s="240" t="s">
        <v>117</v>
      </c>
      <c r="E840" s="239" t="s">
        <v>1</v>
      </c>
      <c r="F840" s="238" t="s">
        <v>1120</v>
      </c>
      <c r="H840" s="237">
        <v>14</v>
      </c>
      <c r="I840" s="233"/>
      <c r="L840" s="232"/>
      <c r="M840" s="231"/>
      <c r="N840" s="230"/>
      <c r="O840" s="230"/>
      <c r="P840" s="230"/>
      <c r="Q840" s="230"/>
      <c r="R840" s="230"/>
      <c r="S840" s="230"/>
      <c r="T840" s="229"/>
      <c r="AT840" s="228" t="s">
        <v>117</v>
      </c>
      <c r="AU840" s="228" t="s">
        <v>42</v>
      </c>
      <c r="AV840" s="227" t="s">
        <v>42</v>
      </c>
      <c r="AW840" s="227" t="s">
        <v>19</v>
      </c>
      <c r="AX840" s="227" t="s">
        <v>37</v>
      </c>
      <c r="AY840" s="228" t="s">
        <v>108</v>
      </c>
    </row>
    <row r="841" spans="2:65" s="188" customFormat="1" ht="22.5" customHeight="1" x14ac:dyDescent="0.3">
      <c r="B841" s="207"/>
      <c r="C841" s="252" t="s">
        <v>1173</v>
      </c>
      <c r="D841" s="252" t="s">
        <v>178</v>
      </c>
      <c r="E841" s="251" t="s">
        <v>1122</v>
      </c>
      <c r="F841" s="246" t="s">
        <v>1123</v>
      </c>
      <c r="G841" s="250" t="s">
        <v>278</v>
      </c>
      <c r="H841" s="249">
        <v>7</v>
      </c>
      <c r="I841" s="248"/>
      <c r="J841" s="247">
        <f>ROUND(I841*H841,2)</f>
        <v>0</v>
      </c>
      <c r="K841" s="246" t="s">
        <v>279</v>
      </c>
      <c r="L841" s="245"/>
      <c r="M841" s="244" t="s">
        <v>1</v>
      </c>
      <c r="N841" s="243" t="s">
        <v>26</v>
      </c>
      <c r="O841" s="223"/>
      <c r="P841" s="222">
        <f>O841*H841</f>
        <v>0</v>
      </c>
      <c r="Q841" s="222">
        <v>2.0000000000000001E-4</v>
      </c>
      <c r="R841" s="222">
        <f>Q841*H841</f>
        <v>1.4E-3</v>
      </c>
      <c r="S841" s="222">
        <v>0</v>
      </c>
      <c r="T841" s="221">
        <f>S841*H841</f>
        <v>0</v>
      </c>
      <c r="AR841" s="193" t="s">
        <v>284</v>
      </c>
      <c r="AT841" s="193" t="s">
        <v>178</v>
      </c>
      <c r="AU841" s="193" t="s">
        <v>42</v>
      </c>
      <c r="AY841" s="193" t="s">
        <v>108</v>
      </c>
      <c r="BE841" s="194">
        <f>IF(N841="základní",J841,0)</f>
        <v>0</v>
      </c>
      <c r="BF841" s="194">
        <f>IF(N841="snížená",J841,0)</f>
        <v>0</v>
      </c>
      <c r="BG841" s="194">
        <f>IF(N841="zákl. přenesená",J841,0)</f>
        <v>0</v>
      </c>
      <c r="BH841" s="194">
        <f>IF(N841="sníž. přenesená",J841,0)</f>
        <v>0</v>
      </c>
      <c r="BI841" s="194">
        <f>IF(N841="nulová",J841,0)</f>
        <v>0</v>
      </c>
      <c r="BJ841" s="193" t="s">
        <v>38</v>
      </c>
      <c r="BK841" s="194">
        <f>ROUND(I841*H841,2)</f>
        <v>0</v>
      </c>
      <c r="BL841" s="193" t="s">
        <v>192</v>
      </c>
      <c r="BM841" s="193" t="s">
        <v>1124</v>
      </c>
    </row>
    <row r="842" spans="2:65" s="188" customFormat="1" ht="22.5" customHeight="1" x14ac:dyDescent="0.3">
      <c r="B842" s="207"/>
      <c r="C842" s="206" t="s">
        <v>1177</v>
      </c>
      <c r="D842" s="206" t="s">
        <v>110</v>
      </c>
      <c r="E842" s="205" t="s">
        <v>1126</v>
      </c>
      <c r="F842" s="200" t="s">
        <v>1127</v>
      </c>
      <c r="G842" s="204" t="s">
        <v>278</v>
      </c>
      <c r="H842" s="203">
        <v>7</v>
      </c>
      <c r="I842" s="202"/>
      <c r="J842" s="201">
        <f>ROUND(I842*H842,2)</f>
        <v>0</v>
      </c>
      <c r="K842" s="200" t="s">
        <v>114</v>
      </c>
      <c r="L842" s="189"/>
      <c r="M842" s="199" t="s">
        <v>1</v>
      </c>
      <c r="N842" s="224" t="s">
        <v>26</v>
      </c>
      <c r="O842" s="223"/>
      <c r="P842" s="222">
        <f>O842*H842</f>
        <v>0</v>
      </c>
      <c r="Q842" s="222">
        <v>0</v>
      </c>
      <c r="R842" s="222">
        <f>Q842*H842</f>
        <v>0</v>
      </c>
      <c r="S842" s="222">
        <v>0</v>
      </c>
      <c r="T842" s="221">
        <f>S842*H842</f>
        <v>0</v>
      </c>
      <c r="AR842" s="193" t="s">
        <v>192</v>
      </c>
      <c r="AT842" s="193" t="s">
        <v>110</v>
      </c>
      <c r="AU842" s="193" t="s">
        <v>42</v>
      </c>
      <c r="AY842" s="193" t="s">
        <v>108</v>
      </c>
      <c r="BE842" s="194">
        <f>IF(N842="základní",J842,0)</f>
        <v>0</v>
      </c>
      <c r="BF842" s="194">
        <f>IF(N842="snížená",J842,0)</f>
        <v>0</v>
      </c>
      <c r="BG842" s="194">
        <f>IF(N842="zákl. přenesená",J842,0)</f>
        <v>0</v>
      </c>
      <c r="BH842" s="194">
        <f>IF(N842="sníž. přenesená",J842,0)</f>
        <v>0</v>
      </c>
      <c r="BI842" s="194">
        <f>IF(N842="nulová",J842,0)</f>
        <v>0</v>
      </c>
      <c r="BJ842" s="193" t="s">
        <v>38</v>
      </c>
      <c r="BK842" s="194">
        <f>ROUND(I842*H842,2)</f>
        <v>0</v>
      </c>
      <c r="BL842" s="193" t="s">
        <v>192</v>
      </c>
      <c r="BM842" s="193" t="s">
        <v>1128</v>
      </c>
    </row>
    <row r="843" spans="2:65" s="188" customFormat="1" ht="22.5" customHeight="1" x14ac:dyDescent="0.3">
      <c r="B843" s="207"/>
      <c r="C843" s="252" t="s">
        <v>1182</v>
      </c>
      <c r="D843" s="252" t="s">
        <v>178</v>
      </c>
      <c r="E843" s="251" t="s">
        <v>1130</v>
      </c>
      <c r="F843" s="246" t="s">
        <v>1131</v>
      </c>
      <c r="G843" s="250" t="s">
        <v>278</v>
      </c>
      <c r="H843" s="249">
        <v>7</v>
      </c>
      <c r="I843" s="248"/>
      <c r="J843" s="247">
        <f>ROUND(I843*H843,2)</f>
        <v>0</v>
      </c>
      <c r="K843" s="246" t="s">
        <v>279</v>
      </c>
      <c r="L843" s="245"/>
      <c r="M843" s="244" t="s">
        <v>1</v>
      </c>
      <c r="N843" s="243" t="s">
        <v>26</v>
      </c>
      <c r="O843" s="223"/>
      <c r="P843" s="222">
        <f>O843*H843</f>
        <v>0</v>
      </c>
      <c r="Q843" s="222">
        <v>4.1999999999999997E-3</v>
      </c>
      <c r="R843" s="222">
        <f>Q843*H843</f>
        <v>2.9399999999999999E-2</v>
      </c>
      <c r="S843" s="222">
        <v>0</v>
      </c>
      <c r="T843" s="221">
        <f>S843*H843</f>
        <v>0</v>
      </c>
      <c r="AR843" s="193" t="s">
        <v>284</v>
      </c>
      <c r="AT843" s="193" t="s">
        <v>178</v>
      </c>
      <c r="AU843" s="193" t="s">
        <v>42</v>
      </c>
      <c r="AY843" s="193" t="s">
        <v>108</v>
      </c>
      <c r="BE843" s="194">
        <f>IF(N843="základní",J843,0)</f>
        <v>0</v>
      </c>
      <c r="BF843" s="194">
        <f>IF(N843="snížená",J843,0)</f>
        <v>0</v>
      </c>
      <c r="BG843" s="194">
        <f>IF(N843="zákl. přenesená",J843,0)</f>
        <v>0</v>
      </c>
      <c r="BH843" s="194">
        <f>IF(N843="sníž. přenesená",J843,0)</f>
        <v>0</v>
      </c>
      <c r="BI843" s="194">
        <f>IF(N843="nulová",J843,0)</f>
        <v>0</v>
      </c>
      <c r="BJ843" s="193" t="s">
        <v>38</v>
      </c>
      <c r="BK843" s="194">
        <f>ROUND(I843*H843,2)</f>
        <v>0</v>
      </c>
      <c r="BL843" s="193" t="s">
        <v>192</v>
      </c>
      <c r="BM843" s="193" t="s">
        <v>1132</v>
      </c>
    </row>
    <row r="844" spans="2:65" s="188" customFormat="1" ht="22.5" customHeight="1" x14ac:dyDescent="0.3">
      <c r="B844" s="207"/>
      <c r="C844" s="252" t="s">
        <v>1188</v>
      </c>
      <c r="D844" s="252" t="s">
        <v>178</v>
      </c>
      <c r="E844" s="251" t="s">
        <v>1134</v>
      </c>
      <c r="F844" s="246" t="s">
        <v>1135</v>
      </c>
      <c r="G844" s="250" t="s">
        <v>278</v>
      </c>
      <c r="H844" s="249">
        <v>14</v>
      </c>
      <c r="I844" s="248"/>
      <c r="J844" s="247">
        <f>ROUND(I844*H844,2)</f>
        <v>0</v>
      </c>
      <c r="K844" s="246" t="s">
        <v>279</v>
      </c>
      <c r="L844" s="245"/>
      <c r="M844" s="244" t="s">
        <v>1</v>
      </c>
      <c r="N844" s="243" t="s">
        <v>26</v>
      </c>
      <c r="O844" s="223"/>
      <c r="P844" s="222">
        <f>O844*H844</f>
        <v>0</v>
      </c>
      <c r="Q844" s="222">
        <v>3.2000000000000003E-4</v>
      </c>
      <c r="R844" s="222">
        <f>Q844*H844</f>
        <v>4.4800000000000005E-3</v>
      </c>
      <c r="S844" s="222">
        <v>0</v>
      </c>
      <c r="T844" s="221">
        <f>S844*H844</f>
        <v>0</v>
      </c>
      <c r="AR844" s="193" t="s">
        <v>284</v>
      </c>
      <c r="AT844" s="193" t="s">
        <v>178</v>
      </c>
      <c r="AU844" s="193" t="s">
        <v>42</v>
      </c>
      <c r="AY844" s="193" t="s">
        <v>108</v>
      </c>
      <c r="BE844" s="194">
        <f>IF(N844="základní",J844,0)</f>
        <v>0</v>
      </c>
      <c r="BF844" s="194">
        <f>IF(N844="snížená",J844,0)</f>
        <v>0</v>
      </c>
      <c r="BG844" s="194">
        <f>IF(N844="zákl. přenesená",J844,0)</f>
        <v>0</v>
      </c>
      <c r="BH844" s="194">
        <f>IF(N844="sníž. přenesená",J844,0)</f>
        <v>0</v>
      </c>
      <c r="BI844" s="194">
        <f>IF(N844="nulová",J844,0)</f>
        <v>0</v>
      </c>
      <c r="BJ844" s="193" t="s">
        <v>38</v>
      </c>
      <c r="BK844" s="194">
        <f>ROUND(I844*H844,2)</f>
        <v>0</v>
      </c>
      <c r="BL844" s="193" t="s">
        <v>192</v>
      </c>
      <c r="BM844" s="193" t="s">
        <v>1136</v>
      </c>
    </row>
    <row r="845" spans="2:65" s="227" customFormat="1" x14ac:dyDescent="0.3">
      <c r="B845" s="232"/>
      <c r="D845" s="240" t="s">
        <v>117</v>
      </c>
      <c r="E845" s="239" t="s">
        <v>1</v>
      </c>
      <c r="F845" s="238" t="s">
        <v>1120</v>
      </c>
      <c r="H845" s="237">
        <v>14</v>
      </c>
      <c r="I845" s="233"/>
      <c r="L845" s="232"/>
      <c r="M845" s="231"/>
      <c r="N845" s="230"/>
      <c r="O845" s="230"/>
      <c r="P845" s="230"/>
      <c r="Q845" s="230"/>
      <c r="R845" s="230"/>
      <c r="S845" s="230"/>
      <c r="T845" s="229"/>
      <c r="AT845" s="228" t="s">
        <v>117</v>
      </c>
      <c r="AU845" s="228" t="s">
        <v>42</v>
      </c>
      <c r="AV845" s="227" t="s">
        <v>42</v>
      </c>
      <c r="AW845" s="227" t="s">
        <v>19</v>
      </c>
      <c r="AX845" s="227" t="s">
        <v>37</v>
      </c>
      <c r="AY845" s="228" t="s">
        <v>108</v>
      </c>
    </row>
    <row r="846" spans="2:65" s="188" customFormat="1" ht="22.5" customHeight="1" x14ac:dyDescent="0.3">
      <c r="B846" s="207"/>
      <c r="C846" s="206" t="s">
        <v>1192</v>
      </c>
      <c r="D846" s="206" t="s">
        <v>110</v>
      </c>
      <c r="E846" s="205" t="s">
        <v>1138</v>
      </c>
      <c r="F846" s="200" t="s">
        <v>1139</v>
      </c>
      <c r="G846" s="204" t="s">
        <v>278</v>
      </c>
      <c r="H846" s="203">
        <v>7</v>
      </c>
      <c r="I846" s="202"/>
      <c r="J846" s="201">
        <f>ROUND(I846*H846,2)</f>
        <v>0</v>
      </c>
      <c r="K846" s="200" t="s">
        <v>114</v>
      </c>
      <c r="L846" s="189"/>
      <c r="M846" s="199" t="s">
        <v>1</v>
      </c>
      <c r="N846" s="224" t="s">
        <v>26</v>
      </c>
      <c r="O846" s="223"/>
      <c r="P846" s="222">
        <f>O846*H846</f>
        <v>0</v>
      </c>
      <c r="Q846" s="222">
        <v>0</v>
      </c>
      <c r="R846" s="222">
        <f>Q846*H846</f>
        <v>0</v>
      </c>
      <c r="S846" s="222">
        <v>0</v>
      </c>
      <c r="T846" s="221">
        <f>S846*H846</f>
        <v>0</v>
      </c>
      <c r="AR846" s="193" t="s">
        <v>192</v>
      </c>
      <c r="AT846" s="193" t="s">
        <v>110</v>
      </c>
      <c r="AU846" s="193" t="s">
        <v>42</v>
      </c>
      <c r="AY846" s="193" t="s">
        <v>108</v>
      </c>
      <c r="BE846" s="194">
        <f>IF(N846="základní",J846,0)</f>
        <v>0</v>
      </c>
      <c r="BF846" s="194">
        <f>IF(N846="snížená",J846,0)</f>
        <v>0</v>
      </c>
      <c r="BG846" s="194">
        <f>IF(N846="zákl. přenesená",J846,0)</f>
        <v>0</v>
      </c>
      <c r="BH846" s="194">
        <f>IF(N846="sníž. přenesená",J846,0)</f>
        <v>0</v>
      </c>
      <c r="BI846" s="194">
        <f>IF(N846="nulová",J846,0)</f>
        <v>0</v>
      </c>
      <c r="BJ846" s="193" t="s">
        <v>38</v>
      </c>
      <c r="BK846" s="194">
        <f>ROUND(I846*H846,2)</f>
        <v>0</v>
      </c>
      <c r="BL846" s="193" t="s">
        <v>192</v>
      </c>
      <c r="BM846" s="193" t="s">
        <v>1140</v>
      </c>
    </row>
    <row r="847" spans="2:65" s="188" customFormat="1" ht="22.5" customHeight="1" x14ac:dyDescent="0.3">
      <c r="B847" s="207"/>
      <c r="C847" s="252" t="s">
        <v>1197</v>
      </c>
      <c r="D847" s="252" t="s">
        <v>178</v>
      </c>
      <c r="E847" s="251" t="s">
        <v>1142</v>
      </c>
      <c r="F847" s="246" t="s">
        <v>1143</v>
      </c>
      <c r="G847" s="250" t="s">
        <v>278</v>
      </c>
      <c r="H847" s="249">
        <v>7</v>
      </c>
      <c r="I847" s="248"/>
      <c r="J847" s="247">
        <f>ROUND(I847*H847,2)</f>
        <v>0</v>
      </c>
      <c r="K847" s="246" t="s">
        <v>279</v>
      </c>
      <c r="L847" s="245"/>
      <c r="M847" s="244" t="s">
        <v>1</v>
      </c>
      <c r="N847" s="243" t="s">
        <v>26</v>
      </c>
      <c r="O847" s="223"/>
      <c r="P847" s="222">
        <f>O847*H847</f>
        <v>0</v>
      </c>
      <c r="Q847" s="222">
        <v>9.9999999999999995E-7</v>
      </c>
      <c r="R847" s="222">
        <f>Q847*H847</f>
        <v>6.9999999999999999E-6</v>
      </c>
      <c r="S847" s="222">
        <v>0</v>
      </c>
      <c r="T847" s="221">
        <f>S847*H847</f>
        <v>0</v>
      </c>
      <c r="AR847" s="193" t="s">
        <v>284</v>
      </c>
      <c r="AT847" s="193" t="s">
        <v>178</v>
      </c>
      <c r="AU847" s="193" t="s">
        <v>42</v>
      </c>
      <c r="AY847" s="193" t="s">
        <v>108</v>
      </c>
      <c r="BE847" s="194">
        <f>IF(N847="základní",J847,0)</f>
        <v>0</v>
      </c>
      <c r="BF847" s="194">
        <f>IF(N847="snížená",J847,0)</f>
        <v>0</v>
      </c>
      <c r="BG847" s="194">
        <f>IF(N847="zákl. přenesená",J847,0)</f>
        <v>0</v>
      </c>
      <c r="BH847" s="194">
        <f>IF(N847="sníž. přenesená",J847,0)</f>
        <v>0</v>
      </c>
      <c r="BI847" s="194">
        <f>IF(N847="nulová",J847,0)</f>
        <v>0</v>
      </c>
      <c r="BJ847" s="193" t="s">
        <v>38</v>
      </c>
      <c r="BK847" s="194">
        <f>ROUND(I847*H847,2)</f>
        <v>0</v>
      </c>
      <c r="BL847" s="193" t="s">
        <v>192</v>
      </c>
      <c r="BM847" s="193" t="s">
        <v>1144</v>
      </c>
    </row>
    <row r="848" spans="2:65" s="188" customFormat="1" ht="22.5" customHeight="1" x14ac:dyDescent="0.3">
      <c r="B848" s="207"/>
      <c r="C848" s="206" t="s">
        <v>1202</v>
      </c>
      <c r="D848" s="206" t="s">
        <v>110</v>
      </c>
      <c r="E848" s="205" t="s">
        <v>1146</v>
      </c>
      <c r="F848" s="200" t="s">
        <v>1147</v>
      </c>
      <c r="G848" s="204" t="s">
        <v>278</v>
      </c>
      <c r="H848" s="203">
        <v>1</v>
      </c>
      <c r="I848" s="202"/>
      <c r="J848" s="201">
        <f>ROUND(I848*H848,2)</f>
        <v>0</v>
      </c>
      <c r="K848" s="200" t="s">
        <v>1</v>
      </c>
      <c r="L848" s="189"/>
      <c r="M848" s="199" t="s">
        <v>1</v>
      </c>
      <c r="N848" s="224" t="s">
        <v>26</v>
      </c>
      <c r="O848" s="223"/>
      <c r="P848" s="222">
        <f>O848*H848</f>
        <v>0</v>
      </c>
      <c r="Q848" s="222">
        <v>0</v>
      </c>
      <c r="R848" s="222">
        <f>Q848*H848</f>
        <v>0</v>
      </c>
      <c r="S848" s="222">
        <v>0</v>
      </c>
      <c r="T848" s="221">
        <f>S848*H848</f>
        <v>0</v>
      </c>
      <c r="AR848" s="193" t="s">
        <v>192</v>
      </c>
      <c r="AT848" s="193" t="s">
        <v>110</v>
      </c>
      <c r="AU848" s="193" t="s">
        <v>42</v>
      </c>
      <c r="AY848" s="193" t="s">
        <v>108</v>
      </c>
      <c r="BE848" s="194">
        <f>IF(N848="základní",J848,0)</f>
        <v>0</v>
      </c>
      <c r="BF848" s="194">
        <f>IF(N848="snížená",J848,0)</f>
        <v>0</v>
      </c>
      <c r="BG848" s="194">
        <f>IF(N848="zákl. přenesená",J848,0)</f>
        <v>0</v>
      </c>
      <c r="BH848" s="194">
        <f>IF(N848="sníž. přenesená",J848,0)</f>
        <v>0</v>
      </c>
      <c r="BI848" s="194">
        <f>IF(N848="nulová",J848,0)</f>
        <v>0</v>
      </c>
      <c r="BJ848" s="193" t="s">
        <v>38</v>
      </c>
      <c r="BK848" s="194">
        <f>ROUND(I848*H848,2)</f>
        <v>0</v>
      </c>
      <c r="BL848" s="193" t="s">
        <v>192</v>
      </c>
      <c r="BM848" s="193" t="s">
        <v>1148</v>
      </c>
    </row>
    <row r="849" spans="2:65" s="188" customFormat="1" ht="22.5" customHeight="1" x14ac:dyDescent="0.3">
      <c r="B849" s="207"/>
      <c r="C849" s="206" t="s">
        <v>1207</v>
      </c>
      <c r="D849" s="206" t="s">
        <v>110</v>
      </c>
      <c r="E849" s="205" t="s">
        <v>1150</v>
      </c>
      <c r="F849" s="200" t="s">
        <v>1151</v>
      </c>
      <c r="G849" s="204" t="s">
        <v>163</v>
      </c>
      <c r="H849" s="203">
        <v>0.217</v>
      </c>
      <c r="I849" s="202"/>
      <c r="J849" s="201">
        <f>ROUND(I849*H849,2)</f>
        <v>0</v>
      </c>
      <c r="K849" s="200" t="s">
        <v>114</v>
      </c>
      <c r="L849" s="189"/>
      <c r="M849" s="199" t="s">
        <v>1</v>
      </c>
      <c r="N849" s="224" t="s">
        <v>26</v>
      </c>
      <c r="O849" s="223"/>
      <c r="P849" s="222">
        <f>O849*H849</f>
        <v>0</v>
      </c>
      <c r="Q849" s="222">
        <v>0</v>
      </c>
      <c r="R849" s="222">
        <f>Q849*H849</f>
        <v>0</v>
      </c>
      <c r="S849" s="222">
        <v>0</v>
      </c>
      <c r="T849" s="221">
        <f>S849*H849</f>
        <v>0</v>
      </c>
      <c r="AR849" s="193" t="s">
        <v>192</v>
      </c>
      <c r="AT849" s="193" t="s">
        <v>110</v>
      </c>
      <c r="AU849" s="193" t="s">
        <v>42</v>
      </c>
      <c r="AY849" s="193" t="s">
        <v>108</v>
      </c>
      <c r="BE849" s="194">
        <f>IF(N849="základní",J849,0)</f>
        <v>0</v>
      </c>
      <c r="BF849" s="194">
        <f>IF(N849="snížená",J849,0)</f>
        <v>0</v>
      </c>
      <c r="BG849" s="194">
        <f>IF(N849="zákl. přenesená",J849,0)</f>
        <v>0</v>
      </c>
      <c r="BH849" s="194">
        <f>IF(N849="sníž. přenesená",J849,0)</f>
        <v>0</v>
      </c>
      <c r="BI849" s="194">
        <f>IF(N849="nulová",J849,0)</f>
        <v>0</v>
      </c>
      <c r="BJ849" s="193" t="s">
        <v>38</v>
      </c>
      <c r="BK849" s="194">
        <f>ROUND(I849*H849,2)</f>
        <v>0</v>
      </c>
      <c r="BL849" s="193" t="s">
        <v>192</v>
      </c>
      <c r="BM849" s="193" t="s">
        <v>1152</v>
      </c>
    </row>
    <row r="850" spans="2:65" s="208" customFormat="1" ht="29.85" customHeight="1" x14ac:dyDescent="0.3">
      <c r="B850" s="216"/>
      <c r="D850" s="220" t="s">
        <v>36</v>
      </c>
      <c r="E850" s="219" t="s">
        <v>1153</v>
      </c>
      <c r="F850" s="219" t="s">
        <v>1154</v>
      </c>
      <c r="I850" s="218"/>
      <c r="J850" s="217">
        <f>BK850</f>
        <v>0</v>
      </c>
      <c r="L850" s="216"/>
      <c r="M850" s="215"/>
      <c r="N850" s="213"/>
      <c r="O850" s="213"/>
      <c r="P850" s="214">
        <f>SUM(P851:P857)</f>
        <v>0</v>
      </c>
      <c r="Q850" s="213"/>
      <c r="R850" s="214">
        <f>SUM(R851:R857)</f>
        <v>0</v>
      </c>
      <c r="S850" s="213"/>
      <c r="T850" s="212">
        <f>SUM(T851:T857)</f>
        <v>0</v>
      </c>
      <c r="AR850" s="210" t="s">
        <v>42</v>
      </c>
      <c r="AT850" s="211" t="s">
        <v>36</v>
      </c>
      <c r="AU850" s="211" t="s">
        <v>38</v>
      </c>
      <c r="AY850" s="210" t="s">
        <v>108</v>
      </c>
      <c r="BK850" s="209">
        <f>SUM(BK851:BK857)</f>
        <v>0</v>
      </c>
    </row>
    <row r="851" spans="2:65" s="188" customFormat="1" ht="31.5" customHeight="1" x14ac:dyDescent="0.3">
      <c r="B851" s="207"/>
      <c r="C851" s="206" t="s">
        <v>1212</v>
      </c>
      <c r="D851" s="206" t="s">
        <v>110</v>
      </c>
      <c r="E851" s="205" t="s">
        <v>1156</v>
      </c>
      <c r="F851" s="200" t="s">
        <v>1157</v>
      </c>
      <c r="G851" s="204" t="s">
        <v>278</v>
      </c>
      <c r="H851" s="203">
        <v>5</v>
      </c>
      <c r="I851" s="202"/>
      <c r="J851" s="201">
        <f>ROUND(I851*H851,2)</f>
        <v>0</v>
      </c>
      <c r="K851" s="200" t="s">
        <v>1</v>
      </c>
      <c r="L851" s="189"/>
      <c r="M851" s="199" t="s">
        <v>1</v>
      </c>
      <c r="N851" s="224" t="s">
        <v>26</v>
      </c>
      <c r="O851" s="223"/>
      <c r="P851" s="222">
        <f>O851*H851</f>
        <v>0</v>
      </c>
      <c r="Q851" s="222">
        <v>0</v>
      </c>
      <c r="R851" s="222">
        <f>Q851*H851</f>
        <v>0</v>
      </c>
      <c r="S851" s="222">
        <v>0</v>
      </c>
      <c r="T851" s="221">
        <f>S851*H851</f>
        <v>0</v>
      </c>
      <c r="AR851" s="193" t="s">
        <v>192</v>
      </c>
      <c r="AT851" s="193" t="s">
        <v>110</v>
      </c>
      <c r="AU851" s="193" t="s">
        <v>42</v>
      </c>
      <c r="AY851" s="193" t="s">
        <v>108</v>
      </c>
      <c r="BE851" s="194">
        <f>IF(N851="základní",J851,0)</f>
        <v>0</v>
      </c>
      <c r="BF851" s="194">
        <f>IF(N851="snížená",J851,0)</f>
        <v>0</v>
      </c>
      <c r="BG851" s="194">
        <f>IF(N851="zákl. přenesená",J851,0)</f>
        <v>0</v>
      </c>
      <c r="BH851" s="194">
        <f>IF(N851="sníž. přenesená",J851,0)</f>
        <v>0</v>
      </c>
      <c r="BI851" s="194">
        <f>IF(N851="nulová",J851,0)</f>
        <v>0</v>
      </c>
      <c r="BJ851" s="193" t="s">
        <v>38</v>
      </c>
      <c r="BK851" s="194">
        <f>ROUND(I851*H851,2)</f>
        <v>0</v>
      </c>
      <c r="BL851" s="193" t="s">
        <v>192</v>
      </c>
      <c r="BM851" s="193" t="s">
        <v>1158</v>
      </c>
    </row>
    <row r="852" spans="2:65" s="188" customFormat="1" ht="31.5" customHeight="1" x14ac:dyDescent="0.3">
      <c r="B852" s="207"/>
      <c r="C852" s="206" t="s">
        <v>1219</v>
      </c>
      <c r="D852" s="206" t="s">
        <v>110</v>
      </c>
      <c r="E852" s="205" t="s">
        <v>1160</v>
      </c>
      <c r="F852" s="200" t="s">
        <v>1161</v>
      </c>
      <c r="G852" s="204" t="s">
        <v>278</v>
      </c>
      <c r="H852" s="203">
        <v>17</v>
      </c>
      <c r="I852" s="202"/>
      <c r="J852" s="201">
        <f>ROUND(I852*H852,2)</f>
        <v>0</v>
      </c>
      <c r="K852" s="200" t="s">
        <v>1</v>
      </c>
      <c r="L852" s="189"/>
      <c r="M852" s="199" t="s">
        <v>1</v>
      </c>
      <c r="N852" s="224" t="s">
        <v>26</v>
      </c>
      <c r="O852" s="223"/>
      <c r="P852" s="222">
        <f>O852*H852</f>
        <v>0</v>
      </c>
      <c r="Q852" s="222">
        <v>0</v>
      </c>
      <c r="R852" s="222">
        <f>Q852*H852</f>
        <v>0</v>
      </c>
      <c r="S852" s="222">
        <v>0</v>
      </c>
      <c r="T852" s="221">
        <f>S852*H852</f>
        <v>0</v>
      </c>
      <c r="AR852" s="193" t="s">
        <v>192</v>
      </c>
      <c r="AT852" s="193" t="s">
        <v>110</v>
      </c>
      <c r="AU852" s="193" t="s">
        <v>42</v>
      </c>
      <c r="AY852" s="193" t="s">
        <v>108</v>
      </c>
      <c r="BE852" s="194">
        <f>IF(N852="základní",J852,0)</f>
        <v>0</v>
      </c>
      <c r="BF852" s="194">
        <f>IF(N852="snížená",J852,0)</f>
        <v>0</v>
      </c>
      <c r="BG852" s="194">
        <f>IF(N852="zákl. přenesená",J852,0)</f>
        <v>0</v>
      </c>
      <c r="BH852" s="194">
        <f>IF(N852="sníž. přenesená",J852,0)</f>
        <v>0</v>
      </c>
      <c r="BI852" s="194">
        <f>IF(N852="nulová",J852,0)</f>
        <v>0</v>
      </c>
      <c r="BJ852" s="193" t="s">
        <v>38</v>
      </c>
      <c r="BK852" s="194">
        <f>ROUND(I852*H852,2)</f>
        <v>0</v>
      </c>
      <c r="BL852" s="193" t="s">
        <v>192</v>
      </c>
      <c r="BM852" s="193" t="s">
        <v>1162</v>
      </c>
    </row>
    <row r="853" spans="2:65" s="227" customFormat="1" x14ac:dyDescent="0.3">
      <c r="B853" s="232"/>
      <c r="D853" s="240" t="s">
        <v>117</v>
      </c>
      <c r="E853" s="239" t="s">
        <v>1</v>
      </c>
      <c r="F853" s="238" t="s">
        <v>1163</v>
      </c>
      <c r="H853" s="237">
        <v>17</v>
      </c>
      <c r="I853" s="233"/>
      <c r="L853" s="232"/>
      <c r="M853" s="231"/>
      <c r="N853" s="230"/>
      <c r="O853" s="230"/>
      <c r="P853" s="230"/>
      <c r="Q853" s="230"/>
      <c r="R853" s="230"/>
      <c r="S853" s="230"/>
      <c r="T853" s="229"/>
      <c r="AT853" s="228" t="s">
        <v>117</v>
      </c>
      <c r="AU853" s="228" t="s">
        <v>42</v>
      </c>
      <c r="AV853" s="227" t="s">
        <v>42</v>
      </c>
      <c r="AW853" s="227" t="s">
        <v>19</v>
      </c>
      <c r="AX853" s="227" t="s">
        <v>37</v>
      </c>
      <c r="AY853" s="228" t="s">
        <v>108</v>
      </c>
    </row>
    <row r="854" spans="2:65" s="188" customFormat="1" ht="31.5" customHeight="1" x14ac:dyDescent="0.3">
      <c r="B854" s="207"/>
      <c r="C854" s="206" t="s">
        <v>1223</v>
      </c>
      <c r="D854" s="206" t="s">
        <v>110</v>
      </c>
      <c r="E854" s="205" t="s">
        <v>1165</v>
      </c>
      <c r="F854" s="200" t="s">
        <v>1166</v>
      </c>
      <c r="G854" s="204" t="s">
        <v>278</v>
      </c>
      <c r="H854" s="203">
        <v>20</v>
      </c>
      <c r="I854" s="202"/>
      <c r="J854" s="201">
        <f>ROUND(I854*H854,2)</f>
        <v>0</v>
      </c>
      <c r="K854" s="200" t="s">
        <v>1</v>
      </c>
      <c r="L854" s="189"/>
      <c r="M854" s="199" t="s">
        <v>1</v>
      </c>
      <c r="N854" s="224" t="s">
        <v>26</v>
      </c>
      <c r="O854" s="223"/>
      <c r="P854" s="222">
        <f>O854*H854</f>
        <v>0</v>
      </c>
      <c r="Q854" s="222">
        <v>0</v>
      </c>
      <c r="R854" s="222">
        <f>Q854*H854</f>
        <v>0</v>
      </c>
      <c r="S854" s="222">
        <v>0</v>
      </c>
      <c r="T854" s="221">
        <f>S854*H854</f>
        <v>0</v>
      </c>
      <c r="AR854" s="193" t="s">
        <v>192</v>
      </c>
      <c r="AT854" s="193" t="s">
        <v>110</v>
      </c>
      <c r="AU854" s="193" t="s">
        <v>42</v>
      </c>
      <c r="AY854" s="193" t="s">
        <v>108</v>
      </c>
      <c r="BE854" s="194">
        <f>IF(N854="základní",J854,0)</f>
        <v>0</v>
      </c>
      <c r="BF854" s="194">
        <f>IF(N854="snížená",J854,0)</f>
        <v>0</v>
      </c>
      <c r="BG854" s="194">
        <f>IF(N854="zákl. přenesená",J854,0)</f>
        <v>0</v>
      </c>
      <c r="BH854" s="194">
        <f>IF(N854="sníž. přenesená",J854,0)</f>
        <v>0</v>
      </c>
      <c r="BI854" s="194">
        <f>IF(N854="nulová",J854,0)</f>
        <v>0</v>
      </c>
      <c r="BJ854" s="193" t="s">
        <v>38</v>
      </c>
      <c r="BK854" s="194">
        <f>ROUND(I854*H854,2)</f>
        <v>0</v>
      </c>
      <c r="BL854" s="193" t="s">
        <v>192</v>
      </c>
      <c r="BM854" s="193" t="s">
        <v>1167</v>
      </c>
    </row>
    <row r="855" spans="2:65" s="257" customFormat="1" x14ac:dyDescent="0.3">
      <c r="B855" s="262"/>
      <c r="D855" s="236" t="s">
        <v>117</v>
      </c>
      <c r="E855" s="258" t="s">
        <v>1</v>
      </c>
      <c r="F855" s="264" t="s">
        <v>1168</v>
      </c>
      <c r="H855" s="258" t="s">
        <v>1</v>
      </c>
      <c r="I855" s="263"/>
      <c r="L855" s="262"/>
      <c r="M855" s="261"/>
      <c r="N855" s="260"/>
      <c r="O855" s="260"/>
      <c r="P855" s="260"/>
      <c r="Q855" s="260"/>
      <c r="R855" s="260"/>
      <c r="S855" s="260"/>
      <c r="T855" s="259"/>
      <c r="AT855" s="258" t="s">
        <v>117</v>
      </c>
      <c r="AU855" s="258" t="s">
        <v>42</v>
      </c>
      <c r="AV855" s="257" t="s">
        <v>38</v>
      </c>
      <c r="AW855" s="257" t="s">
        <v>19</v>
      </c>
      <c r="AX855" s="257" t="s">
        <v>37</v>
      </c>
      <c r="AY855" s="258" t="s">
        <v>108</v>
      </c>
    </row>
    <row r="856" spans="2:65" s="227" customFormat="1" x14ac:dyDescent="0.3">
      <c r="B856" s="232"/>
      <c r="D856" s="236" t="s">
        <v>117</v>
      </c>
      <c r="E856" s="228" t="s">
        <v>1</v>
      </c>
      <c r="F856" s="235" t="s">
        <v>1169</v>
      </c>
      <c r="H856" s="234">
        <v>10</v>
      </c>
      <c r="I856" s="233"/>
      <c r="L856" s="232"/>
      <c r="M856" s="231"/>
      <c r="N856" s="230"/>
      <c r="O856" s="230"/>
      <c r="P856" s="230"/>
      <c r="Q856" s="230"/>
      <c r="R856" s="230"/>
      <c r="S856" s="230"/>
      <c r="T856" s="229"/>
      <c r="AT856" s="228" t="s">
        <v>117</v>
      </c>
      <c r="AU856" s="228" t="s">
        <v>42</v>
      </c>
      <c r="AV856" s="227" t="s">
        <v>42</v>
      </c>
      <c r="AW856" s="227" t="s">
        <v>19</v>
      </c>
      <c r="AX856" s="227" t="s">
        <v>37</v>
      </c>
      <c r="AY856" s="228" t="s">
        <v>108</v>
      </c>
    </row>
    <row r="857" spans="2:65" s="227" customFormat="1" x14ac:dyDescent="0.3">
      <c r="B857" s="232"/>
      <c r="D857" s="236" t="s">
        <v>117</v>
      </c>
      <c r="E857" s="228" t="s">
        <v>1</v>
      </c>
      <c r="F857" s="235" t="s">
        <v>1170</v>
      </c>
      <c r="H857" s="234">
        <v>10</v>
      </c>
      <c r="I857" s="233"/>
      <c r="L857" s="232"/>
      <c r="M857" s="231"/>
      <c r="N857" s="230"/>
      <c r="O857" s="230"/>
      <c r="P857" s="230"/>
      <c r="Q857" s="230"/>
      <c r="R857" s="230"/>
      <c r="S857" s="230"/>
      <c r="T857" s="229"/>
      <c r="AT857" s="228" t="s">
        <v>117</v>
      </c>
      <c r="AU857" s="228" t="s">
        <v>42</v>
      </c>
      <c r="AV857" s="227" t="s">
        <v>42</v>
      </c>
      <c r="AW857" s="227" t="s">
        <v>19</v>
      </c>
      <c r="AX857" s="227" t="s">
        <v>37</v>
      </c>
      <c r="AY857" s="228" t="s">
        <v>108</v>
      </c>
    </row>
    <row r="858" spans="2:65" s="208" customFormat="1" ht="29.85" customHeight="1" x14ac:dyDescent="0.3">
      <c r="B858" s="216"/>
      <c r="D858" s="220" t="s">
        <v>36</v>
      </c>
      <c r="E858" s="219" t="s">
        <v>1171</v>
      </c>
      <c r="F858" s="219" t="s">
        <v>1172</v>
      </c>
      <c r="I858" s="218"/>
      <c r="J858" s="217">
        <f>BK858</f>
        <v>0</v>
      </c>
      <c r="L858" s="216"/>
      <c r="M858" s="215"/>
      <c r="N858" s="213"/>
      <c r="O858" s="213"/>
      <c r="P858" s="214">
        <f>SUM(P859:P925)</f>
        <v>0</v>
      </c>
      <c r="Q858" s="213"/>
      <c r="R858" s="214">
        <f>SUM(R859:R925)</f>
        <v>3.5652925</v>
      </c>
      <c r="S858" s="213"/>
      <c r="T858" s="212">
        <f>SUM(T859:T925)</f>
        <v>1.145956</v>
      </c>
      <c r="AR858" s="210" t="s">
        <v>42</v>
      </c>
      <c r="AT858" s="211" t="s">
        <v>36</v>
      </c>
      <c r="AU858" s="211" t="s">
        <v>38</v>
      </c>
      <c r="AY858" s="210" t="s">
        <v>108</v>
      </c>
      <c r="BK858" s="209">
        <f>SUM(BK859:BK925)</f>
        <v>0</v>
      </c>
    </row>
    <row r="859" spans="2:65" s="188" customFormat="1" ht="22.5" customHeight="1" x14ac:dyDescent="0.3">
      <c r="B859" s="207"/>
      <c r="C859" s="206" t="s">
        <v>1229</v>
      </c>
      <c r="D859" s="206" t="s">
        <v>110</v>
      </c>
      <c r="E859" s="205" t="s">
        <v>1174</v>
      </c>
      <c r="F859" s="200" t="s">
        <v>1175</v>
      </c>
      <c r="G859" s="204" t="s">
        <v>278</v>
      </c>
      <c r="H859" s="203">
        <v>67</v>
      </c>
      <c r="I859" s="202"/>
      <c r="J859" s="201">
        <f>ROUND(I859*H859,2)</f>
        <v>0</v>
      </c>
      <c r="K859" s="200" t="s">
        <v>279</v>
      </c>
      <c r="L859" s="189"/>
      <c r="M859" s="199" t="s">
        <v>1</v>
      </c>
      <c r="N859" s="224" t="s">
        <v>26</v>
      </c>
      <c r="O859" s="223"/>
      <c r="P859" s="222">
        <f>O859*H859</f>
        <v>0</v>
      </c>
      <c r="Q859" s="222">
        <v>0</v>
      </c>
      <c r="R859" s="222">
        <f>Q859*H859</f>
        <v>0</v>
      </c>
      <c r="S859" s="222">
        <v>0</v>
      </c>
      <c r="T859" s="221">
        <f>S859*H859</f>
        <v>0</v>
      </c>
      <c r="AR859" s="193" t="s">
        <v>115</v>
      </c>
      <c r="AT859" s="193" t="s">
        <v>110</v>
      </c>
      <c r="AU859" s="193" t="s">
        <v>42</v>
      </c>
      <c r="AY859" s="193" t="s">
        <v>108</v>
      </c>
      <c r="BE859" s="194">
        <f>IF(N859="základní",J859,0)</f>
        <v>0</v>
      </c>
      <c r="BF859" s="194">
        <f>IF(N859="snížená",J859,0)</f>
        <v>0</v>
      </c>
      <c r="BG859" s="194">
        <f>IF(N859="zákl. přenesená",J859,0)</f>
        <v>0</v>
      </c>
      <c r="BH859" s="194">
        <f>IF(N859="sníž. přenesená",J859,0)</f>
        <v>0</v>
      </c>
      <c r="BI859" s="194">
        <f>IF(N859="nulová",J859,0)</f>
        <v>0</v>
      </c>
      <c r="BJ859" s="193" t="s">
        <v>38</v>
      </c>
      <c r="BK859" s="194">
        <f>ROUND(I859*H859,2)</f>
        <v>0</v>
      </c>
      <c r="BL859" s="193" t="s">
        <v>115</v>
      </c>
      <c r="BM859" s="193" t="s">
        <v>1176</v>
      </c>
    </row>
    <row r="860" spans="2:65" s="227" customFormat="1" ht="27" x14ac:dyDescent="0.3">
      <c r="B860" s="232"/>
      <c r="D860" s="240" t="s">
        <v>117</v>
      </c>
      <c r="E860" s="239" t="s">
        <v>1</v>
      </c>
      <c r="F860" s="238" t="s">
        <v>712</v>
      </c>
      <c r="H860" s="237">
        <v>67</v>
      </c>
      <c r="I860" s="233"/>
      <c r="L860" s="232"/>
      <c r="M860" s="231"/>
      <c r="N860" s="230"/>
      <c r="O860" s="230"/>
      <c r="P860" s="230"/>
      <c r="Q860" s="230"/>
      <c r="R860" s="230"/>
      <c r="S860" s="230"/>
      <c r="T860" s="229"/>
      <c r="AT860" s="228" t="s">
        <v>117</v>
      </c>
      <c r="AU860" s="228" t="s">
        <v>42</v>
      </c>
      <c r="AV860" s="227" t="s">
        <v>42</v>
      </c>
      <c r="AW860" s="227" t="s">
        <v>19</v>
      </c>
      <c r="AX860" s="227" t="s">
        <v>37</v>
      </c>
      <c r="AY860" s="228" t="s">
        <v>108</v>
      </c>
    </row>
    <row r="861" spans="2:65" s="188" customFormat="1" ht="22.5" customHeight="1" x14ac:dyDescent="0.3">
      <c r="B861" s="207"/>
      <c r="C861" s="252" t="s">
        <v>1234</v>
      </c>
      <c r="D861" s="252" t="s">
        <v>178</v>
      </c>
      <c r="E861" s="251" t="s">
        <v>1178</v>
      </c>
      <c r="F861" s="246" t="s">
        <v>1179</v>
      </c>
      <c r="G861" s="250" t="s">
        <v>278</v>
      </c>
      <c r="H861" s="249">
        <v>23</v>
      </c>
      <c r="I861" s="248"/>
      <c r="J861" s="247">
        <f>ROUND(I861*H861,2)</f>
        <v>0</v>
      </c>
      <c r="K861" s="246" t="s">
        <v>279</v>
      </c>
      <c r="L861" s="245"/>
      <c r="M861" s="244" t="s">
        <v>1</v>
      </c>
      <c r="N861" s="243" t="s">
        <v>26</v>
      </c>
      <c r="O861" s="223"/>
      <c r="P861" s="222">
        <f>O861*H861</f>
        <v>0</v>
      </c>
      <c r="Q861" s="222">
        <v>7.7999999999999999E-4</v>
      </c>
      <c r="R861" s="222">
        <f>Q861*H861</f>
        <v>1.7940000000000001E-2</v>
      </c>
      <c r="S861" s="222">
        <v>0</v>
      </c>
      <c r="T861" s="221">
        <f>S861*H861</f>
        <v>0</v>
      </c>
      <c r="AR861" s="193" t="s">
        <v>152</v>
      </c>
      <c r="AT861" s="193" t="s">
        <v>178</v>
      </c>
      <c r="AU861" s="193" t="s">
        <v>42</v>
      </c>
      <c r="AY861" s="193" t="s">
        <v>108</v>
      </c>
      <c r="BE861" s="194">
        <f>IF(N861="základní",J861,0)</f>
        <v>0</v>
      </c>
      <c r="BF861" s="194">
        <f>IF(N861="snížená",J861,0)</f>
        <v>0</v>
      </c>
      <c r="BG861" s="194">
        <f>IF(N861="zákl. přenesená",J861,0)</f>
        <v>0</v>
      </c>
      <c r="BH861" s="194">
        <f>IF(N861="sníž. přenesená",J861,0)</f>
        <v>0</v>
      </c>
      <c r="BI861" s="194">
        <f>IF(N861="nulová",J861,0)</f>
        <v>0</v>
      </c>
      <c r="BJ861" s="193" t="s">
        <v>38</v>
      </c>
      <c r="BK861" s="194">
        <f>ROUND(I861*H861,2)</f>
        <v>0</v>
      </c>
      <c r="BL861" s="193" t="s">
        <v>115</v>
      </c>
      <c r="BM861" s="193" t="s">
        <v>1180</v>
      </c>
    </row>
    <row r="862" spans="2:65" s="227" customFormat="1" ht="27" x14ac:dyDescent="0.3">
      <c r="B862" s="232"/>
      <c r="D862" s="240" t="s">
        <v>117</v>
      </c>
      <c r="E862" s="239" t="s">
        <v>1</v>
      </c>
      <c r="F862" s="238" t="s">
        <v>1181</v>
      </c>
      <c r="H862" s="237">
        <v>23</v>
      </c>
      <c r="I862" s="233"/>
      <c r="L862" s="232"/>
      <c r="M862" s="231"/>
      <c r="N862" s="230"/>
      <c r="O862" s="230"/>
      <c r="P862" s="230"/>
      <c r="Q862" s="230"/>
      <c r="R862" s="230"/>
      <c r="S862" s="230"/>
      <c r="T862" s="229"/>
      <c r="AT862" s="228" t="s">
        <v>117</v>
      </c>
      <c r="AU862" s="228" t="s">
        <v>42</v>
      </c>
      <c r="AV862" s="227" t="s">
        <v>42</v>
      </c>
      <c r="AW862" s="227" t="s">
        <v>19</v>
      </c>
      <c r="AX862" s="227" t="s">
        <v>37</v>
      </c>
      <c r="AY862" s="228" t="s">
        <v>108</v>
      </c>
    </row>
    <row r="863" spans="2:65" s="188" customFormat="1" ht="22.5" customHeight="1" x14ac:dyDescent="0.3">
      <c r="B863" s="207"/>
      <c r="C863" s="252" t="s">
        <v>1238</v>
      </c>
      <c r="D863" s="252" t="s">
        <v>178</v>
      </c>
      <c r="E863" s="251" t="s">
        <v>1183</v>
      </c>
      <c r="F863" s="246" t="s">
        <v>1184</v>
      </c>
      <c r="G863" s="250" t="s">
        <v>1185</v>
      </c>
      <c r="H863" s="249">
        <v>6.7000000000000004E-2</v>
      </c>
      <c r="I863" s="248"/>
      <c r="J863" s="247">
        <f>ROUND(I863*H863,2)</f>
        <v>0</v>
      </c>
      <c r="K863" s="246" t="s">
        <v>279</v>
      </c>
      <c r="L863" s="245"/>
      <c r="M863" s="244" t="s">
        <v>1</v>
      </c>
      <c r="N863" s="243" t="s">
        <v>26</v>
      </c>
      <c r="O863" s="223"/>
      <c r="P863" s="222">
        <f>O863*H863</f>
        <v>0</v>
      </c>
      <c r="Q863" s="222">
        <v>1.7299999999999999E-2</v>
      </c>
      <c r="R863" s="222">
        <f>Q863*H863</f>
        <v>1.1590999999999999E-3</v>
      </c>
      <c r="S863" s="222">
        <v>0</v>
      </c>
      <c r="T863" s="221">
        <f>S863*H863</f>
        <v>0</v>
      </c>
      <c r="AR863" s="193" t="s">
        <v>152</v>
      </c>
      <c r="AT863" s="193" t="s">
        <v>178</v>
      </c>
      <c r="AU863" s="193" t="s">
        <v>42</v>
      </c>
      <c r="AY863" s="193" t="s">
        <v>108</v>
      </c>
      <c r="BE863" s="194">
        <f>IF(N863="základní",J863,0)</f>
        <v>0</v>
      </c>
      <c r="BF863" s="194">
        <f>IF(N863="snížená",J863,0)</f>
        <v>0</v>
      </c>
      <c r="BG863" s="194">
        <f>IF(N863="zákl. přenesená",J863,0)</f>
        <v>0</v>
      </c>
      <c r="BH863" s="194">
        <f>IF(N863="sníž. přenesená",J863,0)</f>
        <v>0</v>
      </c>
      <c r="BI863" s="194">
        <f>IF(N863="nulová",J863,0)</f>
        <v>0</v>
      </c>
      <c r="BJ863" s="193" t="s">
        <v>38</v>
      </c>
      <c r="BK863" s="194">
        <f>ROUND(I863*H863,2)</f>
        <v>0</v>
      </c>
      <c r="BL863" s="193" t="s">
        <v>115</v>
      </c>
      <c r="BM863" s="193" t="s">
        <v>1186</v>
      </c>
    </row>
    <row r="864" spans="2:65" s="227" customFormat="1" ht="27" x14ac:dyDescent="0.3">
      <c r="B864" s="232"/>
      <c r="D864" s="236" t="s">
        <v>117</v>
      </c>
      <c r="E864" s="228" t="s">
        <v>1</v>
      </c>
      <c r="F864" s="235" t="s">
        <v>712</v>
      </c>
      <c r="H864" s="234">
        <v>67</v>
      </c>
      <c r="I864" s="233"/>
      <c r="L864" s="232"/>
      <c r="M864" s="231"/>
      <c r="N864" s="230"/>
      <c r="O864" s="230"/>
      <c r="P864" s="230"/>
      <c r="Q864" s="230"/>
      <c r="R864" s="230"/>
      <c r="S864" s="230"/>
      <c r="T864" s="229"/>
      <c r="AT864" s="228" t="s">
        <v>117</v>
      </c>
      <c r="AU864" s="228" t="s">
        <v>42</v>
      </c>
      <c r="AV864" s="227" t="s">
        <v>42</v>
      </c>
      <c r="AW864" s="227" t="s">
        <v>19</v>
      </c>
      <c r="AX864" s="227" t="s">
        <v>37</v>
      </c>
      <c r="AY864" s="228" t="s">
        <v>108</v>
      </c>
    </row>
    <row r="865" spans="2:65" s="227" customFormat="1" x14ac:dyDescent="0.3">
      <c r="B865" s="232"/>
      <c r="D865" s="240" t="s">
        <v>117</v>
      </c>
      <c r="F865" s="238" t="s">
        <v>1187</v>
      </c>
      <c r="H865" s="237">
        <v>6.7000000000000004E-2</v>
      </c>
      <c r="I865" s="233"/>
      <c r="L865" s="232"/>
      <c r="M865" s="231"/>
      <c r="N865" s="230"/>
      <c r="O865" s="230"/>
      <c r="P865" s="230"/>
      <c r="Q865" s="230"/>
      <c r="R865" s="230"/>
      <c r="S865" s="230"/>
      <c r="T865" s="229"/>
      <c r="AT865" s="228" t="s">
        <v>117</v>
      </c>
      <c r="AU865" s="228" t="s">
        <v>42</v>
      </c>
      <c r="AV865" s="227" t="s">
        <v>42</v>
      </c>
      <c r="AW865" s="227" t="s">
        <v>2</v>
      </c>
      <c r="AX865" s="227" t="s">
        <v>38</v>
      </c>
      <c r="AY865" s="228" t="s">
        <v>108</v>
      </c>
    </row>
    <row r="866" spans="2:65" s="188" customFormat="1" ht="22.5" customHeight="1" x14ac:dyDescent="0.3">
      <c r="B866" s="207"/>
      <c r="C866" s="252" t="s">
        <v>1244</v>
      </c>
      <c r="D866" s="252" t="s">
        <v>178</v>
      </c>
      <c r="E866" s="251" t="s">
        <v>1189</v>
      </c>
      <c r="F866" s="246" t="s">
        <v>1190</v>
      </c>
      <c r="G866" s="250" t="s">
        <v>1185</v>
      </c>
      <c r="H866" s="249">
        <v>6.7000000000000004E-2</v>
      </c>
      <c r="I866" s="248"/>
      <c r="J866" s="247">
        <f>ROUND(I866*H866,2)</f>
        <v>0</v>
      </c>
      <c r="K866" s="246" t="s">
        <v>279</v>
      </c>
      <c r="L866" s="245"/>
      <c r="M866" s="244" t="s">
        <v>1</v>
      </c>
      <c r="N866" s="243" t="s">
        <v>26</v>
      </c>
      <c r="O866" s="223"/>
      <c r="P866" s="222">
        <f>O866*H866</f>
        <v>0</v>
      </c>
      <c r="Q866" s="222">
        <v>6.2700000000000004E-3</v>
      </c>
      <c r="R866" s="222">
        <f>Q866*H866</f>
        <v>4.2009000000000003E-4</v>
      </c>
      <c r="S866" s="222">
        <v>0</v>
      </c>
      <c r="T866" s="221">
        <f>S866*H866</f>
        <v>0</v>
      </c>
      <c r="AR866" s="193" t="s">
        <v>152</v>
      </c>
      <c r="AT866" s="193" t="s">
        <v>178</v>
      </c>
      <c r="AU866" s="193" t="s">
        <v>42</v>
      </c>
      <c r="AY866" s="193" t="s">
        <v>108</v>
      </c>
      <c r="BE866" s="194">
        <f>IF(N866="základní",J866,0)</f>
        <v>0</v>
      </c>
      <c r="BF866" s="194">
        <f>IF(N866="snížená",J866,0)</f>
        <v>0</v>
      </c>
      <c r="BG866" s="194">
        <f>IF(N866="zákl. přenesená",J866,0)</f>
        <v>0</v>
      </c>
      <c r="BH866" s="194">
        <f>IF(N866="sníž. přenesená",J866,0)</f>
        <v>0</v>
      </c>
      <c r="BI866" s="194">
        <f>IF(N866="nulová",J866,0)</f>
        <v>0</v>
      </c>
      <c r="BJ866" s="193" t="s">
        <v>38</v>
      </c>
      <c r="BK866" s="194">
        <f>ROUND(I866*H866,2)</f>
        <v>0</v>
      </c>
      <c r="BL866" s="193" t="s">
        <v>115</v>
      </c>
      <c r="BM866" s="193" t="s">
        <v>1191</v>
      </c>
    </row>
    <row r="867" spans="2:65" s="227" customFormat="1" ht="27" x14ac:dyDescent="0.3">
      <c r="B867" s="232"/>
      <c r="D867" s="236" t="s">
        <v>117</v>
      </c>
      <c r="E867" s="228" t="s">
        <v>1</v>
      </c>
      <c r="F867" s="235" t="s">
        <v>712</v>
      </c>
      <c r="H867" s="234">
        <v>67</v>
      </c>
      <c r="I867" s="233"/>
      <c r="L867" s="232"/>
      <c r="M867" s="231"/>
      <c r="N867" s="230"/>
      <c r="O867" s="230"/>
      <c r="P867" s="230"/>
      <c r="Q867" s="230"/>
      <c r="R867" s="230"/>
      <c r="S867" s="230"/>
      <c r="T867" s="229"/>
      <c r="AT867" s="228" t="s">
        <v>117</v>
      </c>
      <c r="AU867" s="228" t="s">
        <v>42</v>
      </c>
      <c r="AV867" s="227" t="s">
        <v>42</v>
      </c>
      <c r="AW867" s="227" t="s">
        <v>19</v>
      </c>
      <c r="AX867" s="227" t="s">
        <v>37</v>
      </c>
      <c r="AY867" s="228" t="s">
        <v>108</v>
      </c>
    </row>
    <row r="868" spans="2:65" s="227" customFormat="1" x14ac:dyDescent="0.3">
      <c r="B868" s="232"/>
      <c r="D868" s="240" t="s">
        <v>117</v>
      </c>
      <c r="F868" s="238" t="s">
        <v>1187</v>
      </c>
      <c r="H868" s="237">
        <v>6.7000000000000004E-2</v>
      </c>
      <c r="I868" s="233"/>
      <c r="L868" s="232"/>
      <c r="M868" s="231"/>
      <c r="N868" s="230"/>
      <c r="O868" s="230"/>
      <c r="P868" s="230"/>
      <c r="Q868" s="230"/>
      <c r="R868" s="230"/>
      <c r="S868" s="230"/>
      <c r="T868" s="229"/>
      <c r="AT868" s="228" t="s">
        <v>117</v>
      </c>
      <c r="AU868" s="228" t="s">
        <v>42</v>
      </c>
      <c r="AV868" s="227" t="s">
        <v>42</v>
      </c>
      <c r="AW868" s="227" t="s">
        <v>2</v>
      </c>
      <c r="AX868" s="227" t="s">
        <v>38</v>
      </c>
      <c r="AY868" s="228" t="s">
        <v>108</v>
      </c>
    </row>
    <row r="869" spans="2:65" s="188" customFormat="1" ht="22.5" customHeight="1" x14ac:dyDescent="0.3">
      <c r="B869" s="207"/>
      <c r="C869" s="206" t="s">
        <v>1249</v>
      </c>
      <c r="D869" s="206" t="s">
        <v>110</v>
      </c>
      <c r="E869" s="205" t="s">
        <v>1193</v>
      </c>
      <c r="F869" s="200" t="s">
        <v>1194</v>
      </c>
      <c r="G869" s="204" t="s">
        <v>385</v>
      </c>
      <c r="H869" s="203">
        <v>12</v>
      </c>
      <c r="I869" s="202"/>
      <c r="J869" s="201">
        <f>ROUND(I869*H869,2)</f>
        <v>0</v>
      </c>
      <c r="K869" s="200" t="s">
        <v>279</v>
      </c>
      <c r="L869" s="189"/>
      <c r="M869" s="199" t="s">
        <v>1</v>
      </c>
      <c r="N869" s="224" t="s">
        <v>26</v>
      </c>
      <c r="O869" s="223"/>
      <c r="P869" s="222">
        <f>O869*H869</f>
        <v>0</v>
      </c>
      <c r="Q869" s="222">
        <v>0</v>
      </c>
      <c r="R869" s="222">
        <f>Q869*H869</f>
        <v>0</v>
      </c>
      <c r="S869" s="222">
        <v>1.4E-2</v>
      </c>
      <c r="T869" s="221">
        <f>S869*H869</f>
        <v>0.16800000000000001</v>
      </c>
      <c r="AR869" s="193" t="s">
        <v>192</v>
      </c>
      <c r="AT869" s="193" t="s">
        <v>110</v>
      </c>
      <c r="AU869" s="193" t="s">
        <v>42</v>
      </c>
      <c r="AY869" s="193" t="s">
        <v>108</v>
      </c>
      <c r="BE869" s="194">
        <f>IF(N869="základní",J869,0)</f>
        <v>0</v>
      </c>
      <c r="BF869" s="194">
        <f>IF(N869="snížená",J869,0)</f>
        <v>0</v>
      </c>
      <c r="BG869" s="194">
        <f>IF(N869="zákl. přenesená",J869,0)</f>
        <v>0</v>
      </c>
      <c r="BH869" s="194">
        <f>IF(N869="sníž. přenesená",J869,0)</f>
        <v>0</v>
      </c>
      <c r="BI869" s="194">
        <f>IF(N869="nulová",J869,0)</f>
        <v>0</v>
      </c>
      <c r="BJ869" s="193" t="s">
        <v>38</v>
      </c>
      <c r="BK869" s="194">
        <f>ROUND(I869*H869,2)</f>
        <v>0</v>
      </c>
      <c r="BL869" s="193" t="s">
        <v>192</v>
      </c>
      <c r="BM869" s="193" t="s">
        <v>1195</v>
      </c>
    </row>
    <row r="870" spans="2:65" s="227" customFormat="1" x14ac:dyDescent="0.3">
      <c r="B870" s="232"/>
      <c r="D870" s="240" t="s">
        <v>117</v>
      </c>
      <c r="E870" s="239" t="s">
        <v>1</v>
      </c>
      <c r="F870" s="238" t="s">
        <v>1196</v>
      </c>
      <c r="H870" s="237">
        <v>12</v>
      </c>
      <c r="I870" s="233"/>
      <c r="L870" s="232"/>
      <c r="M870" s="231"/>
      <c r="N870" s="230"/>
      <c r="O870" s="230"/>
      <c r="P870" s="230"/>
      <c r="Q870" s="230"/>
      <c r="R870" s="230"/>
      <c r="S870" s="230"/>
      <c r="T870" s="229"/>
      <c r="AT870" s="228" t="s">
        <v>117</v>
      </c>
      <c r="AU870" s="228" t="s">
        <v>42</v>
      </c>
      <c r="AV870" s="227" t="s">
        <v>42</v>
      </c>
      <c r="AW870" s="227" t="s">
        <v>19</v>
      </c>
      <c r="AX870" s="227" t="s">
        <v>37</v>
      </c>
      <c r="AY870" s="228" t="s">
        <v>108</v>
      </c>
    </row>
    <row r="871" spans="2:65" s="188" customFormat="1" ht="22.5" customHeight="1" x14ac:dyDescent="0.3">
      <c r="B871" s="207"/>
      <c r="C871" s="206" t="s">
        <v>1254</v>
      </c>
      <c r="D871" s="206" t="s">
        <v>110</v>
      </c>
      <c r="E871" s="205" t="s">
        <v>1198</v>
      </c>
      <c r="F871" s="200" t="s">
        <v>1199</v>
      </c>
      <c r="G871" s="204" t="s">
        <v>385</v>
      </c>
      <c r="H871" s="203">
        <v>12</v>
      </c>
      <c r="I871" s="202"/>
      <c r="J871" s="201">
        <f>ROUND(I871*H871,2)</f>
        <v>0</v>
      </c>
      <c r="K871" s="200" t="s">
        <v>279</v>
      </c>
      <c r="L871" s="189"/>
      <c r="M871" s="199" t="s">
        <v>1</v>
      </c>
      <c r="N871" s="224" t="s">
        <v>26</v>
      </c>
      <c r="O871" s="223"/>
      <c r="P871" s="222">
        <f>O871*H871</f>
        <v>0</v>
      </c>
      <c r="Q871" s="222">
        <v>1.363E-2</v>
      </c>
      <c r="R871" s="222">
        <f>Q871*H871</f>
        <v>0.16355999999999998</v>
      </c>
      <c r="S871" s="222">
        <v>0</v>
      </c>
      <c r="T871" s="221">
        <f>S871*H871</f>
        <v>0</v>
      </c>
      <c r="AR871" s="193" t="s">
        <v>192</v>
      </c>
      <c r="AT871" s="193" t="s">
        <v>110</v>
      </c>
      <c r="AU871" s="193" t="s">
        <v>42</v>
      </c>
      <c r="AY871" s="193" t="s">
        <v>108</v>
      </c>
      <c r="BE871" s="194">
        <f>IF(N871="základní",J871,0)</f>
        <v>0</v>
      </c>
      <c r="BF871" s="194">
        <f>IF(N871="snížená",J871,0)</f>
        <v>0</v>
      </c>
      <c r="BG871" s="194">
        <f>IF(N871="zákl. přenesená",J871,0)</f>
        <v>0</v>
      </c>
      <c r="BH871" s="194">
        <f>IF(N871="sníž. přenesená",J871,0)</f>
        <v>0</v>
      </c>
      <c r="BI871" s="194">
        <f>IF(N871="nulová",J871,0)</f>
        <v>0</v>
      </c>
      <c r="BJ871" s="193" t="s">
        <v>38</v>
      </c>
      <c r="BK871" s="194">
        <f>ROUND(I871*H871,2)</f>
        <v>0</v>
      </c>
      <c r="BL871" s="193" t="s">
        <v>192</v>
      </c>
      <c r="BM871" s="193" t="s">
        <v>1200</v>
      </c>
    </row>
    <row r="872" spans="2:65" s="227" customFormat="1" x14ac:dyDescent="0.3">
      <c r="B872" s="232"/>
      <c r="D872" s="240" t="s">
        <v>117</v>
      </c>
      <c r="E872" s="239" t="s">
        <v>1</v>
      </c>
      <c r="F872" s="238" t="s">
        <v>1201</v>
      </c>
      <c r="H872" s="237">
        <v>12</v>
      </c>
      <c r="I872" s="233"/>
      <c r="L872" s="232"/>
      <c r="M872" s="231"/>
      <c r="N872" s="230"/>
      <c r="O872" s="230"/>
      <c r="P872" s="230"/>
      <c r="Q872" s="230"/>
      <c r="R872" s="230"/>
      <c r="S872" s="230"/>
      <c r="T872" s="229"/>
      <c r="AT872" s="228" t="s">
        <v>117</v>
      </c>
      <c r="AU872" s="228" t="s">
        <v>42</v>
      </c>
      <c r="AV872" s="227" t="s">
        <v>42</v>
      </c>
      <c r="AW872" s="227" t="s">
        <v>19</v>
      </c>
      <c r="AX872" s="227" t="s">
        <v>37</v>
      </c>
      <c r="AY872" s="228" t="s">
        <v>108</v>
      </c>
    </row>
    <row r="873" spans="2:65" s="188" customFormat="1" ht="22.5" customHeight="1" x14ac:dyDescent="0.3">
      <c r="B873" s="207"/>
      <c r="C873" s="206" t="s">
        <v>1261</v>
      </c>
      <c r="D873" s="206" t="s">
        <v>110</v>
      </c>
      <c r="E873" s="205" t="s">
        <v>1203</v>
      </c>
      <c r="F873" s="200" t="s">
        <v>1204</v>
      </c>
      <c r="G873" s="204" t="s">
        <v>113</v>
      </c>
      <c r="H873" s="203">
        <v>3.84</v>
      </c>
      <c r="I873" s="202"/>
      <c r="J873" s="201">
        <f>ROUND(I873*H873,2)</f>
        <v>0</v>
      </c>
      <c r="K873" s="200" t="s">
        <v>279</v>
      </c>
      <c r="L873" s="189"/>
      <c r="M873" s="199" t="s">
        <v>1</v>
      </c>
      <c r="N873" s="224" t="s">
        <v>26</v>
      </c>
      <c r="O873" s="223"/>
      <c r="P873" s="222">
        <f>O873*H873</f>
        <v>0</v>
      </c>
      <c r="Q873" s="222">
        <v>9.9600000000000001E-3</v>
      </c>
      <c r="R873" s="222">
        <f>Q873*H873</f>
        <v>3.82464E-2</v>
      </c>
      <c r="S873" s="222">
        <v>0</v>
      </c>
      <c r="T873" s="221">
        <f>S873*H873</f>
        <v>0</v>
      </c>
      <c r="AR873" s="193" t="s">
        <v>192</v>
      </c>
      <c r="AT873" s="193" t="s">
        <v>110</v>
      </c>
      <c r="AU873" s="193" t="s">
        <v>42</v>
      </c>
      <c r="AY873" s="193" t="s">
        <v>108</v>
      </c>
      <c r="BE873" s="194">
        <f>IF(N873="základní",J873,0)</f>
        <v>0</v>
      </c>
      <c r="BF873" s="194">
        <f>IF(N873="snížená",J873,0)</f>
        <v>0</v>
      </c>
      <c r="BG873" s="194">
        <f>IF(N873="zákl. přenesená",J873,0)</f>
        <v>0</v>
      </c>
      <c r="BH873" s="194">
        <f>IF(N873="sníž. přenesená",J873,0)</f>
        <v>0</v>
      </c>
      <c r="BI873" s="194">
        <f>IF(N873="nulová",J873,0)</f>
        <v>0</v>
      </c>
      <c r="BJ873" s="193" t="s">
        <v>38</v>
      </c>
      <c r="BK873" s="194">
        <f>ROUND(I873*H873,2)</f>
        <v>0</v>
      </c>
      <c r="BL873" s="193" t="s">
        <v>192</v>
      </c>
      <c r="BM873" s="193" t="s">
        <v>1205</v>
      </c>
    </row>
    <row r="874" spans="2:65" s="227" customFormat="1" x14ac:dyDescent="0.3">
      <c r="B874" s="232"/>
      <c r="D874" s="240" t="s">
        <v>117</v>
      </c>
      <c r="E874" s="239" t="s">
        <v>1</v>
      </c>
      <c r="F874" s="238" t="s">
        <v>1206</v>
      </c>
      <c r="H874" s="237">
        <v>3.84</v>
      </c>
      <c r="I874" s="233"/>
      <c r="L874" s="232"/>
      <c r="M874" s="231"/>
      <c r="N874" s="230"/>
      <c r="O874" s="230"/>
      <c r="P874" s="230"/>
      <c r="Q874" s="230"/>
      <c r="R874" s="230"/>
      <c r="S874" s="230"/>
      <c r="T874" s="229"/>
      <c r="AT874" s="228" t="s">
        <v>117</v>
      </c>
      <c r="AU874" s="228" t="s">
        <v>42</v>
      </c>
      <c r="AV874" s="227" t="s">
        <v>42</v>
      </c>
      <c r="AW874" s="227" t="s">
        <v>19</v>
      </c>
      <c r="AX874" s="227" t="s">
        <v>37</v>
      </c>
      <c r="AY874" s="228" t="s">
        <v>108</v>
      </c>
    </row>
    <row r="875" spans="2:65" s="188" customFormat="1" ht="22.5" customHeight="1" x14ac:dyDescent="0.3">
      <c r="B875" s="207"/>
      <c r="C875" s="206" t="s">
        <v>1267</v>
      </c>
      <c r="D875" s="206" t="s">
        <v>110</v>
      </c>
      <c r="E875" s="205" t="s">
        <v>1208</v>
      </c>
      <c r="F875" s="200" t="s">
        <v>1209</v>
      </c>
      <c r="G875" s="204" t="s">
        <v>113</v>
      </c>
      <c r="H875" s="203">
        <v>178.08</v>
      </c>
      <c r="I875" s="202"/>
      <c r="J875" s="201">
        <f>ROUND(I875*H875,2)</f>
        <v>0</v>
      </c>
      <c r="K875" s="200" t="s">
        <v>279</v>
      </c>
      <c r="L875" s="189"/>
      <c r="M875" s="199" t="s">
        <v>1</v>
      </c>
      <c r="N875" s="224" t="s">
        <v>26</v>
      </c>
      <c r="O875" s="223"/>
      <c r="P875" s="222">
        <f>O875*H875</f>
        <v>0</v>
      </c>
      <c r="Q875" s="222">
        <v>0</v>
      </c>
      <c r="R875" s="222">
        <f>Q875*H875</f>
        <v>0</v>
      </c>
      <c r="S875" s="222">
        <v>0</v>
      </c>
      <c r="T875" s="221">
        <f>S875*H875</f>
        <v>0</v>
      </c>
      <c r="AR875" s="193" t="s">
        <v>192</v>
      </c>
      <c r="AT875" s="193" t="s">
        <v>110</v>
      </c>
      <c r="AU875" s="193" t="s">
        <v>42</v>
      </c>
      <c r="AY875" s="193" t="s">
        <v>108</v>
      </c>
      <c r="BE875" s="194">
        <f>IF(N875="základní",J875,0)</f>
        <v>0</v>
      </c>
      <c r="BF875" s="194">
        <f>IF(N875="snížená",J875,0)</f>
        <v>0</v>
      </c>
      <c r="BG875" s="194">
        <f>IF(N875="zákl. přenesená",J875,0)</f>
        <v>0</v>
      </c>
      <c r="BH875" s="194">
        <f>IF(N875="sníž. přenesená",J875,0)</f>
        <v>0</v>
      </c>
      <c r="BI875" s="194">
        <f>IF(N875="nulová",J875,0)</f>
        <v>0</v>
      </c>
      <c r="BJ875" s="193" t="s">
        <v>38</v>
      </c>
      <c r="BK875" s="194">
        <f>ROUND(I875*H875,2)</f>
        <v>0</v>
      </c>
      <c r="BL875" s="193" t="s">
        <v>192</v>
      </c>
      <c r="BM875" s="193" t="s">
        <v>1210</v>
      </c>
    </row>
    <row r="876" spans="2:65" s="257" customFormat="1" x14ac:dyDescent="0.3">
      <c r="B876" s="262"/>
      <c r="D876" s="236" t="s">
        <v>117</v>
      </c>
      <c r="E876" s="258" t="s">
        <v>1</v>
      </c>
      <c r="F876" s="264" t="s">
        <v>1028</v>
      </c>
      <c r="H876" s="258" t="s">
        <v>1</v>
      </c>
      <c r="I876" s="263"/>
      <c r="L876" s="262"/>
      <c r="M876" s="261"/>
      <c r="N876" s="260"/>
      <c r="O876" s="260"/>
      <c r="P876" s="260"/>
      <c r="Q876" s="260"/>
      <c r="R876" s="260"/>
      <c r="S876" s="260"/>
      <c r="T876" s="259"/>
      <c r="AT876" s="258" t="s">
        <v>117</v>
      </c>
      <c r="AU876" s="258" t="s">
        <v>42</v>
      </c>
      <c r="AV876" s="257" t="s">
        <v>38</v>
      </c>
      <c r="AW876" s="257" t="s">
        <v>19</v>
      </c>
      <c r="AX876" s="257" t="s">
        <v>37</v>
      </c>
      <c r="AY876" s="258" t="s">
        <v>108</v>
      </c>
    </row>
    <row r="877" spans="2:65" s="257" customFormat="1" x14ac:dyDescent="0.3">
      <c r="B877" s="262"/>
      <c r="D877" s="236" t="s">
        <v>117</v>
      </c>
      <c r="E877" s="258" t="s">
        <v>1</v>
      </c>
      <c r="F877" s="264" t="s">
        <v>1028</v>
      </c>
      <c r="H877" s="258" t="s">
        <v>1</v>
      </c>
      <c r="I877" s="263"/>
      <c r="L877" s="262"/>
      <c r="M877" s="261"/>
      <c r="N877" s="260"/>
      <c r="O877" s="260"/>
      <c r="P877" s="260"/>
      <c r="Q877" s="260"/>
      <c r="R877" s="260"/>
      <c r="S877" s="260"/>
      <c r="T877" s="259"/>
      <c r="AT877" s="258" t="s">
        <v>117</v>
      </c>
      <c r="AU877" s="258" t="s">
        <v>42</v>
      </c>
      <c r="AV877" s="257" t="s">
        <v>38</v>
      </c>
      <c r="AW877" s="257" t="s">
        <v>19</v>
      </c>
      <c r="AX877" s="257" t="s">
        <v>37</v>
      </c>
      <c r="AY877" s="258" t="s">
        <v>108</v>
      </c>
    </row>
    <row r="878" spans="2:65" s="227" customFormat="1" x14ac:dyDescent="0.3">
      <c r="B878" s="232"/>
      <c r="D878" s="236" t="s">
        <v>117</v>
      </c>
      <c r="E878" s="228" t="s">
        <v>1</v>
      </c>
      <c r="F878" s="235" t="s">
        <v>1048</v>
      </c>
      <c r="H878" s="234">
        <v>15.75</v>
      </c>
      <c r="I878" s="233"/>
      <c r="L878" s="232"/>
      <c r="M878" s="231"/>
      <c r="N878" s="230"/>
      <c r="O878" s="230"/>
      <c r="P878" s="230"/>
      <c r="Q878" s="230"/>
      <c r="R878" s="230"/>
      <c r="S878" s="230"/>
      <c r="T878" s="229"/>
      <c r="AT878" s="228" t="s">
        <v>117</v>
      </c>
      <c r="AU878" s="228" t="s">
        <v>42</v>
      </c>
      <c r="AV878" s="227" t="s">
        <v>42</v>
      </c>
      <c r="AW878" s="227" t="s">
        <v>19</v>
      </c>
      <c r="AX878" s="227" t="s">
        <v>37</v>
      </c>
      <c r="AY878" s="228" t="s">
        <v>108</v>
      </c>
    </row>
    <row r="879" spans="2:65" s="227" customFormat="1" x14ac:dyDescent="0.3">
      <c r="B879" s="232"/>
      <c r="D879" s="240" t="s">
        <v>117</v>
      </c>
      <c r="E879" s="239" t="s">
        <v>1</v>
      </c>
      <c r="F879" s="238" t="s">
        <v>1211</v>
      </c>
      <c r="H879" s="237">
        <v>162.33000000000001</v>
      </c>
      <c r="I879" s="233"/>
      <c r="L879" s="232"/>
      <c r="M879" s="231"/>
      <c r="N879" s="230"/>
      <c r="O879" s="230"/>
      <c r="P879" s="230"/>
      <c r="Q879" s="230"/>
      <c r="R879" s="230"/>
      <c r="S879" s="230"/>
      <c r="T879" s="229"/>
      <c r="AT879" s="228" t="s">
        <v>117</v>
      </c>
      <c r="AU879" s="228" t="s">
        <v>42</v>
      </c>
      <c r="AV879" s="227" t="s">
        <v>42</v>
      </c>
      <c r="AW879" s="227" t="s">
        <v>19</v>
      </c>
      <c r="AX879" s="227" t="s">
        <v>37</v>
      </c>
      <c r="AY879" s="228" t="s">
        <v>108</v>
      </c>
    </row>
    <row r="880" spans="2:65" s="188" customFormat="1" ht="22.5" customHeight="1" x14ac:dyDescent="0.3">
      <c r="B880" s="207"/>
      <c r="C880" s="252" t="s">
        <v>1272</v>
      </c>
      <c r="D880" s="252" t="s">
        <v>178</v>
      </c>
      <c r="E880" s="251" t="s">
        <v>1213</v>
      </c>
      <c r="F880" s="246" t="s">
        <v>1214</v>
      </c>
      <c r="G880" s="250" t="s">
        <v>122</v>
      </c>
      <c r="H880" s="249">
        <v>2.8220000000000001</v>
      </c>
      <c r="I880" s="248"/>
      <c r="J880" s="247">
        <f>ROUND(I880*H880,2)</f>
        <v>0</v>
      </c>
      <c r="K880" s="246" t="s">
        <v>279</v>
      </c>
      <c r="L880" s="245"/>
      <c r="M880" s="244" t="s">
        <v>1</v>
      </c>
      <c r="N880" s="243" t="s">
        <v>26</v>
      </c>
      <c r="O880" s="223"/>
      <c r="P880" s="222">
        <f>O880*H880</f>
        <v>0</v>
      </c>
      <c r="Q880" s="222">
        <v>0.55000000000000004</v>
      </c>
      <c r="R880" s="222">
        <f>Q880*H880</f>
        <v>1.5521000000000003</v>
      </c>
      <c r="S880" s="222">
        <v>0</v>
      </c>
      <c r="T880" s="221">
        <f>S880*H880</f>
        <v>0</v>
      </c>
      <c r="AR880" s="193" t="s">
        <v>284</v>
      </c>
      <c r="AT880" s="193" t="s">
        <v>178</v>
      </c>
      <c r="AU880" s="193" t="s">
        <v>42</v>
      </c>
      <c r="AY880" s="193" t="s">
        <v>108</v>
      </c>
      <c r="BE880" s="194">
        <f>IF(N880="základní",J880,0)</f>
        <v>0</v>
      </c>
      <c r="BF880" s="194">
        <f>IF(N880="snížená",J880,0)</f>
        <v>0</v>
      </c>
      <c r="BG880" s="194">
        <f>IF(N880="zákl. přenesená",J880,0)</f>
        <v>0</v>
      </c>
      <c r="BH880" s="194">
        <f>IF(N880="sníž. přenesená",J880,0)</f>
        <v>0</v>
      </c>
      <c r="BI880" s="194">
        <f>IF(N880="nulová",J880,0)</f>
        <v>0</v>
      </c>
      <c r="BJ880" s="193" t="s">
        <v>38</v>
      </c>
      <c r="BK880" s="194">
        <f>ROUND(I880*H880,2)</f>
        <v>0</v>
      </c>
      <c r="BL880" s="193" t="s">
        <v>192</v>
      </c>
      <c r="BM880" s="193" t="s">
        <v>1215</v>
      </c>
    </row>
    <row r="881" spans="2:65" s="257" customFormat="1" x14ac:dyDescent="0.3">
      <c r="B881" s="262"/>
      <c r="D881" s="236" t="s">
        <v>117</v>
      </c>
      <c r="E881" s="258" t="s">
        <v>1</v>
      </c>
      <c r="F881" s="264" t="s">
        <v>1028</v>
      </c>
      <c r="H881" s="258" t="s">
        <v>1</v>
      </c>
      <c r="I881" s="263"/>
      <c r="L881" s="262"/>
      <c r="M881" s="261"/>
      <c r="N881" s="260"/>
      <c r="O881" s="260"/>
      <c r="P881" s="260"/>
      <c r="Q881" s="260"/>
      <c r="R881" s="260"/>
      <c r="S881" s="260"/>
      <c r="T881" s="259"/>
      <c r="AT881" s="258" t="s">
        <v>117</v>
      </c>
      <c r="AU881" s="258" t="s">
        <v>42</v>
      </c>
      <c r="AV881" s="257" t="s">
        <v>38</v>
      </c>
      <c r="AW881" s="257" t="s">
        <v>19</v>
      </c>
      <c r="AX881" s="257" t="s">
        <v>37</v>
      </c>
      <c r="AY881" s="258" t="s">
        <v>108</v>
      </c>
    </row>
    <row r="882" spans="2:65" s="257" customFormat="1" x14ac:dyDescent="0.3">
      <c r="B882" s="262"/>
      <c r="D882" s="236" t="s">
        <v>117</v>
      </c>
      <c r="E882" s="258" t="s">
        <v>1</v>
      </c>
      <c r="F882" s="264" t="s">
        <v>1028</v>
      </c>
      <c r="H882" s="258" t="s">
        <v>1</v>
      </c>
      <c r="I882" s="263"/>
      <c r="L882" s="262"/>
      <c r="M882" s="261"/>
      <c r="N882" s="260"/>
      <c r="O882" s="260"/>
      <c r="P882" s="260"/>
      <c r="Q882" s="260"/>
      <c r="R882" s="260"/>
      <c r="S882" s="260"/>
      <c r="T882" s="259"/>
      <c r="AT882" s="258" t="s">
        <v>117</v>
      </c>
      <c r="AU882" s="258" t="s">
        <v>42</v>
      </c>
      <c r="AV882" s="257" t="s">
        <v>38</v>
      </c>
      <c r="AW882" s="257" t="s">
        <v>19</v>
      </c>
      <c r="AX882" s="257" t="s">
        <v>37</v>
      </c>
      <c r="AY882" s="258" t="s">
        <v>108</v>
      </c>
    </row>
    <row r="883" spans="2:65" s="227" customFormat="1" x14ac:dyDescent="0.3">
      <c r="B883" s="232"/>
      <c r="D883" s="236" t="s">
        <v>117</v>
      </c>
      <c r="E883" s="228" t="s">
        <v>1</v>
      </c>
      <c r="F883" s="235" t="s">
        <v>1216</v>
      </c>
      <c r="H883" s="234">
        <v>0.22700000000000001</v>
      </c>
      <c r="I883" s="233"/>
      <c r="L883" s="232"/>
      <c r="M883" s="231"/>
      <c r="N883" s="230"/>
      <c r="O883" s="230"/>
      <c r="P883" s="230"/>
      <c r="Q883" s="230"/>
      <c r="R883" s="230"/>
      <c r="S883" s="230"/>
      <c r="T883" s="229"/>
      <c r="AT883" s="228" t="s">
        <v>117</v>
      </c>
      <c r="AU883" s="228" t="s">
        <v>42</v>
      </c>
      <c r="AV883" s="227" t="s">
        <v>42</v>
      </c>
      <c r="AW883" s="227" t="s">
        <v>19</v>
      </c>
      <c r="AX883" s="227" t="s">
        <v>37</v>
      </c>
      <c r="AY883" s="228" t="s">
        <v>108</v>
      </c>
    </row>
    <row r="884" spans="2:65" s="227" customFormat="1" ht="27" x14ac:dyDescent="0.3">
      <c r="B884" s="232"/>
      <c r="D884" s="236" t="s">
        <v>117</v>
      </c>
      <c r="E884" s="228" t="s">
        <v>1</v>
      </c>
      <c r="F884" s="235" t="s">
        <v>1217</v>
      </c>
      <c r="H884" s="234">
        <v>2.3380000000000001</v>
      </c>
      <c r="I884" s="233"/>
      <c r="L884" s="232"/>
      <c r="M884" s="231"/>
      <c r="N884" s="230"/>
      <c r="O884" s="230"/>
      <c r="P884" s="230"/>
      <c r="Q884" s="230"/>
      <c r="R884" s="230"/>
      <c r="S884" s="230"/>
      <c r="T884" s="229"/>
      <c r="AT884" s="228" t="s">
        <v>117</v>
      </c>
      <c r="AU884" s="228" t="s">
        <v>42</v>
      </c>
      <c r="AV884" s="227" t="s">
        <v>42</v>
      </c>
      <c r="AW884" s="227" t="s">
        <v>19</v>
      </c>
      <c r="AX884" s="227" t="s">
        <v>37</v>
      </c>
      <c r="AY884" s="228" t="s">
        <v>108</v>
      </c>
    </row>
    <row r="885" spans="2:65" s="227" customFormat="1" x14ac:dyDescent="0.3">
      <c r="B885" s="232"/>
      <c r="D885" s="240" t="s">
        <v>117</v>
      </c>
      <c r="F885" s="238" t="s">
        <v>1218</v>
      </c>
      <c r="H885" s="237">
        <v>2.8220000000000001</v>
      </c>
      <c r="I885" s="233"/>
      <c r="L885" s="232"/>
      <c r="M885" s="231"/>
      <c r="N885" s="230"/>
      <c r="O885" s="230"/>
      <c r="P885" s="230"/>
      <c r="Q885" s="230"/>
      <c r="R885" s="230"/>
      <c r="S885" s="230"/>
      <c r="T885" s="229"/>
      <c r="AT885" s="228" t="s">
        <v>117</v>
      </c>
      <c r="AU885" s="228" t="s">
        <v>42</v>
      </c>
      <c r="AV885" s="227" t="s">
        <v>42</v>
      </c>
      <c r="AW885" s="227" t="s">
        <v>2</v>
      </c>
      <c r="AX885" s="227" t="s">
        <v>38</v>
      </c>
      <c r="AY885" s="228" t="s">
        <v>108</v>
      </c>
    </row>
    <row r="886" spans="2:65" s="188" customFormat="1" ht="22.5" customHeight="1" x14ac:dyDescent="0.3">
      <c r="B886" s="207"/>
      <c r="C886" s="206" t="s">
        <v>1276</v>
      </c>
      <c r="D886" s="206" t="s">
        <v>110</v>
      </c>
      <c r="E886" s="205" t="s">
        <v>1220</v>
      </c>
      <c r="F886" s="200" t="s">
        <v>1221</v>
      </c>
      <c r="G886" s="204" t="s">
        <v>113</v>
      </c>
      <c r="H886" s="203">
        <v>178.08</v>
      </c>
      <c r="I886" s="202"/>
      <c r="J886" s="201">
        <f>ROUND(I886*H886,2)</f>
        <v>0</v>
      </c>
      <c r="K886" s="200" t="s">
        <v>279</v>
      </c>
      <c r="L886" s="189"/>
      <c r="M886" s="199" t="s">
        <v>1</v>
      </c>
      <c r="N886" s="224" t="s">
        <v>26</v>
      </c>
      <c r="O886" s="223"/>
      <c r="P886" s="222">
        <f>O886*H886</f>
        <v>0</v>
      </c>
      <c r="Q886" s="222">
        <v>0</v>
      </c>
      <c r="R886" s="222">
        <f>Q886*H886</f>
        <v>0</v>
      </c>
      <c r="S886" s="222">
        <v>5.0000000000000001E-3</v>
      </c>
      <c r="T886" s="221">
        <f>S886*H886</f>
        <v>0.89040000000000008</v>
      </c>
      <c r="AR886" s="193" t="s">
        <v>192</v>
      </c>
      <c r="AT886" s="193" t="s">
        <v>110</v>
      </c>
      <c r="AU886" s="193" t="s">
        <v>42</v>
      </c>
      <c r="AY886" s="193" t="s">
        <v>108</v>
      </c>
      <c r="BE886" s="194">
        <f>IF(N886="základní",J886,0)</f>
        <v>0</v>
      </c>
      <c r="BF886" s="194">
        <f>IF(N886="snížená",J886,0)</f>
        <v>0</v>
      </c>
      <c r="BG886" s="194">
        <f>IF(N886="zákl. přenesená",J886,0)</f>
        <v>0</v>
      </c>
      <c r="BH886" s="194">
        <f>IF(N886="sníž. přenesená",J886,0)</f>
        <v>0</v>
      </c>
      <c r="BI886" s="194">
        <f>IF(N886="nulová",J886,0)</f>
        <v>0</v>
      </c>
      <c r="BJ886" s="193" t="s">
        <v>38</v>
      </c>
      <c r="BK886" s="194">
        <f>ROUND(I886*H886,2)</f>
        <v>0</v>
      </c>
      <c r="BL886" s="193" t="s">
        <v>192</v>
      </c>
      <c r="BM886" s="193" t="s">
        <v>1222</v>
      </c>
    </row>
    <row r="887" spans="2:65" s="257" customFormat="1" x14ac:dyDescent="0.3">
      <c r="B887" s="262"/>
      <c r="D887" s="236" t="s">
        <v>117</v>
      </c>
      <c r="E887" s="258" t="s">
        <v>1</v>
      </c>
      <c r="F887" s="264" t="s">
        <v>1028</v>
      </c>
      <c r="H887" s="258" t="s">
        <v>1</v>
      </c>
      <c r="I887" s="263"/>
      <c r="L887" s="262"/>
      <c r="M887" s="261"/>
      <c r="N887" s="260"/>
      <c r="O887" s="260"/>
      <c r="P887" s="260"/>
      <c r="Q887" s="260"/>
      <c r="R887" s="260"/>
      <c r="S887" s="260"/>
      <c r="T887" s="259"/>
      <c r="AT887" s="258" t="s">
        <v>117</v>
      </c>
      <c r="AU887" s="258" t="s">
        <v>42</v>
      </c>
      <c r="AV887" s="257" t="s">
        <v>38</v>
      </c>
      <c r="AW887" s="257" t="s">
        <v>19</v>
      </c>
      <c r="AX887" s="257" t="s">
        <v>37</v>
      </c>
      <c r="AY887" s="258" t="s">
        <v>108</v>
      </c>
    </row>
    <row r="888" spans="2:65" s="257" customFormat="1" x14ac:dyDescent="0.3">
      <c r="B888" s="262"/>
      <c r="D888" s="236" t="s">
        <v>117</v>
      </c>
      <c r="E888" s="258" t="s">
        <v>1</v>
      </c>
      <c r="F888" s="264" t="s">
        <v>1028</v>
      </c>
      <c r="H888" s="258" t="s">
        <v>1</v>
      </c>
      <c r="I888" s="263"/>
      <c r="L888" s="262"/>
      <c r="M888" s="261"/>
      <c r="N888" s="260"/>
      <c r="O888" s="260"/>
      <c r="P888" s="260"/>
      <c r="Q888" s="260"/>
      <c r="R888" s="260"/>
      <c r="S888" s="260"/>
      <c r="T888" s="259"/>
      <c r="AT888" s="258" t="s">
        <v>117</v>
      </c>
      <c r="AU888" s="258" t="s">
        <v>42</v>
      </c>
      <c r="AV888" s="257" t="s">
        <v>38</v>
      </c>
      <c r="AW888" s="257" t="s">
        <v>19</v>
      </c>
      <c r="AX888" s="257" t="s">
        <v>37</v>
      </c>
      <c r="AY888" s="258" t="s">
        <v>108</v>
      </c>
    </row>
    <row r="889" spans="2:65" s="227" customFormat="1" x14ac:dyDescent="0.3">
      <c r="B889" s="232"/>
      <c r="D889" s="236" t="s">
        <v>117</v>
      </c>
      <c r="E889" s="228" t="s">
        <v>1</v>
      </c>
      <c r="F889" s="235" t="s">
        <v>1048</v>
      </c>
      <c r="H889" s="234">
        <v>15.75</v>
      </c>
      <c r="I889" s="233"/>
      <c r="L889" s="232"/>
      <c r="M889" s="231"/>
      <c r="N889" s="230"/>
      <c r="O889" s="230"/>
      <c r="P889" s="230"/>
      <c r="Q889" s="230"/>
      <c r="R889" s="230"/>
      <c r="S889" s="230"/>
      <c r="T889" s="229"/>
      <c r="AT889" s="228" t="s">
        <v>117</v>
      </c>
      <c r="AU889" s="228" t="s">
        <v>42</v>
      </c>
      <c r="AV889" s="227" t="s">
        <v>42</v>
      </c>
      <c r="AW889" s="227" t="s">
        <v>19</v>
      </c>
      <c r="AX889" s="227" t="s">
        <v>37</v>
      </c>
      <c r="AY889" s="228" t="s">
        <v>108</v>
      </c>
    </row>
    <row r="890" spans="2:65" s="227" customFormat="1" x14ac:dyDescent="0.3">
      <c r="B890" s="232"/>
      <c r="D890" s="240" t="s">
        <v>117</v>
      </c>
      <c r="E890" s="239" t="s">
        <v>1</v>
      </c>
      <c r="F890" s="238" t="s">
        <v>1211</v>
      </c>
      <c r="H890" s="237">
        <v>162.33000000000001</v>
      </c>
      <c r="I890" s="233"/>
      <c r="L890" s="232"/>
      <c r="M890" s="231"/>
      <c r="N890" s="230"/>
      <c r="O890" s="230"/>
      <c r="P890" s="230"/>
      <c r="Q890" s="230"/>
      <c r="R890" s="230"/>
      <c r="S890" s="230"/>
      <c r="T890" s="229"/>
      <c r="AT890" s="228" t="s">
        <v>117</v>
      </c>
      <c r="AU890" s="228" t="s">
        <v>42</v>
      </c>
      <c r="AV890" s="227" t="s">
        <v>42</v>
      </c>
      <c r="AW890" s="227" t="s">
        <v>19</v>
      </c>
      <c r="AX890" s="227" t="s">
        <v>37</v>
      </c>
      <c r="AY890" s="228" t="s">
        <v>108</v>
      </c>
    </row>
    <row r="891" spans="2:65" s="188" customFormat="1" ht="22.5" customHeight="1" x14ac:dyDescent="0.3">
      <c r="B891" s="207"/>
      <c r="C891" s="206" t="s">
        <v>1282</v>
      </c>
      <c r="D891" s="206" t="s">
        <v>110</v>
      </c>
      <c r="E891" s="205" t="s">
        <v>1224</v>
      </c>
      <c r="F891" s="200" t="s">
        <v>1225</v>
      </c>
      <c r="G891" s="204" t="s">
        <v>122</v>
      </c>
      <c r="H891" s="203">
        <v>2.88</v>
      </c>
      <c r="I891" s="202"/>
      <c r="J891" s="201">
        <f>ROUND(I891*H891,2)</f>
        <v>0</v>
      </c>
      <c r="K891" s="200" t="s">
        <v>279</v>
      </c>
      <c r="L891" s="189"/>
      <c r="M891" s="199" t="s">
        <v>1</v>
      </c>
      <c r="N891" s="224" t="s">
        <v>26</v>
      </c>
      <c r="O891" s="223"/>
      <c r="P891" s="222">
        <f>O891*H891</f>
        <v>0</v>
      </c>
      <c r="Q891" s="222">
        <v>2.3369999999999998E-2</v>
      </c>
      <c r="R891" s="222">
        <f>Q891*H891</f>
        <v>6.7305599999999993E-2</v>
      </c>
      <c r="S891" s="222">
        <v>0</v>
      </c>
      <c r="T891" s="221">
        <f>S891*H891</f>
        <v>0</v>
      </c>
      <c r="AR891" s="193" t="s">
        <v>192</v>
      </c>
      <c r="AT891" s="193" t="s">
        <v>110</v>
      </c>
      <c r="AU891" s="193" t="s">
        <v>42</v>
      </c>
      <c r="AY891" s="193" t="s">
        <v>108</v>
      </c>
      <c r="BE891" s="194">
        <f>IF(N891="základní",J891,0)</f>
        <v>0</v>
      </c>
      <c r="BF891" s="194">
        <f>IF(N891="snížená",J891,0)</f>
        <v>0</v>
      </c>
      <c r="BG891" s="194">
        <f>IF(N891="zákl. přenesená",J891,0)</f>
        <v>0</v>
      </c>
      <c r="BH891" s="194">
        <f>IF(N891="sníž. přenesená",J891,0)</f>
        <v>0</v>
      </c>
      <c r="BI891" s="194">
        <f>IF(N891="nulová",J891,0)</f>
        <v>0</v>
      </c>
      <c r="BJ891" s="193" t="s">
        <v>38</v>
      </c>
      <c r="BK891" s="194">
        <f>ROUND(I891*H891,2)</f>
        <v>0</v>
      </c>
      <c r="BL891" s="193" t="s">
        <v>192</v>
      </c>
      <c r="BM891" s="193" t="s">
        <v>1226</v>
      </c>
    </row>
    <row r="892" spans="2:65" s="227" customFormat="1" x14ac:dyDescent="0.3">
      <c r="B892" s="232"/>
      <c r="D892" s="236" t="s">
        <v>117</v>
      </c>
      <c r="E892" s="228" t="s">
        <v>1</v>
      </c>
      <c r="F892" s="235" t="s">
        <v>1227</v>
      </c>
      <c r="H892" s="234">
        <v>2.8220000000000001</v>
      </c>
      <c r="I892" s="233"/>
      <c r="L892" s="232"/>
      <c r="M892" s="231"/>
      <c r="N892" s="230"/>
      <c r="O892" s="230"/>
      <c r="P892" s="230"/>
      <c r="Q892" s="230"/>
      <c r="R892" s="230"/>
      <c r="S892" s="230"/>
      <c r="T892" s="229"/>
      <c r="AT892" s="228" t="s">
        <v>117</v>
      </c>
      <c r="AU892" s="228" t="s">
        <v>42</v>
      </c>
      <c r="AV892" s="227" t="s">
        <v>42</v>
      </c>
      <c r="AW892" s="227" t="s">
        <v>19</v>
      </c>
      <c r="AX892" s="227" t="s">
        <v>37</v>
      </c>
      <c r="AY892" s="228" t="s">
        <v>108</v>
      </c>
    </row>
    <row r="893" spans="2:65" s="227" customFormat="1" x14ac:dyDescent="0.3">
      <c r="B893" s="232"/>
      <c r="D893" s="240" t="s">
        <v>117</v>
      </c>
      <c r="E893" s="239" t="s">
        <v>1</v>
      </c>
      <c r="F893" s="238" t="s">
        <v>1228</v>
      </c>
      <c r="H893" s="237">
        <v>5.8000000000000003E-2</v>
      </c>
      <c r="I893" s="233"/>
      <c r="L893" s="232"/>
      <c r="M893" s="231"/>
      <c r="N893" s="230"/>
      <c r="O893" s="230"/>
      <c r="P893" s="230"/>
      <c r="Q893" s="230"/>
      <c r="R893" s="230"/>
      <c r="S893" s="230"/>
      <c r="T893" s="229"/>
      <c r="AT893" s="228" t="s">
        <v>117</v>
      </c>
      <c r="AU893" s="228" t="s">
        <v>42</v>
      </c>
      <c r="AV893" s="227" t="s">
        <v>42</v>
      </c>
      <c r="AW893" s="227" t="s">
        <v>19</v>
      </c>
      <c r="AX893" s="227" t="s">
        <v>37</v>
      </c>
      <c r="AY893" s="228" t="s">
        <v>108</v>
      </c>
    </row>
    <row r="894" spans="2:65" s="188" customFormat="1" ht="31.5" customHeight="1" x14ac:dyDescent="0.3">
      <c r="B894" s="207"/>
      <c r="C894" s="206" t="s">
        <v>1286</v>
      </c>
      <c r="D894" s="206" t="s">
        <v>110</v>
      </c>
      <c r="E894" s="205" t="s">
        <v>1230</v>
      </c>
      <c r="F894" s="200" t="s">
        <v>1231</v>
      </c>
      <c r="G894" s="204" t="s">
        <v>113</v>
      </c>
      <c r="H894" s="203">
        <v>6.2539999999999996</v>
      </c>
      <c r="I894" s="202"/>
      <c r="J894" s="201">
        <f>ROUND(I894*H894,2)</f>
        <v>0</v>
      </c>
      <c r="K894" s="200" t="s">
        <v>1</v>
      </c>
      <c r="L894" s="189"/>
      <c r="M894" s="199" t="s">
        <v>1</v>
      </c>
      <c r="N894" s="224" t="s">
        <v>26</v>
      </c>
      <c r="O894" s="223"/>
      <c r="P894" s="222">
        <f>O894*H894</f>
        <v>0</v>
      </c>
      <c r="Q894" s="222">
        <v>9.4199999999999996E-3</v>
      </c>
      <c r="R894" s="222">
        <f>Q894*H894</f>
        <v>5.8912679999999995E-2</v>
      </c>
      <c r="S894" s="222">
        <v>0</v>
      </c>
      <c r="T894" s="221">
        <f>S894*H894</f>
        <v>0</v>
      </c>
      <c r="AR894" s="193" t="s">
        <v>192</v>
      </c>
      <c r="AT894" s="193" t="s">
        <v>110</v>
      </c>
      <c r="AU894" s="193" t="s">
        <v>42</v>
      </c>
      <c r="AY894" s="193" t="s">
        <v>108</v>
      </c>
      <c r="BE894" s="194">
        <f>IF(N894="základní",J894,0)</f>
        <v>0</v>
      </c>
      <c r="BF894" s="194">
        <f>IF(N894="snížená",J894,0)</f>
        <v>0</v>
      </c>
      <c r="BG894" s="194">
        <f>IF(N894="zákl. přenesená",J894,0)</f>
        <v>0</v>
      </c>
      <c r="BH894" s="194">
        <f>IF(N894="sníž. přenesená",J894,0)</f>
        <v>0</v>
      </c>
      <c r="BI894" s="194">
        <f>IF(N894="nulová",J894,0)</f>
        <v>0</v>
      </c>
      <c r="BJ894" s="193" t="s">
        <v>38</v>
      </c>
      <c r="BK894" s="194">
        <f>ROUND(I894*H894,2)</f>
        <v>0</v>
      </c>
      <c r="BL894" s="193" t="s">
        <v>192</v>
      </c>
      <c r="BM894" s="193" t="s">
        <v>1232</v>
      </c>
    </row>
    <row r="895" spans="2:65" s="227" customFormat="1" x14ac:dyDescent="0.3">
      <c r="B895" s="232"/>
      <c r="D895" s="240" t="s">
        <v>117</v>
      </c>
      <c r="E895" s="239" t="s">
        <v>1</v>
      </c>
      <c r="F895" s="238" t="s">
        <v>1233</v>
      </c>
      <c r="H895" s="237">
        <v>6.2539999999999996</v>
      </c>
      <c r="I895" s="233"/>
      <c r="L895" s="232"/>
      <c r="M895" s="231"/>
      <c r="N895" s="230"/>
      <c r="O895" s="230"/>
      <c r="P895" s="230"/>
      <c r="Q895" s="230"/>
      <c r="R895" s="230"/>
      <c r="S895" s="230"/>
      <c r="T895" s="229"/>
      <c r="AT895" s="228" t="s">
        <v>117</v>
      </c>
      <c r="AU895" s="228" t="s">
        <v>42</v>
      </c>
      <c r="AV895" s="227" t="s">
        <v>42</v>
      </c>
      <c r="AW895" s="227" t="s">
        <v>19</v>
      </c>
      <c r="AX895" s="227" t="s">
        <v>37</v>
      </c>
      <c r="AY895" s="228" t="s">
        <v>108</v>
      </c>
    </row>
    <row r="896" spans="2:65" s="188" customFormat="1" ht="22.5" customHeight="1" x14ac:dyDescent="0.3">
      <c r="B896" s="207"/>
      <c r="C896" s="206" t="s">
        <v>1292</v>
      </c>
      <c r="D896" s="206" t="s">
        <v>110</v>
      </c>
      <c r="E896" s="205" t="s">
        <v>1235</v>
      </c>
      <c r="F896" s="200" t="s">
        <v>1236</v>
      </c>
      <c r="G896" s="204" t="s">
        <v>113</v>
      </c>
      <c r="H896" s="203">
        <v>6.2539999999999996</v>
      </c>
      <c r="I896" s="202"/>
      <c r="J896" s="201">
        <f>ROUND(I896*H896,2)</f>
        <v>0</v>
      </c>
      <c r="K896" s="200" t="s">
        <v>279</v>
      </c>
      <c r="L896" s="189"/>
      <c r="M896" s="199" t="s">
        <v>1</v>
      </c>
      <c r="N896" s="224" t="s">
        <v>26</v>
      </c>
      <c r="O896" s="223"/>
      <c r="P896" s="222">
        <f>O896*H896</f>
        <v>0</v>
      </c>
      <c r="Q896" s="222">
        <v>9.4199999999999996E-3</v>
      </c>
      <c r="R896" s="222">
        <f>Q896*H896</f>
        <v>5.8912679999999995E-2</v>
      </c>
      <c r="S896" s="222">
        <v>0</v>
      </c>
      <c r="T896" s="221">
        <f>S896*H896</f>
        <v>0</v>
      </c>
      <c r="AR896" s="193" t="s">
        <v>192</v>
      </c>
      <c r="AT896" s="193" t="s">
        <v>110</v>
      </c>
      <c r="AU896" s="193" t="s">
        <v>42</v>
      </c>
      <c r="AY896" s="193" t="s">
        <v>108</v>
      </c>
      <c r="BE896" s="194">
        <f>IF(N896="základní",J896,0)</f>
        <v>0</v>
      </c>
      <c r="BF896" s="194">
        <f>IF(N896="snížená",J896,0)</f>
        <v>0</v>
      </c>
      <c r="BG896" s="194">
        <f>IF(N896="zákl. přenesená",J896,0)</f>
        <v>0</v>
      </c>
      <c r="BH896" s="194">
        <f>IF(N896="sníž. přenesená",J896,0)</f>
        <v>0</v>
      </c>
      <c r="BI896" s="194">
        <f>IF(N896="nulová",J896,0)</f>
        <v>0</v>
      </c>
      <c r="BJ896" s="193" t="s">
        <v>38</v>
      </c>
      <c r="BK896" s="194">
        <f>ROUND(I896*H896,2)</f>
        <v>0</v>
      </c>
      <c r="BL896" s="193" t="s">
        <v>192</v>
      </c>
      <c r="BM896" s="193" t="s">
        <v>1237</v>
      </c>
    </row>
    <row r="897" spans="2:65" s="227" customFormat="1" x14ac:dyDescent="0.3">
      <c r="B897" s="232"/>
      <c r="D897" s="240" t="s">
        <v>117</v>
      </c>
      <c r="E897" s="239" t="s">
        <v>1</v>
      </c>
      <c r="F897" s="238" t="s">
        <v>1233</v>
      </c>
      <c r="H897" s="237">
        <v>6.2539999999999996</v>
      </c>
      <c r="I897" s="233"/>
      <c r="L897" s="232"/>
      <c r="M897" s="231"/>
      <c r="N897" s="230"/>
      <c r="O897" s="230"/>
      <c r="P897" s="230"/>
      <c r="Q897" s="230"/>
      <c r="R897" s="230"/>
      <c r="S897" s="230"/>
      <c r="T897" s="229"/>
      <c r="AT897" s="228" t="s">
        <v>117</v>
      </c>
      <c r="AU897" s="228" t="s">
        <v>42</v>
      </c>
      <c r="AV897" s="227" t="s">
        <v>42</v>
      </c>
      <c r="AW897" s="227" t="s">
        <v>19</v>
      </c>
      <c r="AX897" s="227" t="s">
        <v>37</v>
      </c>
      <c r="AY897" s="228" t="s">
        <v>108</v>
      </c>
    </row>
    <row r="898" spans="2:65" s="188" customFormat="1" ht="22.5" customHeight="1" x14ac:dyDescent="0.3">
      <c r="B898" s="207"/>
      <c r="C898" s="206" t="s">
        <v>1299</v>
      </c>
      <c r="D898" s="206" t="s">
        <v>110</v>
      </c>
      <c r="E898" s="205" t="s">
        <v>1239</v>
      </c>
      <c r="F898" s="200" t="s">
        <v>1240</v>
      </c>
      <c r="G898" s="204" t="s">
        <v>113</v>
      </c>
      <c r="H898" s="203">
        <v>35.884999999999998</v>
      </c>
      <c r="I898" s="202"/>
      <c r="J898" s="201">
        <f>ROUND(I898*H898,2)</f>
        <v>0</v>
      </c>
      <c r="K898" s="200" t="s">
        <v>1</v>
      </c>
      <c r="L898" s="189"/>
      <c r="M898" s="199" t="s">
        <v>1</v>
      </c>
      <c r="N898" s="224" t="s">
        <v>26</v>
      </c>
      <c r="O898" s="223"/>
      <c r="P898" s="222">
        <f>O898*H898</f>
        <v>0</v>
      </c>
      <c r="Q898" s="222">
        <v>9.4199999999999996E-3</v>
      </c>
      <c r="R898" s="222">
        <f>Q898*H898</f>
        <v>0.33803669999999997</v>
      </c>
      <c r="S898" s="222">
        <v>0</v>
      </c>
      <c r="T898" s="221">
        <f>S898*H898</f>
        <v>0</v>
      </c>
      <c r="AR898" s="193" t="s">
        <v>192</v>
      </c>
      <c r="AT898" s="193" t="s">
        <v>110</v>
      </c>
      <c r="AU898" s="193" t="s">
        <v>42</v>
      </c>
      <c r="AY898" s="193" t="s">
        <v>108</v>
      </c>
      <c r="BE898" s="194">
        <f>IF(N898="základní",J898,0)</f>
        <v>0</v>
      </c>
      <c r="BF898" s="194">
        <f>IF(N898="snížená",J898,0)</f>
        <v>0</v>
      </c>
      <c r="BG898" s="194">
        <f>IF(N898="zákl. přenesená",J898,0)</f>
        <v>0</v>
      </c>
      <c r="BH898" s="194">
        <f>IF(N898="sníž. přenesená",J898,0)</f>
        <v>0</v>
      </c>
      <c r="BI898" s="194">
        <f>IF(N898="nulová",J898,0)</f>
        <v>0</v>
      </c>
      <c r="BJ898" s="193" t="s">
        <v>38</v>
      </c>
      <c r="BK898" s="194">
        <f>ROUND(I898*H898,2)</f>
        <v>0</v>
      </c>
      <c r="BL898" s="193" t="s">
        <v>192</v>
      </c>
      <c r="BM898" s="193" t="s">
        <v>1241</v>
      </c>
    </row>
    <row r="899" spans="2:65" s="227" customFormat="1" ht="27" x14ac:dyDescent="0.3">
      <c r="B899" s="232"/>
      <c r="D899" s="236" t="s">
        <v>117</v>
      </c>
      <c r="E899" s="228" t="s">
        <v>1</v>
      </c>
      <c r="F899" s="235" t="s">
        <v>1242</v>
      </c>
      <c r="H899" s="234">
        <v>31.245000000000001</v>
      </c>
      <c r="I899" s="233"/>
      <c r="L899" s="232"/>
      <c r="M899" s="231"/>
      <c r="N899" s="230"/>
      <c r="O899" s="230"/>
      <c r="P899" s="230"/>
      <c r="Q899" s="230"/>
      <c r="R899" s="230"/>
      <c r="S899" s="230"/>
      <c r="T899" s="229"/>
      <c r="AT899" s="228" t="s">
        <v>117</v>
      </c>
      <c r="AU899" s="228" t="s">
        <v>42</v>
      </c>
      <c r="AV899" s="227" t="s">
        <v>42</v>
      </c>
      <c r="AW899" s="227" t="s">
        <v>19</v>
      </c>
      <c r="AX899" s="227" t="s">
        <v>37</v>
      </c>
      <c r="AY899" s="228" t="s">
        <v>108</v>
      </c>
    </row>
    <row r="900" spans="2:65" s="227" customFormat="1" x14ac:dyDescent="0.3">
      <c r="B900" s="232"/>
      <c r="D900" s="236" t="s">
        <v>117</v>
      </c>
      <c r="E900" s="228" t="s">
        <v>1</v>
      </c>
      <c r="F900" s="235" t="s">
        <v>1206</v>
      </c>
      <c r="H900" s="234">
        <v>3.84</v>
      </c>
      <c r="I900" s="233"/>
      <c r="L900" s="232"/>
      <c r="M900" s="231"/>
      <c r="N900" s="230"/>
      <c r="O900" s="230"/>
      <c r="P900" s="230"/>
      <c r="Q900" s="230"/>
      <c r="R900" s="230"/>
      <c r="S900" s="230"/>
      <c r="T900" s="229"/>
      <c r="AT900" s="228" t="s">
        <v>117</v>
      </c>
      <c r="AU900" s="228" t="s">
        <v>42</v>
      </c>
      <c r="AV900" s="227" t="s">
        <v>42</v>
      </c>
      <c r="AW900" s="227" t="s">
        <v>19</v>
      </c>
      <c r="AX900" s="227" t="s">
        <v>37</v>
      </c>
      <c r="AY900" s="228" t="s">
        <v>108</v>
      </c>
    </row>
    <row r="901" spans="2:65" s="227" customFormat="1" x14ac:dyDescent="0.3">
      <c r="B901" s="232"/>
      <c r="D901" s="240" t="s">
        <v>117</v>
      </c>
      <c r="E901" s="239" t="s">
        <v>1</v>
      </c>
      <c r="F901" s="238" t="s">
        <v>1243</v>
      </c>
      <c r="H901" s="237">
        <v>0.8</v>
      </c>
      <c r="I901" s="233"/>
      <c r="L901" s="232"/>
      <c r="M901" s="231"/>
      <c r="N901" s="230"/>
      <c r="O901" s="230"/>
      <c r="P901" s="230"/>
      <c r="Q901" s="230"/>
      <c r="R901" s="230"/>
      <c r="S901" s="230"/>
      <c r="T901" s="229"/>
      <c r="AT901" s="228" t="s">
        <v>117</v>
      </c>
      <c r="AU901" s="228" t="s">
        <v>42</v>
      </c>
      <c r="AV901" s="227" t="s">
        <v>42</v>
      </c>
      <c r="AW901" s="227" t="s">
        <v>19</v>
      </c>
      <c r="AX901" s="227" t="s">
        <v>37</v>
      </c>
      <c r="AY901" s="228" t="s">
        <v>108</v>
      </c>
    </row>
    <row r="902" spans="2:65" s="188" customFormat="1" ht="22.5" customHeight="1" x14ac:dyDescent="0.3">
      <c r="B902" s="207"/>
      <c r="C902" s="206" t="s">
        <v>1304</v>
      </c>
      <c r="D902" s="206" t="s">
        <v>110</v>
      </c>
      <c r="E902" s="205" t="s">
        <v>1245</v>
      </c>
      <c r="F902" s="200" t="s">
        <v>1246</v>
      </c>
      <c r="G902" s="204" t="s">
        <v>278</v>
      </c>
      <c r="H902" s="203">
        <v>85</v>
      </c>
      <c r="I902" s="202"/>
      <c r="J902" s="201">
        <f>ROUND(I902*H902,2)</f>
        <v>0</v>
      </c>
      <c r="K902" s="200" t="s">
        <v>1</v>
      </c>
      <c r="L902" s="189"/>
      <c r="M902" s="199" t="s">
        <v>1</v>
      </c>
      <c r="N902" s="224" t="s">
        <v>26</v>
      </c>
      <c r="O902" s="223"/>
      <c r="P902" s="222">
        <f>O902*H902</f>
        <v>0</v>
      </c>
      <c r="Q902" s="222">
        <v>9.4199999999999996E-3</v>
      </c>
      <c r="R902" s="222">
        <f>Q902*H902</f>
        <v>0.80069999999999997</v>
      </c>
      <c r="S902" s="222">
        <v>0</v>
      </c>
      <c r="T902" s="221">
        <f>S902*H902</f>
        <v>0</v>
      </c>
      <c r="AR902" s="193" t="s">
        <v>192</v>
      </c>
      <c r="AT902" s="193" t="s">
        <v>110</v>
      </c>
      <c r="AU902" s="193" t="s">
        <v>42</v>
      </c>
      <c r="AY902" s="193" t="s">
        <v>108</v>
      </c>
      <c r="BE902" s="194">
        <f>IF(N902="základní",J902,0)</f>
        <v>0</v>
      </c>
      <c r="BF902" s="194">
        <f>IF(N902="snížená",J902,0)</f>
        <v>0</v>
      </c>
      <c r="BG902" s="194">
        <f>IF(N902="zákl. přenesená",J902,0)</f>
        <v>0</v>
      </c>
      <c r="BH902" s="194">
        <f>IF(N902="sníž. přenesená",J902,0)</f>
        <v>0</v>
      </c>
      <c r="BI902" s="194">
        <f>IF(N902="nulová",J902,0)</f>
        <v>0</v>
      </c>
      <c r="BJ902" s="193" t="s">
        <v>38</v>
      </c>
      <c r="BK902" s="194">
        <f>ROUND(I902*H902,2)</f>
        <v>0</v>
      </c>
      <c r="BL902" s="193" t="s">
        <v>192</v>
      </c>
      <c r="BM902" s="193" t="s">
        <v>1247</v>
      </c>
    </row>
    <row r="903" spans="2:65" s="227" customFormat="1" x14ac:dyDescent="0.3">
      <c r="B903" s="232"/>
      <c r="D903" s="240" t="s">
        <v>117</v>
      </c>
      <c r="E903" s="239" t="s">
        <v>1</v>
      </c>
      <c r="F903" s="238" t="s">
        <v>1248</v>
      </c>
      <c r="H903" s="237">
        <v>85</v>
      </c>
      <c r="I903" s="233"/>
      <c r="L903" s="232"/>
      <c r="M903" s="231"/>
      <c r="N903" s="230"/>
      <c r="O903" s="230"/>
      <c r="P903" s="230"/>
      <c r="Q903" s="230"/>
      <c r="R903" s="230"/>
      <c r="S903" s="230"/>
      <c r="T903" s="229"/>
      <c r="AT903" s="228" t="s">
        <v>117</v>
      </c>
      <c r="AU903" s="228" t="s">
        <v>42</v>
      </c>
      <c r="AV903" s="227" t="s">
        <v>42</v>
      </c>
      <c r="AW903" s="227" t="s">
        <v>19</v>
      </c>
      <c r="AX903" s="227" t="s">
        <v>37</v>
      </c>
      <c r="AY903" s="228" t="s">
        <v>108</v>
      </c>
    </row>
    <row r="904" spans="2:65" s="188" customFormat="1" ht="22.5" customHeight="1" x14ac:dyDescent="0.3">
      <c r="B904" s="207"/>
      <c r="C904" s="206" t="s">
        <v>1309</v>
      </c>
      <c r="D904" s="206" t="s">
        <v>110</v>
      </c>
      <c r="E904" s="205" t="s">
        <v>1250</v>
      </c>
      <c r="F904" s="200" t="s">
        <v>1251</v>
      </c>
      <c r="G904" s="204" t="s">
        <v>278</v>
      </c>
      <c r="H904" s="203">
        <v>2</v>
      </c>
      <c r="I904" s="202"/>
      <c r="J904" s="201">
        <f>ROUND(I904*H904,2)</f>
        <v>0</v>
      </c>
      <c r="K904" s="200" t="s">
        <v>1</v>
      </c>
      <c r="L904" s="189"/>
      <c r="M904" s="199" t="s">
        <v>1</v>
      </c>
      <c r="N904" s="224" t="s">
        <v>26</v>
      </c>
      <c r="O904" s="223"/>
      <c r="P904" s="222">
        <f>O904*H904</f>
        <v>0</v>
      </c>
      <c r="Q904" s="222">
        <v>9.4199999999999996E-3</v>
      </c>
      <c r="R904" s="222">
        <f>Q904*H904</f>
        <v>1.8839999999999999E-2</v>
      </c>
      <c r="S904" s="222">
        <v>0</v>
      </c>
      <c r="T904" s="221">
        <f>S904*H904</f>
        <v>0</v>
      </c>
      <c r="AR904" s="193" t="s">
        <v>192</v>
      </c>
      <c r="AT904" s="193" t="s">
        <v>110</v>
      </c>
      <c r="AU904" s="193" t="s">
        <v>42</v>
      </c>
      <c r="AY904" s="193" t="s">
        <v>108</v>
      </c>
      <c r="BE904" s="194">
        <f>IF(N904="základní",J904,0)</f>
        <v>0</v>
      </c>
      <c r="BF904" s="194">
        <f>IF(N904="snížená",J904,0)</f>
        <v>0</v>
      </c>
      <c r="BG904" s="194">
        <f>IF(N904="zákl. přenesená",J904,0)</f>
        <v>0</v>
      </c>
      <c r="BH904" s="194">
        <f>IF(N904="sníž. přenesená",J904,0)</f>
        <v>0</v>
      </c>
      <c r="BI904" s="194">
        <f>IF(N904="nulová",J904,0)</f>
        <v>0</v>
      </c>
      <c r="BJ904" s="193" t="s">
        <v>38</v>
      </c>
      <c r="BK904" s="194">
        <f>ROUND(I904*H904,2)</f>
        <v>0</v>
      </c>
      <c r="BL904" s="193" t="s">
        <v>192</v>
      </c>
      <c r="BM904" s="193" t="s">
        <v>1252</v>
      </c>
    </row>
    <row r="905" spans="2:65" s="227" customFormat="1" x14ac:dyDescent="0.3">
      <c r="B905" s="232"/>
      <c r="D905" s="240" t="s">
        <v>117</v>
      </c>
      <c r="E905" s="239" t="s">
        <v>1</v>
      </c>
      <c r="F905" s="238" t="s">
        <v>1253</v>
      </c>
      <c r="H905" s="237">
        <v>2</v>
      </c>
      <c r="I905" s="233"/>
      <c r="L905" s="232"/>
      <c r="M905" s="231"/>
      <c r="N905" s="230"/>
      <c r="O905" s="230"/>
      <c r="P905" s="230"/>
      <c r="Q905" s="230"/>
      <c r="R905" s="230"/>
      <c r="S905" s="230"/>
      <c r="T905" s="229"/>
      <c r="AT905" s="228" t="s">
        <v>117</v>
      </c>
      <c r="AU905" s="228" t="s">
        <v>42</v>
      </c>
      <c r="AV905" s="227" t="s">
        <v>42</v>
      </c>
      <c r="AW905" s="227" t="s">
        <v>19</v>
      </c>
      <c r="AX905" s="227" t="s">
        <v>37</v>
      </c>
      <c r="AY905" s="228" t="s">
        <v>108</v>
      </c>
    </row>
    <row r="906" spans="2:65" s="188" customFormat="1" ht="22.5" customHeight="1" x14ac:dyDescent="0.3">
      <c r="B906" s="207"/>
      <c r="C906" s="206" t="s">
        <v>1315</v>
      </c>
      <c r="D906" s="206" t="s">
        <v>110</v>
      </c>
      <c r="E906" s="205" t="s">
        <v>1255</v>
      </c>
      <c r="F906" s="200" t="s">
        <v>1256</v>
      </c>
      <c r="G906" s="204" t="s">
        <v>385</v>
      </c>
      <c r="H906" s="203">
        <v>261</v>
      </c>
      <c r="I906" s="202"/>
      <c r="J906" s="201">
        <f>ROUND(I906*H906,2)</f>
        <v>0</v>
      </c>
      <c r="K906" s="200" t="s">
        <v>279</v>
      </c>
      <c r="L906" s="189"/>
      <c r="M906" s="199" t="s">
        <v>1</v>
      </c>
      <c r="N906" s="224" t="s">
        <v>26</v>
      </c>
      <c r="O906" s="223"/>
      <c r="P906" s="222">
        <f>O906*H906</f>
        <v>0</v>
      </c>
      <c r="Q906" s="222">
        <v>2.0000000000000002E-5</v>
      </c>
      <c r="R906" s="222">
        <f>Q906*H906</f>
        <v>5.2200000000000007E-3</v>
      </c>
      <c r="S906" s="222">
        <v>0</v>
      </c>
      <c r="T906" s="221">
        <f>S906*H906</f>
        <v>0</v>
      </c>
      <c r="AR906" s="193" t="s">
        <v>192</v>
      </c>
      <c r="AT906" s="193" t="s">
        <v>110</v>
      </c>
      <c r="AU906" s="193" t="s">
        <v>42</v>
      </c>
      <c r="AY906" s="193" t="s">
        <v>108</v>
      </c>
      <c r="BE906" s="194">
        <f>IF(N906="základní",J906,0)</f>
        <v>0</v>
      </c>
      <c r="BF906" s="194">
        <f>IF(N906="snížená",J906,0)</f>
        <v>0</v>
      </c>
      <c r="BG906" s="194">
        <f>IF(N906="zákl. přenesená",J906,0)</f>
        <v>0</v>
      </c>
      <c r="BH906" s="194">
        <f>IF(N906="sníž. přenesená",J906,0)</f>
        <v>0</v>
      </c>
      <c r="BI906" s="194">
        <f>IF(N906="nulová",J906,0)</f>
        <v>0</v>
      </c>
      <c r="BJ906" s="193" t="s">
        <v>38</v>
      </c>
      <c r="BK906" s="194">
        <f>ROUND(I906*H906,2)</f>
        <v>0</v>
      </c>
      <c r="BL906" s="193" t="s">
        <v>192</v>
      </c>
      <c r="BM906" s="193" t="s">
        <v>1257</v>
      </c>
    </row>
    <row r="907" spans="2:65" s="227" customFormat="1" ht="27" x14ac:dyDescent="0.3">
      <c r="B907" s="232"/>
      <c r="D907" s="236" t="s">
        <v>117</v>
      </c>
      <c r="E907" s="228" t="s">
        <v>1</v>
      </c>
      <c r="F907" s="235" t="s">
        <v>1258</v>
      </c>
      <c r="H907" s="234">
        <v>208.3</v>
      </c>
      <c r="I907" s="233"/>
      <c r="L907" s="232"/>
      <c r="M907" s="231"/>
      <c r="N907" s="230"/>
      <c r="O907" s="230"/>
      <c r="P907" s="230"/>
      <c r="Q907" s="230"/>
      <c r="R907" s="230"/>
      <c r="S907" s="230"/>
      <c r="T907" s="229"/>
      <c r="AT907" s="228" t="s">
        <v>117</v>
      </c>
      <c r="AU907" s="228" t="s">
        <v>42</v>
      </c>
      <c r="AV907" s="227" t="s">
        <v>42</v>
      </c>
      <c r="AW907" s="227" t="s">
        <v>19</v>
      </c>
      <c r="AX907" s="227" t="s">
        <v>37</v>
      </c>
      <c r="AY907" s="228" t="s">
        <v>108</v>
      </c>
    </row>
    <row r="908" spans="2:65" s="227" customFormat="1" x14ac:dyDescent="0.3">
      <c r="B908" s="232"/>
      <c r="D908" s="236" t="s">
        <v>117</v>
      </c>
      <c r="E908" s="228" t="s">
        <v>1</v>
      </c>
      <c r="F908" s="235" t="s">
        <v>1259</v>
      </c>
      <c r="H908" s="234">
        <v>38.299999999999997</v>
      </c>
      <c r="I908" s="233"/>
      <c r="L908" s="232"/>
      <c r="M908" s="231"/>
      <c r="N908" s="230"/>
      <c r="O908" s="230"/>
      <c r="P908" s="230"/>
      <c r="Q908" s="230"/>
      <c r="R908" s="230"/>
      <c r="S908" s="230"/>
      <c r="T908" s="229"/>
      <c r="AT908" s="228" t="s">
        <v>117</v>
      </c>
      <c r="AU908" s="228" t="s">
        <v>42</v>
      </c>
      <c r="AV908" s="227" t="s">
        <v>42</v>
      </c>
      <c r="AW908" s="227" t="s">
        <v>19</v>
      </c>
      <c r="AX908" s="227" t="s">
        <v>37</v>
      </c>
      <c r="AY908" s="228" t="s">
        <v>108</v>
      </c>
    </row>
    <row r="909" spans="2:65" s="227" customFormat="1" x14ac:dyDescent="0.3">
      <c r="B909" s="232"/>
      <c r="D909" s="240" t="s">
        <v>117</v>
      </c>
      <c r="E909" s="239" t="s">
        <v>1</v>
      </c>
      <c r="F909" s="238" t="s">
        <v>1260</v>
      </c>
      <c r="H909" s="237">
        <v>14.4</v>
      </c>
      <c r="I909" s="233"/>
      <c r="L909" s="232"/>
      <c r="M909" s="231"/>
      <c r="N909" s="230"/>
      <c r="O909" s="230"/>
      <c r="P909" s="230"/>
      <c r="Q909" s="230"/>
      <c r="R909" s="230"/>
      <c r="S909" s="230"/>
      <c r="T909" s="229"/>
      <c r="AT909" s="228" t="s">
        <v>117</v>
      </c>
      <c r="AU909" s="228" t="s">
        <v>42</v>
      </c>
      <c r="AV909" s="227" t="s">
        <v>42</v>
      </c>
      <c r="AW909" s="227" t="s">
        <v>19</v>
      </c>
      <c r="AX909" s="227" t="s">
        <v>37</v>
      </c>
      <c r="AY909" s="228" t="s">
        <v>108</v>
      </c>
    </row>
    <row r="910" spans="2:65" s="188" customFormat="1" ht="22.5" customHeight="1" x14ac:dyDescent="0.3">
      <c r="B910" s="207"/>
      <c r="C910" s="252" t="s">
        <v>1322</v>
      </c>
      <c r="D910" s="252" t="s">
        <v>178</v>
      </c>
      <c r="E910" s="251" t="s">
        <v>1262</v>
      </c>
      <c r="F910" s="246" t="s">
        <v>1263</v>
      </c>
      <c r="G910" s="250" t="s">
        <v>385</v>
      </c>
      <c r="H910" s="249">
        <v>130.405</v>
      </c>
      <c r="I910" s="248"/>
      <c r="J910" s="247">
        <f>ROUND(I910*H910,2)</f>
        <v>0</v>
      </c>
      <c r="K910" s="246" t="s">
        <v>279</v>
      </c>
      <c r="L910" s="245"/>
      <c r="M910" s="244" t="s">
        <v>1</v>
      </c>
      <c r="N910" s="243" t="s">
        <v>26</v>
      </c>
      <c r="O910" s="223"/>
      <c r="P910" s="222">
        <f>O910*H910</f>
        <v>0</v>
      </c>
      <c r="Q910" s="222">
        <v>1.06E-3</v>
      </c>
      <c r="R910" s="222">
        <f>Q910*H910</f>
        <v>0.1382293</v>
      </c>
      <c r="S910" s="222">
        <v>0</v>
      </c>
      <c r="T910" s="221">
        <f>S910*H910</f>
        <v>0</v>
      </c>
      <c r="AR910" s="193" t="s">
        <v>284</v>
      </c>
      <c r="AT910" s="193" t="s">
        <v>178</v>
      </c>
      <c r="AU910" s="193" t="s">
        <v>42</v>
      </c>
      <c r="AY910" s="193" t="s">
        <v>108</v>
      </c>
      <c r="BE910" s="194">
        <f>IF(N910="základní",J910,0)</f>
        <v>0</v>
      </c>
      <c r="BF910" s="194">
        <f>IF(N910="snížená",J910,0)</f>
        <v>0</v>
      </c>
      <c r="BG910" s="194">
        <f>IF(N910="zákl. přenesená",J910,0)</f>
        <v>0</v>
      </c>
      <c r="BH910" s="194">
        <f>IF(N910="sníž. přenesená",J910,0)</f>
        <v>0</v>
      </c>
      <c r="BI910" s="194">
        <f>IF(N910="nulová",J910,0)</f>
        <v>0</v>
      </c>
      <c r="BJ910" s="193" t="s">
        <v>38</v>
      </c>
      <c r="BK910" s="194">
        <f>ROUND(I910*H910,2)</f>
        <v>0</v>
      </c>
      <c r="BL910" s="193" t="s">
        <v>192</v>
      </c>
      <c r="BM910" s="193" t="s">
        <v>1264</v>
      </c>
    </row>
    <row r="911" spans="2:65" s="227" customFormat="1" ht="27" x14ac:dyDescent="0.3">
      <c r="B911" s="232"/>
      <c r="D911" s="236" t="s">
        <v>117</v>
      </c>
      <c r="E911" s="228" t="s">
        <v>1</v>
      </c>
      <c r="F911" s="235" t="s">
        <v>1265</v>
      </c>
      <c r="H911" s="234">
        <v>104.15</v>
      </c>
      <c r="I911" s="233"/>
      <c r="L911" s="232"/>
      <c r="M911" s="231"/>
      <c r="N911" s="230"/>
      <c r="O911" s="230"/>
      <c r="P911" s="230"/>
      <c r="Q911" s="230"/>
      <c r="R911" s="230"/>
      <c r="S911" s="230"/>
      <c r="T911" s="229"/>
      <c r="AT911" s="228" t="s">
        <v>117</v>
      </c>
      <c r="AU911" s="228" t="s">
        <v>42</v>
      </c>
      <c r="AV911" s="227" t="s">
        <v>42</v>
      </c>
      <c r="AW911" s="227" t="s">
        <v>19</v>
      </c>
      <c r="AX911" s="227" t="s">
        <v>37</v>
      </c>
      <c r="AY911" s="228" t="s">
        <v>108</v>
      </c>
    </row>
    <row r="912" spans="2:65" s="227" customFormat="1" x14ac:dyDescent="0.3">
      <c r="B912" s="232"/>
      <c r="D912" s="236" t="s">
        <v>117</v>
      </c>
      <c r="E912" s="228" t="s">
        <v>1</v>
      </c>
      <c r="F912" s="235" t="s">
        <v>1260</v>
      </c>
      <c r="H912" s="234">
        <v>14.4</v>
      </c>
      <c r="I912" s="233"/>
      <c r="L912" s="232"/>
      <c r="M912" s="231"/>
      <c r="N912" s="230"/>
      <c r="O912" s="230"/>
      <c r="P912" s="230"/>
      <c r="Q912" s="230"/>
      <c r="R912" s="230"/>
      <c r="S912" s="230"/>
      <c r="T912" s="229"/>
      <c r="AT912" s="228" t="s">
        <v>117</v>
      </c>
      <c r="AU912" s="228" t="s">
        <v>42</v>
      </c>
      <c r="AV912" s="227" t="s">
        <v>42</v>
      </c>
      <c r="AW912" s="227" t="s">
        <v>19</v>
      </c>
      <c r="AX912" s="227" t="s">
        <v>37</v>
      </c>
      <c r="AY912" s="228" t="s">
        <v>108</v>
      </c>
    </row>
    <row r="913" spans="2:65" s="227" customFormat="1" x14ac:dyDescent="0.3">
      <c r="B913" s="232"/>
      <c r="D913" s="240" t="s">
        <v>117</v>
      </c>
      <c r="F913" s="238" t="s">
        <v>1266</v>
      </c>
      <c r="H913" s="237">
        <v>130.405</v>
      </c>
      <c r="I913" s="233"/>
      <c r="L913" s="232"/>
      <c r="M913" s="231"/>
      <c r="N913" s="230"/>
      <c r="O913" s="230"/>
      <c r="P913" s="230"/>
      <c r="Q913" s="230"/>
      <c r="R913" s="230"/>
      <c r="S913" s="230"/>
      <c r="T913" s="229"/>
      <c r="AT913" s="228" t="s">
        <v>117</v>
      </c>
      <c r="AU913" s="228" t="s">
        <v>42</v>
      </c>
      <c r="AV913" s="227" t="s">
        <v>42</v>
      </c>
      <c r="AW913" s="227" t="s">
        <v>2</v>
      </c>
      <c r="AX913" s="227" t="s">
        <v>38</v>
      </c>
      <c r="AY913" s="228" t="s">
        <v>108</v>
      </c>
    </row>
    <row r="914" spans="2:65" s="188" customFormat="1" ht="22.5" customHeight="1" x14ac:dyDescent="0.3">
      <c r="B914" s="207"/>
      <c r="C914" s="252" t="s">
        <v>1325</v>
      </c>
      <c r="D914" s="252" t="s">
        <v>178</v>
      </c>
      <c r="E914" s="251" t="s">
        <v>1268</v>
      </c>
      <c r="F914" s="246" t="s">
        <v>1269</v>
      </c>
      <c r="G914" s="250" t="s">
        <v>385</v>
      </c>
      <c r="H914" s="249">
        <v>114.565</v>
      </c>
      <c r="I914" s="248"/>
      <c r="J914" s="247">
        <f>ROUND(I914*H914,2)</f>
        <v>0</v>
      </c>
      <c r="K914" s="246" t="s">
        <v>279</v>
      </c>
      <c r="L914" s="245"/>
      <c r="M914" s="244" t="s">
        <v>1</v>
      </c>
      <c r="N914" s="243" t="s">
        <v>26</v>
      </c>
      <c r="O914" s="223"/>
      <c r="P914" s="222">
        <f>O914*H914</f>
        <v>0</v>
      </c>
      <c r="Q914" s="222">
        <v>2.1099999999999999E-3</v>
      </c>
      <c r="R914" s="222">
        <f>Q914*H914</f>
        <v>0.24173214999999998</v>
      </c>
      <c r="S914" s="222">
        <v>0</v>
      </c>
      <c r="T914" s="221">
        <f>S914*H914</f>
        <v>0</v>
      </c>
      <c r="AR914" s="193" t="s">
        <v>284</v>
      </c>
      <c r="AT914" s="193" t="s">
        <v>178</v>
      </c>
      <c r="AU914" s="193" t="s">
        <v>42</v>
      </c>
      <c r="AY914" s="193" t="s">
        <v>108</v>
      </c>
      <c r="BE914" s="194">
        <f>IF(N914="základní",J914,0)</f>
        <v>0</v>
      </c>
      <c r="BF914" s="194">
        <f>IF(N914="snížená",J914,0)</f>
        <v>0</v>
      </c>
      <c r="BG914" s="194">
        <f>IF(N914="zákl. přenesená",J914,0)</f>
        <v>0</v>
      </c>
      <c r="BH914" s="194">
        <f>IF(N914="sníž. přenesená",J914,0)</f>
        <v>0</v>
      </c>
      <c r="BI914" s="194">
        <f>IF(N914="nulová",J914,0)</f>
        <v>0</v>
      </c>
      <c r="BJ914" s="193" t="s">
        <v>38</v>
      </c>
      <c r="BK914" s="194">
        <f>ROUND(I914*H914,2)</f>
        <v>0</v>
      </c>
      <c r="BL914" s="193" t="s">
        <v>192</v>
      </c>
      <c r="BM914" s="193" t="s">
        <v>1270</v>
      </c>
    </row>
    <row r="915" spans="2:65" s="227" customFormat="1" ht="27" x14ac:dyDescent="0.3">
      <c r="B915" s="232"/>
      <c r="D915" s="236" t="s">
        <v>117</v>
      </c>
      <c r="E915" s="228" t="s">
        <v>1</v>
      </c>
      <c r="F915" s="235" t="s">
        <v>1265</v>
      </c>
      <c r="H915" s="234">
        <v>104.15</v>
      </c>
      <c r="I915" s="233"/>
      <c r="L915" s="232"/>
      <c r="M915" s="231"/>
      <c r="N915" s="230"/>
      <c r="O915" s="230"/>
      <c r="P915" s="230"/>
      <c r="Q915" s="230"/>
      <c r="R915" s="230"/>
      <c r="S915" s="230"/>
      <c r="T915" s="229"/>
      <c r="AT915" s="228" t="s">
        <v>117</v>
      </c>
      <c r="AU915" s="228" t="s">
        <v>42</v>
      </c>
      <c r="AV915" s="227" t="s">
        <v>42</v>
      </c>
      <c r="AW915" s="227" t="s">
        <v>19</v>
      </c>
      <c r="AX915" s="227" t="s">
        <v>37</v>
      </c>
      <c r="AY915" s="228" t="s">
        <v>108</v>
      </c>
    </row>
    <row r="916" spans="2:65" s="227" customFormat="1" x14ac:dyDescent="0.3">
      <c r="B916" s="232"/>
      <c r="D916" s="240" t="s">
        <v>117</v>
      </c>
      <c r="F916" s="238" t="s">
        <v>1271</v>
      </c>
      <c r="H916" s="237">
        <v>114.565</v>
      </c>
      <c r="I916" s="233"/>
      <c r="L916" s="232"/>
      <c r="M916" s="231"/>
      <c r="N916" s="230"/>
      <c r="O916" s="230"/>
      <c r="P916" s="230"/>
      <c r="Q916" s="230"/>
      <c r="R916" s="230"/>
      <c r="S916" s="230"/>
      <c r="T916" s="229"/>
      <c r="AT916" s="228" t="s">
        <v>117</v>
      </c>
      <c r="AU916" s="228" t="s">
        <v>42</v>
      </c>
      <c r="AV916" s="227" t="s">
        <v>42</v>
      </c>
      <c r="AW916" s="227" t="s">
        <v>2</v>
      </c>
      <c r="AX916" s="227" t="s">
        <v>38</v>
      </c>
      <c r="AY916" s="228" t="s">
        <v>108</v>
      </c>
    </row>
    <row r="917" spans="2:65" s="188" customFormat="1" ht="22.5" customHeight="1" x14ac:dyDescent="0.3">
      <c r="B917" s="207"/>
      <c r="C917" s="252" t="s">
        <v>1329</v>
      </c>
      <c r="D917" s="252" t="s">
        <v>178</v>
      </c>
      <c r="E917" s="251" t="s">
        <v>1213</v>
      </c>
      <c r="F917" s="246" t="s">
        <v>1214</v>
      </c>
      <c r="G917" s="250" t="s">
        <v>122</v>
      </c>
      <c r="H917" s="249">
        <v>0.10100000000000001</v>
      </c>
      <c r="I917" s="248"/>
      <c r="J917" s="247">
        <f>ROUND(I917*H917,2)</f>
        <v>0</v>
      </c>
      <c r="K917" s="246" t="s">
        <v>279</v>
      </c>
      <c r="L917" s="245"/>
      <c r="M917" s="244" t="s">
        <v>1</v>
      </c>
      <c r="N917" s="243" t="s">
        <v>26</v>
      </c>
      <c r="O917" s="223"/>
      <c r="P917" s="222">
        <f>O917*H917</f>
        <v>0</v>
      </c>
      <c r="Q917" s="222">
        <v>0.55000000000000004</v>
      </c>
      <c r="R917" s="222">
        <f>Q917*H917</f>
        <v>5.5550000000000009E-2</v>
      </c>
      <c r="S917" s="222">
        <v>0</v>
      </c>
      <c r="T917" s="221">
        <f>S917*H917</f>
        <v>0</v>
      </c>
      <c r="AR917" s="193" t="s">
        <v>284</v>
      </c>
      <c r="AT917" s="193" t="s">
        <v>178</v>
      </c>
      <c r="AU917" s="193" t="s">
        <v>42</v>
      </c>
      <c r="AY917" s="193" t="s">
        <v>108</v>
      </c>
      <c r="BE917" s="194">
        <f>IF(N917="základní",J917,0)</f>
        <v>0</v>
      </c>
      <c r="BF917" s="194">
        <f>IF(N917="snížená",J917,0)</f>
        <v>0</v>
      </c>
      <c r="BG917" s="194">
        <f>IF(N917="zákl. přenesená",J917,0)</f>
        <v>0</v>
      </c>
      <c r="BH917" s="194">
        <f>IF(N917="sníž. přenesená",J917,0)</f>
        <v>0</v>
      </c>
      <c r="BI917" s="194">
        <f>IF(N917="nulová",J917,0)</f>
        <v>0</v>
      </c>
      <c r="BJ917" s="193" t="s">
        <v>38</v>
      </c>
      <c r="BK917" s="194">
        <f>ROUND(I917*H917,2)</f>
        <v>0</v>
      </c>
      <c r="BL917" s="193" t="s">
        <v>192</v>
      </c>
      <c r="BM917" s="193" t="s">
        <v>1273</v>
      </c>
    </row>
    <row r="918" spans="2:65" s="227" customFormat="1" x14ac:dyDescent="0.3">
      <c r="B918" s="232"/>
      <c r="D918" s="236" t="s">
        <v>117</v>
      </c>
      <c r="E918" s="228" t="s">
        <v>1</v>
      </c>
      <c r="F918" s="235" t="s">
        <v>1274</v>
      </c>
      <c r="H918" s="234">
        <v>9.1999999999999998E-2</v>
      </c>
      <c r="I918" s="233"/>
      <c r="L918" s="232"/>
      <c r="M918" s="231"/>
      <c r="N918" s="230"/>
      <c r="O918" s="230"/>
      <c r="P918" s="230"/>
      <c r="Q918" s="230"/>
      <c r="R918" s="230"/>
      <c r="S918" s="230"/>
      <c r="T918" s="229"/>
      <c r="AT918" s="228" t="s">
        <v>117</v>
      </c>
      <c r="AU918" s="228" t="s">
        <v>42</v>
      </c>
      <c r="AV918" s="227" t="s">
        <v>42</v>
      </c>
      <c r="AW918" s="227" t="s">
        <v>19</v>
      </c>
      <c r="AX918" s="227" t="s">
        <v>37</v>
      </c>
      <c r="AY918" s="228" t="s">
        <v>108</v>
      </c>
    </row>
    <row r="919" spans="2:65" s="227" customFormat="1" x14ac:dyDescent="0.3">
      <c r="B919" s="232"/>
      <c r="D919" s="240" t="s">
        <v>117</v>
      </c>
      <c r="F919" s="238" t="s">
        <v>1275</v>
      </c>
      <c r="H919" s="237">
        <v>0.10100000000000001</v>
      </c>
      <c r="I919" s="233"/>
      <c r="L919" s="232"/>
      <c r="M919" s="231"/>
      <c r="N919" s="230"/>
      <c r="O919" s="230"/>
      <c r="P919" s="230"/>
      <c r="Q919" s="230"/>
      <c r="R919" s="230"/>
      <c r="S919" s="230"/>
      <c r="T919" s="229"/>
      <c r="AT919" s="228" t="s">
        <v>117</v>
      </c>
      <c r="AU919" s="228" t="s">
        <v>42</v>
      </c>
      <c r="AV919" s="227" t="s">
        <v>42</v>
      </c>
      <c r="AW919" s="227" t="s">
        <v>2</v>
      </c>
      <c r="AX919" s="227" t="s">
        <v>38</v>
      </c>
      <c r="AY919" s="228" t="s">
        <v>108</v>
      </c>
    </row>
    <row r="920" spans="2:65" s="188" customFormat="1" ht="22.5" customHeight="1" x14ac:dyDescent="0.3">
      <c r="B920" s="207"/>
      <c r="C920" s="206" t="s">
        <v>1333</v>
      </c>
      <c r="D920" s="206" t="s">
        <v>110</v>
      </c>
      <c r="E920" s="205" t="s">
        <v>1277</v>
      </c>
      <c r="F920" s="200" t="s">
        <v>1278</v>
      </c>
      <c r="G920" s="204" t="s">
        <v>113</v>
      </c>
      <c r="H920" s="203">
        <v>42.139000000000003</v>
      </c>
      <c r="I920" s="202"/>
      <c r="J920" s="201">
        <f>ROUND(I920*H920,2)</f>
        <v>0</v>
      </c>
      <c r="K920" s="200" t="s">
        <v>279</v>
      </c>
      <c r="L920" s="189"/>
      <c r="M920" s="199" t="s">
        <v>1</v>
      </c>
      <c r="N920" s="224" t="s">
        <v>26</v>
      </c>
      <c r="O920" s="223"/>
      <c r="P920" s="222">
        <f>O920*H920</f>
        <v>0</v>
      </c>
      <c r="Q920" s="222">
        <v>2.0000000000000001E-4</v>
      </c>
      <c r="R920" s="222">
        <f>Q920*H920</f>
        <v>8.4278000000000009E-3</v>
      </c>
      <c r="S920" s="222">
        <v>0</v>
      </c>
      <c r="T920" s="221">
        <f>S920*H920</f>
        <v>0</v>
      </c>
      <c r="AR920" s="193" t="s">
        <v>192</v>
      </c>
      <c r="AT920" s="193" t="s">
        <v>110</v>
      </c>
      <c r="AU920" s="193" t="s">
        <v>42</v>
      </c>
      <c r="AY920" s="193" t="s">
        <v>108</v>
      </c>
      <c r="BE920" s="194">
        <f>IF(N920="základní",J920,0)</f>
        <v>0</v>
      </c>
      <c r="BF920" s="194">
        <f>IF(N920="snížená",J920,0)</f>
        <v>0</v>
      </c>
      <c r="BG920" s="194">
        <f>IF(N920="zákl. přenesená",J920,0)</f>
        <v>0</v>
      </c>
      <c r="BH920" s="194">
        <f>IF(N920="sníž. přenesená",J920,0)</f>
        <v>0</v>
      </c>
      <c r="BI920" s="194">
        <f>IF(N920="nulová",J920,0)</f>
        <v>0</v>
      </c>
      <c r="BJ920" s="193" t="s">
        <v>38</v>
      </c>
      <c r="BK920" s="194">
        <f>ROUND(I920*H920,2)</f>
        <v>0</v>
      </c>
      <c r="BL920" s="193" t="s">
        <v>192</v>
      </c>
      <c r="BM920" s="193" t="s">
        <v>1279</v>
      </c>
    </row>
    <row r="921" spans="2:65" s="227" customFormat="1" x14ac:dyDescent="0.3">
      <c r="B921" s="232"/>
      <c r="D921" s="236" t="s">
        <v>117</v>
      </c>
      <c r="E921" s="228" t="s">
        <v>1</v>
      </c>
      <c r="F921" s="235" t="s">
        <v>1280</v>
      </c>
      <c r="H921" s="234">
        <v>6.2539999999999996</v>
      </c>
      <c r="I921" s="233"/>
      <c r="L921" s="232"/>
      <c r="M921" s="231"/>
      <c r="N921" s="230"/>
      <c r="O921" s="230"/>
      <c r="P921" s="230"/>
      <c r="Q921" s="230"/>
      <c r="R921" s="230"/>
      <c r="S921" s="230"/>
      <c r="T921" s="229"/>
      <c r="AT921" s="228" t="s">
        <v>117</v>
      </c>
      <c r="AU921" s="228" t="s">
        <v>42</v>
      </c>
      <c r="AV921" s="227" t="s">
        <v>42</v>
      </c>
      <c r="AW921" s="227" t="s">
        <v>19</v>
      </c>
      <c r="AX921" s="227" t="s">
        <v>37</v>
      </c>
      <c r="AY921" s="228" t="s">
        <v>108</v>
      </c>
    </row>
    <row r="922" spans="2:65" s="227" customFormat="1" x14ac:dyDescent="0.3">
      <c r="B922" s="232"/>
      <c r="D922" s="240" t="s">
        <v>117</v>
      </c>
      <c r="E922" s="239" t="s">
        <v>1</v>
      </c>
      <c r="F922" s="238" t="s">
        <v>1281</v>
      </c>
      <c r="H922" s="237">
        <v>35.884999999999998</v>
      </c>
      <c r="I922" s="233"/>
      <c r="L922" s="232"/>
      <c r="M922" s="231"/>
      <c r="N922" s="230"/>
      <c r="O922" s="230"/>
      <c r="P922" s="230"/>
      <c r="Q922" s="230"/>
      <c r="R922" s="230"/>
      <c r="S922" s="230"/>
      <c r="T922" s="229"/>
      <c r="AT922" s="228" t="s">
        <v>117</v>
      </c>
      <c r="AU922" s="228" t="s">
        <v>42</v>
      </c>
      <c r="AV922" s="227" t="s">
        <v>42</v>
      </c>
      <c r="AW922" s="227" t="s">
        <v>19</v>
      </c>
      <c r="AX922" s="227" t="s">
        <v>37</v>
      </c>
      <c r="AY922" s="228" t="s">
        <v>108</v>
      </c>
    </row>
    <row r="923" spans="2:65" s="188" customFormat="1" ht="22.5" customHeight="1" x14ac:dyDescent="0.3">
      <c r="B923" s="207"/>
      <c r="C923" s="206" t="s">
        <v>1337</v>
      </c>
      <c r="D923" s="206" t="s">
        <v>110</v>
      </c>
      <c r="E923" s="205" t="s">
        <v>1283</v>
      </c>
      <c r="F923" s="200" t="s">
        <v>1284</v>
      </c>
      <c r="G923" s="204" t="s">
        <v>113</v>
      </c>
      <c r="H923" s="203">
        <v>6.2539999999999996</v>
      </c>
      <c r="I923" s="202"/>
      <c r="J923" s="201">
        <f>ROUND(I923*H923,2)</f>
        <v>0</v>
      </c>
      <c r="K923" s="200" t="s">
        <v>279</v>
      </c>
      <c r="L923" s="189"/>
      <c r="M923" s="199" t="s">
        <v>1</v>
      </c>
      <c r="N923" s="224" t="s">
        <v>26</v>
      </c>
      <c r="O923" s="223"/>
      <c r="P923" s="222">
        <f>O923*H923</f>
        <v>0</v>
      </c>
      <c r="Q923" s="222">
        <v>0</v>
      </c>
      <c r="R923" s="222">
        <f>Q923*H923</f>
        <v>0</v>
      </c>
      <c r="S923" s="222">
        <v>1.4E-2</v>
      </c>
      <c r="T923" s="221">
        <f>S923*H923</f>
        <v>8.7555999999999995E-2</v>
      </c>
      <c r="AR923" s="193" t="s">
        <v>192</v>
      </c>
      <c r="AT923" s="193" t="s">
        <v>110</v>
      </c>
      <c r="AU923" s="193" t="s">
        <v>42</v>
      </c>
      <c r="AY923" s="193" t="s">
        <v>108</v>
      </c>
      <c r="BE923" s="194">
        <f>IF(N923="základní",J923,0)</f>
        <v>0</v>
      </c>
      <c r="BF923" s="194">
        <f>IF(N923="snížená",J923,0)</f>
        <v>0</v>
      </c>
      <c r="BG923" s="194">
        <f>IF(N923="zákl. přenesená",J923,0)</f>
        <v>0</v>
      </c>
      <c r="BH923" s="194">
        <f>IF(N923="sníž. přenesená",J923,0)</f>
        <v>0</v>
      </c>
      <c r="BI923" s="194">
        <f>IF(N923="nulová",J923,0)</f>
        <v>0</v>
      </c>
      <c r="BJ923" s="193" t="s">
        <v>38</v>
      </c>
      <c r="BK923" s="194">
        <f>ROUND(I923*H923,2)</f>
        <v>0</v>
      </c>
      <c r="BL923" s="193" t="s">
        <v>192</v>
      </c>
      <c r="BM923" s="193" t="s">
        <v>1285</v>
      </c>
    </row>
    <row r="924" spans="2:65" s="227" customFormat="1" x14ac:dyDescent="0.3">
      <c r="B924" s="232"/>
      <c r="D924" s="240" t="s">
        <v>117</v>
      </c>
      <c r="E924" s="239" t="s">
        <v>1</v>
      </c>
      <c r="F924" s="238" t="s">
        <v>1233</v>
      </c>
      <c r="H924" s="237">
        <v>6.2539999999999996</v>
      </c>
      <c r="I924" s="233"/>
      <c r="L924" s="232"/>
      <c r="M924" s="231"/>
      <c r="N924" s="230"/>
      <c r="O924" s="230"/>
      <c r="P924" s="230"/>
      <c r="Q924" s="230"/>
      <c r="R924" s="230"/>
      <c r="S924" s="230"/>
      <c r="T924" s="229"/>
      <c r="AT924" s="228" t="s">
        <v>117</v>
      </c>
      <c r="AU924" s="228" t="s">
        <v>42</v>
      </c>
      <c r="AV924" s="227" t="s">
        <v>42</v>
      </c>
      <c r="AW924" s="227" t="s">
        <v>19</v>
      </c>
      <c r="AX924" s="227" t="s">
        <v>37</v>
      </c>
      <c r="AY924" s="228" t="s">
        <v>108</v>
      </c>
    </row>
    <row r="925" spans="2:65" s="188" customFormat="1" ht="22.5" customHeight="1" x14ac:dyDescent="0.3">
      <c r="B925" s="207"/>
      <c r="C925" s="206" t="s">
        <v>1341</v>
      </c>
      <c r="D925" s="206" t="s">
        <v>110</v>
      </c>
      <c r="E925" s="205" t="s">
        <v>1287</v>
      </c>
      <c r="F925" s="200" t="s">
        <v>1288</v>
      </c>
      <c r="G925" s="204" t="s">
        <v>163</v>
      </c>
      <c r="H925" s="203">
        <v>3.5459999999999998</v>
      </c>
      <c r="I925" s="202"/>
      <c r="J925" s="201">
        <f>ROUND(I925*H925,2)</f>
        <v>0</v>
      </c>
      <c r="K925" s="200" t="s">
        <v>279</v>
      </c>
      <c r="L925" s="189"/>
      <c r="M925" s="199" t="s">
        <v>1</v>
      </c>
      <c r="N925" s="224" t="s">
        <v>26</v>
      </c>
      <c r="O925" s="223"/>
      <c r="P925" s="222">
        <f>O925*H925</f>
        <v>0</v>
      </c>
      <c r="Q925" s="222">
        <v>0</v>
      </c>
      <c r="R925" s="222">
        <f>Q925*H925</f>
        <v>0</v>
      </c>
      <c r="S925" s="222">
        <v>0</v>
      </c>
      <c r="T925" s="221">
        <f>S925*H925</f>
        <v>0</v>
      </c>
      <c r="AR925" s="193" t="s">
        <v>192</v>
      </c>
      <c r="AT925" s="193" t="s">
        <v>110</v>
      </c>
      <c r="AU925" s="193" t="s">
        <v>42</v>
      </c>
      <c r="AY925" s="193" t="s">
        <v>108</v>
      </c>
      <c r="BE925" s="194">
        <f>IF(N925="základní",J925,0)</f>
        <v>0</v>
      </c>
      <c r="BF925" s="194">
        <f>IF(N925="snížená",J925,0)</f>
        <v>0</v>
      </c>
      <c r="BG925" s="194">
        <f>IF(N925="zákl. přenesená",J925,0)</f>
        <v>0</v>
      </c>
      <c r="BH925" s="194">
        <f>IF(N925="sníž. přenesená",J925,0)</f>
        <v>0</v>
      </c>
      <c r="BI925" s="194">
        <f>IF(N925="nulová",J925,0)</f>
        <v>0</v>
      </c>
      <c r="BJ925" s="193" t="s">
        <v>38</v>
      </c>
      <c r="BK925" s="194">
        <f>ROUND(I925*H925,2)</f>
        <v>0</v>
      </c>
      <c r="BL925" s="193" t="s">
        <v>192</v>
      </c>
      <c r="BM925" s="193" t="s">
        <v>1289</v>
      </c>
    </row>
    <row r="926" spans="2:65" s="208" customFormat="1" ht="29.85" customHeight="1" x14ac:dyDescent="0.3">
      <c r="B926" s="216"/>
      <c r="D926" s="220" t="s">
        <v>36</v>
      </c>
      <c r="E926" s="219" t="s">
        <v>1290</v>
      </c>
      <c r="F926" s="219" t="s">
        <v>1291</v>
      </c>
      <c r="I926" s="218"/>
      <c r="J926" s="217">
        <f>BK926</f>
        <v>0</v>
      </c>
      <c r="L926" s="216"/>
      <c r="M926" s="215"/>
      <c r="N926" s="213"/>
      <c r="O926" s="213"/>
      <c r="P926" s="214">
        <f>SUM(P927:P974)</f>
        <v>0</v>
      </c>
      <c r="Q926" s="213"/>
      <c r="R926" s="214">
        <f>SUM(R927:R974)</f>
        <v>3.5428012000000004</v>
      </c>
      <c r="S926" s="213"/>
      <c r="T926" s="212">
        <f>SUM(T927:T974)</f>
        <v>0</v>
      </c>
      <c r="AR926" s="210" t="s">
        <v>42</v>
      </c>
      <c r="AT926" s="211" t="s">
        <v>36</v>
      </c>
      <c r="AU926" s="211" t="s">
        <v>38</v>
      </c>
      <c r="AY926" s="210" t="s">
        <v>108</v>
      </c>
      <c r="BK926" s="209">
        <f>SUM(BK927:BK974)</f>
        <v>0</v>
      </c>
    </row>
    <row r="927" spans="2:65" s="188" customFormat="1" ht="22.5" customHeight="1" x14ac:dyDescent="0.3">
      <c r="B927" s="207"/>
      <c r="C927" s="206" t="s">
        <v>1347</v>
      </c>
      <c r="D927" s="206" t="s">
        <v>110</v>
      </c>
      <c r="E927" s="205" t="s">
        <v>1293</v>
      </c>
      <c r="F927" s="200" t="s">
        <v>1294</v>
      </c>
      <c r="G927" s="204" t="s">
        <v>113</v>
      </c>
      <c r="H927" s="203">
        <v>70.98</v>
      </c>
      <c r="I927" s="202"/>
      <c r="J927" s="201">
        <f>ROUND(I927*H927,2)</f>
        <v>0</v>
      </c>
      <c r="K927" s="200" t="s">
        <v>279</v>
      </c>
      <c r="L927" s="189"/>
      <c r="M927" s="199" t="s">
        <v>1</v>
      </c>
      <c r="N927" s="224" t="s">
        <v>26</v>
      </c>
      <c r="O927" s="223"/>
      <c r="P927" s="222">
        <f>O927*H927</f>
        <v>0</v>
      </c>
      <c r="Q927" s="222">
        <v>8.8000000000000003E-4</v>
      </c>
      <c r="R927" s="222">
        <f>Q927*H927</f>
        <v>6.2462400000000008E-2</v>
      </c>
      <c r="S927" s="222">
        <v>0</v>
      </c>
      <c r="T927" s="221">
        <f>S927*H927</f>
        <v>0</v>
      </c>
      <c r="AR927" s="193" t="s">
        <v>192</v>
      </c>
      <c r="AT927" s="193" t="s">
        <v>110</v>
      </c>
      <c r="AU927" s="193" t="s">
        <v>42</v>
      </c>
      <c r="AY927" s="193" t="s">
        <v>108</v>
      </c>
      <c r="BE927" s="194">
        <f>IF(N927="základní",J927,0)</f>
        <v>0</v>
      </c>
      <c r="BF927" s="194">
        <f>IF(N927="snížená",J927,0)</f>
        <v>0</v>
      </c>
      <c r="BG927" s="194">
        <f>IF(N927="zákl. přenesená",J927,0)</f>
        <v>0</v>
      </c>
      <c r="BH927" s="194">
        <f>IF(N927="sníž. přenesená",J927,0)</f>
        <v>0</v>
      </c>
      <c r="BI927" s="194">
        <f>IF(N927="nulová",J927,0)</f>
        <v>0</v>
      </c>
      <c r="BJ927" s="193" t="s">
        <v>38</v>
      </c>
      <c r="BK927" s="194">
        <f>ROUND(I927*H927,2)</f>
        <v>0</v>
      </c>
      <c r="BL927" s="193" t="s">
        <v>192</v>
      </c>
      <c r="BM927" s="193" t="s">
        <v>1295</v>
      </c>
    </row>
    <row r="928" spans="2:65" s="257" customFormat="1" x14ac:dyDescent="0.3">
      <c r="B928" s="262"/>
      <c r="D928" s="236" t="s">
        <v>117</v>
      </c>
      <c r="E928" s="258" t="s">
        <v>1</v>
      </c>
      <c r="F928" s="264" t="s">
        <v>290</v>
      </c>
      <c r="H928" s="258" t="s">
        <v>1</v>
      </c>
      <c r="I928" s="263"/>
      <c r="L928" s="262"/>
      <c r="M928" s="261"/>
      <c r="N928" s="260"/>
      <c r="O928" s="260"/>
      <c r="P928" s="260"/>
      <c r="Q928" s="260"/>
      <c r="R928" s="260"/>
      <c r="S928" s="260"/>
      <c r="T928" s="259"/>
      <c r="AT928" s="258" t="s">
        <v>117</v>
      </c>
      <c r="AU928" s="258" t="s">
        <v>42</v>
      </c>
      <c r="AV928" s="257" t="s">
        <v>38</v>
      </c>
      <c r="AW928" s="257" t="s">
        <v>19</v>
      </c>
      <c r="AX928" s="257" t="s">
        <v>37</v>
      </c>
      <c r="AY928" s="258" t="s">
        <v>108</v>
      </c>
    </row>
    <row r="929" spans="2:65" s="227" customFormat="1" x14ac:dyDescent="0.3">
      <c r="B929" s="232"/>
      <c r="D929" s="236" t="s">
        <v>117</v>
      </c>
      <c r="E929" s="228" t="s">
        <v>1</v>
      </c>
      <c r="F929" s="235" t="s">
        <v>1296</v>
      </c>
      <c r="H929" s="234">
        <v>22.425000000000001</v>
      </c>
      <c r="I929" s="233"/>
      <c r="L929" s="232"/>
      <c r="M929" s="231"/>
      <c r="N929" s="230"/>
      <c r="O929" s="230"/>
      <c r="P929" s="230"/>
      <c r="Q929" s="230"/>
      <c r="R929" s="230"/>
      <c r="S929" s="230"/>
      <c r="T929" s="229"/>
      <c r="AT929" s="228" t="s">
        <v>117</v>
      </c>
      <c r="AU929" s="228" t="s">
        <v>42</v>
      </c>
      <c r="AV929" s="227" t="s">
        <v>42</v>
      </c>
      <c r="AW929" s="227" t="s">
        <v>19</v>
      </c>
      <c r="AX929" s="227" t="s">
        <v>37</v>
      </c>
      <c r="AY929" s="228" t="s">
        <v>108</v>
      </c>
    </row>
    <row r="930" spans="2:65" s="227" customFormat="1" x14ac:dyDescent="0.3">
      <c r="B930" s="232"/>
      <c r="D930" s="236" t="s">
        <v>117</v>
      </c>
      <c r="E930" s="228" t="s">
        <v>1</v>
      </c>
      <c r="F930" s="235" t="s">
        <v>1297</v>
      </c>
      <c r="H930" s="234">
        <v>19.29</v>
      </c>
      <c r="I930" s="233"/>
      <c r="L930" s="232"/>
      <c r="M930" s="231"/>
      <c r="N930" s="230"/>
      <c r="O930" s="230"/>
      <c r="P930" s="230"/>
      <c r="Q930" s="230"/>
      <c r="R930" s="230"/>
      <c r="S930" s="230"/>
      <c r="T930" s="229"/>
      <c r="AT930" s="228" t="s">
        <v>117</v>
      </c>
      <c r="AU930" s="228" t="s">
        <v>42</v>
      </c>
      <c r="AV930" s="227" t="s">
        <v>42</v>
      </c>
      <c r="AW930" s="227" t="s">
        <v>19</v>
      </c>
      <c r="AX930" s="227" t="s">
        <v>37</v>
      </c>
      <c r="AY930" s="228" t="s">
        <v>108</v>
      </c>
    </row>
    <row r="931" spans="2:65" s="227" customFormat="1" x14ac:dyDescent="0.3">
      <c r="B931" s="232"/>
      <c r="D931" s="240" t="s">
        <v>117</v>
      </c>
      <c r="E931" s="239" t="s">
        <v>1</v>
      </c>
      <c r="F931" s="238" t="s">
        <v>1298</v>
      </c>
      <c r="H931" s="237">
        <v>29.265000000000001</v>
      </c>
      <c r="I931" s="233"/>
      <c r="L931" s="232"/>
      <c r="M931" s="231"/>
      <c r="N931" s="230"/>
      <c r="O931" s="230"/>
      <c r="P931" s="230"/>
      <c r="Q931" s="230"/>
      <c r="R931" s="230"/>
      <c r="S931" s="230"/>
      <c r="T931" s="229"/>
      <c r="AT931" s="228" t="s">
        <v>117</v>
      </c>
      <c r="AU931" s="228" t="s">
        <v>42</v>
      </c>
      <c r="AV931" s="227" t="s">
        <v>42</v>
      </c>
      <c r="AW931" s="227" t="s">
        <v>19</v>
      </c>
      <c r="AX931" s="227" t="s">
        <v>37</v>
      </c>
      <c r="AY931" s="228" t="s">
        <v>108</v>
      </c>
    </row>
    <row r="932" spans="2:65" s="188" customFormat="1" ht="22.5" customHeight="1" x14ac:dyDescent="0.3">
      <c r="B932" s="207"/>
      <c r="C932" s="252" t="s">
        <v>1351</v>
      </c>
      <c r="D932" s="252" t="s">
        <v>178</v>
      </c>
      <c r="E932" s="251" t="s">
        <v>1300</v>
      </c>
      <c r="F932" s="246" t="s">
        <v>1301</v>
      </c>
      <c r="G932" s="250" t="s">
        <v>113</v>
      </c>
      <c r="H932" s="249">
        <v>78.078000000000003</v>
      </c>
      <c r="I932" s="248"/>
      <c r="J932" s="247">
        <f>ROUND(I932*H932,2)</f>
        <v>0</v>
      </c>
      <c r="K932" s="246" t="s">
        <v>279</v>
      </c>
      <c r="L932" s="245"/>
      <c r="M932" s="244" t="s">
        <v>1</v>
      </c>
      <c r="N932" s="243" t="s">
        <v>26</v>
      </c>
      <c r="O932" s="223"/>
      <c r="P932" s="222">
        <f>O932*H932</f>
        <v>0</v>
      </c>
      <c r="Q932" s="222">
        <v>1.35E-2</v>
      </c>
      <c r="R932" s="222">
        <f>Q932*H932</f>
        <v>1.0540530000000001</v>
      </c>
      <c r="S932" s="222">
        <v>0</v>
      </c>
      <c r="T932" s="221">
        <f>S932*H932</f>
        <v>0</v>
      </c>
      <c r="AR932" s="193" t="s">
        <v>284</v>
      </c>
      <c r="AT932" s="193" t="s">
        <v>178</v>
      </c>
      <c r="AU932" s="193" t="s">
        <v>42</v>
      </c>
      <c r="AY932" s="193" t="s">
        <v>108</v>
      </c>
      <c r="BE932" s="194">
        <f>IF(N932="základní",J932,0)</f>
        <v>0</v>
      </c>
      <c r="BF932" s="194">
        <f>IF(N932="snížená",J932,0)</f>
        <v>0</v>
      </c>
      <c r="BG932" s="194">
        <f>IF(N932="zákl. přenesená",J932,0)</f>
        <v>0</v>
      </c>
      <c r="BH932" s="194">
        <f>IF(N932="sníž. přenesená",J932,0)</f>
        <v>0</v>
      </c>
      <c r="BI932" s="194">
        <f>IF(N932="nulová",J932,0)</f>
        <v>0</v>
      </c>
      <c r="BJ932" s="193" t="s">
        <v>38</v>
      </c>
      <c r="BK932" s="194">
        <f>ROUND(I932*H932,2)</f>
        <v>0</v>
      </c>
      <c r="BL932" s="193" t="s">
        <v>192</v>
      </c>
      <c r="BM932" s="193" t="s">
        <v>1302</v>
      </c>
    </row>
    <row r="933" spans="2:65" s="227" customFormat="1" x14ac:dyDescent="0.3">
      <c r="B933" s="232"/>
      <c r="D933" s="240" t="s">
        <v>117</v>
      </c>
      <c r="F933" s="238" t="s">
        <v>1303</v>
      </c>
      <c r="H933" s="237">
        <v>78.078000000000003</v>
      </c>
      <c r="I933" s="233"/>
      <c r="L933" s="232"/>
      <c r="M933" s="231"/>
      <c r="N933" s="230"/>
      <c r="O933" s="230"/>
      <c r="P933" s="230"/>
      <c r="Q933" s="230"/>
      <c r="R933" s="230"/>
      <c r="S933" s="230"/>
      <c r="T933" s="229"/>
      <c r="AT933" s="228" t="s">
        <v>117</v>
      </c>
      <c r="AU933" s="228" t="s">
        <v>42</v>
      </c>
      <c r="AV933" s="227" t="s">
        <v>42</v>
      </c>
      <c r="AW933" s="227" t="s">
        <v>2</v>
      </c>
      <c r="AX933" s="227" t="s">
        <v>38</v>
      </c>
      <c r="AY933" s="228" t="s">
        <v>108</v>
      </c>
    </row>
    <row r="934" spans="2:65" s="188" customFormat="1" ht="22.5" customHeight="1" x14ac:dyDescent="0.3">
      <c r="B934" s="207"/>
      <c r="C934" s="206" t="s">
        <v>1359</v>
      </c>
      <c r="D934" s="206" t="s">
        <v>110</v>
      </c>
      <c r="E934" s="205" t="s">
        <v>1305</v>
      </c>
      <c r="F934" s="200" t="s">
        <v>1306</v>
      </c>
      <c r="G934" s="204" t="s">
        <v>113</v>
      </c>
      <c r="H934" s="203">
        <v>16</v>
      </c>
      <c r="I934" s="202"/>
      <c r="J934" s="201">
        <f>ROUND(I934*H934,2)</f>
        <v>0</v>
      </c>
      <c r="K934" s="200" t="s">
        <v>114</v>
      </c>
      <c r="L934" s="189"/>
      <c r="M934" s="199" t="s">
        <v>1</v>
      </c>
      <c r="N934" s="224" t="s">
        <v>26</v>
      </c>
      <c r="O934" s="223"/>
      <c r="P934" s="222">
        <f>O934*H934</f>
        <v>0</v>
      </c>
      <c r="Q934" s="222">
        <v>1.644E-2</v>
      </c>
      <c r="R934" s="222">
        <f>Q934*H934</f>
        <v>0.26304</v>
      </c>
      <c r="S934" s="222">
        <v>0</v>
      </c>
      <c r="T934" s="221">
        <f>S934*H934</f>
        <v>0</v>
      </c>
      <c r="AR934" s="193" t="s">
        <v>192</v>
      </c>
      <c r="AT934" s="193" t="s">
        <v>110</v>
      </c>
      <c r="AU934" s="193" t="s">
        <v>42</v>
      </c>
      <c r="AY934" s="193" t="s">
        <v>108</v>
      </c>
      <c r="BE934" s="194">
        <f>IF(N934="základní",J934,0)</f>
        <v>0</v>
      </c>
      <c r="BF934" s="194">
        <f>IF(N934="snížená",J934,0)</f>
        <v>0</v>
      </c>
      <c r="BG934" s="194">
        <f>IF(N934="zákl. přenesená",J934,0)</f>
        <v>0</v>
      </c>
      <c r="BH934" s="194">
        <f>IF(N934="sníž. přenesená",J934,0)</f>
        <v>0</v>
      </c>
      <c r="BI934" s="194">
        <f>IF(N934="nulová",J934,0)</f>
        <v>0</v>
      </c>
      <c r="BJ934" s="193" t="s">
        <v>38</v>
      </c>
      <c r="BK934" s="194">
        <f>ROUND(I934*H934,2)</f>
        <v>0</v>
      </c>
      <c r="BL934" s="193" t="s">
        <v>192</v>
      </c>
      <c r="BM934" s="193" t="s">
        <v>1307</v>
      </c>
    </row>
    <row r="935" spans="2:65" s="227" customFormat="1" x14ac:dyDescent="0.3">
      <c r="B935" s="232"/>
      <c r="D935" s="240" t="s">
        <v>117</v>
      </c>
      <c r="E935" s="239" t="s">
        <v>1</v>
      </c>
      <c r="F935" s="238" t="s">
        <v>1308</v>
      </c>
      <c r="H935" s="237">
        <v>16</v>
      </c>
      <c r="I935" s="233"/>
      <c r="L935" s="232"/>
      <c r="M935" s="231"/>
      <c r="N935" s="230"/>
      <c r="O935" s="230"/>
      <c r="P935" s="230"/>
      <c r="Q935" s="230"/>
      <c r="R935" s="230"/>
      <c r="S935" s="230"/>
      <c r="T935" s="229"/>
      <c r="AT935" s="228" t="s">
        <v>117</v>
      </c>
      <c r="AU935" s="228" t="s">
        <v>42</v>
      </c>
      <c r="AV935" s="227" t="s">
        <v>42</v>
      </c>
      <c r="AW935" s="227" t="s">
        <v>19</v>
      </c>
      <c r="AX935" s="227" t="s">
        <v>37</v>
      </c>
      <c r="AY935" s="228" t="s">
        <v>108</v>
      </c>
    </row>
    <row r="936" spans="2:65" s="188" customFormat="1" ht="22.5" customHeight="1" x14ac:dyDescent="0.3">
      <c r="B936" s="207"/>
      <c r="C936" s="206" t="s">
        <v>1365</v>
      </c>
      <c r="D936" s="206" t="s">
        <v>110</v>
      </c>
      <c r="E936" s="205" t="s">
        <v>1310</v>
      </c>
      <c r="F936" s="200" t="s">
        <v>1311</v>
      </c>
      <c r="G936" s="204" t="s">
        <v>113</v>
      </c>
      <c r="H936" s="203">
        <v>106.68</v>
      </c>
      <c r="I936" s="202"/>
      <c r="J936" s="201">
        <f>ROUND(I936*H936,2)</f>
        <v>0</v>
      </c>
      <c r="K936" s="200" t="s">
        <v>279</v>
      </c>
      <c r="L936" s="189"/>
      <c r="M936" s="199" t="s">
        <v>1</v>
      </c>
      <c r="N936" s="224" t="s">
        <v>26</v>
      </c>
      <c r="O936" s="223"/>
      <c r="P936" s="222">
        <f>O936*H936</f>
        <v>0</v>
      </c>
      <c r="Q936" s="222">
        <v>1.223E-2</v>
      </c>
      <c r="R936" s="222">
        <f>Q936*H936</f>
        <v>1.3046964000000001</v>
      </c>
      <c r="S936" s="222">
        <v>0</v>
      </c>
      <c r="T936" s="221">
        <f>S936*H936</f>
        <v>0</v>
      </c>
      <c r="AR936" s="193" t="s">
        <v>192</v>
      </c>
      <c r="AT936" s="193" t="s">
        <v>110</v>
      </c>
      <c r="AU936" s="193" t="s">
        <v>42</v>
      </c>
      <c r="AY936" s="193" t="s">
        <v>108</v>
      </c>
      <c r="BE936" s="194">
        <f>IF(N936="základní",J936,0)</f>
        <v>0</v>
      </c>
      <c r="BF936" s="194">
        <f>IF(N936="snížená",J936,0)</f>
        <v>0</v>
      </c>
      <c r="BG936" s="194">
        <f>IF(N936="zákl. přenesená",J936,0)</f>
        <v>0</v>
      </c>
      <c r="BH936" s="194">
        <f>IF(N936="sníž. přenesená",J936,0)</f>
        <v>0</v>
      </c>
      <c r="BI936" s="194">
        <f>IF(N936="nulová",J936,0)</f>
        <v>0</v>
      </c>
      <c r="BJ936" s="193" t="s">
        <v>38</v>
      </c>
      <c r="BK936" s="194">
        <f>ROUND(I936*H936,2)</f>
        <v>0</v>
      </c>
      <c r="BL936" s="193" t="s">
        <v>192</v>
      </c>
      <c r="BM936" s="193" t="s">
        <v>1312</v>
      </c>
    </row>
    <row r="937" spans="2:65" s="227" customFormat="1" x14ac:dyDescent="0.3">
      <c r="B937" s="232"/>
      <c r="D937" s="236" t="s">
        <v>117</v>
      </c>
      <c r="E937" s="228" t="s">
        <v>1</v>
      </c>
      <c r="F937" s="235" t="s">
        <v>1313</v>
      </c>
      <c r="H937" s="234">
        <v>50.07</v>
      </c>
      <c r="I937" s="233"/>
      <c r="L937" s="232"/>
      <c r="M937" s="231"/>
      <c r="N937" s="230"/>
      <c r="O937" s="230"/>
      <c r="P937" s="230"/>
      <c r="Q937" s="230"/>
      <c r="R937" s="230"/>
      <c r="S937" s="230"/>
      <c r="T937" s="229"/>
      <c r="AT937" s="228" t="s">
        <v>117</v>
      </c>
      <c r="AU937" s="228" t="s">
        <v>42</v>
      </c>
      <c r="AV937" s="227" t="s">
        <v>42</v>
      </c>
      <c r="AW937" s="227" t="s">
        <v>19</v>
      </c>
      <c r="AX937" s="227" t="s">
        <v>37</v>
      </c>
      <c r="AY937" s="228" t="s">
        <v>108</v>
      </c>
    </row>
    <row r="938" spans="2:65" s="227" customFormat="1" ht="27" x14ac:dyDescent="0.3">
      <c r="B938" s="232"/>
      <c r="D938" s="240" t="s">
        <v>117</v>
      </c>
      <c r="E938" s="239" t="s">
        <v>1</v>
      </c>
      <c r="F938" s="238" t="s">
        <v>1314</v>
      </c>
      <c r="H938" s="237">
        <v>56.61</v>
      </c>
      <c r="I938" s="233"/>
      <c r="L938" s="232"/>
      <c r="M938" s="231"/>
      <c r="N938" s="230"/>
      <c r="O938" s="230"/>
      <c r="P938" s="230"/>
      <c r="Q938" s="230"/>
      <c r="R938" s="230"/>
      <c r="S938" s="230"/>
      <c r="T938" s="229"/>
      <c r="AT938" s="228" t="s">
        <v>117</v>
      </c>
      <c r="AU938" s="228" t="s">
        <v>42</v>
      </c>
      <c r="AV938" s="227" t="s">
        <v>42</v>
      </c>
      <c r="AW938" s="227" t="s">
        <v>19</v>
      </c>
      <c r="AX938" s="227" t="s">
        <v>37</v>
      </c>
      <c r="AY938" s="228" t="s">
        <v>108</v>
      </c>
    </row>
    <row r="939" spans="2:65" s="188" customFormat="1" ht="22.5" customHeight="1" x14ac:dyDescent="0.3">
      <c r="B939" s="207"/>
      <c r="C939" s="206" t="s">
        <v>1373</v>
      </c>
      <c r="D939" s="206" t="s">
        <v>110</v>
      </c>
      <c r="E939" s="205" t="s">
        <v>1316</v>
      </c>
      <c r="F939" s="200" t="s">
        <v>1317</v>
      </c>
      <c r="G939" s="204" t="s">
        <v>113</v>
      </c>
      <c r="H939" s="203">
        <v>14.49</v>
      </c>
      <c r="I939" s="202"/>
      <c r="J939" s="201">
        <f>ROUND(I939*H939,2)</f>
        <v>0</v>
      </c>
      <c r="K939" s="200" t="s">
        <v>279</v>
      </c>
      <c r="L939" s="189"/>
      <c r="M939" s="199" t="s">
        <v>1</v>
      </c>
      <c r="N939" s="224" t="s">
        <v>26</v>
      </c>
      <c r="O939" s="223"/>
      <c r="P939" s="222">
        <f>O939*H939</f>
        <v>0</v>
      </c>
      <c r="Q939" s="222">
        <v>4.0999999999999999E-4</v>
      </c>
      <c r="R939" s="222">
        <f>Q939*H939</f>
        <v>5.9408999999999998E-3</v>
      </c>
      <c r="S939" s="222">
        <v>0</v>
      </c>
      <c r="T939" s="221">
        <f>S939*H939</f>
        <v>0</v>
      </c>
      <c r="AR939" s="193" t="s">
        <v>192</v>
      </c>
      <c r="AT939" s="193" t="s">
        <v>110</v>
      </c>
      <c r="AU939" s="193" t="s">
        <v>42</v>
      </c>
      <c r="AY939" s="193" t="s">
        <v>108</v>
      </c>
      <c r="BE939" s="194">
        <f>IF(N939="základní",J939,0)</f>
        <v>0</v>
      </c>
      <c r="BF939" s="194">
        <f>IF(N939="snížená",J939,0)</f>
        <v>0</v>
      </c>
      <c r="BG939" s="194">
        <f>IF(N939="zákl. přenesená",J939,0)</f>
        <v>0</v>
      </c>
      <c r="BH939" s="194">
        <f>IF(N939="sníž. přenesená",J939,0)</f>
        <v>0</v>
      </c>
      <c r="BI939" s="194">
        <f>IF(N939="nulová",J939,0)</f>
        <v>0</v>
      </c>
      <c r="BJ939" s="193" t="s">
        <v>38</v>
      </c>
      <c r="BK939" s="194">
        <f>ROUND(I939*H939,2)</f>
        <v>0</v>
      </c>
      <c r="BL939" s="193" t="s">
        <v>192</v>
      </c>
      <c r="BM939" s="193" t="s">
        <v>1318</v>
      </c>
    </row>
    <row r="940" spans="2:65" s="257" customFormat="1" x14ac:dyDescent="0.3">
      <c r="B940" s="262"/>
      <c r="D940" s="236" t="s">
        <v>117</v>
      </c>
      <c r="E940" s="258" t="s">
        <v>1</v>
      </c>
      <c r="F940" s="264" t="s">
        <v>290</v>
      </c>
      <c r="H940" s="258" t="s">
        <v>1</v>
      </c>
      <c r="I940" s="263"/>
      <c r="L940" s="262"/>
      <c r="M940" s="261"/>
      <c r="N940" s="260"/>
      <c r="O940" s="260"/>
      <c r="P940" s="260"/>
      <c r="Q940" s="260"/>
      <c r="R940" s="260"/>
      <c r="S940" s="260"/>
      <c r="T940" s="259"/>
      <c r="AT940" s="258" t="s">
        <v>117</v>
      </c>
      <c r="AU940" s="258" t="s">
        <v>42</v>
      </c>
      <c r="AV940" s="257" t="s">
        <v>38</v>
      </c>
      <c r="AW940" s="257" t="s">
        <v>19</v>
      </c>
      <c r="AX940" s="257" t="s">
        <v>37</v>
      </c>
      <c r="AY940" s="258" t="s">
        <v>108</v>
      </c>
    </row>
    <row r="941" spans="2:65" s="227" customFormat="1" x14ac:dyDescent="0.3">
      <c r="B941" s="232"/>
      <c r="D941" s="236" t="s">
        <v>117</v>
      </c>
      <c r="E941" s="228" t="s">
        <v>1</v>
      </c>
      <c r="F941" s="235" t="s">
        <v>1319</v>
      </c>
      <c r="H941" s="234">
        <v>4.41</v>
      </c>
      <c r="I941" s="233"/>
      <c r="L941" s="232"/>
      <c r="M941" s="231"/>
      <c r="N941" s="230"/>
      <c r="O941" s="230"/>
      <c r="P941" s="230"/>
      <c r="Q941" s="230"/>
      <c r="R941" s="230"/>
      <c r="S941" s="230"/>
      <c r="T941" s="229"/>
      <c r="AT941" s="228" t="s">
        <v>117</v>
      </c>
      <c r="AU941" s="228" t="s">
        <v>42</v>
      </c>
      <c r="AV941" s="227" t="s">
        <v>42</v>
      </c>
      <c r="AW941" s="227" t="s">
        <v>19</v>
      </c>
      <c r="AX941" s="227" t="s">
        <v>37</v>
      </c>
      <c r="AY941" s="228" t="s">
        <v>108</v>
      </c>
    </row>
    <row r="942" spans="2:65" s="227" customFormat="1" x14ac:dyDescent="0.3">
      <c r="B942" s="232"/>
      <c r="D942" s="236" t="s">
        <v>117</v>
      </c>
      <c r="E942" s="228" t="s">
        <v>1</v>
      </c>
      <c r="F942" s="235" t="s">
        <v>1320</v>
      </c>
      <c r="H942" s="234">
        <v>3.7549999999999999</v>
      </c>
      <c r="I942" s="233"/>
      <c r="L942" s="232"/>
      <c r="M942" s="231"/>
      <c r="N942" s="230"/>
      <c r="O942" s="230"/>
      <c r="P942" s="230"/>
      <c r="Q942" s="230"/>
      <c r="R942" s="230"/>
      <c r="S942" s="230"/>
      <c r="T942" s="229"/>
      <c r="AT942" s="228" t="s">
        <v>117</v>
      </c>
      <c r="AU942" s="228" t="s">
        <v>42</v>
      </c>
      <c r="AV942" s="227" t="s">
        <v>42</v>
      </c>
      <c r="AW942" s="227" t="s">
        <v>19</v>
      </c>
      <c r="AX942" s="227" t="s">
        <v>37</v>
      </c>
      <c r="AY942" s="228" t="s">
        <v>108</v>
      </c>
    </row>
    <row r="943" spans="2:65" s="227" customFormat="1" x14ac:dyDescent="0.3">
      <c r="B943" s="232"/>
      <c r="D943" s="240" t="s">
        <v>117</v>
      </c>
      <c r="E943" s="239" t="s">
        <v>1</v>
      </c>
      <c r="F943" s="238" t="s">
        <v>1321</v>
      </c>
      <c r="H943" s="237">
        <v>6.3250000000000002</v>
      </c>
      <c r="I943" s="233"/>
      <c r="L943" s="232"/>
      <c r="M943" s="231"/>
      <c r="N943" s="230"/>
      <c r="O943" s="230"/>
      <c r="P943" s="230"/>
      <c r="Q943" s="230"/>
      <c r="R943" s="230"/>
      <c r="S943" s="230"/>
      <c r="T943" s="229"/>
      <c r="AT943" s="228" t="s">
        <v>117</v>
      </c>
      <c r="AU943" s="228" t="s">
        <v>42</v>
      </c>
      <c r="AV943" s="227" t="s">
        <v>42</v>
      </c>
      <c r="AW943" s="227" t="s">
        <v>19</v>
      </c>
      <c r="AX943" s="227" t="s">
        <v>37</v>
      </c>
      <c r="AY943" s="228" t="s">
        <v>108</v>
      </c>
    </row>
    <row r="944" spans="2:65" s="188" customFormat="1" ht="22.5" customHeight="1" x14ac:dyDescent="0.3">
      <c r="B944" s="207"/>
      <c r="C944" s="252" t="s">
        <v>1378</v>
      </c>
      <c r="D944" s="252" t="s">
        <v>178</v>
      </c>
      <c r="E944" s="251" t="s">
        <v>1300</v>
      </c>
      <c r="F944" s="246" t="s">
        <v>1301</v>
      </c>
      <c r="G944" s="250" t="s">
        <v>113</v>
      </c>
      <c r="H944" s="249">
        <v>15.939</v>
      </c>
      <c r="I944" s="248"/>
      <c r="J944" s="247">
        <f>ROUND(I944*H944,2)</f>
        <v>0</v>
      </c>
      <c r="K944" s="246" t="s">
        <v>279</v>
      </c>
      <c r="L944" s="245"/>
      <c r="M944" s="244" t="s">
        <v>1</v>
      </c>
      <c r="N944" s="243" t="s">
        <v>26</v>
      </c>
      <c r="O944" s="223"/>
      <c r="P944" s="222">
        <f>O944*H944</f>
        <v>0</v>
      </c>
      <c r="Q944" s="222">
        <v>1.35E-2</v>
      </c>
      <c r="R944" s="222">
        <f>Q944*H944</f>
        <v>0.21517649999999999</v>
      </c>
      <c r="S944" s="222">
        <v>0</v>
      </c>
      <c r="T944" s="221">
        <f>S944*H944</f>
        <v>0</v>
      </c>
      <c r="AR944" s="193" t="s">
        <v>284</v>
      </c>
      <c r="AT944" s="193" t="s">
        <v>178</v>
      </c>
      <c r="AU944" s="193" t="s">
        <v>42</v>
      </c>
      <c r="AY944" s="193" t="s">
        <v>108</v>
      </c>
      <c r="BE944" s="194">
        <f>IF(N944="základní",J944,0)</f>
        <v>0</v>
      </c>
      <c r="BF944" s="194">
        <f>IF(N944="snížená",J944,0)</f>
        <v>0</v>
      </c>
      <c r="BG944" s="194">
        <f>IF(N944="zákl. přenesená",J944,0)</f>
        <v>0</v>
      </c>
      <c r="BH944" s="194">
        <f>IF(N944="sníž. přenesená",J944,0)</f>
        <v>0</v>
      </c>
      <c r="BI944" s="194">
        <f>IF(N944="nulová",J944,0)</f>
        <v>0</v>
      </c>
      <c r="BJ944" s="193" t="s">
        <v>38</v>
      </c>
      <c r="BK944" s="194">
        <f>ROUND(I944*H944,2)</f>
        <v>0</v>
      </c>
      <c r="BL944" s="193" t="s">
        <v>192</v>
      </c>
      <c r="BM944" s="193" t="s">
        <v>1323</v>
      </c>
    </row>
    <row r="945" spans="2:65" s="227" customFormat="1" x14ac:dyDescent="0.3">
      <c r="B945" s="232"/>
      <c r="D945" s="240" t="s">
        <v>117</v>
      </c>
      <c r="F945" s="238" t="s">
        <v>1324</v>
      </c>
      <c r="H945" s="237">
        <v>15.939</v>
      </c>
      <c r="I945" s="233"/>
      <c r="L945" s="232"/>
      <c r="M945" s="231"/>
      <c r="N945" s="230"/>
      <c r="O945" s="230"/>
      <c r="P945" s="230"/>
      <c r="Q945" s="230"/>
      <c r="R945" s="230"/>
      <c r="S945" s="230"/>
      <c r="T945" s="229"/>
      <c r="AT945" s="228" t="s">
        <v>117</v>
      </c>
      <c r="AU945" s="228" t="s">
        <v>42</v>
      </c>
      <c r="AV945" s="227" t="s">
        <v>42</v>
      </c>
      <c r="AW945" s="227" t="s">
        <v>2</v>
      </c>
      <c r="AX945" s="227" t="s">
        <v>38</v>
      </c>
      <c r="AY945" s="228" t="s">
        <v>108</v>
      </c>
    </row>
    <row r="946" spans="2:65" s="188" customFormat="1" ht="22.5" customHeight="1" x14ac:dyDescent="0.3">
      <c r="B946" s="207"/>
      <c r="C946" s="206" t="s">
        <v>1384</v>
      </c>
      <c r="D946" s="206" t="s">
        <v>110</v>
      </c>
      <c r="E946" s="205" t="s">
        <v>1326</v>
      </c>
      <c r="F946" s="200" t="s">
        <v>1327</v>
      </c>
      <c r="G946" s="204" t="s">
        <v>278</v>
      </c>
      <c r="H946" s="203">
        <v>12</v>
      </c>
      <c r="I946" s="202"/>
      <c r="J946" s="201">
        <f>ROUND(I946*H946,2)</f>
        <v>0</v>
      </c>
      <c r="K946" s="200" t="s">
        <v>279</v>
      </c>
      <c r="L946" s="189"/>
      <c r="M946" s="199" t="s">
        <v>1</v>
      </c>
      <c r="N946" s="224" t="s">
        <v>26</v>
      </c>
      <c r="O946" s="223"/>
      <c r="P946" s="222">
        <f>O946*H946</f>
        <v>0</v>
      </c>
      <c r="Q946" s="222">
        <v>6.9999999999999994E-5</v>
      </c>
      <c r="R946" s="222">
        <f>Q946*H946</f>
        <v>8.3999999999999993E-4</v>
      </c>
      <c r="S946" s="222">
        <v>0</v>
      </c>
      <c r="T946" s="221">
        <f>S946*H946</f>
        <v>0</v>
      </c>
      <c r="AR946" s="193" t="s">
        <v>192</v>
      </c>
      <c r="AT946" s="193" t="s">
        <v>110</v>
      </c>
      <c r="AU946" s="193" t="s">
        <v>42</v>
      </c>
      <c r="AY946" s="193" t="s">
        <v>108</v>
      </c>
      <c r="BE946" s="194">
        <f>IF(N946="základní",J946,0)</f>
        <v>0</v>
      </c>
      <c r="BF946" s="194">
        <f>IF(N946="snížená",J946,0)</f>
        <v>0</v>
      </c>
      <c r="BG946" s="194">
        <f>IF(N946="zákl. přenesená",J946,0)</f>
        <v>0</v>
      </c>
      <c r="BH946" s="194">
        <f>IF(N946="sníž. přenesená",J946,0)</f>
        <v>0</v>
      </c>
      <c r="BI946" s="194">
        <f>IF(N946="nulová",J946,0)</f>
        <v>0</v>
      </c>
      <c r="BJ946" s="193" t="s">
        <v>38</v>
      </c>
      <c r="BK946" s="194">
        <f>ROUND(I946*H946,2)</f>
        <v>0</v>
      </c>
      <c r="BL946" s="193" t="s">
        <v>192</v>
      </c>
      <c r="BM946" s="193" t="s">
        <v>1328</v>
      </c>
    </row>
    <row r="947" spans="2:65" s="188" customFormat="1" ht="22.5" customHeight="1" x14ac:dyDescent="0.3">
      <c r="B947" s="207"/>
      <c r="C947" s="252" t="s">
        <v>1389</v>
      </c>
      <c r="D947" s="252" t="s">
        <v>178</v>
      </c>
      <c r="E947" s="251" t="s">
        <v>1330</v>
      </c>
      <c r="F947" s="246" t="s">
        <v>1331</v>
      </c>
      <c r="G947" s="250" t="s">
        <v>278</v>
      </c>
      <c r="H947" s="249">
        <v>12</v>
      </c>
      <c r="I947" s="248"/>
      <c r="J947" s="247">
        <f>ROUND(I947*H947,2)</f>
        <v>0</v>
      </c>
      <c r="K947" s="246" t="s">
        <v>1</v>
      </c>
      <c r="L947" s="245"/>
      <c r="M947" s="244" t="s">
        <v>1</v>
      </c>
      <c r="N947" s="243" t="s">
        <v>26</v>
      </c>
      <c r="O947" s="223"/>
      <c r="P947" s="222">
        <f>O947*H947</f>
        <v>0</v>
      </c>
      <c r="Q947" s="222">
        <v>4.4999999999999997E-3</v>
      </c>
      <c r="R947" s="222">
        <f>Q947*H947</f>
        <v>5.3999999999999992E-2</v>
      </c>
      <c r="S947" s="222">
        <v>0</v>
      </c>
      <c r="T947" s="221">
        <f>S947*H947</f>
        <v>0</v>
      </c>
      <c r="AR947" s="193" t="s">
        <v>284</v>
      </c>
      <c r="AT947" s="193" t="s">
        <v>178</v>
      </c>
      <c r="AU947" s="193" t="s">
        <v>42</v>
      </c>
      <c r="AY947" s="193" t="s">
        <v>108</v>
      </c>
      <c r="BE947" s="194">
        <f>IF(N947="základní",J947,0)</f>
        <v>0</v>
      </c>
      <c r="BF947" s="194">
        <f>IF(N947="snížená",J947,0)</f>
        <v>0</v>
      </c>
      <c r="BG947" s="194">
        <f>IF(N947="zákl. přenesená",J947,0)</f>
        <v>0</v>
      </c>
      <c r="BH947" s="194">
        <f>IF(N947="sníž. přenesená",J947,0)</f>
        <v>0</v>
      </c>
      <c r="BI947" s="194">
        <f>IF(N947="nulová",J947,0)</f>
        <v>0</v>
      </c>
      <c r="BJ947" s="193" t="s">
        <v>38</v>
      </c>
      <c r="BK947" s="194">
        <f>ROUND(I947*H947,2)</f>
        <v>0</v>
      </c>
      <c r="BL947" s="193" t="s">
        <v>192</v>
      </c>
      <c r="BM947" s="193" t="s">
        <v>1332</v>
      </c>
    </row>
    <row r="948" spans="2:65" s="188" customFormat="1" ht="22.5" customHeight="1" x14ac:dyDescent="0.3">
      <c r="B948" s="207"/>
      <c r="C948" s="206" t="s">
        <v>1395</v>
      </c>
      <c r="D948" s="206" t="s">
        <v>110</v>
      </c>
      <c r="E948" s="205" t="s">
        <v>1334</v>
      </c>
      <c r="F948" s="200" t="s">
        <v>1335</v>
      </c>
      <c r="G948" s="204" t="s">
        <v>278</v>
      </c>
      <c r="H948" s="203">
        <v>20</v>
      </c>
      <c r="I948" s="202"/>
      <c r="J948" s="201">
        <f>ROUND(I948*H948,2)</f>
        <v>0</v>
      </c>
      <c r="K948" s="200" t="s">
        <v>279</v>
      </c>
      <c r="L948" s="189"/>
      <c r="M948" s="199" t="s">
        <v>1</v>
      </c>
      <c r="N948" s="224" t="s">
        <v>26</v>
      </c>
      <c r="O948" s="223"/>
      <c r="P948" s="222">
        <f>O948*H948</f>
        <v>0</v>
      </c>
      <c r="Q948" s="222">
        <v>3.0000000000000001E-5</v>
      </c>
      <c r="R948" s="222">
        <f>Q948*H948</f>
        <v>6.0000000000000006E-4</v>
      </c>
      <c r="S948" s="222">
        <v>0</v>
      </c>
      <c r="T948" s="221">
        <f>S948*H948</f>
        <v>0</v>
      </c>
      <c r="AR948" s="193" t="s">
        <v>192</v>
      </c>
      <c r="AT948" s="193" t="s">
        <v>110</v>
      </c>
      <c r="AU948" s="193" t="s">
        <v>42</v>
      </c>
      <c r="AY948" s="193" t="s">
        <v>108</v>
      </c>
      <c r="BE948" s="194">
        <f>IF(N948="základní",J948,0)</f>
        <v>0</v>
      </c>
      <c r="BF948" s="194">
        <f>IF(N948="snížená",J948,0)</f>
        <v>0</v>
      </c>
      <c r="BG948" s="194">
        <f>IF(N948="zákl. přenesená",J948,0)</f>
        <v>0</v>
      </c>
      <c r="BH948" s="194">
        <f>IF(N948="sníž. přenesená",J948,0)</f>
        <v>0</v>
      </c>
      <c r="BI948" s="194">
        <f>IF(N948="nulová",J948,0)</f>
        <v>0</v>
      </c>
      <c r="BJ948" s="193" t="s">
        <v>38</v>
      </c>
      <c r="BK948" s="194">
        <f>ROUND(I948*H948,2)</f>
        <v>0</v>
      </c>
      <c r="BL948" s="193" t="s">
        <v>192</v>
      </c>
      <c r="BM948" s="193" t="s">
        <v>1336</v>
      </c>
    </row>
    <row r="949" spans="2:65" s="227" customFormat="1" x14ac:dyDescent="0.3">
      <c r="B949" s="232"/>
      <c r="D949" s="236" t="s">
        <v>117</v>
      </c>
      <c r="E949" s="228" t="s">
        <v>1</v>
      </c>
      <c r="F949" s="235" t="s">
        <v>1169</v>
      </c>
      <c r="H949" s="234">
        <v>10</v>
      </c>
      <c r="I949" s="233"/>
      <c r="L949" s="232"/>
      <c r="M949" s="231"/>
      <c r="N949" s="230"/>
      <c r="O949" s="230"/>
      <c r="P949" s="230"/>
      <c r="Q949" s="230"/>
      <c r="R949" s="230"/>
      <c r="S949" s="230"/>
      <c r="T949" s="229"/>
      <c r="AT949" s="228" t="s">
        <v>117</v>
      </c>
      <c r="AU949" s="228" t="s">
        <v>42</v>
      </c>
      <c r="AV949" s="227" t="s">
        <v>42</v>
      </c>
      <c r="AW949" s="227" t="s">
        <v>19</v>
      </c>
      <c r="AX949" s="227" t="s">
        <v>37</v>
      </c>
      <c r="AY949" s="228" t="s">
        <v>108</v>
      </c>
    </row>
    <row r="950" spans="2:65" s="227" customFormat="1" x14ac:dyDescent="0.3">
      <c r="B950" s="232"/>
      <c r="D950" s="240" t="s">
        <v>117</v>
      </c>
      <c r="E950" s="239" t="s">
        <v>1</v>
      </c>
      <c r="F950" s="238" t="s">
        <v>1170</v>
      </c>
      <c r="H950" s="237">
        <v>10</v>
      </c>
      <c r="I950" s="233"/>
      <c r="L950" s="232"/>
      <c r="M950" s="231"/>
      <c r="N950" s="230"/>
      <c r="O950" s="230"/>
      <c r="P950" s="230"/>
      <c r="Q950" s="230"/>
      <c r="R950" s="230"/>
      <c r="S950" s="230"/>
      <c r="T950" s="229"/>
      <c r="AT950" s="228" t="s">
        <v>117</v>
      </c>
      <c r="AU950" s="228" t="s">
        <v>42</v>
      </c>
      <c r="AV950" s="227" t="s">
        <v>42</v>
      </c>
      <c r="AW950" s="227" t="s">
        <v>19</v>
      </c>
      <c r="AX950" s="227" t="s">
        <v>37</v>
      </c>
      <c r="AY950" s="228" t="s">
        <v>108</v>
      </c>
    </row>
    <row r="951" spans="2:65" s="188" customFormat="1" ht="22.5" customHeight="1" x14ac:dyDescent="0.3">
      <c r="B951" s="207"/>
      <c r="C951" s="252" t="s">
        <v>1401</v>
      </c>
      <c r="D951" s="252" t="s">
        <v>178</v>
      </c>
      <c r="E951" s="251" t="s">
        <v>1338</v>
      </c>
      <c r="F951" s="246" t="s">
        <v>1339</v>
      </c>
      <c r="G951" s="250" t="s">
        <v>278</v>
      </c>
      <c r="H951" s="249">
        <v>20</v>
      </c>
      <c r="I951" s="248"/>
      <c r="J951" s="247">
        <f>ROUND(I951*H951,2)</f>
        <v>0</v>
      </c>
      <c r="K951" s="246" t="s">
        <v>1</v>
      </c>
      <c r="L951" s="245"/>
      <c r="M951" s="244" t="s">
        <v>1</v>
      </c>
      <c r="N951" s="243" t="s">
        <v>26</v>
      </c>
      <c r="O951" s="223"/>
      <c r="P951" s="222">
        <f>O951*H951</f>
        <v>0</v>
      </c>
      <c r="Q951" s="222">
        <v>4.4999999999999997E-3</v>
      </c>
      <c r="R951" s="222">
        <f>Q951*H951</f>
        <v>0.09</v>
      </c>
      <c r="S951" s="222">
        <v>0</v>
      </c>
      <c r="T951" s="221">
        <f>S951*H951</f>
        <v>0</v>
      </c>
      <c r="AR951" s="193" t="s">
        <v>284</v>
      </c>
      <c r="AT951" s="193" t="s">
        <v>178</v>
      </c>
      <c r="AU951" s="193" t="s">
        <v>42</v>
      </c>
      <c r="AY951" s="193" t="s">
        <v>108</v>
      </c>
      <c r="BE951" s="194">
        <f>IF(N951="základní",J951,0)</f>
        <v>0</v>
      </c>
      <c r="BF951" s="194">
        <f>IF(N951="snížená",J951,0)</f>
        <v>0</v>
      </c>
      <c r="BG951" s="194">
        <f>IF(N951="zákl. přenesená",J951,0)</f>
        <v>0</v>
      </c>
      <c r="BH951" s="194">
        <f>IF(N951="sníž. přenesená",J951,0)</f>
        <v>0</v>
      </c>
      <c r="BI951" s="194">
        <f>IF(N951="nulová",J951,0)</f>
        <v>0</v>
      </c>
      <c r="BJ951" s="193" t="s">
        <v>38</v>
      </c>
      <c r="BK951" s="194">
        <f>ROUND(I951*H951,2)</f>
        <v>0</v>
      </c>
      <c r="BL951" s="193" t="s">
        <v>192</v>
      </c>
      <c r="BM951" s="193" t="s">
        <v>1340</v>
      </c>
    </row>
    <row r="952" spans="2:65" s="188" customFormat="1" ht="22.5" customHeight="1" x14ac:dyDescent="0.3">
      <c r="B952" s="207"/>
      <c r="C952" s="206" t="s">
        <v>1411</v>
      </c>
      <c r="D952" s="206" t="s">
        <v>110</v>
      </c>
      <c r="E952" s="205" t="s">
        <v>1342</v>
      </c>
      <c r="F952" s="200" t="s">
        <v>1343</v>
      </c>
      <c r="G952" s="204" t="s">
        <v>278</v>
      </c>
      <c r="H952" s="203">
        <v>10</v>
      </c>
      <c r="I952" s="202"/>
      <c r="J952" s="201">
        <f>ROUND(I952*H952,2)</f>
        <v>0</v>
      </c>
      <c r="K952" s="200" t="s">
        <v>279</v>
      </c>
      <c r="L952" s="189"/>
      <c r="M952" s="199" t="s">
        <v>1</v>
      </c>
      <c r="N952" s="224" t="s">
        <v>26</v>
      </c>
      <c r="O952" s="223"/>
      <c r="P952" s="222">
        <f>O952*H952</f>
        <v>0</v>
      </c>
      <c r="Q952" s="222">
        <v>4.0000000000000003E-5</v>
      </c>
      <c r="R952" s="222">
        <f>Q952*H952</f>
        <v>4.0000000000000002E-4</v>
      </c>
      <c r="S952" s="222">
        <v>0</v>
      </c>
      <c r="T952" s="221">
        <f>S952*H952</f>
        <v>0</v>
      </c>
      <c r="AR952" s="193" t="s">
        <v>192</v>
      </c>
      <c r="AT952" s="193" t="s">
        <v>110</v>
      </c>
      <c r="AU952" s="193" t="s">
        <v>42</v>
      </c>
      <c r="AY952" s="193" t="s">
        <v>108</v>
      </c>
      <c r="BE952" s="194">
        <f>IF(N952="základní",J952,0)</f>
        <v>0</v>
      </c>
      <c r="BF952" s="194">
        <f>IF(N952="snížená",J952,0)</f>
        <v>0</v>
      </c>
      <c r="BG952" s="194">
        <f>IF(N952="zákl. přenesená",J952,0)</f>
        <v>0</v>
      </c>
      <c r="BH952" s="194">
        <f>IF(N952="sníž. přenesená",J952,0)</f>
        <v>0</v>
      </c>
      <c r="BI952" s="194">
        <f>IF(N952="nulová",J952,0)</f>
        <v>0</v>
      </c>
      <c r="BJ952" s="193" t="s">
        <v>38</v>
      </c>
      <c r="BK952" s="194">
        <f>ROUND(I952*H952,2)</f>
        <v>0</v>
      </c>
      <c r="BL952" s="193" t="s">
        <v>192</v>
      </c>
      <c r="BM952" s="193" t="s">
        <v>1344</v>
      </c>
    </row>
    <row r="953" spans="2:65" s="227" customFormat="1" x14ac:dyDescent="0.3">
      <c r="B953" s="232"/>
      <c r="D953" s="236" t="s">
        <v>117</v>
      </c>
      <c r="E953" s="228" t="s">
        <v>1</v>
      </c>
      <c r="F953" s="235" t="s">
        <v>1345</v>
      </c>
      <c r="H953" s="234">
        <v>5</v>
      </c>
      <c r="I953" s="233"/>
      <c r="L953" s="232"/>
      <c r="M953" s="231"/>
      <c r="N953" s="230"/>
      <c r="O953" s="230"/>
      <c r="P953" s="230"/>
      <c r="Q953" s="230"/>
      <c r="R953" s="230"/>
      <c r="S953" s="230"/>
      <c r="T953" s="229"/>
      <c r="AT953" s="228" t="s">
        <v>117</v>
      </c>
      <c r="AU953" s="228" t="s">
        <v>42</v>
      </c>
      <c r="AV953" s="227" t="s">
        <v>42</v>
      </c>
      <c r="AW953" s="227" t="s">
        <v>19</v>
      </c>
      <c r="AX953" s="227" t="s">
        <v>37</v>
      </c>
      <c r="AY953" s="228" t="s">
        <v>108</v>
      </c>
    </row>
    <row r="954" spans="2:65" s="227" customFormat="1" x14ac:dyDescent="0.3">
      <c r="B954" s="232"/>
      <c r="D954" s="240" t="s">
        <v>117</v>
      </c>
      <c r="E954" s="239" t="s">
        <v>1</v>
      </c>
      <c r="F954" s="238" t="s">
        <v>1346</v>
      </c>
      <c r="H954" s="237">
        <v>5</v>
      </c>
      <c r="I954" s="233"/>
      <c r="L954" s="232"/>
      <c r="M954" s="231"/>
      <c r="N954" s="230"/>
      <c r="O954" s="230"/>
      <c r="P954" s="230"/>
      <c r="Q954" s="230"/>
      <c r="R954" s="230"/>
      <c r="S954" s="230"/>
      <c r="T954" s="229"/>
      <c r="AT954" s="228" t="s">
        <v>117</v>
      </c>
      <c r="AU954" s="228" t="s">
        <v>42</v>
      </c>
      <c r="AV954" s="227" t="s">
        <v>42</v>
      </c>
      <c r="AW954" s="227" t="s">
        <v>19</v>
      </c>
      <c r="AX954" s="227" t="s">
        <v>37</v>
      </c>
      <c r="AY954" s="228" t="s">
        <v>108</v>
      </c>
    </row>
    <row r="955" spans="2:65" s="188" customFormat="1" ht="22.5" customHeight="1" x14ac:dyDescent="0.3">
      <c r="B955" s="207"/>
      <c r="C955" s="252" t="s">
        <v>1415</v>
      </c>
      <c r="D955" s="252" t="s">
        <v>178</v>
      </c>
      <c r="E955" s="251" t="s">
        <v>1348</v>
      </c>
      <c r="F955" s="246" t="s">
        <v>1349</v>
      </c>
      <c r="G955" s="250" t="s">
        <v>278</v>
      </c>
      <c r="H955" s="249">
        <v>10</v>
      </c>
      <c r="I955" s="248"/>
      <c r="J955" s="247">
        <f>ROUND(I955*H955,2)</f>
        <v>0</v>
      </c>
      <c r="K955" s="246" t="s">
        <v>1</v>
      </c>
      <c r="L955" s="245"/>
      <c r="M955" s="244" t="s">
        <v>1</v>
      </c>
      <c r="N955" s="243" t="s">
        <v>26</v>
      </c>
      <c r="O955" s="223"/>
      <c r="P955" s="222">
        <f>O955*H955</f>
        <v>0</v>
      </c>
      <c r="Q955" s="222">
        <v>1.2E-2</v>
      </c>
      <c r="R955" s="222">
        <f>Q955*H955</f>
        <v>0.12</v>
      </c>
      <c r="S955" s="222">
        <v>0</v>
      </c>
      <c r="T955" s="221">
        <f>S955*H955</f>
        <v>0</v>
      </c>
      <c r="AR955" s="193" t="s">
        <v>284</v>
      </c>
      <c r="AT955" s="193" t="s">
        <v>178</v>
      </c>
      <c r="AU955" s="193" t="s">
        <v>42</v>
      </c>
      <c r="AY955" s="193" t="s">
        <v>108</v>
      </c>
      <c r="BE955" s="194">
        <f>IF(N955="základní",J955,0)</f>
        <v>0</v>
      </c>
      <c r="BF955" s="194">
        <f>IF(N955="snížená",J955,0)</f>
        <v>0</v>
      </c>
      <c r="BG955" s="194">
        <f>IF(N955="zákl. přenesená",J955,0)</f>
        <v>0</v>
      </c>
      <c r="BH955" s="194">
        <f>IF(N955="sníž. přenesená",J955,0)</f>
        <v>0</v>
      </c>
      <c r="BI955" s="194">
        <f>IF(N955="nulová",J955,0)</f>
        <v>0</v>
      </c>
      <c r="BJ955" s="193" t="s">
        <v>38</v>
      </c>
      <c r="BK955" s="194">
        <f>ROUND(I955*H955,2)</f>
        <v>0</v>
      </c>
      <c r="BL955" s="193" t="s">
        <v>192</v>
      </c>
      <c r="BM955" s="193" t="s">
        <v>1350</v>
      </c>
    </row>
    <row r="956" spans="2:65" s="188" customFormat="1" ht="22.5" customHeight="1" x14ac:dyDescent="0.3">
      <c r="B956" s="207"/>
      <c r="C956" s="206" t="s">
        <v>1420</v>
      </c>
      <c r="D956" s="206" t="s">
        <v>110</v>
      </c>
      <c r="E956" s="205" t="s">
        <v>1352</v>
      </c>
      <c r="F956" s="200" t="s">
        <v>1353</v>
      </c>
      <c r="G956" s="204" t="s">
        <v>113</v>
      </c>
      <c r="H956" s="203">
        <v>96.460999999999999</v>
      </c>
      <c r="I956" s="202"/>
      <c r="J956" s="201">
        <f>ROUND(I956*H956,2)</f>
        <v>0</v>
      </c>
      <c r="K956" s="200" t="s">
        <v>279</v>
      </c>
      <c r="L956" s="189"/>
      <c r="M956" s="199" t="s">
        <v>1</v>
      </c>
      <c r="N956" s="224" t="s">
        <v>26</v>
      </c>
      <c r="O956" s="223"/>
      <c r="P956" s="222">
        <f>O956*H956</f>
        <v>0</v>
      </c>
      <c r="Q956" s="222">
        <v>0</v>
      </c>
      <c r="R956" s="222">
        <f>Q956*H956</f>
        <v>0</v>
      </c>
      <c r="S956" s="222">
        <v>0</v>
      </c>
      <c r="T956" s="221">
        <f>S956*H956</f>
        <v>0</v>
      </c>
      <c r="AR956" s="193" t="s">
        <v>115</v>
      </c>
      <c r="AT956" s="193" t="s">
        <v>110</v>
      </c>
      <c r="AU956" s="193" t="s">
        <v>42</v>
      </c>
      <c r="AY956" s="193" t="s">
        <v>108</v>
      </c>
      <c r="BE956" s="194">
        <f>IF(N956="základní",J956,0)</f>
        <v>0</v>
      </c>
      <c r="BF956" s="194">
        <f>IF(N956="snížená",J956,0)</f>
        <v>0</v>
      </c>
      <c r="BG956" s="194">
        <f>IF(N956="zákl. přenesená",J956,0)</f>
        <v>0</v>
      </c>
      <c r="BH956" s="194">
        <f>IF(N956="sníž. přenesená",J956,0)</f>
        <v>0</v>
      </c>
      <c r="BI956" s="194">
        <f>IF(N956="nulová",J956,0)</f>
        <v>0</v>
      </c>
      <c r="BJ956" s="193" t="s">
        <v>38</v>
      </c>
      <c r="BK956" s="194">
        <f>ROUND(I956*H956,2)</f>
        <v>0</v>
      </c>
      <c r="BL956" s="193" t="s">
        <v>115</v>
      </c>
      <c r="BM956" s="193" t="s">
        <v>1354</v>
      </c>
    </row>
    <row r="957" spans="2:65" s="257" customFormat="1" x14ac:dyDescent="0.3">
      <c r="B957" s="262"/>
      <c r="D957" s="236" t="s">
        <v>117</v>
      </c>
      <c r="E957" s="258" t="s">
        <v>1</v>
      </c>
      <c r="F957" s="264" t="s">
        <v>290</v>
      </c>
      <c r="H957" s="258" t="s">
        <v>1</v>
      </c>
      <c r="I957" s="263"/>
      <c r="L957" s="262"/>
      <c r="M957" s="261"/>
      <c r="N957" s="260"/>
      <c r="O957" s="260"/>
      <c r="P957" s="260"/>
      <c r="Q957" s="260"/>
      <c r="R957" s="260"/>
      <c r="S957" s="260"/>
      <c r="T957" s="259"/>
      <c r="AT957" s="258" t="s">
        <v>117</v>
      </c>
      <c r="AU957" s="258" t="s">
        <v>42</v>
      </c>
      <c r="AV957" s="257" t="s">
        <v>38</v>
      </c>
      <c r="AW957" s="257" t="s">
        <v>19</v>
      </c>
      <c r="AX957" s="257" t="s">
        <v>37</v>
      </c>
      <c r="AY957" s="258" t="s">
        <v>108</v>
      </c>
    </row>
    <row r="958" spans="2:65" s="227" customFormat="1" x14ac:dyDescent="0.3">
      <c r="B958" s="232"/>
      <c r="D958" s="236" t="s">
        <v>117</v>
      </c>
      <c r="E958" s="228" t="s">
        <v>1</v>
      </c>
      <c r="F958" s="235" t="s">
        <v>1355</v>
      </c>
      <c r="H958" s="234">
        <v>24.704999999999998</v>
      </c>
      <c r="I958" s="233"/>
      <c r="L958" s="232"/>
      <c r="M958" s="231"/>
      <c r="N958" s="230"/>
      <c r="O958" s="230"/>
      <c r="P958" s="230"/>
      <c r="Q958" s="230"/>
      <c r="R958" s="230"/>
      <c r="S958" s="230"/>
      <c r="T958" s="229"/>
      <c r="AT958" s="228" t="s">
        <v>117</v>
      </c>
      <c r="AU958" s="228" t="s">
        <v>42</v>
      </c>
      <c r="AV958" s="227" t="s">
        <v>42</v>
      </c>
      <c r="AW958" s="227" t="s">
        <v>19</v>
      </c>
      <c r="AX958" s="227" t="s">
        <v>37</v>
      </c>
      <c r="AY958" s="228" t="s">
        <v>108</v>
      </c>
    </row>
    <row r="959" spans="2:65" s="227" customFormat="1" x14ac:dyDescent="0.3">
      <c r="B959" s="232"/>
      <c r="D959" s="236" t="s">
        <v>117</v>
      </c>
      <c r="E959" s="228" t="s">
        <v>1</v>
      </c>
      <c r="F959" s="235" t="s">
        <v>1356</v>
      </c>
      <c r="H959" s="234">
        <v>21.428000000000001</v>
      </c>
      <c r="I959" s="233"/>
      <c r="L959" s="232"/>
      <c r="M959" s="231"/>
      <c r="N959" s="230"/>
      <c r="O959" s="230"/>
      <c r="P959" s="230"/>
      <c r="Q959" s="230"/>
      <c r="R959" s="230"/>
      <c r="S959" s="230"/>
      <c r="T959" s="229"/>
      <c r="AT959" s="228" t="s">
        <v>117</v>
      </c>
      <c r="AU959" s="228" t="s">
        <v>42</v>
      </c>
      <c r="AV959" s="227" t="s">
        <v>42</v>
      </c>
      <c r="AW959" s="227" t="s">
        <v>19</v>
      </c>
      <c r="AX959" s="227" t="s">
        <v>37</v>
      </c>
      <c r="AY959" s="228" t="s">
        <v>108</v>
      </c>
    </row>
    <row r="960" spans="2:65" s="227" customFormat="1" x14ac:dyDescent="0.3">
      <c r="B960" s="232"/>
      <c r="D960" s="236" t="s">
        <v>117</v>
      </c>
      <c r="E960" s="228" t="s">
        <v>1</v>
      </c>
      <c r="F960" s="235" t="s">
        <v>1357</v>
      </c>
      <c r="H960" s="234">
        <v>31.26</v>
      </c>
      <c r="I960" s="233"/>
      <c r="L960" s="232"/>
      <c r="M960" s="231"/>
      <c r="N960" s="230"/>
      <c r="O960" s="230"/>
      <c r="P960" s="230"/>
      <c r="Q960" s="230"/>
      <c r="R960" s="230"/>
      <c r="S960" s="230"/>
      <c r="T960" s="229"/>
      <c r="AT960" s="228" t="s">
        <v>117</v>
      </c>
      <c r="AU960" s="228" t="s">
        <v>42</v>
      </c>
      <c r="AV960" s="227" t="s">
        <v>42</v>
      </c>
      <c r="AW960" s="227" t="s">
        <v>19</v>
      </c>
      <c r="AX960" s="227" t="s">
        <v>37</v>
      </c>
      <c r="AY960" s="228" t="s">
        <v>108</v>
      </c>
    </row>
    <row r="961" spans="2:65" s="227" customFormat="1" ht="27" x14ac:dyDescent="0.3">
      <c r="B961" s="232"/>
      <c r="D961" s="240" t="s">
        <v>117</v>
      </c>
      <c r="E961" s="239" t="s">
        <v>1</v>
      </c>
      <c r="F961" s="238" t="s">
        <v>1358</v>
      </c>
      <c r="H961" s="237">
        <v>19.068000000000001</v>
      </c>
      <c r="I961" s="233"/>
      <c r="L961" s="232"/>
      <c r="M961" s="231"/>
      <c r="N961" s="230"/>
      <c r="O961" s="230"/>
      <c r="P961" s="230"/>
      <c r="Q961" s="230"/>
      <c r="R961" s="230"/>
      <c r="S961" s="230"/>
      <c r="T961" s="229"/>
      <c r="AT961" s="228" t="s">
        <v>117</v>
      </c>
      <c r="AU961" s="228" t="s">
        <v>42</v>
      </c>
      <c r="AV961" s="227" t="s">
        <v>42</v>
      </c>
      <c r="AW961" s="227" t="s">
        <v>19</v>
      </c>
      <c r="AX961" s="227" t="s">
        <v>37</v>
      </c>
      <c r="AY961" s="228" t="s">
        <v>108</v>
      </c>
    </row>
    <row r="962" spans="2:65" s="188" customFormat="1" ht="31.5" customHeight="1" x14ac:dyDescent="0.3">
      <c r="B962" s="207"/>
      <c r="C962" s="252" t="s">
        <v>1425</v>
      </c>
      <c r="D962" s="252" t="s">
        <v>178</v>
      </c>
      <c r="E962" s="251" t="s">
        <v>1360</v>
      </c>
      <c r="F962" s="246" t="s">
        <v>1361</v>
      </c>
      <c r="G962" s="250" t="s">
        <v>113</v>
      </c>
      <c r="H962" s="249">
        <v>101.28400000000001</v>
      </c>
      <c r="I962" s="248"/>
      <c r="J962" s="247">
        <f>ROUND(I962*H962,2)</f>
        <v>0</v>
      </c>
      <c r="K962" s="246" t="s">
        <v>1</v>
      </c>
      <c r="L962" s="245"/>
      <c r="M962" s="244" t="s">
        <v>1</v>
      </c>
      <c r="N962" s="243" t="s">
        <v>26</v>
      </c>
      <c r="O962" s="223"/>
      <c r="P962" s="222">
        <f>O962*H962</f>
        <v>0</v>
      </c>
      <c r="Q962" s="222">
        <v>3.0000000000000001E-3</v>
      </c>
      <c r="R962" s="222">
        <f>Q962*H962</f>
        <v>0.30385200000000001</v>
      </c>
      <c r="S962" s="222">
        <v>0</v>
      </c>
      <c r="T962" s="221">
        <f>S962*H962</f>
        <v>0</v>
      </c>
      <c r="AR962" s="193" t="s">
        <v>152</v>
      </c>
      <c r="AT962" s="193" t="s">
        <v>178</v>
      </c>
      <c r="AU962" s="193" t="s">
        <v>42</v>
      </c>
      <c r="AY962" s="193" t="s">
        <v>108</v>
      </c>
      <c r="BE962" s="194">
        <f>IF(N962="základní",J962,0)</f>
        <v>0</v>
      </c>
      <c r="BF962" s="194">
        <f>IF(N962="snížená",J962,0)</f>
        <v>0</v>
      </c>
      <c r="BG962" s="194">
        <f>IF(N962="zákl. přenesená",J962,0)</f>
        <v>0</v>
      </c>
      <c r="BH962" s="194">
        <f>IF(N962="sníž. přenesená",J962,0)</f>
        <v>0</v>
      </c>
      <c r="BI962" s="194">
        <f>IF(N962="nulová",J962,0)</f>
        <v>0</v>
      </c>
      <c r="BJ962" s="193" t="s">
        <v>38</v>
      </c>
      <c r="BK962" s="194">
        <f>ROUND(I962*H962,2)</f>
        <v>0</v>
      </c>
      <c r="BL962" s="193" t="s">
        <v>115</v>
      </c>
      <c r="BM962" s="193" t="s">
        <v>1362</v>
      </c>
    </row>
    <row r="963" spans="2:65" s="188" customFormat="1" ht="27" x14ac:dyDescent="0.3">
      <c r="B963" s="189"/>
      <c r="D963" s="236" t="s">
        <v>243</v>
      </c>
      <c r="F963" s="256" t="s">
        <v>1363</v>
      </c>
      <c r="I963" s="255"/>
      <c r="L963" s="189"/>
      <c r="M963" s="254"/>
      <c r="N963" s="223"/>
      <c r="O963" s="223"/>
      <c r="P963" s="223"/>
      <c r="Q963" s="223"/>
      <c r="R963" s="223"/>
      <c r="S963" s="223"/>
      <c r="T963" s="253"/>
      <c r="AT963" s="193" t="s">
        <v>243</v>
      </c>
      <c r="AU963" s="193" t="s">
        <v>42</v>
      </c>
    </row>
    <row r="964" spans="2:65" s="227" customFormat="1" x14ac:dyDescent="0.3">
      <c r="B964" s="232"/>
      <c r="D964" s="240" t="s">
        <v>117</v>
      </c>
      <c r="F964" s="238" t="s">
        <v>1364</v>
      </c>
      <c r="H964" s="237">
        <v>101.28400000000001</v>
      </c>
      <c r="I964" s="233"/>
      <c r="L964" s="232"/>
      <c r="M964" s="231"/>
      <c r="N964" s="230"/>
      <c r="O964" s="230"/>
      <c r="P964" s="230"/>
      <c r="Q964" s="230"/>
      <c r="R964" s="230"/>
      <c r="S964" s="230"/>
      <c r="T964" s="229"/>
      <c r="AT964" s="228" t="s">
        <v>117</v>
      </c>
      <c r="AU964" s="228" t="s">
        <v>42</v>
      </c>
      <c r="AV964" s="227" t="s">
        <v>42</v>
      </c>
      <c r="AW964" s="227" t="s">
        <v>2</v>
      </c>
      <c r="AX964" s="227" t="s">
        <v>38</v>
      </c>
      <c r="AY964" s="228" t="s">
        <v>108</v>
      </c>
    </row>
    <row r="965" spans="2:65" s="188" customFormat="1" ht="22.5" customHeight="1" x14ac:dyDescent="0.3">
      <c r="B965" s="207"/>
      <c r="C965" s="206" t="s">
        <v>1430</v>
      </c>
      <c r="D965" s="206" t="s">
        <v>110</v>
      </c>
      <c r="E965" s="205" t="s">
        <v>1366</v>
      </c>
      <c r="F965" s="200" t="s">
        <v>1367</v>
      </c>
      <c r="G965" s="204" t="s">
        <v>113</v>
      </c>
      <c r="H965" s="203">
        <v>21.504999999999999</v>
      </c>
      <c r="I965" s="202"/>
      <c r="J965" s="201">
        <f>ROUND(I965*H965,2)</f>
        <v>0</v>
      </c>
      <c r="K965" s="200" t="s">
        <v>279</v>
      </c>
      <c r="L965" s="189"/>
      <c r="M965" s="199" t="s">
        <v>1</v>
      </c>
      <c r="N965" s="224" t="s">
        <v>26</v>
      </c>
      <c r="O965" s="223"/>
      <c r="P965" s="222">
        <f>O965*H965</f>
        <v>0</v>
      </c>
      <c r="Q965" s="222">
        <v>0</v>
      </c>
      <c r="R965" s="222">
        <f>Q965*H965</f>
        <v>0</v>
      </c>
      <c r="S965" s="222">
        <v>0</v>
      </c>
      <c r="T965" s="221">
        <f>S965*H965</f>
        <v>0</v>
      </c>
      <c r="AR965" s="193" t="s">
        <v>192</v>
      </c>
      <c r="AT965" s="193" t="s">
        <v>110</v>
      </c>
      <c r="AU965" s="193" t="s">
        <v>42</v>
      </c>
      <c r="AY965" s="193" t="s">
        <v>108</v>
      </c>
      <c r="BE965" s="194">
        <f>IF(N965="základní",J965,0)</f>
        <v>0</v>
      </c>
      <c r="BF965" s="194">
        <f>IF(N965="snížená",J965,0)</f>
        <v>0</v>
      </c>
      <c r="BG965" s="194">
        <f>IF(N965="zákl. přenesená",J965,0)</f>
        <v>0</v>
      </c>
      <c r="BH965" s="194">
        <f>IF(N965="sníž. přenesená",J965,0)</f>
        <v>0</v>
      </c>
      <c r="BI965" s="194">
        <f>IF(N965="nulová",J965,0)</f>
        <v>0</v>
      </c>
      <c r="BJ965" s="193" t="s">
        <v>38</v>
      </c>
      <c r="BK965" s="194">
        <f>ROUND(I965*H965,2)</f>
        <v>0</v>
      </c>
      <c r="BL965" s="193" t="s">
        <v>192</v>
      </c>
      <c r="BM965" s="193" t="s">
        <v>1368</v>
      </c>
    </row>
    <row r="966" spans="2:65" s="257" customFormat="1" x14ac:dyDescent="0.3">
      <c r="B966" s="262"/>
      <c r="D966" s="236" t="s">
        <v>117</v>
      </c>
      <c r="E966" s="258" t="s">
        <v>1</v>
      </c>
      <c r="F966" s="264" t="s">
        <v>290</v>
      </c>
      <c r="H966" s="258" t="s">
        <v>1</v>
      </c>
      <c r="I966" s="263"/>
      <c r="L966" s="262"/>
      <c r="M966" s="261"/>
      <c r="N966" s="260"/>
      <c r="O966" s="260"/>
      <c r="P966" s="260"/>
      <c r="Q966" s="260"/>
      <c r="R966" s="260"/>
      <c r="S966" s="260"/>
      <c r="T966" s="259"/>
      <c r="AT966" s="258" t="s">
        <v>117</v>
      </c>
      <c r="AU966" s="258" t="s">
        <v>42</v>
      </c>
      <c r="AV966" s="257" t="s">
        <v>38</v>
      </c>
      <c r="AW966" s="257" t="s">
        <v>19</v>
      </c>
      <c r="AX966" s="257" t="s">
        <v>37</v>
      </c>
      <c r="AY966" s="258" t="s">
        <v>108</v>
      </c>
    </row>
    <row r="967" spans="2:65" s="227" customFormat="1" x14ac:dyDescent="0.3">
      <c r="B967" s="232"/>
      <c r="D967" s="236" t="s">
        <v>117</v>
      </c>
      <c r="E967" s="228" t="s">
        <v>1</v>
      </c>
      <c r="F967" s="235" t="s">
        <v>1369</v>
      </c>
      <c r="H967" s="234">
        <v>6.27</v>
      </c>
      <c r="I967" s="233"/>
      <c r="L967" s="232"/>
      <c r="M967" s="231"/>
      <c r="N967" s="230"/>
      <c r="O967" s="230"/>
      <c r="P967" s="230"/>
      <c r="Q967" s="230"/>
      <c r="R967" s="230"/>
      <c r="S967" s="230"/>
      <c r="T967" s="229"/>
      <c r="AT967" s="228" t="s">
        <v>117</v>
      </c>
      <c r="AU967" s="228" t="s">
        <v>42</v>
      </c>
      <c r="AV967" s="227" t="s">
        <v>42</v>
      </c>
      <c r="AW967" s="227" t="s">
        <v>19</v>
      </c>
      <c r="AX967" s="227" t="s">
        <v>37</v>
      </c>
      <c r="AY967" s="228" t="s">
        <v>108</v>
      </c>
    </row>
    <row r="968" spans="2:65" s="227" customFormat="1" x14ac:dyDescent="0.3">
      <c r="B968" s="232"/>
      <c r="D968" s="236" t="s">
        <v>117</v>
      </c>
      <c r="E968" s="228" t="s">
        <v>1</v>
      </c>
      <c r="F968" s="235" t="s">
        <v>1370</v>
      </c>
      <c r="H968" s="234">
        <v>5.5</v>
      </c>
      <c r="I968" s="233"/>
      <c r="L968" s="232"/>
      <c r="M968" s="231"/>
      <c r="N968" s="230"/>
      <c r="O968" s="230"/>
      <c r="P968" s="230"/>
      <c r="Q968" s="230"/>
      <c r="R968" s="230"/>
      <c r="S968" s="230"/>
      <c r="T968" s="229"/>
      <c r="AT968" s="228" t="s">
        <v>117</v>
      </c>
      <c r="AU968" s="228" t="s">
        <v>42</v>
      </c>
      <c r="AV968" s="227" t="s">
        <v>42</v>
      </c>
      <c r="AW968" s="227" t="s">
        <v>19</v>
      </c>
      <c r="AX968" s="227" t="s">
        <v>37</v>
      </c>
      <c r="AY968" s="228" t="s">
        <v>108</v>
      </c>
    </row>
    <row r="969" spans="2:65" s="227" customFormat="1" x14ac:dyDescent="0.3">
      <c r="B969" s="232"/>
      <c r="D969" s="236" t="s">
        <v>117</v>
      </c>
      <c r="E969" s="228" t="s">
        <v>1</v>
      </c>
      <c r="F969" s="235" t="s">
        <v>1371</v>
      </c>
      <c r="H969" s="234">
        <v>8.5</v>
      </c>
      <c r="I969" s="233"/>
      <c r="L969" s="232"/>
      <c r="M969" s="231"/>
      <c r="N969" s="230"/>
      <c r="O969" s="230"/>
      <c r="P969" s="230"/>
      <c r="Q969" s="230"/>
      <c r="R969" s="230"/>
      <c r="S969" s="230"/>
      <c r="T969" s="229"/>
      <c r="AT969" s="228" t="s">
        <v>117</v>
      </c>
      <c r="AU969" s="228" t="s">
        <v>42</v>
      </c>
      <c r="AV969" s="227" t="s">
        <v>42</v>
      </c>
      <c r="AW969" s="227" t="s">
        <v>19</v>
      </c>
      <c r="AX969" s="227" t="s">
        <v>37</v>
      </c>
      <c r="AY969" s="228" t="s">
        <v>108</v>
      </c>
    </row>
    <row r="970" spans="2:65" s="227" customFormat="1" x14ac:dyDescent="0.3">
      <c r="B970" s="232"/>
      <c r="D970" s="240" t="s">
        <v>117</v>
      </c>
      <c r="E970" s="239" t="s">
        <v>1</v>
      </c>
      <c r="F970" s="238" t="s">
        <v>1372</v>
      </c>
      <c r="H970" s="237">
        <v>1.2350000000000001</v>
      </c>
      <c r="I970" s="233"/>
      <c r="L970" s="232"/>
      <c r="M970" s="231"/>
      <c r="N970" s="230"/>
      <c r="O970" s="230"/>
      <c r="P970" s="230"/>
      <c r="Q970" s="230"/>
      <c r="R970" s="230"/>
      <c r="S970" s="230"/>
      <c r="T970" s="229"/>
      <c r="AT970" s="228" t="s">
        <v>117</v>
      </c>
      <c r="AU970" s="228" t="s">
        <v>42</v>
      </c>
      <c r="AV970" s="227" t="s">
        <v>42</v>
      </c>
      <c r="AW970" s="227" t="s">
        <v>19</v>
      </c>
      <c r="AX970" s="227" t="s">
        <v>37</v>
      </c>
      <c r="AY970" s="228" t="s">
        <v>108</v>
      </c>
    </row>
    <row r="971" spans="2:65" s="188" customFormat="1" ht="31.5" customHeight="1" x14ac:dyDescent="0.3">
      <c r="B971" s="207"/>
      <c r="C971" s="252" t="s">
        <v>1435</v>
      </c>
      <c r="D971" s="252" t="s">
        <v>178</v>
      </c>
      <c r="E971" s="251" t="s">
        <v>1374</v>
      </c>
      <c r="F971" s="246" t="s">
        <v>1375</v>
      </c>
      <c r="G971" s="250" t="s">
        <v>113</v>
      </c>
      <c r="H971" s="249">
        <v>22.58</v>
      </c>
      <c r="I971" s="248"/>
      <c r="J971" s="247">
        <f>ROUND(I971*H971,2)</f>
        <v>0</v>
      </c>
      <c r="K971" s="246" t="s">
        <v>1</v>
      </c>
      <c r="L971" s="245"/>
      <c r="M971" s="244" t="s">
        <v>1</v>
      </c>
      <c r="N971" s="243" t="s">
        <v>26</v>
      </c>
      <c r="O971" s="223"/>
      <c r="P971" s="222">
        <f>O971*H971</f>
        <v>0</v>
      </c>
      <c r="Q971" s="222">
        <v>3.0000000000000001E-3</v>
      </c>
      <c r="R971" s="222">
        <f>Q971*H971</f>
        <v>6.7739999999999995E-2</v>
      </c>
      <c r="S971" s="222">
        <v>0</v>
      </c>
      <c r="T971" s="221">
        <f>S971*H971</f>
        <v>0</v>
      </c>
      <c r="AR971" s="193" t="s">
        <v>152</v>
      </c>
      <c r="AT971" s="193" t="s">
        <v>178</v>
      </c>
      <c r="AU971" s="193" t="s">
        <v>42</v>
      </c>
      <c r="AY971" s="193" t="s">
        <v>108</v>
      </c>
      <c r="BE971" s="194">
        <f>IF(N971="základní",J971,0)</f>
        <v>0</v>
      </c>
      <c r="BF971" s="194">
        <f>IF(N971="snížená",J971,0)</f>
        <v>0</v>
      </c>
      <c r="BG971" s="194">
        <f>IF(N971="zákl. přenesená",J971,0)</f>
        <v>0</v>
      </c>
      <c r="BH971" s="194">
        <f>IF(N971="sníž. přenesená",J971,0)</f>
        <v>0</v>
      </c>
      <c r="BI971" s="194">
        <f>IF(N971="nulová",J971,0)</f>
        <v>0</v>
      </c>
      <c r="BJ971" s="193" t="s">
        <v>38</v>
      </c>
      <c r="BK971" s="194">
        <f>ROUND(I971*H971,2)</f>
        <v>0</v>
      </c>
      <c r="BL971" s="193" t="s">
        <v>115</v>
      </c>
      <c r="BM971" s="193" t="s">
        <v>1376</v>
      </c>
    </row>
    <row r="972" spans="2:65" s="188" customFormat="1" ht="27" x14ac:dyDescent="0.3">
      <c r="B972" s="189"/>
      <c r="D972" s="236" t="s">
        <v>243</v>
      </c>
      <c r="F972" s="256" t="s">
        <v>1363</v>
      </c>
      <c r="I972" s="255"/>
      <c r="L972" s="189"/>
      <c r="M972" s="254"/>
      <c r="N972" s="223"/>
      <c r="O972" s="223"/>
      <c r="P972" s="223"/>
      <c r="Q972" s="223"/>
      <c r="R972" s="223"/>
      <c r="S972" s="223"/>
      <c r="T972" s="253"/>
      <c r="AT972" s="193" t="s">
        <v>243</v>
      </c>
      <c r="AU972" s="193" t="s">
        <v>42</v>
      </c>
    </row>
    <row r="973" spans="2:65" s="227" customFormat="1" x14ac:dyDescent="0.3">
      <c r="B973" s="232"/>
      <c r="D973" s="240" t="s">
        <v>117</v>
      </c>
      <c r="F973" s="238" t="s">
        <v>1377</v>
      </c>
      <c r="H973" s="237">
        <v>22.58</v>
      </c>
      <c r="I973" s="233"/>
      <c r="L973" s="232"/>
      <c r="M973" s="231"/>
      <c r="N973" s="230"/>
      <c r="O973" s="230"/>
      <c r="P973" s="230"/>
      <c r="Q973" s="230"/>
      <c r="R973" s="230"/>
      <c r="S973" s="230"/>
      <c r="T973" s="229"/>
      <c r="AT973" s="228" t="s">
        <v>117</v>
      </c>
      <c r="AU973" s="228" t="s">
        <v>42</v>
      </c>
      <c r="AV973" s="227" t="s">
        <v>42</v>
      </c>
      <c r="AW973" s="227" t="s">
        <v>2</v>
      </c>
      <c r="AX973" s="227" t="s">
        <v>38</v>
      </c>
      <c r="AY973" s="228" t="s">
        <v>108</v>
      </c>
    </row>
    <row r="974" spans="2:65" s="188" customFormat="1" ht="22.5" customHeight="1" x14ac:dyDescent="0.3">
      <c r="B974" s="207"/>
      <c r="C974" s="206" t="s">
        <v>1439</v>
      </c>
      <c r="D974" s="206" t="s">
        <v>110</v>
      </c>
      <c r="E974" s="205" t="s">
        <v>1379</v>
      </c>
      <c r="F974" s="200" t="s">
        <v>1380</v>
      </c>
      <c r="G974" s="204" t="s">
        <v>163</v>
      </c>
      <c r="H974" s="203">
        <v>3.1709999999999998</v>
      </c>
      <c r="I974" s="202"/>
      <c r="J974" s="201">
        <f>ROUND(I974*H974,2)</f>
        <v>0</v>
      </c>
      <c r="K974" s="200" t="s">
        <v>279</v>
      </c>
      <c r="L974" s="189"/>
      <c r="M974" s="199" t="s">
        <v>1</v>
      </c>
      <c r="N974" s="224" t="s">
        <v>26</v>
      </c>
      <c r="O974" s="223"/>
      <c r="P974" s="222">
        <f>O974*H974</f>
        <v>0</v>
      </c>
      <c r="Q974" s="222">
        <v>0</v>
      </c>
      <c r="R974" s="222">
        <f>Q974*H974</f>
        <v>0</v>
      </c>
      <c r="S974" s="222">
        <v>0</v>
      </c>
      <c r="T974" s="221">
        <f>S974*H974</f>
        <v>0</v>
      </c>
      <c r="AR974" s="193" t="s">
        <v>192</v>
      </c>
      <c r="AT974" s="193" t="s">
        <v>110</v>
      </c>
      <c r="AU974" s="193" t="s">
        <v>42</v>
      </c>
      <c r="AY974" s="193" t="s">
        <v>108</v>
      </c>
      <c r="BE974" s="194">
        <f>IF(N974="základní",J974,0)</f>
        <v>0</v>
      </c>
      <c r="BF974" s="194">
        <f>IF(N974="snížená",J974,0)</f>
        <v>0</v>
      </c>
      <c r="BG974" s="194">
        <f>IF(N974="zákl. přenesená",J974,0)</f>
        <v>0</v>
      </c>
      <c r="BH974" s="194">
        <f>IF(N974="sníž. přenesená",J974,0)</f>
        <v>0</v>
      </c>
      <c r="BI974" s="194">
        <f>IF(N974="nulová",J974,0)</f>
        <v>0</v>
      </c>
      <c r="BJ974" s="193" t="s">
        <v>38</v>
      </c>
      <c r="BK974" s="194">
        <f>ROUND(I974*H974,2)</f>
        <v>0</v>
      </c>
      <c r="BL974" s="193" t="s">
        <v>192</v>
      </c>
      <c r="BM974" s="193" t="s">
        <v>1381</v>
      </c>
    </row>
    <row r="975" spans="2:65" s="208" customFormat="1" ht="29.85" customHeight="1" x14ac:dyDescent="0.3">
      <c r="B975" s="216"/>
      <c r="D975" s="220" t="s">
        <v>36</v>
      </c>
      <c r="E975" s="219" t="s">
        <v>1382</v>
      </c>
      <c r="F975" s="219" t="s">
        <v>1383</v>
      </c>
      <c r="I975" s="218"/>
      <c r="J975" s="217">
        <f>BK975</f>
        <v>0</v>
      </c>
      <c r="L975" s="216"/>
      <c r="M975" s="215"/>
      <c r="N975" s="213"/>
      <c r="O975" s="213"/>
      <c r="P975" s="214">
        <f>SUM(P976:P1032)</f>
        <v>0</v>
      </c>
      <c r="Q975" s="213"/>
      <c r="R975" s="214">
        <f>SUM(R976:R1032)</f>
        <v>0.64586368000000005</v>
      </c>
      <c r="S975" s="213"/>
      <c r="T975" s="212">
        <f>SUM(T976:T1032)</f>
        <v>0.84219920000000004</v>
      </c>
      <c r="AR975" s="210" t="s">
        <v>42</v>
      </c>
      <c r="AT975" s="211" t="s">
        <v>36</v>
      </c>
      <c r="AU975" s="211" t="s">
        <v>38</v>
      </c>
      <c r="AY975" s="210" t="s">
        <v>108</v>
      </c>
      <c r="BK975" s="209">
        <f>SUM(BK976:BK1032)</f>
        <v>0</v>
      </c>
    </row>
    <row r="976" spans="2:65" s="188" customFormat="1" ht="22.5" customHeight="1" x14ac:dyDescent="0.3">
      <c r="B976" s="207"/>
      <c r="C976" s="206" t="s">
        <v>1444</v>
      </c>
      <c r="D976" s="206" t="s">
        <v>110</v>
      </c>
      <c r="E976" s="205" t="s">
        <v>1385</v>
      </c>
      <c r="F976" s="200" t="s">
        <v>1386</v>
      </c>
      <c r="G976" s="204" t="s">
        <v>113</v>
      </c>
      <c r="H976" s="203">
        <v>5.88</v>
      </c>
      <c r="I976" s="202"/>
      <c r="J976" s="201">
        <f>ROUND(I976*H976,2)</f>
        <v>0</v>
      </c>
      <c r="K976" s="200" t="s">
        <v>279</v>
      </c>
      <c r="L976" s="189"/>
      <c r="M976" s="199" t="s">
        <v>1</v>
      </c>
      <c r="N976" s="224" t="s">
        <v>26</v>
      </c>
      <c r="O976" s="223"/>
      <c r="P976" s="222">
        <f>O976*H976</f>
        <v>0</v>
      </c>
      <c r="Q976" s="222">
        <v>0</v>
      </c>
      <c r="R976" s="222">
        <f>Q976*H976</f>
        <v>0</v>
      </c>
      <c r="S976" s="222">
        <v>5.94E-3</v>
      </c>
      <c r="T976" s="221">
        <f>S976*H976</f>
        <v>3.4927199999999999E-2</v>
      </c>
      <c r="AR976" s="193" t="s">
        <v>192</v>
      </c>
      <c r="AT976" s="193" t="s">
        <v>110</v>
      </c>
      <c r="AU976" s="193" t="s">
        <v>42</v>
      </c>
      <c r="AY976" s="193" t="s">
        <v>108</v>
      </c>
      <c r="BE976" s="194">
        <f>IF(N976="základní",J976,0)</f>
        <v>0</v>
      </c>
      <c r="BF976" s="194">
        <f>IF(N976="snížená",J976,0)</f>
        <v>0</v>
      </c>
      <c r="BG976" s="194">
        <f>IF(N976="zákl. přenesená",J976,0)</f>
        <v>0</v>
      </c>
      <c r="BH976" s="194">
        <f>IF(N976="sníž. přenesená",J976,0)</f>
        <v>0</v>
      </c>
      <c r="BI976" s="194">
        <f>IF(N976="nulová",J976,0)</f>
        <v>0</v>
      </c>
      <c r="BJ976" s="193" t="s">
        <v>38</v>
      </c>
      <c r="BK976" s="194">
        <f>ROUND(I976*H976,2)</f>
        <v>0</v>
      </c>
      <c r="BL976" s="193" t="s">
        <v>192</v>
      </c>
      <c r="BM976" s="193" t="s">
        <v>1387</v>
      </c>
    </row>
    <row r="977" spans="2:65" s="227" customFormat="1" x14ac:dyDescent="0.3">
      <c r="B977" s="232"/>
      <c r="D977" s="240" t="s">
        <v>117</v>
      </c>
      <c r="E977" s="239" t="s">
        <v>1</v>
      </c>
      <c r="F977" s="238" t="s">
        <v>1388</v>
      </c>
      <c r="H977" s="237">
        <v>5.88</v>
      </c>
      <c r="I977" s="233"/>
      <c r="L977" s="232"/>
      <c r="M977" s="231"/>
      <c r="N977" s="230"/>
      <c r="O977" s="230"/>
      <c r="P977" s="230"/>
      <c r="Q977" s="230"/>
      <c r="R977" s="230"/>
      <c r="S977" s="230"/>
      <c r="T977" s="229"/>
      <c r="AT977" s="228" t="s">
        <v>117</v>
      </c>
      <c r="AU977" s="228" t="s">
        <v>42</v>
      </c>
      <c r="AV977" s="227" t="s">
        <v>42</v>
      </c>
      <c r="AW977" s="227" t="s">
        <v>19</v>
      </c>
      <c r="AX977" s="227" t="s">
        <v>37</v>
      </c>
      <c r="AY977" s="228" t="s">
        <v>108</v>
      </c>
    </row>
    <row r="978" spans="2:65" s="188" customFormat="1" ht="22.5" customHeight="1" x14ac:dyDescent="0.3">
      <c r="B978" s="207"/>
      <c r="C978" s="206" t="s">
        <v>1448</v>
      </c>
      <c r="D978" s="206" t="s">
        <v>110</v>
      </c>
      <c r="E978" s="205" t="s">
        <v>1390</v>
      </c>
      <c r="F978" s="200" t="s">
        <v>1391</v>
      </c>
      <c r="G978" s="204" t="s">
        <v>385</v>
      </c>
      <c r="H978" s="203">
        <v>6.24</v>
      </c>
      <c r="I978" s="202"/>
      <c r="J978" s="201">
        <f>ROUND(I978*H978,2)</f>
        <v>0</v>
      </c>
      <c r="K978" s="200" t="s">
        <v>279</v>
      </c>
      <c r="L978" s="189"/>
      <c r="M978" s="199" t="s">
        <v>1</v>
      </c>
      <c r="N978" s="224" t="s">
        <v>26</v>
      </c>
      <c r="O978" s="223"/>
      <c r="P978" s="222">
        <f>O978*H978</f>
        <v>0</v>
      </c>
      <c r="Q978" s="222">
        <v>0</v>
      </c>
      <c r="R978" s="222">
        <f>Q978*H978</f>
        <v>0</v>
      </c>
      <c r="S978" s="222">
        <v>0</v>
      </c>
      <c r="T978" s="221">
        <f>S978*H978</f>
        <v>0</v>
      </c>
      <c r="AR978" s="193" t="s">
        <v>192</v>
      </c>
      <c r="AT978" s="193" t="s">
        <v>110</v>
      </c>
      <c r="AU978" s="193" t="s">
        <v>42</v>
      </c>
      <c r="AY978" s="193" t="s">
        <v>108</v>
      </c>
      <c r="BE978" s="194">
        <f>IF(N978="základní",J978,0)</f>
        <v>0</v>
      </c>
      <c r="BF978" s="194">
        <f>IF(N978="snížená",J978,0)</f>
        <v>0</v>
      </c>
      <c r="BG978" s="194">
        <f>IF(N978="zákl. přenesená",J978,0)</f>
        <v>0</v>
      </c>
      <c r="BH978" s="194">
        <f>IF(N978="sníž. přenesená",J978,0)</f>
        <v>0</v>
      </c>
      <c r="BI978" s="194">
        <f>IF(N978="nulová",J978,0)</f>
        <v>0</v>
      </c>
      <c r="BJ978" s="193" t="s">
        <v>38</v>
      </c>
      <c r="BK978" s="194">
        <f>ROUND(I978*H978,2)</f>
        <v>0</v>
      </c>
      <c r="BL978" s="193" t="s">
        <v>192</v>
      </c>
      <c r="BM978" s="193" t="s">
        <v>1392</v>
      </c>
    </row>
    <row r="979" spans="2:65" s="227" customFormat="1" x14ac:dyDescent="0.3">
      <c r="B979" s="232"/>
      <c r="D979" s="236" t="s">
        <v>117</v>
      </c>
      <c r="E979" s="228" t="s">
        <v>1</v>
      </c>
      <c r="F979" s="235" t="s">
        <v>1393</v>
      </c>
      <c r="H979" s="234">
        <v>5.28</v>
      </c>
      <c r="I979" s="233"/>
      <c r="L979" s="232"/>
      <c r="M979" s="231"/>
      <c r="N979" s="230"/>
      <c r="O979" s="230"/>
      <c r="P979" s="230"/>
      <c r="Q979" s="230"/>
      <c r="R979" s="230"/>
      <c r="S979" s="230"/>
      <c r="T979" s="229"/>
      <c r="AT979" s="228" t="s">
        <v>117</v>
      </c>
      <c r="AU979" s="228" t="s">
        <v>42</v>
      </c>
      <c r="AV979" s="227" t="s">
        <v>42</v>
      </c>
      <c r="AW979" s="227" t="s">
        <v>19</v>
      </c>
      <c r="AX979" s="227" t="s">
        <v>37</v>
      </c>
      <c r="AY979" s="228" t="s">
        <v>108</v>
      </c>
    </row>
    <row r="980" spans="2:65" s="227" customFormat="1" x14ac:dyDescent="0.3">
      <c r="B980" s="232"/>
      <c r="D980" s="240" t="s">
        <v>117</v>
      </c>
      <c r="E980" s="239" t="s">
        <v>1</v>
      </c>
      <c r="F980" s="238" t="s">
        <v>1394</v>
      </c>
      <c r="H980" s="237">
        <v>0.96</v>
      </c>
      <c r="I980" s="233"/>
      <c r="L980" s="232"/>
      <c r="M980" s="231"/>
      <c r="N980" s="230"/>
      <c r="O980" s="230"/>
      <c r="P980" s="230"/>
      <c r="Q980" s="230"/>
      <c r="R980" s="230"/>
      <c r="S980" s="230"/>
      <c r="T980" s="229"/>
      <c r="AT980" s="228" t="s">
        <v>117</v>
      </c>
      <c r="AU980" s="228" t="s">
        <v>42</v>
      </c>
      <c r="AV980" s="227" t="s">
        <v>42</v>
      </c>
      <c r="AW980" s="227" t="s">
        <v>19</v>
      </c>
      <c r="AX980" s="227" t="s">
        <v>37</v>
      </c>
      <c r="AY980" s="228" t="s">
        <v>108</v>
      </c>
    </row>
    <row r="981" spans="2:65" s="188" customFormat="1" ht="22.5" customHeight="1" x14ac:dyDescent="0.3">
      <c r="B981" s="207"/>
      <c r="C981" s="252" t="s">
        <v>1452</v>
      </c>
      <c r="D981" s="252" t="s">
        <v>178</v>
      </c>
      <c r="E981" s="251" t="s">
        <v>1396</v>
      </c>
      <c r="F981" s="246" t="s">
        <v>1397</v>
      </c>
      <c r="G981" s="250" t="s">
        <v>113</v>
      </c>
      <c r="H981" s="249">
        <v>7.1760000000000002</v>
      </c>
      <c r="I981" s="248"/>
      <c r="J981" s="247">
        <f>ROUND(I981*H981,2)</f>
        <v>0</v>
      </c>
      <c r="K981" s="246" t="s">
        <v>279</v>
      </c>
      <c r="L981" s="245"/>
      <c r="M981" s="244" t="s">
        <v>1</v>
      </c>
      <c r="N981" s="243" t="s">
        <v>26</v>
      </c>
      <c r="O981" s="223"/>
      <c r="P981" s="222">
        <f>O981*H981</f>
        <v>0</v>
      </c>
      <c r="Q981" s="222">
        <v>3.8000000000000002E-4</v>
      </c>
      <c r="R981" s="222">
        <f>Q981*H981</f>
        <v>2.7268800000000001E-3</v>
      </c>
      <c r="S981" s="222">
        <v>0</v>
      </c>
      <c r="T981" s="221">
        <f>S981*H981</f>
        <v>0</v>
      </c>
      <c r="AR981" s="193" t="s">
        <v>284</v>
      </c>
      <c r="AT981" s="193" t="s">
        <v>178</v>
      </c>
      <c r="AU981" s="193" t="s">
        <v>42</v>
      </c>
      <c r="AY981" s="193" t="s">
        <v>108</v>
      </c>
      <c r="BE981" s="194">
        <f>IF(N981="základní",J981,0)</f>
        <v>0</v>
      </c>
      <c r="BF981" s="194">
        <f>IF(N981="snížená",J981,0)</f>
        <v>0</v>
      </c>
      <c r="BG981" s="194">
        <f>IF(N981="zákl. přenesená",J981,0)</f>
        <v>0</v>
      </c>
      <c r="BH981" s="194">
        <f>IF(N981="sníž. přenesená",J981,0)</f>
        <v>0</v>
      </c>
      <c r="BI981" s="194">
        <f>IF(N981="nulová",J981,0)</f>
        <v>0</v>
      </c>
      <c r="BJ981" s="193" t="s">
        <v>38</v>
      </c>
      <c r="BK981" s="194">
        <f>ROUND(I981*H981,2)</f>
        <v>0</v>
      </c>
      <c r="BL981" s="193" t="s">
        <v>192</v>
      </c>
      <c r="BM981" s="193" t="s">
        <v>1398</v>
      </c>
    </row>
    <row r="982" spans="2:65" s="188" customFormat="1" ht="94.5" x14ac:dyDescent="0.3">
      <c r="B982" s="189"/>
      <c r="D982" s="236" t="s">
        <v>243</v>
      </c>
      <c r="F982" s="256" t="s">
        <v>1399</v>
      </c>
      <c r="I982" s="255"/>
      <c r="L982" s="189"/>
      <c r="M982" s="254"/>
      <c r="N982" s="223"/>
      <c r="O982" s="223"/>
      <c r="P982" s="223"/>
      <c r="Q982" s="223"/>
      <c r="R982" s="223"/>
      <c r="S982" s="223"/>
      <c r="T982" s="253"/>
      <c r="AT982" s="193" t="s">
        <v>243</v>
      </c>
      <c r="AU982" s="193" t="s">
        <v>42</v>
      </c>
    </row>
    <row r="983" spans="2:65" s="227" customFormat="1" x14ac:dyDescent="0.3">
      <c r="B983" s="232"/>
      <c r="D983" s="240" t="s">
        <v>117</v>
      </c>
      <c r="F983" s="238" t="s">
        <v>1400</v>
      </c>
      <c r="H983" s="237">
        <v>7.1760000000000002</v>
      </c>
      <c r="I983" s="233"/>
      <c r="L983" s="232"/>
      <c r="M983" s="231"/>
      <c r="N983" s="230"/>
      <c r="O983" s="230"/>
      <c r="P983" s="230"/>
      <c r="Q983" s="230"/>
      <c r="R983" s="230"/>
      <c r="S983" s="230"/>
      <c r="T983" s="229"/>
      <c r="AT983" s="228" t="s">
        <v>117</v>
      </c>
      <c r="AU983" s="228" t="s">
        <v>42</v>
      </c>
      <c r="AV983" s="227" t="s">
        <v>42</v>
      </c>
      <c r="AW983" s="227" t="s">
        <v>2</v>
      </c>
      <c r="AX983" s="227" t="s">
        <v>38</v>
      </c>
      <c r="AY983" s="228" t="s">
        <v>108</v>
      </c>
    </row>
    <row r="984" spans="2:65" s="188" customFormat="1" ht="22.5" customHeight="1" x14ac:dyDescent="0.3">
      <c r="B984" s="207"/>
      <c r="C984" s="206" t="s">
        <v>1458</v>
      </c>
      <c r="D984" s="206" t="s">
        <v>110</v>
      </c>
      <c r="E984" s="205" t="s">
        <v>1402</v>
      </c>
      <c r="F984" s="200" t="s">
        <v>1403</v>
      </c>
      <c r="G984" s="204" t="s">
        <v>385</v>
      </c>
      <c r="H984" s="203">
        <v>58.5</v>
      </c>
      <c r="I984" s="202"/>
      <c r="J984" s="201">
        <f>ROUND(I984*H984,2)</f>
        <v>0</v>
      </c>
      <c r="K984" s="200" t="s">
        <v>279</v>
      </c>
      <c r="L984" s="189"/>
      <c r="M984" s="199" t="s">
        <v>1</v>
      </c>
      <c r="N984" s="224" t="s">
        <v>26</v>
      </c>
      <c r="O984" s="223"/>
      <c r="P984" s="222">
        <f>O984*H984</f>
        <v>0</v>
      </c>
      <c r="Q984" s="222">
        <v>0</v>
      </c>
      <c r="R984" s="222">
        <f>Q984*H984</f>
        <v>0</v>
      </c>
      <c r="S984" s="222">
        <v>1.67E-3</v>
      </c>
      <c r="T984" s="221">
        <f>S984*H984</f>
        <v>9.7695000000000004E-2</v>
      </c>
      <c r="AR984" s="193" t="s">
        <v>192</v>
      </c>
      <c r="AT984" s="193" t="s">
        <v>110</v>
      </c>
      <c r="AU984" s="193" t="s">
        <v>42</v>
      </c>
      <c r="AY984" s="193" t="s">
        <v>108</v>
      </c>
      <c r="BE984" s="194">
        <f>IF(N984="základní",J984,0)</f>
        <v>0</v>
      </c>
      <c r="BF984" s="194">
        <f>IF(N984="snížená",J984,0)</f>
        <v>0</v>
      </c>
      <c r="BG984" s="194">
        <f>IF(N984="zákl. přenesená",J984,0)</f>
        <v>0</v>
      </c>
      <c r="BH984" s="194">
        <f>IF(N984="sníž. přenesená",J984,0)</f>
        <v>0</v>
      </c>
      <c r="BI984" s="194">
        <f>IF(N984="nulová",J984,0)</f>
        <v>0</v>
      </c>
      <c r="BJ984" s="193" t="s">
        <v>38</v>
      </c>
      <c r="BK984" s="194">
        <f>ROUND(I984*H984,2)</f>
        <v>0</v>
      </c>
      <c r="BL984" s="193" t="s">
        <v>192</v>
      </c>
      <c r="BM984" s="193" t="s">
        <v>1404</v>
      </c>
    </row>
    <row r="985" spans="2:65" s="257" customFormat="1" x14ac:dyDescent="0.3">
      <c r="B985" s="262"/>
      <c r="D985" s="236" t="s">
        <v>117</v>
      </c>
      <c r="E985" s="258" t="s">
        <v>1</v>
      </c>
      <c r="F985" s="264" t="s">
        <v>415</v>
      </c>
      <c r="H985" s="258" t="s">
        <v>1</v>
      </c>
      <c r="I985" s="263"/>
      <c r="L985" s="262"/>
      <c r="M985" s="261"/>
      <c r="N985" s="260"/>
      <c r="O985" s="260"/>
      <c r="P985" s="260"/>
      <c r="Q985" s="260"/>
      <c r="R985" s="260"/>
      <c r="S985" s="260"/>
      <c r="T985" s="259"/>
      <c r="AT985" s="258" t="s">
        <v>117</v>
      </c>
      <c r="AU985" s="258" t="s">
        <v>42</v>
      </c>
      <c r="AV985" s="257" t="s">
        <v>38</v>
      </c>
      <c r="AW985" s="257" t="s">
        <v>19</v>
      </c>
      <c r="AX985" s="257" t="s">
        <v>37</v>
      </c>
      <c r="AY985" s="258" t="s">
        <v>108</v>
      </c>
    </row>
    <row r="986" spans="2:65" s="227" customFormat="1" x14ac:dyDescent="0.3">
      <c r="B986" s="232"/>
      <c r="D986" s="236" t="s">
        <v>117</v>
      </c>
      <c r="E986" s="228" t="s">
        <v>1</v>
      </c>
      <c r="F986" s="235" t="s">
        <v>1405</v>
      </c>
      <c r="H986" s="234">
        <v>4.2</v>
      </c>
      <c r="I986" s="233"/>
      <c r="L986" s="232"/>
      <c r="M986" s="231"/>
      <c r="N986" s="230"/>
      <c r="O986" s="230"/>
      <c r="P986" s="230"/>
      <c r="Q986" s="230"/>
      <c r="R986" s="230"/>
      <c r="S986" s="230"/>
      <c r="T986" s="229"/>
      <c r="AT986" s="228" t="s">
        <v>117</v>
      </c>
      <c r="AU986" s="228" t="s">
        <v>42</v>
      </c>
      <c r="AV986" s="227" t="s">
        <v>42</v>
      </c>
      <c r="AW986" s="227" t="s">
        <v>19</v>
      </c>
      <c r="AX986" s="227" t="s">
        <v>37</v>
      </c>
      <c r="AY986" s="228" t="s">
        <v>108</v>
      </c>
    </row>
    <row r="987" spans="2:65" s="227" customFormat="1" x14ac:dyDescent="0.3">
      <c r="B987" s="232"/>
      <c r="D987" s="236" t="s">
        <v>117</v>
      </c>
      <c r="E987" s="228" t="s">
        <v>1</v>
      </c>
      <c r="F987" s="235" t="s">
        <v>1406</v>
      </c>
      <c r="H987" s="234">
        <v>10.4</v>
      </c>
      <c r="I987" s="233"/>
      <c r="L987" s="232"/>
      <c r="M987" s="231"/>
      <c r="N987" s="230"/>
      <c r="O987" s="230"/>
      <c r="P987" s="230"/>
      <c r="Q987" s="230"/>
      <c r="R987" s="230"/>
      <c r="S987" s="230"/>
      <c r="T987" s="229"/>
      <c r="AT987" s="228" t="s">
        <v>117</v>
      </c>
      <c r="AU987" s="228" t="s">
        <v>42</v>
      </c>
      <c r="AV987" s="227" t="s">
        <v>42</v>
      </c>
      <c r="AW987" s="227" t="s">
        <v>19</v>
      </c>
      <c r="AX987" s="227" t="s">
        <v>37</v>
      </c>
      <c r="AY987" s="228" t="s">
        <v>108</v>
      </c>
    </row>
    <row r="988" spans="2:65" s="227" customFormat="1" x14ac:dyDescent="0.3">
      <c r="B988" s="232"/>
      <c r="D988" s="236" t="s">
        <v>117</v>
      </c>
      <c r="E988" s="228" t="s">
        <v>1</v>
      </c>
      <c r="F988" s="235" t="s">
        <v>1407</v>
      </c>
      <c r="H988" s="234">
        <v>6.65</v>
      </c>
      <c r="I988" s="233"/>
      <c r="L988" s="232"/>
      <c r="M988" s="231"/>
      <c r="N988" s="230"/>
      <c r="O988" s="230"/>
      <c r="P988" s="230"/>
      <c r="Q988" s="230"/>
      <c r="R988" s="230"/>
      <c r="S988" s="230"/>
      <c r="T988" s="229"/>
      <c r="AT988" s="228" t="s">
        <v>117</v>
      </c>
      <c r="AU988" s="228" t="s">
        <v>42</v>
      </c>
      <c r="AV988" s="227" t="s">
        <v>42</v>
      </c>
      <c r="AW988" s="227" t="s">
        <v>19</v>
      </c>
      <c r="AX988" s="227" t="s">
        <v>37</v>
      </c>
      <c r="AY988" s="228" t="s">
        <v>108</v>
      </c>
    </row>
    <row r="989" spans="2:65" s="227" customFormat="1" x14ac:dyDescent="0.3">
      <c r="B989" s="232"/>
      <c r="D989" s="236" t="s">
        <v>117</v>
      </c>
      <c r="E989" s="228" t="s">
        <v>1</v>
      </c>
      <c r="F989" s="235" t="s">
        <v>1407</v>
      </c>
      <c r="H989" s="234">
        <v>6.65</v>
      </c>
      <c r="I989" s="233"/>
      <c r="L989" s="232"/>
      <c r="M989" s="231"/>
      <c r="N989" s="230"/>
      <c r="O989" s="230"/>
      <c r="P989" s="230"/>
      <c r="Q989" s="230"/>
      <c r="R989" s="230"/>
      <c r="S989" s="230"/>
      <c r="T989" s="229"/>
      <c r="AT989" s="228" t="s">
        <v>117</v>
      </c>
      <c r="AU989" s="228" t="s">
        <v>42</v>
      </c>
      <c r="AV989" s="227" t="s">
        <v>42</v>
      </c>
      <c r="AW989" s="227" t="s">
        <v>19</v>
      </c>
      <c r="AX989" s="227" t="s">
        <v>37</v>
      </c>
      <c r="AY989" s="228" t="s">
        <v>108</v>
      </c>
    </row>
    <row r="990" spans="2:65" s="257" customFormat="1" x14ac:dyDescent="0.3">
      <c r="B990" s="262"/>
      <c r="D990" s="236" t="s">
        <v>117</v>
      </c>
      <c r="E990" s="258" t="s">
        <v>1</v>
      </c>
      <c r="F990" s="264" t="s">
        <v>303</v>
      </c>
      <c r="H990" s="258" t="s">
        <v>1</v>
      </c>
      <c r="I990" s="263"/>
      <c r="L990" s="262"/>
      <c r="M990" s="261"/>
      <c r="N990" s="260"/>
      <c r="O990" s="260"/>
      <c r="P990" s="260"/>
      <c r="Q990" s="260"/>
      <c r="R990" s="260"/>
      <c r="S990" s="260"/>
      <c r="T990" s="259"/>
      <c r="AT990" s="258" t="s">
        <v>117</v>
      </c>
      <c r="AU990" s="258" t="s">
        <v>42</v>
      </c>
      <c r="AV990" s="257" t="s">
        <v>38</v>
      </c>
      <c r="AW990" s="257" t="s">
        <v>19</v>
      </c>
      <c r="AX990" s="257" t="s">
        <v>37</v>
      </c>
      <c r="AY990" s="258" t="s">
        <v>108</v>
      </c>
    </row>
    <row r="991" spans="2:65" s="227" customFormat="1" x14ac:dyDescent="0.3">
      <c r="B991" s="232"/>
      <c r="D991" s="236" t="s">
        <v>117</v>
      </c>
      <c r="E991" s="228" t="s">
        <v>1</v>
      </c>
      <c r="F991" s="235" t="s">
        <v>1405</v>
      </c>
      <c r="H991" s="234">
        <v>4.2</v>
      </c>
      <c r="I991" s="233"/>
      <c r="L991" s="232"/>
      <c r="M991" s="231"/>
      <c r="N991" s="230"/>
      <c r="O991" s="230"/>
      <c r="P991" s="230"/>
      <c r="Q991" s="230"/>
      <c r="R991" s="230"/>
      <c r="S991" s="230"/>
      <c r="T991" s="229"/>
      <c r="AT991" s="228" t="s">
        <v>117</v>
      </c>
      <c r="AU991" s="228" t="s">
        <v>42</v>
      </c>
      <c r="AV991" s="227" t="s">
        <v>42</v>
      </c>
      <c r="AW991" s="227" t="s">
        <v>19</v>
      </c>
      <c r="AX991" s="227" t="s">
        <v>37</v>
      </c>
      <c r="AY991" s="228" t="s">
        <v>108</v>
      </c>
    </row>
    <row r="992" spans="2:65" s="227" customFormat="1" x14ac:dyDescent="0.3">
      <c r="B992" s="232"/>
      <c r="D992" s="236" t="s">
        <v>117</v>
      </c>
      <c r="E992" s="228" t="s">
        <v>1</v>
      </c>
      <c r="F992" s="235" t="s">
        <v>1406</v>
      </c>
      <c r="H992" s="234">
        <v>10.4</v>
      </c>
      <c r="I992" s="233"/>
      <c r="L992" s="232"/>
      <c r="M992" s="231"/>
      <c r="N992" s="230"/>
      <c r="O992" s="230"/>
      <c r="P992" s="230"/>
      <c r="Q992" s="230"/>
      <c r="R992" s="230"/>
      <c r="S992" s="230"/>
      <c r="T992" s="229"/>
      <c r="AT992" s="228" t="s">
        <v>117</v>
      </c>
      <c r="AU992" s="228" t="s">
        <v>42</v>
      </c>
      <c r="AV992" s="227" t="s">
        <v>42</v>
      </c>
      <c r="AW992" s="227" t="s">
        <v>19</v>
      </c>
      <c r="AX992" s="227" t="s">
        <v>37</v>
      </c>
      <c r="AY992" s="228" t="s">
        <v>108</v>
      </c>
    </row>
    <row r="993" spans="2:65" s="227" customFormat="1" x14ac:dyDescent="0.3">
      <c r="B993" s="232"/>
      <c r="D993" s="236" t="s">
        <v>117</v>
      </c>
      <c r="E993" s="228" t="s">
        <v>1</v>
      </c>
      <c r="F993" s="235" t="s">
        <v>1408</v>
      </c>
      <c r="H993" s="234">
        <v>1.33</v>
      </c>
      <c r="I993" s="233"/>
      <c r="L993" s="232"/>
      <c r="M993" s="231"/>
      <c r="N993" s="230"/>
      <c r="O993" s="230"/>
      <c r="P993" s="230"/>
      <c r="Q993" s="230"/>
      <c r="R993" s="230"/>
      <c r="S993" s="230"/>
      <c r="T993" s="229"/>
      <c r="AT993" s="228" t="s">
        <v>117</v>
      </c>
      <c r="AU993" s="228" t="s">
        <v>42</v>
      </c>
      <c r="AV993" s="227" t="s">
        <v>42</v>
      </c>
      <c r="AW993" s="227" t="s">
        <v>19</v>
      </c>
      <c r="AX993" s="227" t="s">
        <v>37</v>
      </c>
      <c r="AY993" s="228" t="s">
        <v>108</v>
      </c>
    </row>
    <row r="994" spans="2:65" s="227" customFormat="1" x14ac:dyDescent="0.3">
      <c r="B994" s="232"/>
      <c r="D994" s="236" t="s">
        <v>117</v>
      </c>
      <c r="E994" s="228" t="s">
        <v>1</v>
      </c>
      <c r="F994" s="235" t="s">
        <v>1409</v>
      </c>
      <c r="H994" s="234">
        <v>2.66</v>
      </c>
      <c r="I994" s="233"/>
      <c r="L994" s="232"/>
      <c r="M994" s="231"/>
      <c r="N994" s="230"/>
      <c r="O994" s="230"/>
      <c r="P994" s="230"/>
      <c r="Q994" s="230"/>
      <c r="R994" s="230"/>
      <c r="S994" s="230"/>
      <c r="T994" s="229"/>
      <c r="AT994" s="228" t="s">
        <v>117</v>
      </c>
      <c r="AU994" s="228" t="s">
        <v>42</v>
      </c>
      <c r="AV994" s="227" t="s">
        <v>42</v>
      </c>
      <c r="AW994" s="227" t="s">
        <v>19</v>
      </c>
      <c r="AX994" s="227" t="s">
        <v>37</v>
      </c>
      <c r="AY994" s="228" t="s">
        <v>108</v>
      </c>
    </row>
    <row r="995" spans="2:65" s="227" customFormat="1" x14ac:dyDescent="0.3">
      <c r="B995" s="232"/>
      <c r="D995" s="236" t="s">
        <v>117</v>
      </c>
      <c r="E995" s="228" t="s">
        <v>1</v>
      </c>
      <c r="F995" s="235" t="s">
        <v>1407</v>
      </c>
      <c r="H995" s="234">
        <v>6.65</v>
      </c>
      <c r="I995" s="233"/>
      <c r="L995" s="232"/>
      <c r="M995" s="231"/>
      <c r="N995" s="230"/>
      <c r="O995" s="230"/>
      <c r="P995" s="230"/>
      <c r="Q995" s="230"/>
      <c r="R995" s="230"/>
      <c r="S995" s="230"/>
      <c r="T995" s="229"/>
      <c r="AT995" s="228" t="s">
        <v>117</v>
      </c>
      <c r="AU995" s="228" t="s">
        <v>42</v>
      </c>
      <c r="AV995" s="227" t="s">
        <v>42</v>
      </c>
      <c r="AW995" s="227" t="s">
        <v>19</v>
      </c>
      <c r="AX995" s="227" t="s">
        <v>37</v>
      </c>
      <c r="AY995" s="228" t="s">
        <v>108</v>
      </c>
    </row>
    <row r="996" spans="2:65" s="227" customFormat="1" x14ac:dyDescent="0.3">
      <c r="B996" s="232"/>
      <c r="D996" s="240" t="s">
        <v>117</v>
      </c>
      <c r="E996" s="239" t="s">
        <v>1</v>
      </c>
      <c r="F996" s="238" t="s">
        <v>1410</v>
      </c>
      <c r="H996" s="237">
        <v>5.36</v>
      </c>
      <c r="I996" s="233"/>
      <c r="L996" s="232"/>
      <c r="M996" s="231"/>
      <c r="N996" s="230"/>
      <c r="O996" s="230"/>
      <c r="P996" s="230"/>
      <c r="Q996" s="230"/>
      <c r="R996" s="230"/>
      <c r="S996" s="230"/>
      <c r="T996" s="229"/>
      <c r="AT996" s="228" t="s">
        <v>117</v>
      </c>
      <c r="AU996" s="228" t="s">
        <v>42</v>
      </c>
      <c r="AV996" s="227" t="s">
        <v>42</v>
      </c>
      <c r="AW996" s="227" t="s">
        <v>19</v>
      </c>
      <c r="AX996" s="227" t="s">
        <v>37</v>
      </c>
      <c r="AY996" s="228" t="s">
        <v>108</v>
      </c>
    </row>
    <row r="997" spans="2:65" s="188" customFormat="1" ht="22.5" customHeight="1" x14ac:dyDescent="0.3">
      <c r="B997" s="207"/>
      <c r="C997" s="206" t="s">
        <v>1462</v>
      </c>
      <c r="D997" s="206" t="s">
        <v>110</v>
      </c>
      <c r="E997" s="205" t="s">
        <v>1412</v>
      </c>
      <c r="F997" s="200" t="s">
        <v>1413</v>
      </c>
      <c r="G997" s="204" t="s">
        <v>385</v>
      </c>
      <c r="H997" s="203">
        <v>99.9</v>
      </c>
      <c r="I997" s="202"/>
      <c r="J997" s="201">
        <f>ROUND(I997*H997,2)</f>
        <v>0</v>
      </c>
      <c r="K997" s="200" t="s">
        <v>279</v>
      </c>
      <c r="L997" s="189"/>
      <c r="M997" s="199" t="s">
        <v>1</v>
      </c>
      <c r="N997" s="224" t="s">
        <v>26</v>
      </c>
      <c r="O997" s="223"/>
      <c r="P997" s="222">
        <f>O997*H997</f>
        <v>0</v>
      </c>
      <c r="Q997" s="222">
        <v>0</v>
      </c>
      <c r="R997" s="222">
        <f>Q997*H997</f>
        <v>0</v>
      </c>
      <c r="S997" s="222">
        <v>2.2300000000000002E-3</v>
      </c>
      <c r="T997" s="221">
        <f>S997*H997</f>
        <v>0.22277700000000003</v>
      </c>
      <c r="AR997" s="193" t="s">
        <v>192</v>
      </c>
      <c r="AT997" s="193" t="s">
        <v>110</v>
      </c>
      <c r="AU997" s="193" t="s">
        <v>42</v>
      </c>
      <c r="AY997" s="193" t="s">
        <v>108</v>
      </c>
      <c r="BE997" s="194">
        <f>IF(N997="základní",J997,0)</f>
        <v>0</v>
      </c>
      <c r="BF997" s="194">
        <f>IF(N997="snížená",J997,0)</f>
        <v>0</v>
      </c>
      <c r="BG997" s="194">
        <f>IF(N997="zákl. přenesená",J997,0)</f>
        <v>0</v>
      </c>
      <c r="BH997" s="194">
        <f>IF(N997="sníž. přenesená",J997,0)</f>
        <v>0</v>
      </c>
      <c r="BI997" s="194">
        <f>IF(N997="nulová",J997,0)</f>
        <v>0</v>
      </c>
      <c r="BJ997" s="193" t="s">
        <v>38</v>
      </c>
      <c r="BK997" s="194">
        <f>ROUND(I997*H997,2)</f>
        <v>0</v>
      </c>
      <c r="BL997" s="193" t="s">
        <v>192</v>
      </c>
      <c r="BM997" s="193" t="s">
        <v>1414</v>
      </c>
    </row>
    <row r="998" spans="2:65" s="257" customFormat="1" x14ac:dyDescent="0.3">
      <c r="B998" s="262"/>
      <c r="D998" s="236" t="s">
        <v>117</v>
      </c>
      <c r="E998" s="258" t="s">
        <v>1</v>
      </c>
      <c r="F998" s="264" t="s">
        <v>205</v>
      </c>
      <c r="H998" s="258" t="s">
        <v>1</v>
      </c>
      <c r="I998" s="263"/>
      <c r="L998" s="262"/>
      <c r="M998" s="261"/>
      <c r="N998" s="260"/>
      <c r="O998" s="260"/>
      <c r="P998" s="260"/>
      <c r="Q998" s="260"/>
      <c r="R998" s="260"/>
      <c r="S998" s="260"/>
      <c r="T998" s="259"/>
      <c r="AT998" s="258" t="s">
        <v>117</v>
      </c>
      <c r="AU998" s="258" t="s">
        <v>42</v>
      </c>
      <c r="AV998" s="257" t="s">
        <v>38</v>
      </c>
      <c r="AW998" s="257" t="s">
        <v>19</v>
      </c>
      <c r="AX998" s="257" t="s">
        <v>37</v>
      </c>
      <c r="AY998" s="258" t="s">
        <v>108</v>
      </c>
    </row>
    <row r="999" spans="2:65" s="227" customFormat="1" x14ac:dyDescent="0.3">
      <c r="B999" s="232"/>
      <c r="D999" s="240" t="s">
        <v>117</v>
      </c>
      <c r="E999" s="239" t="s">
        <v>1</v>
      </c>
      <c r="F999" s="238" t="s">
        <v>785</v>
      </c>
      <c r="H999" s="237">
        <v>99.9</v>
      </c>
      <c r="I999" s="233"/>
      <c r="L999" s="232"/>
      <c r="M999" s="231"/>
      <c r="N999" s="230"/>
      <c r="O999" s="230"/>
      <c r="P999" s="230"/>
      <c r="Q999" s="230"/>
      <c r="R999" s="230"/>
      <c r="S999" s="230"/>
      <c r="T999" s="229"/>
      <c r="AT999" s="228" t="s">
        <v>117</v>
      </c>
      <c r="AU999" s="228" t="s">
        <v>42</v>
      </c>
      <c r="AV999" s="227" t="s">
        <v>42</v>
      </c>
      <c r="AW999" s="227" t="s">
        <v>19</v>
      </c>
      <c r="AX999" s="227" t="s">
        <v>37</v>
      </c>
      <c r="AY999" s="228" t="s">
        <v>108</v>
      </c>
    </row>
    <row r="1000" spans="2:65" s="188" customFormat="1" ht="22.5" customHeight="1" x14ac:dyDescent="0.3">
      <c r="B1000" s="207"/>
      <c r="C1000" s="206" t="s">
        <v>1469</v>
      </c>
      <c r="D1000" s="206" t="s">
        <v>110</v>
      </c>
      <c r="E1000" s="205" t="s">
        <v>1416</v>
      </c>
      <c r="F1000" s="200" t="s">
        <v>1417</v>
      </c>
      <c r="G1000" s="204" t="s">
        <v>385</v>
      </c>
      <c r="H1000" s="203">
        <v>105.4</v>
      </c>
      <c r="I1000" s="202"/>
      <c r="J1000" s="201">
        <f>ROUND(I1000*H1000,2)</f>
        <v>0</v>
      </c>
      <c r="K1000" s="200" t="s">
        <v>279</v>
      </c>
      <c r="L1000" s="189"/>
      <c r="M1000" s="199" t="s">
        <v>1</v>
      </c>
      <c r="N1000" s="224" t="s">
        <v>26</v>
      </c>
      <c r="O1000" s="223"/>
      <c r="P1000" s="222">
        <f>O1000*H1000</f>
        <v>0</v>
      </c>
      <c r="Q1000" s="222">
        <v>0</v>
      </c>
      <c r="R1000" s="222">
        <f>Q1000*H1000</f>
        <v>0</v>
      </c>
      <c r="S1000" s="222">
        <v>2.5999999999999999E-3</v>
      </c>
      <c r="T1000" s="221">
        <f>S1000*H1000</f>
        <v>0.27404000000000001</v>
      </c>
      <c r="AR1000" s="193" t="s">
        <v>192</v>
      </c>
      <c r="AT1000" s="193" t="s">
        <v>110</v>
      </c>
      <c r="AU1000" s="193" t="s">
        <v>42</v>
      </c>
      <c r="AY1000" s="193" t="s">
        <v>108</v>
      </c>
      <c r="BE1000" s="194">
        <f>IF(N1000="základní",J1000,0)</f>
        <v>0</v>
      </c>
      <c r="BF1000" s="194">
        <f>IF(N1000="snížená",J1000,0)</f>
        <v>0</v>
      </c>
      <c r="BG1000" s="194">
        <f>IF(N1000="zákl. přenesená",J1000,0)</f>
        <v>0</v>
      </c>
      <c r="BH1000" s="194">
        <f>IF(N1000="sníž. přenesená",J1000,0)</f>
        <v>0</v>
      </c>
      <c r="BI1000" s="194">
        <f>IF(N1000="nulová",J1000,0)</f>
        <v>0</v>
      </c>
      <c r="BJ1000" s="193" t="s">
        <v>38</v>
      </c>
      <c r="BK1000" s="194">
        <f>ROUND(I1000*H1000,2)</f>
        <v>0</v>
      </c>
      <c r="BL1000" s="193" t="s">
        <v>192</v>
      </c>
      <c r="BM1000" s="193" t="s">
        <v>1418</v>
      </c>
    </row>
    <row r="1001" spans="2:65" s="227" customFormat="1" x14ac:dyDescent="0.3">
      <c r="B1001" s="232"/>
      <c r="D1001" s="240" t="s">
        <v>117</v>
      </c>
      <c r="E1001" s="239" t="s">
        <v>1</v>
      </c>
      <c r="F1001" s="238" t="s">
        <v>1419</v>
      </c>
      <c r="H1001" s="237">
        <v>105.4</v>
      </c>
      <c r="I1001" s="233"/>
      <c r="L1001" s="232"/>
      <c r="M1001" s="231"/>
      <c r="N1001" s="230"/>
      <c r="O1001" s="230"/>
      <c r="P1001" s="230"/>
      <c r="Q1001" s="230"/>
      <c r="R1001" s="230"/>
      <c r="S1001" s="230"/>
      <c r="T1001" s="229"/>
      <c r="AT1001" s="228" t="s">
        <v>117</v>
      </c>
      <c r="AU1001" s="228" t="s">
        <v>42</v>
      </c>
      <c r="AV1001" s="227" t="s">
        <v>42</v>
      </c>
      <c r="AW1001" s="227" t="s">
        <v>19</v>
      </c>
      <c r="AX1001" s="227" t="s">
        <v>37</v>
      </c>
      <c r="AY1001" s="228" t="s">
        <v>108</v>
      </c>
    </row>
    <row r="1002" spans="2:65" s="188" customFormat="1" ht="22.5" customHeight="1" x14ac:dyDescent="0.3">
      <c r="B1002" s="207"/>
      <c r="C1002" s="206" t="s">
        <v>1474</v>
      </c>
      <c r="D1002" s="206" t="s">
        <v>110</v>
      </c>
      <c r="E1002" s="205" t="s">
        <v>1421</v>
      </c>
      <c r="F1002" s="200" t="s">
        <v>1422</v>
      </c>
      <c r="G1002" s="204" t="s">
        <v>385</v>
      </c>
      <c r="H1002" s="203">
        <v>54</v>
      </c>
      <c r="I1002" s="202"/>
      <c r="J1002" s="201">
        <f>ROUND(I1002*H1002,2)</f>
        <v>0</v>
      </c>
      <c r="K1002" s="200" t="s">
        <v>279</v>
      </c>
      <c r="L1002" s="189"/>
      <c r="M1002" s="199" t="s">
        <v>1</v>
      </c>
      <c r="N1002" s="224" t="s">
        <v>26</v>
      </c>
      <c r="O1002" s="223"/>
      <c r="P1002" s="222">
        <f>O1002*H1002</f>
        <v>0</v>
      </c>
      <c r="Q1002" s="222">
        <v>0</v>
      </c>
      <c r="R1002" s="222">
        <f>Q1002*H1002</f>
        <v>0</v>
      </c>
      <c r="S1002" s="222">
        <v>3.9399999999999999E-3</v>
      </c>
      <c r="T1002" s="221">
        <f>S1002*H1002</f>
        <v>0.21276</v>
      </c>
      <c r="AR1002" s="193" t="s">
        <v>192</v>
      </c>
      <c r="AT1002" s="193" t="s">
        <v>110</v>
      </c>
      <c r="AU1002" s="193" t="s">
        <v>42</v>
      </c>
      <c r="AY1002" s="193" t="s">
        <v>108</v>
      </c>
      <c r="BE1002" s="194">
        <f>IF(N1002="základní",J1002,0)</f>
        <v>0</v>
      </c>
      <c r="BF1002" s="194">
        <f>IF(N1002="snížená",J1002,0)</f>
        <v>0</v>
      </c>
      <c r="BG1002" s="194">
        <f>IF(N1002="zákl. přenesená",J1002,0)</f>
        <v>0</v>
      </c>
      <c r="BH1002" s="194">
        <f>IF(N1002="sníž. přenesená",J1002,0)</f>
        <v>0</v>
      </c>
      <c r="BI1002" s="194">
        <f>IF(N1002="nulová",J1002,0)</f>
        <v>0</v>
      </c>
      <c r="BJ1002" s="193" t="s">
        <v>38</v>
      </c>
      <c r="BK1002" s="194">
        <f>ROUND(I1002*H1002,2)</f>
        <v>0</v>
      </c>
      <c r="BL1002" s="193" t="s">
        <v>192</v>
      </c>
      <c r="BM1002" s="193" t="s">
        <v>1423</v>
      </c>
    </row>
    <row r="1003" spans="2:65" s="227" customFormat="1" x14ac:dyDescent="0.3">
      <c r="B1003" s="232"/>
      <c r="D1003" s="240" t="s">
        <v>117</v>
      </c>
      <c r="E1003" s="239" t="s">
        <v>1</v>
      </c>
      <c r="F1003" s="238" t="s">
        <v>1424</v>
      </c>
      <c r="H1003" s="237">
        <v>54</v>
      </c>
      <c r="I1003" s="233"/>
      <c r="L1003" s="232"/>
      <c r="M1003" s="231"/>
      <c r="N1003" s="230"/>
      <c r="O1003" s="230"/>
      <c r="P1003" s="230"/>
      <c r="Q1003" s="230"/>
      <c r="R1003" s="230"/>
      <c r="S1003" s="230"/>
      <c r="T1003" s="229"/>
      <c r="AT1003" s="228" t="s">
        <v>117</v>
      </c>
      <c r="AU1003" s="228" t="s">
        <v>42</v>
      </c>
      <c r="AV1003" s="227" t="s">
        <v>42</v>
      </c>
      <c r="AW1003" s="227" t="s">
        <v>19</v>
      </c>
      <c r="AX1003" s="227" t="s">
        <v>37</v>
      </c>
      <c r="AY1003" s="228" t="s">
        <v>108</v>
      </c>
    </row>
    <row r="1004" spans="2:65" s="188" customFormat="1" ht="22.5" customHeight="1" x14ac:dyDescent="0.3">
      <c r="B1004" s="207"/>
      <c r="C1004" s="206" t="s">
        <v>1480</v>
      </c>
      <c r="D1004" s="206" t="s">
        <v>110</v>
      </c>
      <c r="E1004" s="205" t="s">
        <v>1426</v>
      </c>
      <c r="F1004" s="200" t="s">
        <v>1427</v>
      </c>
      <c r="G1004" s="204" t="s">
        <v>113</v>
      </c>
      <c r="H1004" s="203">
        <v>6.24</v>
      </c>
      <c r="I1004" s="202"/>
      <c r="J1004" s="201">
        <f>ROUND(I1004*H1004,2)</f>
        <v>0</v>
      </c>
      <c r="K1004" s="200" t="s">
        <v>279</v>
      </c>
      <c r="L1004" s="189"/>
      <c r="M1004" s="199" t="s">
        <v>1</v>
      </c>
      <c r="N1004" s="224" t="s">
        <v>26</v>
      </c>
      <c r="O1004" s="223"/>
      <c r="P1004" s="222">
        <f>O1004*H1004</f>
        <v>0</v>
      </c>
      <c r="Q1004" s="222">
        <v>6.5500000000000003E-3</v>
      </c>
      <c r="R1004" s="222">
        <f>Q1004*H1004</f>
        <v>4.0872000000000006E-2</v>
      </c>
      <c r="S1004" s="222">
        <v>0</v>
      </c>
      <c r="T1004" s="221">
        <f>S1004*H1004</f>
        <v>0</v>
      </c>
      <c r="AR1004" s="193" t="s">
        <v>192</v>
      </c>
      <c r="AT1004" s="193" t="s">
        <v>110</v>
      </c>
      <c r="AU1004" s="193" t="s">
        <v>42</v>
      </c>
      <c r="AY1004" s="193" t="s">
        <v>108</v>
      </c>
      <c r="BE1004" s="194">
        <f>IF(N1004="základní",J1004,0)</f>
        <v>0</v>
      </c>
      <c r="BF1004" s="194">
        <f>IF(N1004="snížená",J1004,0)</f>
        <v>0</v>
      </c>
      <c r="BG1004" s="194">
        <f>IF(N1004="zákl. přenesená",J1004,0)</f>
        <v>0</v>
      </c>
      <c r="BH1004" s="194">
        <f>IF(N1004="sníž. přenesená",J1004,0)</f>
        <v>0</v>
      </c>
      <c r="BI1004" s="194">
        <f>IF(N1004="nulová",J1004,0)</f>
        <v>0</v>
      </c>
      <c r="BJ1004" s="193" t="s">
        <v>38</v>
      </c>
      <c r="BK1004" s="194">
        <f>ROUND(I1004*H1004,2)</f>
        <v>0</v>
      </c>
      <c r="BL1004" s="193" t="s">
        <v>192</v>
      </c>
      <c r="BM1004" s="193" t="s">
        <v>1428</v>
      </c>
    </row>
    <row r="1005" spans="2:65" s="227" customFormat="1" x14ac:dyDescent="0.3">
      <c r="B1005" s="232"/>
      <c r="D1005" s="236" t="s">
        <v>117</v>
      </c>
      <c r="E1005" s="228" t="s">
        <v>1</v>
      </c>
      <c r="F1005" s="235" t="s">
        <v>1429</v>
      </c>
      <c r="H1005" s="234">
        <v>5.28</v>
      </c>
      <c r="I1005" s="233"/>
      <c r="L1005" s="232"/>
      <c r="M1005" s="231"/>
      <c r="N1005" s="230"/>
      <c r="O1005" s="230"/>
      <c r="P1005" s="230"/>
      <c r="Q1005" s="230"/>
      <c r="R1005" s="230"/>
      <c r="S1005" s="230"/>
      <c r="T1005" s="229"/>
      <c r="AT1005" s="228" t="s">
        <v>117</v>
      </c>
      <c r="AU1005" s="228" t="s">
        <v>42</v>
      </c>
      <c r="AV1005" s="227" t="s">
        <v>42</v>
      </c>
      <c r="AW1005" s="227" t="s">
        <v>19</v>
      </c>
      <c r="AX1005" s="227" t="s">
        <v>37</v>
      </c>
      <c r="AY1005" s="228" t="s">
        <v>108</v>
      </c>
    </row>
    <row r="1006" spans="2:65" s="227" customFormat="1" x14ac:dyDescent="0.3">
      <c r="B1006" s="232"/>
      <c r="D1006" s="240" t="s">
        <v>117</v>
      </c>
      <c r="E1006" s="239" t="s">
        <v>1</v>
      </c>
      <c r="F1006" s="238" t="s">
        <v>1394</v>
      </c>
      <c r="H1006" s="237">
        <v>0.96</v>
      </c>
      <c r="I1006" s="233"/>
      <c r="L1006" s="232"/>
      <c r="M1006" s="231"/>
      <c r="N1006" s="230"/>
      <c r="O1006" s="230"/>
      <c r="P1006" s="230"/>
      <c r="Q1006" s="230"/>
      <c r="R1006" s="230"/>
      <c r="S1006" s="230"/>
      <c r="T1006" s="229"/>
      <c r="AT1006" s="228" t="s">
        <v>117</v>
      </c>
      <c r="AU1006" s="228" t="s">
        <v>42</v>
      </c>
      <c r="AV1006" s="227" t="s">
        <v>42</v>
      </c>
      <c r="AW1006" s="227" t="s">
        <v>19</v>
      </c>
      <c r="AX1006" s="227" t="s">
        <v>37</v>
      </c>
      <c r="AY1006" s="228" t="s">
        <v>108</v>
      </c>
    </row>
    <row r="1007" spans="2:65" s="188" customFormat="1" ht="31.5" customHeight="1" x14ac:dyDescent="0.3">
      <c r="B1007" s="207"/>
      <c r="C1007" s="384" t="s">
        <v>1484</v>
      </c>
      <c r="D1007" s="384" t="s">
        <v>110</v>
      </c>
      <c r="E1007" s="385" t="s">
        <v>2158</v>
      </c>
      <c r="F1007" s="386" t="s">
        <v>2157</v>
      </c>
      <c r="G1007" s="387" t="s">
        <v>385</v>
      </c>
      <c r="H1007" s="388">
        <v>83.96</v>
      </c>
      <c r="I1007" s="389"/>
      <c r="J1007" s="389">
        <f>ROUND(I1007*H1007,2)</f>
        <v>0</v>
      </c>
      <c r="K1007" s="386" t="s">
        <v>1</v>
      </c>
      <c r="L1007" s="189"/>
      <c r="M1007" s="199" t="s">
        <v>1</v>
      </c>
      <c r="N1007" s="224" t="s">
        <v>26</v>
      </c>
      <c r="O1007" s="223"/>
      <c r="P1007" s="222">
        <f>O1007*H1007</f>
        <v>0</v>
      </c>
      <c r="Q1007" s="222">
        <v>1.98E-3</v>
      </c>
      <c r="R1007" s="222">
        <f>Q1007*H1007</f>
        <v>0.16624079999999999</v>
      </c>
      <c r="S1007" s="222">
        <v>0</v>
      </c>
      <c r="T1007" s="221">
        <f>S1007*H1007</f>
        <v>0</v>
      </c>
      <c r="AR1007" s="193" t="s">
        <v>192</v>
      </c>
      <c r="AT1007" s="193" t="s">
        <v>110</v>
      </c>
      <c r="AU1007" s="193" t="s">
        <v>42</v>
      </c>
      <c r="AY1007" s="193" t="s">
        <v>108</v>
      </c>
      <c r="BE1007" s="194">
        <f>IF(N1007="základní",J1007,0)</f>
        <v>0</v>
      </c>
      <c r="BF1007" s="194">
        <f>IF(N1007="snížená",J1007,0)</f>
        <v>0</v>
      </c>
      <c r="BG1007" s="194">
        <f>IF(N1007="zákl. přenesená",J1007,0)</f>
        <v>0</v>
      </c>
      <c r="BH1007" s="194">
        <f>IF(N1007="sníž. přenesená",J1007,0)</f>
        <v>0</v>
      </c>
      <c r="BI1007" s="194">
        <f>IF(N1007="nulová",J1007,0)</f>
        <v>0</v>
      </c>
      <c r="BJ1007" s="193" t="s">
        <v>38</v>
      </c>
      <c r="BK1007" s="194">
        <f>ROUND(I1007*H1007,2)</f>
        <v>0</v>
      </c>
      <c r="BL1007" s="193" t="s">
        <v>192</v>
      </c>
      <c r="BM1007" s="193" t="s">
        <v>1431</v>
      </c>
    </row>
    <row r="1008" spans="2:65" s="257" customFormat="1" x14ac:dyDescent="0.3">
      <c r="B1008" s="262"/>
      <c r="D1008" s="236" t="s">
        <v>117</v>
      </c>
      <c r="E1008" s="258" t="s">
        <v>1</v>
      </c>
      <c r="F1008" s="264" t="s">
        <v>288</v>
      </c>
      <c r="H1008" s="258" t="s">
        <v>1</v>
      </c>
      <c r="I1008" s="263"/>
      <c r="L1008" s="262"/>
      <c r="M1008" s="261"/>
      <c r="N1008" s="260"/>
      <c r="O1008" s="260"/>
      <c r="P1008" s="260"/>
      <c r="Q1008" s="260"/>
      <c r="R1008" s="260"/>
      <c r="S1008" s="260"/>
      <c r="T1008" s="259"/>
      <c r="AT1008" s="258" t="s">
        <v>117</v>
      </c>
      <c r="AU1008" s="258" t="s">
        <v>42</v>
      </c>
      <c r="AV1008" s="257" t="s">
        <v>38</v>
      </c>
      <c r="AW1008" s="257" t="s">
        <v>19</v>
      </c>
      <c r="AX1008" s="257" t="s">
        <v>37</v>
      </c>
      <c r="AY1008" s="258" t="s">
        <v>108</v>
      </c>
    </row>
    <row r="1009" spans="2:65" s="227" customFormat="1" x14ac:dyDescent="0.3">
      <c r="B1009" s="232"/>
      <c r="D1009" s="236" t="s">
        <v>117</v>
      </c>
      <c r="E1009" s="228" t="s">
        <v>1</v>
      </c>
      <c r="F1009" s="235" t="s">
        <v>1432</v>
      </c>
      <c r="H1009" s="234">
        <v>15.08</v>
      </c>
      <c r="I1009" s="233"/>
      <c r="L1009" s="232"/>
      <c r="M1009" s="231"/>
      <c r="N1009" s="230"/>
      <c r="O1009" s="230"/>
      <c r="P1009" s="230"/>
      <c r="Q1009" s="230"/>
      <c r="R1009" s="230"/>
      <c r="S1009" s="230"/>
      <c r="T1009" s="229"/>
      <c r="AT1009" s="228" t="s">
        <v>117</v>
      </c>
      <c r="AU1009" s="228" t="s">
        <v>42</v>
      </c>
      <c r="AV1009" s="227" t="s">
        <v>42</v>
      </c>
      <c r="AW1009" s="227" t="s">
        <v>19</v>
      </c>
      <c r="AX1009" s="227" t="s">
        <v>37</v>
      </c>
      <c r="AY1009" s="228" t="s">
        <v>108</v>
      </c>
    </row>
    <row r="1010" spans="2:65" s="227" customFormat="1" x14ac:dyDescent="0.3">
      <c r="B1010" s="232"/>
      <c r="D1010" s="236" t="s">
        <v>117</v>
      </c>
      <c r="E1010" s="228" t="s">
        <v>1</v>
      </c>
      <c r="F1010" s="235" t="s">
        <v>1433</v>
      </c>
      <c r="H1010" s="234">
        <v>7.74</v>
      </c>
      <c r="I1010" s="233"/>
      <c r="L1010" s="232"/>
      <c r="M1010" s="231"/>
      <c r="N1010" s="230"/>
      <c r="O1010" s="230"/>
      <c r="P1010" s="230"/>
      <c r="Q1010" s="230"/>
      <c r="R1010" s="230"/>
      <c r="S1010" s="230"/>
      <c r="T1010" s="229"/>
      <c r="AT1010" s="228" t="s">
        <v>117</v>
      </c>
      <c r="AU1010" s="228" t="s">
        <v>42</v>
      </c>
      <c r="AV1010" s="227" t="s">
        <v>42</v>
      </c>
      <c r="AW1010" s="227" t="s">
        <v>19</v>
      </c>
      <c r="AX1010" s="227" t="s">
        <v>37</v>
      </c>
      <c r="AY1010" s="228" t="s">
        <v>108</v>
      </c>
    </row>
    <row r="1011" spans="2:65" s="227" customFormat="1" x14ac:dyDescent="0.3">
      <c r="B1011" s="232"/>
      <c r="D1011" s="236" t="s">
        <v>117</v>
      </c>
      <c r="E1011" s="228" t="s">
        <v>1</v>
      </c>
      <c r="F1011" s="235" t="s">
        <v>1434</v>
      </c>
      <c r="H1011" s="234">
        <v>2.64</v>
      </c>
      <c r="I1011" s="233"/>
      <c r="L1011" s="232"/>
      <c r="M1011" s="231"/>
      <c r="N1011" s="230"/>
      <c r="O1011" s="230"/>
      <c r="P1011" s="230"/>
      <c r="Q1011" s="230"/>
      <c r="R1011" s="230"/>
      <c r="S1011" s="230"/>
      <c r="T1011" s="229"/>
      <c r="AT1011" s="228" t="s">
        <v>117</v>
      </c>
      <c r="AU1011" s="228" t="s">
        <v>42</v>
      </c>
      <c r="AV1011" s="227" t="s">
        <v>42</v>
      </c>
      <c r="AW1011" s="227" t="s">
        <v>19</v>
      </c>
      <c r="AX1011" s="227" t="s">
        <v>37</v>
      </c>
      <c r="AY1011" s="228" t="s">
        <v>108</v>
      </c>
    </row>
    <row r="1012" spans="2:65" s="257" customFormat="1" x14ac:dyDescent="0.3">
      <c r="B1012" s="262"/>
      <c r="D1012" s="236" t="s">
        <v>117</v>
      </c>
      <c r="E1012" s="258" t="s">
        <v>1</v>
      </c>
      <c r="F1012" s="264" t="s">
        <v>205</v>
      </c>
      <c r="H1012" s="258" t="s">
        <v>1</v>
      </c>
      <c r="I1012" s="263"/>
      <c r="L1012" s="262"/>
      <c r="M1012" s="261"/>
      <c r="N1012" s="260"/>
      <c r="O1012" s="260"/>
      <c r="P1012" s="260"/>
      <c r="Q1012" s="260"/>
      <c r="R1012" s="260"/>
      <c r="S1012" s="260"/>
      <c r="T1012" s="259"/>
      <c r="AT1012" s="258" t="s">
        <v>117</v>
      </c>
      <c r="AU1012" s="258" t="s">
        <v>42</v>
      </c>
      <c r="AV1012" s="257" t="s">
        <v>38</v>
      </c>
      <c r="AW1012" s="257" t="s">
        <v>19</v>
      </c>
      <c r="AX1012" s="257" t="s">
        <v>37</v>
      </c>
      <c r="AY1012" s="258" t="s">
        <v>108</v>
      </c>
    </row>
    <row r="1013" spans="2:65" s="227" customFormat="1" x14ac:dyDescent="0.3">
      <c r="B1013" s="232"/>
      <c r="D1013" s="236" t="s">
        <v>117</v>
      </c>
      <c r="E1013" s="228" t="s">
        <v>1</v>
      </c>
      <c r="F1013" s="235" t="s">
        <v>1405</v>
      </c>
      <c r="H1013" s="234">
        <v>4.2</v>
      </c>
      <c r="I1013" s="233"/>
      <c r="L1013" s="232"/>
      <c r="M1013" s="231"/>
      <c r="N1013" s="230"/>
      <c r="O1013" s="230"/>
      <c r="P1013" s="230"/>
      <c r="Q1013" s="230"/>
      <c r="R1013" s="230"/>
      <c r="S1013" s="230"/>
      <c r="T1013" s="229"/>
      <c r="AT1013" s="228" t="s">
        <v>117</v>
      </c>
      <c r="AU1013" s="228" t="s">
        <v>42</v>
      </c>
      <c r="AV1013" s="227" t="s">
        <v>42</v>
      </c>
      <c r="AW1013" s="227" t="s">
        <v>19</v>
      </c>
      <c r="AX1013" s="227" t="s">
        <v>37</v>
      </c>
      <c r="AY1013" s="228" t="s">
        <v>108</v>
      </c>
    </row>
    <row r="1014" spans="2:65" s="227" customFormat="1" x14ac:dyDescent="0.3">
      <c r="B1014" s="232"/>
      <c r="D1014" s="236" t="s">
        <v>117</v>
      </c>
      <c r="E1014" s="228" t="s">
        <v>1</v>
      </c>
      <c r="F1014" s="235" t="s">
        <v>1406</v>
      </c>
      <c r="H1014" s="234">
        <v>10.4</v>
      </c>
      <c r="I1014" s="233"/>
      <c r="L1014" s="232"/>
      <c r="M1014" s="231"/>
      <c r="N1014" s="230"/>
      <c r="O1014" s="230"/>
      <c r="P1014" s="230"/>
      <c r="Q1014" s="230"/>
      <c r="R1014" s="230"/>
      <c r="S1014" s="230"/>
      <c r="T1014" s="229"/>
      <c r="AT1014" s="228" t="s">
        <v>117</v>
      </c>
      <c r="AU1014" s="228" t="s">
        <v>42</v>
      </c>
      <c r="AV1014" s="227" t="s">
        <v>42</v>
      </c>
      <c r="AW1014" s="227" t="s">
        <v>19</v>
      </c>
      <c r="AX1014" s="227" t="s">
        <v>37</v>
      </c>
      <c r="AY1014" s="228" t="s">
        <v>108</v>
      </c>
    </row>
    <row r="1015" spans="2:65" s="227" customFormat="1" x14ac:dyDescent="0.3">
      <c r="B1015" s="232"/>
      <c r="D1015" s="236" t="s">
        <v>117</v>
      </c>
      <c r="E1015" s="228" t="s">
        <v>1</v>
      </c>
      <c r="F1015" s="235" t="s">
        <v>1407</v>
      </c>
      <c r="H1015" s="234">
        <v>6.65</v>
      </c>
      <c r="I1015" s="233"/>
      <c r="L1015" s="232"/>
      <c r="M1015" s="231"/>
      <c r="N1015" s="230"/>
      <c r="O1015" s="230"/>
      <c r="P1015" s="230"/>
      <c r="Q1015" s="230"/>
      <c r="R1015" s="230"/>
      <c r="S1015" s="230"/>
      <c r="T1015" s="229"/>
      <c r="AT1015" s="228" t="s">
        <v>117</v>
      </c>
      <c r="AU1015" s="228" t="s">
        <v>42</v>
      </c>
      <c r="AV1015" s="227" t="s">
        <v>42</v>
      </c>
      <c r="AW1015" s="227" t="s">
        <v>19</v>
      </c>
      <c r="AX1015" s="227" t="s">
        <v>37</v>
      </c>
      <c r="AY1015" s="228" t="s">
        <v>108</v>
      </c>
    </row>
    <row r="1016" spans="2:65" s="227" customFormat="1" x14ac:dyDescent="0.3">
      <c r="B1016" s="232"/>
      <c r="D1016" s="236" t="s">
        <v>117</v>
      </c>
      <c r="E1016" s="228" t="s">
        <v>1</v>
      </c>
      <c r="F1016" s="235" t="s">
        <v>1407</v>
      </c>
      <c r="H1016" s="234">
        <v>6.65</v>
      </c>
      <c r="I1016" s="233"/>
      <c r="L1016" s="232"/>
      <c r="M1016" s="231"/>
      <c r="N1016" s="230"/>
      <c r="O1016" s="230"/>
      <c r="P1016" s="230"/>
      <c r="Q1016" s="230"/>
      <c r="R1016" s="230"/>
      <c r="S1016" s="230"/>
      <c r="T1016" s="229"/>
      <c r="AT1016" s="228" t="s">
        <v>117</v>
      </c>
      <c r="AU1016" s="228" t="s">
        <v>42</v>
      </c>
      <c r="AV1016" s="227" t="s">
        <v>42</v>
      </c>
      <c r="AW1016" s="227" t="s">
        <v>19</v>
      </c>
      <c r="AX1016" s="227" t="s">
        <v>37</v>
      </c>
      <c r="AY1016" s="228" t="s">
        <v>108</v>
      </c>
    </row>
    <row r="1017" spans="2:65" s="257" customFormat="1" x14ac:dyDescent="0.3">
      <c r="B1017" s="262"/>
      <c r="D1017" s="236" t="s">
        <v>117</v>
      </c>
      <c r="E1017" s="258" t="s">
        <v>1</v>
      </c>
      <c r="F1017" s="264" t="s">
        <v>303</v>
      </c>
      <c r="H1017" s="258" t="s">
        <v>1</v>
      </c>
      <c r="I1017" s="263"/>
      <c r="L1017" s="262"/>
      <c r="M1017" s="261"/>
      <c r="N1017" s="260"/>
      <c r="O1017" s="260"/>
      <c r="P1017" s="260"/>
      <c r="Q1017" s="260"/>
      <c r="R1017" s="260"/>
      <c r="S1017" s="260"/>
      <c r="T1017" s="259"/>
      <c r="AT1017" s="258" t="s">
        <v>117</v>
      </c>
      <c r="AU1017" s="258" t="s">
        <v>42</v>
      </c>
      <c r="AV1017" s="257" t="s">
        <v>38</v>
      </c>
      <c r="AW1017" s="257" t="s">
        <v>19</v>
      </c>
      <c r="AX1017" s="257" t="s">
        <v>37</v>
      </c>
      <c r="AY1017" s="258" t="s">
        <v>108</v>
      </c>
    </row>
    <row r="1018" spans="2:65" s="227" customFormat="1" x14ac:dyDescent="0.3">
      <c r="B1018" s="232"/>
      <c r="D1018" s="236" t="s">
        <v>117</v>
      </c>
      <c r="E1018" s="228" t="s">
        <v>1</v>
      </c>
      <c r="F1018" s="235" t="s">
        <v>1405</v>
      </c>
      <c r="H1018" s="234">
        <v>4.2</v>
      </c>
      <c r="I1018" s="233"/>
      <c r="L1018" s="232"/>
      <c r="M1018" s="231"/>
      <c r="N1018" s="230"/>
      <c r="O1018" s="230"/>
      <c r="P1018" s="230"/>
      <c r="Q1018" s="230"/>
      <c r="R1018" s="230"/>
      <c r="S1018" s="230"/>
      <c r="T1018" s="229"/>
      <c r="AT1018" s="228" t="s">
        <v>117</v>
      </c>
      <c r="AU1018" s="228" t="s">
        <v>42</v>
      </c>
      <c r="AV1018" s="227" t="s">
        <v>42</v>
      </c>
      <c r="AW1018" s="227" t="s">
        <v>19</v>
      </c>
      <c r="AX1018" s="227" t="s">
        <v>37</v>
      </c>
      <c r="AY1018" s="228" t="s">
        <v>108</v>
      </c>
    </row>
    <row r="1019" spans="2:65" s="227" customFormat="1" x14ac:dyDescent="0.3">
      <c r="B1019" s="232"/>
      <c r="D1019" s="236" t="s">
        <v>117</v>
      </c>
      <c r="E1019" s="228" t="s">
        <v>1</v>
      </c>
      <c r="F1019" s="235" t="s">
        <v>1406</v>
      </c>
      <c r="H1019" s="234">
        <v>10.4</v>
      </c>
      <c r="I1019" s="233"/>
      <c r="L1019" s="232"/>
      <c r="M1019" s="231"/>
      <c r="N1019" s="230"/>
      <c r="O1019" s="230"/>
      <c r="P1019" s="230"/>
      <c r="Q1019" s="230"/>
      <c r="R1019" s="230"/>
      <c r="S1019" s="230"/>
      <c r="T1019" s="229"/>
      <c r="AT1019" s="228" t="s">
        <v>117</v>
      </c>
      <c r="AU1019" s="228" t="s">
        <v>42</v>
      </c>
      <c r="AV1019" s="227" t="s">
        <v>42</v>
      </c>
      <c r="AW1019" s="227" t="s">
        <v>19</v>
      </c>
      <c r="AX1019" s="227" t="s">
        <v>37</v>
      </c>
      <c r="AY1019" s="228" t="s">
        <v>108</v>
      </c>
    </row>
    <row r="1020" spans="2:65" s="227" customFormat="1" x14ac:dyDescent="0.3">
      <c r="B1020" s="232"/>
      <c r="D1020" s="236" t="s">
        <v>117</v>
      </c>
      <c r="E1020" s="228" t="s">
        <v>1</v>
      </c>
      <c r="F1020" s="235" t="s">
        <v>1408</v>
      </c>
      <c r="H1020" s="234">
        <v>1.33</v>
      </c>
      <c r="I1020" s="233"/>
      <c r="L1020" s="232"/>
      <c r="M1020" s="231"/>
      <c r="N1020" s="230"/>
      <c r="O1020" s="230"/>
      <c r="P1020" s="230"/>
      <c r="Q1020" s="230"/>
      <c r="R1020" s="230"/>
      <c r="S1020" s="230"/>
      <c r="T1020" s="229"/>
      <c r="AT1020" s="228" t="s">
        <v>117</v>
      </c>
      <c r="AU1020" s="228" t="s">
        <v>42</v>
      </c>
      <c r="AV1020" s="227" t="s">
        <v>42</v>
      </c>
      <c r="AW1020" s="227" t="s">
        <v>19</v>
      </c>
      <c r="AX1020" s="227" t="s">
        <v>37</v>
      </c>
      <c r="AY1020" s="228" t="s">
        <v>108</v>
      </c>
    </row>
    <row r="1021" spans="2:65" s="227" customFormat="1" x14ac:dyDescent="0.3">
      <c r="B1021" s="232"/>
      <c r="D1021" s="236" t="s">
        <v>117</v>
      </c>
      <c r="E1021" s="228" t="s">
        <v>1</v>
      </c>
      <c r="F1021" s="235" t="s">
        <v>1409</v>
      </c>
      <c r="H1021" s="234">
        <v>2.66</v>
      </c>
      <c r="I1021" s="233"/>
      <c r="L1021" s="232"/>
      <c r="M1021" s="231"/>
      <c r="N1021" s="230"/>
      <c r="O1021" s="230"/>
      <c r="P1021" s="230"/>
      <c r="Q1021" s="230"/>
      <c r="R1021" s="230"/>
      <c r="S1021" s="230"/>
      <c r="T1021" s="229"/>
      <c r="AT1021" s="228" t="s">
        <v>117</v>
      </c>
      <c r="AU1021" s="228" t="s">
        <v>42</v>
      </c>
      <c r="AV1021" s="227" t="s">
        <v>42</v>
      </c>
      <c r="AW1021" s="227" t="s">
        <v>19</v>
      </c>
      <c r="AX1021" s="227" t="s">
        <v>37</v>
      </c>
      <c r="AY1021" s="228" t="s">
        <v>108</v>
      </c>
    </row>
    <row r="1022" spans="2:65" s="227" customFormat="1" x14ac:dyDescent="0.3">
      <c r="B1022" s="232"/>
      <c r="D1022" s="236" t="s">
        <v>117</v>
      </c>
      <c r="E1022" s="228" t="s">
        <v>1</v>
      </c>
      <c r="F1022" s="235" t="s">
        <v>1407</v>
      </c>
      <c r="H1022" s="234">
        <v>6.65</v>
      </c>
      <c r="I1022" s="233"/>
      <c r="L1022" s="232"/>
      <c r="M1022" s="231"/>
      <c r="N1022" s="230"/>
      <c r="O1022" s="230"/>
      <c r="P1022" s="230"/>
      <c r="Q1022" s="230"/>
      <c r="R1022" s="230"/>
      <c r="S1022" s="230"/>
      <c r="T1022" s="229"/>
      <c r="AT1022" s="228" t="s">
        <v>117</v>
      </c>
      <c r="AU1022" s="228" t="s">
        <v>42</v>
      </c>
      <c r="AV1022" s="227" t="s">
        <v>42</v>
      </c>
      <c r="AW1022" s="227" t="s">
        <v>19</v>
      </c>
      <c r="AX1022" s="227" t="s">
        <v>37</v>
      </c>
      <c r="AY1022" s="228" t="s">
        <v>108</v>
      </c>
    </row>
    <row r="1023" spans="2:65" s="227" customFormat="1" x14ac:dyDescent="0.3">
      <c r="B1023" s="232"/>
      <c r="D1023" s="240" t="s">
        <v>117</v>
      </c>
      <c r="E1023" s="239" t="s">
        <v>1</v>
      </c>
      <c r="F1023" s="238" t="s">
        <v>1410</v>
      </c>
      <c r="H1023" s="237">
        <v>5.36</v>
      </c>
      <c r="I1023" s="233"/>
      <c r="L1023" s="232"/>
      <c r="M1023" s="231"/>
      <c r="N1023" s="230"/>
      <c r="O1023" s="230"/>
      <c r="P1023" s="230"/>
      <c r="Q1023" s="230"/>
      <c r="R1023" s="230"/>
      <c r="S1023" s="230"/>
      <c r="T1023" s="229"/>
      <c r="AT1023" s="228" t="s">
        <v>117</v>
      </c>
      <c r="AU1023" s="228" t="s">
        <v>42</v>
      </c>
      <c r="AV1023" s="227" t="s">
        <v>42</v>
      </c>
      <c r="AW1023" s="227" t="s">
        <v>19</v>
      </c>
      <c r="AX1023" s="227" t="s">
        <v>37</v>
      </c>
      <c r="AY1023" s="228" t="s">
        <v>108</v>
      </c>
    </row>
    <row r="1024" spans="2:65" s="188" customFormat="1" ht="22.5" customHeight="1" x14ac:dyDescent="0.3">
      <c r="B1024" s="207"/>
      <c r="C1024" s="206" t="s">
        <v>1488</v>
      </c>
      <c r="D1024" s="206" t="s">
        <v>110</v>
      </c>
      <c r="E1024" s="205" t="s">
        <v>1436</v>
      </c>
      <c r="F1024" s="200" t="s">
        <v>1437</v>
      </c>
      <c r="G1024" s="204" t="s">
        <v>385</v>
      </c>
      <c r="H1024" s="203">
        <v>105.4</v>
      </c>
      <c r="I1024" s="202"/>
      <c r="J1024" s="201">
        <f>ROUND(I1024*H1024,2)</f>
        <v>0</v>
      </c>
      <c r="K1024" s="200" t="s">
        <v>279</v>
      </c>
      <c r="L1024" s="189"/>
      <c r="M1024" s="199" t="s">
        <v>1</v>
      </c>
      <c r="N1024" s="224" t="s">
        <v>26</v>
      </c>
      <c r="O1024" s="223"/>
      <c r="P1024" s="222">
        <f>O1024*H1024</f>
        <v>0</v>
      </c>
      <c r="Q1024" s="222">
        <v>2.8600000000000001E-3</v>
      </c>
      <c r="R1024" s="222">
        <f>Q1024*H1024</f>
        <v>0.30144400000000005</v>
      </c>
      <c r="S1024" s="222">
        <v>0</v>
      </c>
      <c r="T1024" s="221">
        <f>S1024*H1024</f>
        <v>0</v>
      </c>
      <c r="AR1024" s="193" t="s">
        <v>192</v>
      </c>
      <c r="AT1024" s="193" t="s">
        <v>110</v>
      </c>
      <c r="AU1024" s="193" t="s">
        <v>42</v>
      </c>
      <c r="AY1024" s="193" t="s">
        <v>108</v>
      </c>
      <c r="BE1024" s="194">
        <f>IF(N1024="základní",J1024,0)</f>
        <v>0</v>
      </c>
      <c r="BF1024" s="194">
        <f>IF(N1024="snížená",J1024,0)</f>
        <v>0</v>
      </c>
      <c r="BG1024" s="194">
        <f>IF(N1024="zákl. přenesená",J1024,0)</f>
        <v>0</v>
      </c>
      <c r="BH1024" s="194">
        <f>IF(N1024="sníž. přenesená",J1024,0)</f>
        <v>0</v>
      </c>
      <c r="BI1024" s="194">
        <f>IF(N1024="nulová",J1024,0)</f>
        <v>0</v>
      </c>
      <c r="BJ1024" s="193" t="s">
        <v>38</v>
      </c>
      <c r="BK1024" s="194">
        <f>ROUND(I1024*H1024,2)</f>
        <v>0</v>
      </c>
      <c r="BL1024" s="193" t="s">
        <v>192</v>
      </c>
      <c r="BM1024" s="193" t="s">
        <v>1438</v>
      </c>
    </row>
    <row r="1025" spans="2:65" s="227" customFormat="1" x14ac:dyDescent="0.3">
      <c r="B1025" s="232"/>
      <c r="D1025" s="240" t="s">
        <v>117</v>
      </c>
      <c r="E1025" s="239" t="s">
        <v>1</v>
      </c>
      <c r="F1025" s="238" t="s">
        <v>1419</v>
      </c>
      <c r="H1025" s="237">
        <v>105.4</v>
      </c>
      <c r="I1025" s="233"/>
      <c r="L1025" s="232"/>
      <c r="M1025" s="231"/>
      <c r="N1025" s="230"/>
      <c r="O1025" s="230"/>
      <c r="P1025" s="230"/>
      <c r="Q1025" s="230"/>
      <c r="R1025" s="230"/>
      <c r="S1025" s="230"/>
      <c r="T1025" s="229"/>
      <c r="AT1025" s="228" t="s">
        <v>117</v>
      </c>
      <c r="AU1025" s="228" t="s">
        <v>42</v>
      </c>
      <c r="AV1025" s="227" t="s">
        <v>42</v>
      </c>
      <c r="AW1025" s="227" t="s">
        <v>19</v>
      </c>
      <c r="AX1025" s="227" t="s">
        <v>37</v>
      </c>
      <c r="AY1025" s="228" t="s">
        <v>108</v>
      </c>
    </row>
    <row r="1026" spans="2:65" s="188" customFormat="1" ht="22.5" customHeight="1" x14ac:dyDescent="0.3">
      <c r="B1026" s="207"/>
      <c r="C1026" s="206" t="s">
        <v>1492</v>
      </c>
      <c r="D1026" s="206" t="s">
        <v>110</v>
      </c>
      <c r="E1026" s="205" t="s">
        <v>1440</v>
      </c>
      <c r="F1026" s="200" t="s">
        <v>1441</v>
      </c>
      <c r="G1026" s="204" t="s">
        <v>278</v>
      </c>
      <c r="H1026" s="203">
        <v>6</v>
      </c>
      <c r="I1026" s="202"/>
      <c r="J1026" s="201">
        <f>ROUND(I1026*H1026,2)</f>
        <v>0</v>
      </c>
      <c r="K1026" s="200" t="s">
        <v>279</v>
      </c>
      <c r="L1026" s="189"/>
      <c r="M1026" s="199" t="s">
        <v>1</v>
      </c>
      <c r="N1026" s="224" t="s">
        <v>26</v>
      </c>
      <c r="O1026" s="223"/>
      <c r="P1026" s="222">
        <f>O1026*H1026</f>
        <v>0</v>
      </c>
      <c r="Q1026" s="222">
        <v>7.1000000000000002E-4</v>
      </c>
      <c r="R1026" s="222">
        <f>Q1026*H1026</f>
        <v>4.2599999999999999E-3</v>
      </c>
      <c r="S1026" s="222">
        <v>0</v>
      </c>
      <c r="T1026" s="221">
        <f>S1026*H1026</f>
        <v>0</v>
      </c>
      <c r="AR1026" s="193" t="s">
        <v>192</v>
      </c>
      <c r="AT1026" s="193" t="s">
        <v>110</v>
      </c>
      <c r="AU1026" s="193" t="s">
        <v>42</v>
      </c>
      <c r="AY1026" s="193" t="s">
        <v>108</v>
      </c>
      <c r="BE1026" s="194">
        <f>IF(N1026="základní",J1026,0)</f>
        <v>0</v>
      </c>
      <c r="BF1026" s="194">
        <f>IF(N1026="snížená",J1026,0)</f>
        <v>0</v>
      </c>
      <c r="BG1026" s="194">
        <f>IF(N1026="zákl. přenesená",J1026,0)</f>
        <v>0</v>
      </c>
      <c r="BH1026" s="194">
        <f>IF(N1026="sníž. přenesená",J1026,0)</f>
        <v>0</v>
      </c>
      <c r="BI1026" s="194">
        <f>IF(N1026="nulová",J1026,0)</f>
        <v>0</v>
      </c>
      <c r="BJ1026" s="193" t="s">
        <v>38</v>
      </c>
      <c r="BK1026" s="194">
        <f>ROUND(I1026*H1026,2)</f>
        <v>0</v>
      </c>
      <c r="BL1026" s="193" t="s">
        <v>192</v>
      </c>
      <c r="BM1026" s="193" t="s">
        <v>1442</v>
      </c>
    </row>
    <row r="1027" spans="2:65" s="227" customFormat="1" x14ac:dyDescent="0.3">
      <c r="B1027" s="232"/>
      <c r="D1027" s="240" t="s">
        <v>117</v>
      </c>
      <c r="E1027" s="239" t="s">
        <v>1</v>
      </c>
      <c r="F1027" s="238" t="s">
        <v>1443</v>
      </c>
      <c r="H1027" s="237">
        <v>6</v>
      </c>
      <c r="I1027" s="233"/>
      <c r="L1027" s="232"/>
      <c r="M1027" s="231"/>
      <c r="N1027" s="230"/>
      <c r="O1027" s="230"/>
      <c r="P1027" s="230"/>
      <c r="Q1027" s="230"/>
      <c r="R1027" s="230"/>
      <c r="S1027" s="230"/>
      <c r="T1027" s="229"/>
      <c r="AT1027" s="228" t="s">
        <v>117</v>
      </c>
      <c r="AU1027" s="228" t="s">
        <v>42</v>
      </c>
      <c r="AV1027" s="227" t="s">
        <v>42</v>
      </c>
      <c r="AW1027" s="227" t="s">
        <v>19</v>
      </c>
      <c r="AX1027" s="227" t="s">
        <v>37</v>
      </c>
      <c r="AY1027" s="228" t="s">
        <v>108</v>
      </c>
    </row>
    <row r="1028" spans="2:65" s="188" customFormat="1" ht="31.5" customHeight="1" x14ac:dyDescent="0.3">
      <c r="B1028" s="207"/>
      <c r="C1028" s="206" t="s">
        <v>1498</v>
      </c>
      <c r="D1028" s="206" t="s">
        <v>110</v>
      </c>
      <c r="E1028" s="205" t="s">
        <v>1445</v>
      </c>
      <c r="F1028" s="200" t="s">
        <v>1446</v>
      </c>
      <c r="G1028" s="204" t="s">
        <v>278</v>
      </c>
      <c r="H1028" s="203">
        <v>6</v>
      </c>
      <c r="I1028" s="202"/>
      <c r="J1028" s="201">
        <f>ROUND(I1028*H1028,2)</f>
        <v>0</v>
      </c>
      <c r="K1028" s="200" t="s">
        <v>279</v>
      </c>
      <c r="L1028" s="189"/>
      <c r="M1028" s="199" t="s">
        <v>1</v>
      </c>
      <c r="N1028" s="224" t="s">
        <v>26</v>
      </c>
      <c r="O1028" s="223"/>
      <c r="P1028" s="222">
        <f>O1028*H1028</f>
        <v>0</v>
      </c>
      <c r="Q1028" s="222">
        <v>4.8000000000000001E-4</v>
      </c>
      <c r="R1028" s="222">
        <f>Q1028*H1028</f>
        <v>2.8800000000000002E-3</v>
      </c>
      <c r="S1028" s="222">
        <v>0</v>
      </c>
      <c r="T1028" s="221">
        <f>S1028*H1028</f>
        <v>0</v>
      </c>
      <c r="AR1028" s="193" t="s">
        <v>192</v>
      </c>
      <c r="AT1028" s="193" t="s">
        <v>110</v>
      </c>
      <c r="AU1028" s="193" t="s">
        <v>42</v>
      </c>
      <c r="AY1028" s="193" t="s">
        <v>108</v>
      </c>
      <c r="BE1028" s="194">
        <f>IF(N1028="základní",J1028,0)</f>
        <v>0</v>
      </c>
      <c r="BF1028" s="194">
        <f>IF(N1028="snížená",J1028,0)</f>
        <v>0</v>
      </c>
      <c r="BG1028" s="194">
        <f>IF(N1028="zákl. přenesená",J1028,0)</f>
        <v>0</v>
      </c>
      <c r="BH1028" s="194">
        <f>IF(N1028="sníž. přenesená",J1028,0)</f>
        <v>0</v>
      </c>
      <c r="BI1028" s="194">
        <f>IF(N1028="nulová",J1028,0)</f>
        <v>0</v>
      </c>
      <c r="BJ1028" s="193" t="s">
        <v>38</v>
      </c>
      <c r="BK1028" s="194">
        <f>ROUND(I1028*H1028,2)</f>
        <v>0</v>
      </c>
      <c r="BL1028" s="193" t="s">
        <v>192</v>
      </c>
      <c r="BM1028" s="193" t="s">
        <v>1447</v>
      </c>
    </row>
    <row r="1029" spans="2:65" s="227" customFormat="1" x14ac:dyDescent="0.3">
      <c r="B1029" s="232"/>
      <c r="D1029" s="240" t="s">
        <v>117</v>
      </c>
      <c r="E1029" s="239" t="s">
        <v>1</v>
      </c>
      <c r="F1029" s="238" t="s">
        <v>1443</v>
      </c>
      <c r="H1029" s="237">
        <v>6</v>
      </c>
      <c r="I1029" s="233"/>
      <c r="L1029" s="232"/>
      <c r="M1029" s="231"/>
      <c r="N1029" s="230"/>
      <c r="O1029" s="230"/>
      <c r="P1029" s="230"/>
      <c r="Q1029" s="230"/>
      <c r="R1029" s="230"/>
      <c r="S1029" s="230"/>
      <c r="T1029" s="229"/>
      <c r="AT1029" s="228" t="s">
        <v>117</v>
      </c>
      <c r="AU1029" s="228" t="s">
        <v>42</v>
      </c>
      <c r="AV1029" s="227" t="s">
        <v>42</v>
      </c>
      <c r="AW1029" s="227" t="s">
        <v>19</v>
      </c>
      <c r="AX1029" s="227" t="s">
        <v>37</v>
      </c>
      <c r="AY1029" s="228" t="s">
        <v>108</v>
      </c>
    </row>
    <row r="1030" spans="2:65" s="188" customFormat="1" ht="31.5" customHeight="1" x14ac:dyDescent="0.3">
      <c r="B1030" s="207"/>
      <c r="C1030" s="206" t="s">
        <v>1502</v>
      </c>
      <c r="D1030" s="206" t="s">
        <v>110</v>
      </c>
      <c r="E1030" s="205" t="s">
        <v>1449</v>
      </c>
      <c r="F1030" s="200" t="s">
        <v>1450</v>
      </c>
      <c r="G1030" s="204" t="s">
        <v>385</v>
      </c>
      <c r="H1030" s="203">
        <v>54</v>
      </c>
      <c r="I1030" s="202"/>
      <c r="J1030" s="201">
        <f>ROUND(I1030*H1030,2)</f>
        <v>0</v>
      </c>
      <c r="K1030" s="200" t="s">
        <v>279</v>
      </c>
      <c r="L1030" s="189"/>
      <c r="M1030" s="199" t="s">
        <v>1</v>
      </c>
      <c r="N1030" s="224" t="s">
        <v>26</v>
      </c>
      <c r="O1030" s="223"/>
      <c r="P1030" s="222">
        <f>O1030*H1030</f>
        <v>0</v>
      </c>
      <c r="Q1030" s="222">
        <v>2.3600000000000001E-3</v>
      </c>
      <c r="R1030" s="222">
        <f>Q1030*H1030</f>
        <v>0.12744</v>
      </c>
      <c r="S1030" s="222">
        <v>0</v>
      </c>
      <c r="T1030" s="221">
        <f>S1030*H1030</f>
        <v>0</v>
      </c>
      <c r="AR1030" s="193" t="s">
        <v>192</v>
      </c>
      <c r="AT1030" s="193" t="s">
        <v>110</v>
      </c>
      <c r="AU1030" s="193" t="s">
        <v>42</v>
      </c>
      <c r="AY1030" s="193" t="s">
        <v>108</v>
      </c>
      <c r="BE1030" s="194">
        <f>IF(N1030="základní",J1030,0)</f>
        <v>0</v>
      </c>
      <c r="BF1030" s="194">
        <f>IF(N1030="snížená",J1030,0)</f>
        <v>0</v>
      </c>
      <c r="BG1030" s="194">
        <f>IF(N1030="zákl. přenesená",J1030,0)</f>
        <v>0</v>
      </c>
      <c r="BH1030" s="194">
        <f>IF(N1030="sníž. přenesená",J1030,0)</f>
        <v>0</v>
      </c>
      <c r="BI1030" s="194">
        <f>IF(N1030="nulová",J1030,0)</f>
        <v>0</v>
      </c>
      <c r="BJ1030" s="193" t="s">
        <v>38</v>
      </c>
      <c r="BK1030" s="194">
        <f>ROUND(I1030*H1030,2)</f>
        <v>0</v>
      </c>
      <c r="BL1030" s="193" t="s">
        <v>192</v>
      </c>
      <c r="BM1030" s="193" t="s">
        <v>1451</v>
      </c>
    </row>
    <row r="1031" spans="2:65" s="227" customFormat="1" x14ac:dyDescent="0.3">
      <c r="B1031" s="232"/>
      <c r="D1031" s="240" t="s">
        <v>117</v>
      </c>
      <c r="E1031" s="239" t="s">
        <v>1</v>
      </c>
      <c r="F1031" s="238" t="s">
        <v>1424</v>
      </c>
      <c r="H1031" s="237">
        <v>54</v>
      </c>
      <c r="I1031" s="233"/>
      <c r="L1031" s="232"/>
      <c r="M1031" s="231"/>
      <c r="N1031" s="230"/>
      <c r="O1031" s="230"/>
      <c r="P1031" s="230"/>
      <c r="Q1031" s="230"/>
      <c r="R1031" s="230"/>
      <c r="S1031" s="230"/>
      <c r="T1031" s="229"/>
      <c r="AT1031" s="228" t="s">
        <v>117</v>
      </c>
      <c r="AU1031" s="228" t="s">
        <v>42</v>
      </c>
      <c r="AV1031" s="227" t="s">
        <v>42</v>
      </c>
      <c r="AW1031" s="227" t="s">
        <v>19</v>
      </c>
      <c r="AX1031" s="227" t="s">
        <v>37</v>
      </c>
      <c r="AY1031" s="228" t="s">
        <v>108</v>
      </c>
    </row>
    <row r="1032" spans="2:65" s="188" customFormat="1" ht="22.5" customHeight="1" x14ac:dyDescent="0.3">
      <c r="B1032" s="207"/>
      <c r="C1032" s="206" t="s">
        <v>1506</v>
      </c>
      <c r="D1032" s="206" t="s">
        <v>110</v>
      </c>
      <c r="E1032" s="205" t="s">
        <v>1453</v>
      </c>
      <c r="F1032" s="200" t="s">
        <v>1454</v>
      </c>
      <c r="G1032" s="204" t="s">
        <v>163</v>
      </c>
      <c r="H1032" s="203">
        <v>0.64600000000000002</v>
      </c>
      <c r="I1032" s="202"/>
      <c r="J1032" s="201">
        <f>ROUND(I1032*H1032,2)</f>
        <v>0</v>
      </c>
      <c r="K1032" s="200" t="s">
        <v>279</v>
      </c>
      <c r="L1032" s="189"/>
      <c r="M1032" s="199" t="s">
        <v>1</v>
      </c>
      <c r="N1032" s="224" t="s">
        <v>26</v>
      </c>
      <c r="O1032" s="223"/>
      <c r="P1032" s="222">
        <f>O1032*H1032</f>
        <v>0</v>
      </c>
      <c r="Q1032" s="222">
        <v>0</v>
      </c>
      <c r="R1032" s="222">
        <f>Q1032*H1032</f>
        <v>0</v>
      </c>
      <c r="S1032" s="222">
        <v>0</v>
      </c>
      <c r="T1032" s="221">
        <f>S1032*H1032</f>
        <v>0</v>
      </c>
      <c r="AR1032" s="193" t="s">
        <v>192</v>
      </c>
      <c r="AT1032" s="193" t="s">
        <v>110</v>
      </c>
      <c r="AU1032" s="193" t="s">
        <v>42</v>
      </c>
      <c r="AY1032" s="193" t="s">
        <v>108</v>
      </c>
      <c r="BE1032" s="194">
        <f>IF(N1032="základní",J1032,0)</f>
        <v>0</v>
      </c>
      <c r="BF1032" s="194">
        <f>IF(N1032="snížená",J1032,0)</f>
        <v>0</v>
      </c>
      <c r="BG1032" s="194">
        <f>IF(N1032="zákl. přenesená",J1032,0)</f>
        <v>0</v>
      </c>
      <c r="BH1032" s="194">
        <f>IF(N1032="sníž. přenesená",J1032,0)</f>
        <v>0</v>
      </c>
      <c r="BI1032" s="194">
        <f>IF(N1032="nulová",J1032,0)</f>
        <v>0</v>
      </c>
      <c r="BJ1032" s="193" t="s">
        <v>38</v>
      </c>
      <c r="BK1032" s="194">
        <f>ROUND(I1032*H1032,2)</f>
        <v>0</v>
      </c>
      <c r="BL1032" s="193" t="s">
        <v>192</v>
      </c>
      <c r="BM1032" s="193" t="s">
        <v>1455</v>
      </c>
    </row>
    <row r="1033" spans="2:65" s="208" customFormat="1" ht="29.85" customHeight="1" x14ac:dyDescent="0.3">
      <c r="B1033" s="216"/>
      <c r="D1033" s="220" t="s">
        <v>36</v>
      </c>
      <c r="E1033" s="219" t="s">
        <v>1456</v>
      </c>
      <c r="F1033" s="219" t="s">
        <v>1457</v>
      </c>
      <c r="I1033" s="218"/>
      <c r="J1033" s="217">
        <f>BK1033</f>
        <v>0</v>
      </c>
      <c r="L1033" s="216"/>
      <c r="M1033" s="215"/>
      <c r="N1033" s="213"/>
      <c r="O1033" s="213"/>
      <c r="P1033" s="214">
        <f>SUM(P1034:P1060)</f>
        <v>0</v>
      </c>
      <c r="Q1033" s="213"/>
      <c r="R1033" s="214">
        <f>SUM(R1034:R1060)</f>
        <v>1.7714432</v>
      </c>
      <c r="S1033" s="213"/>
      <c r="T1033" s="212">
        <f>SUM(T1034:T1060)</f>
        <v>2.157216</v>
      </c>
      <c r="AR1033" s="210" t="s">
        <v>42</v>
      </c>
      <c r="AT1033" s="211" t="s">
        <v>36</v>
      </c>
      <c r="AU1033" s="211" t="s">
        <v>38</v>
      </c>
      <c r="AY1033" s="210" t="s">
        <v>108</v>
      </c>
      <c r="BK1033" s="209">
        <f>SUM(BK1034:BK1060)</f>
        <v>0</v>
      </c>
    </row>
    <row r="1034" spans="2:65" s="188" customFormat="1" ht="22.5" customHeight="1" x14ac:dyDescent="0.3">
      <c r="B1034" s="207"/>
      <c r="C1034" s="206" t="s">
        <v>1512</v>
      </c>
      <c r="D1034" s="206" t="s">
        <v>110</v>
      </c>
      <c r="E1034" s="205" t="s">
        <v>1459</v>
      </c>
      <c r="F1034" s="200" t="s">
        <v>1460</v>
      </c>
      <c r="G1034" s="204" t="s">
        <v>113</v>
      </c>
      <c r="H1034" s="203">
        <v>178.08</v>
      </c>
      <c r="I1034" s="202"/>
      <c r="J1034" s="201">
        <f>ROUND(I1034*H1034,2)</f>
        <v>0</v>
      </c>
      <c r="K1034" s="200" t="s">
        <v>279</v>
      </c>
      <c r="L1034" s="189"/>
      <c r="M1034" s="199" t="s">
        <v>1</v>
      </c>
      <c r="N1034" s="224" t="s">
        <v>26</v>
      </c>
      <c r="O1034" s="223"/>
      <c r="P1034" s="222">
        <f>O1034*H1034</f>
        <v>0</v>
      </c>
      <c r="Q1034" s="222">
        <v>0</v>
      </c>
      <c r="R1034" s="222">
        <f>Q1034*H1034</f>
        <v>0</v>
      </c>
      <c r="S1034" s="222">
        <v>0</v>
      </c>
      <c r="T1034" s="221">
        <f>S1034*H1034</f>
        <v>0</v>
      </c>
      <c r="AR1034" s="193" t="s">
        <v>192</v>
      </c>
      <c r="AT1034" s="193" t="s">
        <v>110</v>
      </c>
      <c r="AU1034" s="193" t="s">
        <v>42</v>
      </c>
      <c r="AY1034" s="193" t="s">
        <v>108</v>
      </c>
      <c r="BE1034" s="194">
        <f>IF(N1034="základní",J1034,0)</f>
        <v>0</v>
      </c>
      <c r="BF1034" s="194">
        <f>IF(N1034="snížená",J1034,0)</f>
        <v>0</v>
      </c>
      <c r="BG1034" s="194">
        <f>IF(N1034="zákl. přenesená",J1034,0)</f>
        <v>0</v>
      </c>
      <c r="BH1034" s="194">
        <f>IF(N1034="sníž. přenesená",J1034,0)</f>
        <v>0</v>
      </c>
      <c r="BI1034" s="194">
        <f>IF(N1034="nulová",J1034,0)</f>
        <v>0</v>
      </c>
      <c r="BJ1034" s="193" t="s">
        <v>38</v>
      </c>
      <c r="BK1034" s="194">
        <f>ROUND(I1034*H1034,2)</f>
        <v>0</v>
      </c>
      <c r="BL1034" s="193" t="s">
        <v>192</v>
      </c>
      <c r="BM1034" s="193" t="s">
        <v>1461</v>
      </c>
    </row>
    <row r="1035" spans="2:65" s="257" customFormat="1" x14ac:dyDescent="0.3">
      <c r="B1035" s="262"/>
      <c r="D1035" s="236" t="s">
        <v>117</v>
      </c>
      <c r="E1035" s="258" t="s">
        <v>1</v>
      </c>
      <c r="F1035" s="264" t="s">
        <v>1028</v>
      </c>
      <c r="H1035" s="258" t="s">
        <v>1</v>
      </c>
      <c r="I1035" s="263"/>
      <c r="L1035" s="262"/>
      <c r="M1035" s="261"/>
      <c r="N1035" s="260"/>
      <c r="O1035" s="260"/>
      <c r="P1035" s="260"/>
      <c r="Q1035" s="260"/>
      <c r="R1035" s="260"/>
      <c r="S1035" s="260"/>
      <c r="T1035" s="259"/>
      <c r="AT1035" s="258" t="s">
        <v>117</v>
      </c>
      <c r="AU1035" s="258" t="s">
        <v>42</v>
      </c>
      <c r="AV1035" s="257" t="s">
        <v>38</v>
      </c>
      <c r="AW1035" s="257" t="s">
        <v>19</v>
      </c>
      <c r="AX1035" s="257" t="s">
        <v>37</v>
      </c>
      <c r="AY1035" s="258" t="s">
        <v>108</v>
      </c>
    </row>
    <row r="1036" spans="2:65" s="227" customFormat="1" x14ac:dyDescent="0.3">
      <c r="B1036" s="232"/>
      <c r="D1036" s="236" t="s">
        <v>117</v>
      </c>
      <c r="E1036" s="228" t="s">
        <v>1</v>
      </c>
      <c r="F1036" s="235" t="s">
        <v>1048</v>
      </c>
      <c r="H1036" s="234">
        <v>15.75</v>
      </c>
      <c r="I1036" s="233"/>
      <c r="L1036" s="232"/>
      <c r="M1036" s="231"/>
      <c r="N1036" s="230"/>
      <c r="O1036" s="230"/>
      <c r="P1036" s="230"/>
      <c r="Q1036" s="230"/>
      <c r="R1036" s="230"/>
      <c r="S1036" s="230"/>
      <c r="T1036" s="229"/>
      <c r="AT1036" s="228" t="s">
        <v>117</v>
      </c>
      <c r="AU1036" s="228" t="s">
        <v>42</v>
      </c>
      <c r="AV1036" s="227" t="s">
        <v>42</v>
      </c>
      <c r="AW1036" s="227" t="s">
        <v>19</v>
      </c>
      <c r="AX1036" s="227" t="s">
        <v>37</v>
      </c>
      <c r="AY1036" s="228" t="s">
        <v>108</v>
      </c>
    </row>
    <row r="1037" spans="2:65" s="227" customFormat="1" x14ac:dyDescent="0.3">
      <c r="B1037" s="232"/>
      <c r="D1037" s="240" t="s">
        <v>117</v>
      </c>
      <c r="E1037" s="239" t="s">
        <v>1</v>
      </c>
      <c r="F1037" s="238" t="s">
        <v>1211</v>
      </c>
      <c r="H1037" s="237">
        <v>162.33000000000001</v>
      </c>
      <c r="I1037" s="233"/>
      <c r="L1037" s="232"/>
      <c r="M1037" s="231"/>
      <c r="N1037" s="230"/>
      <c r="O1037" s="230"/>
      <c r="P1037" s="230"/>
      <c r="Q1037" s="230"/>
      <c r="R1037" s="230"/>
      <c r="S1037" s="230"/>
      <c r="T1037" s="229"/>
      <c r="AT1037" s="228" t="s">
        <v>117</v>
      </c>
      <c r="AU1037" s="228" t="s">
        <v>42</v>
      </c>
      <c r="AV1037" s="227" t="s">
        <v>42</v>
      </c>
      <c r="AW1037" s="227" t="s">
        <v>19</v>
      </c>
      <c r="AX1037" s="227" t="s">
        <v>37</v>
      </c>
      <c r="AY1037" s="228" t="s">
        <v>108</v>
      </c>
    </row>
    <row r="1038" spans="2:65" s="188" customFormat="1" ht="31.5" customHeight="1" x14ac:dyDescent="0.3">
      <c r="B1038" s="207"/>
      <c r="C1038" s="252" t="s">
        <v>1516</v>
      </c>
      <c r="D1038" s="252" t="s">
        <v>178</v>
      </c>
      <c r="E1038" s="251" t="s">
        <v>1463</v>
      </c>
      <c r="F1038" s="246" t="s">
        <v>1464</v>
      </c>
      <c r="G1038" s="250" t="s">
        <v>278</v>
      </c>
      <c r="H1038" s="249">
        <v>445.2</v>
      </c>
      <c r="I1038" s="248"/>
      <c r="J1038" s="247">
        <f>ROUND(I1038*H1038,2)</f>
        <v>0</v>
      </c>
      <c r="K1038" s="246" t="s">
        <v>279</v>
      </c>
      <c r="L1038" s="245"/>
      <c r="M1038" s="244" t="s">
        <v>1</v>
      </c>
      <c r="N1038" s="243" t="s">
        <v>26</v>
      </c>
      <c r="O1038" s="223"/>
      <c r="P1038" s="222">
        <f>O1038*H1038</f>
        <v>0</v>
      </c>
      <c r="Q1038" s="222">
        <v>3.5999999999999999E-3</v>
      </c>
      <c r="R1038" s="222">
        <f>Q1038*H1038</f>
        <v>1.6027199999999999</v>
      </c>
      <c r="S1038" s="222">
        <v>0</v>
      </c>
      <c r="T1038" s="221">
        <f>S1038*H1038</f>
        <v>0</v>
      </c>
      <c r="AR1038" s="193" t="s">
        <v>284</v>
      </c>
      <c r="AT1038" s="193" t="s">
        <v>178</v>
      </c>
      <c r="AU1038" s="193" t="s">
        <v>42</v>
      </c>
      <c r="AY1038" s="193" t="s">
        <v>108</v>
      </c>
      <c r="BE1038" s="194">
        <f>IF(N1038="základní",J1038,0)</f>
        <v>0</v>
      </c>
      <c r="BF1038" s="194">
        <f>IF(N1038="snížená",J1038,0)</f>
        <v>0</v>
      </c>
      <c r="BG1038" s="194">
        <f>IF(N1038="zákl. přenesená",J1038,0)</f>
        <v>0</v>
      </c>
      <c r="BH1038" s="194">
        <f>IF(N1038="sníž. přenesená",J1038,0)</f>
        <v>0</v>
      </c>
      <c r="BI1038" s="194">
        <f>IF(N1038="nulová",J1038,0)</f>
        <v>0</v>
      </c>
      <c r="BJ1038" s="193" t="s">
        <v>38</v>
      </c>
      <c r="BK1038" s="194">
        <f>ROUND(I1038*H1038,2)</f>
        <v>0</v>
      </c>
      <c r="BL1038" s="193" t="s">
        <v>192</v>
      </c>
      <c r="BM1038" s="193" t="s">
        <v>1465</v>
      </c>
    </row>
    <row r="1039" spans="2:65" s="188" customFormat="1" ht="27" x14ac:dyDescent="0.3">
      <c r="B1039" s="189"/>
      <c r="D1039" s="236" t="s">
        <v>243</v>
      </c>
      <c r="F1039" s="256" t="s">
        <v>1466</v>
      </c>
      <c r="I1039" s="255"/>
      <c r="L1039" s="189"/>
      <c r="M1039" s="254"/>
      <c r="N1039" s="223"/>
      <c r="O1039" s="223"/>
      <c r="P1039" s="223"/>
      <c r="Q1039" s="223"/>
      <c r="R1039" s="223"/>
      <c r="S1039" s="223"/>
      <c r="T1039" s="253"/>
      <c r="AT1039" s="193" t="s">
        <v>243</v>
      </c>
      <c r="AU1039" s="193" t="s">
        <v>42</v>
      </c>
    </row>
    <row r="1040" spans="2:65" s="257" customFormat="1" x14ac:dyDescent="0.3">
      <c r="B1040" s="262"/>
      <c r="D1040" s="236" t="s">
        <v>117</v>
      </c>
      <c r="E1040" s="258" t="s">
        <v>1</v>
      </c>
      <c r="F1040" s="264" t="s">
        <v>1467</v>
      </c>
      <c r="H1040" s="258" t="s">
        <v>1</v>
      </c>
      <c r="I1040" s="263"/>
      <c r="L1040" s="262"/>
      <c r="M1040" s="261"/>
      <c r="N1040" s="260"/>
      <c r="O1040" s="260"/>
      <c r="P1040" s="260"/>
      <c r="Q1040" s="260"/>
      <c r="R1040" s="260"/>
      <c r="S1040" s="260"/>
      <c r="T1040" s="259"/>
      <c r="AT1040" s="258" t="s">
        <v>117</v>
      </c>
      <c r="AU1040" s="258" t="s">
        <v>42</v>
      </c>
      <c r="AV1040" s="257" t="s">
        <v>38</v>
      </c>
      <c r="AW1040" s="257" t="s">
        <v>19</v>
      </c>
      <c r="AX1040" s="257" t="s">
        <v>37</v>
      </c>
      <c r="AY1040" s="258" t="s">
        <v>108</v>
      </c>
    </row>
    <row r="1041" spans="2:65" s="257" customFormat="1" x14ac:dyDescent="0.3">
      <c r="B1041" s="262"/>
      <c r="D1041" s="236" t="s">
        <v>117</v>
      </c>
      <c r="E1041" s="258" t="s">
        <v>1</v>
      </c>
      <c r="F1041" s="264" t="s">
        <v>1028</v>
      </c>
      <c r="H1041" s="258" t="s">
        <v>1</v>
      </c>
      <c r="I1041" s="263"/>
      <c r="L1041" s="262"/>
      <c r="M1041" s="261"/>
      <c r="N1041" s="260"/>
      <c r="O1041" s="260"/>
      <c r="P1041" s="260"/>
      <c r="Q1041" s="260"/>
      <c r="R1041" s="260"/>
      <c r="S1041" s="260"/>
      <c r="T1041" s="259"/>
      <c r="AT1041" s="258" t="s">
        <v>117</v>
      </c>
      <c r="AU1041" s="258" t="s">
        <v>42</v>
      </c>
      <c r="AV1041" s="257" t="s">
        <v>38</v>
      </c>
      <c r="AW1041" s="257" t="s">
        <v>19</v>
      </c>
      <c r="AX1041" s="257" t="s">
        <v>37</v>
      </c>
      <c r="AY1041" s="258" t="s">
        <v>108</v>
      </c>
    </row>
    <row r="1042" spans="2:65" s="227" customFormat="1" x14ac:dyDescent="0.3">
      <c r="B1042" s="232"/>
      <c r="D1042" s="236" t="s">
        <v>117</v>
      </c>
      <c r="E1042" s="228" t="s">
        <v>1</v>
      </c>
      <c r="F1042" s="235" t="s">
        <v>1048</v>
      </c>
      <c r="H1042" s="234">
        <v>15.75</v>
      </c>
      <c r="I1042" s="233"/>
      <c r="L1042" s="232"/>
      <c r="M1042" s="231"/>
      <c r="N1042" s="230"/>
      <c r="O1042" s="230"/>
      <c r="P1042" s="230"/>
      <c r="Q1042" s="230"/>
      <c r="R1042" s="230"/>
      <c r="S1042" s="230"/>
      <c r="T1042" s="229"/>
      <c r="AT1042" s="228" t="s">
        <v>117</v>
      </c>
      <c r="AU1042" s="228" t="s">
        <v>42</v>
      </c>
      <c r="AV1042" s="227" t="s">
        <v>42</v>
      </c>
      <c r="AW1042" s="227" t="s">
        <v>19</v>
      </c>
      <c r="AX1042" s="227" t="s">
        <v>37</v>
      </c>
      <c r="AY1042" s="228" t="s">
        <v>108</v>
      </c>
    </row>
    <row r="1043" spans="2:65" s="227" customFormat="1" x14ac:dyDescent="0.3">
      <c r="B1043" s="232"/>
      <c r="D1043" s="236" t="s">
        <v>117</v>
      </c>
      <c r="E1043" s="228" t="s">
        <v>1</v>
      </c>
      <c r="F1043" s="235" t="s">
        <v>1211</v>
      </c>
      <c r="H1043" s="234">
        <v>162.33000000000001</v>
      </c>
      <c r="I1043" s="233"/>
      <c r="L1043" s="232"/>
      <c r="M1043" s="231"/>
      <c r="N1043" s="230"/>
      <c r="O1043" s="230"/>
      <c r="P1043" s="230"/>
      <c r="Q1043" s="230"/>
      <c r="R1043" s="230"/>
      <c r="S1043" s="230"/>
      <c r="T1043" s="229"/>
      <c r="AT1043" s="228" t="s">
        <v>117</v>
      </c>
      <c r="AU1043" s="228" t="s">
        <v>42</v>
      </c>
      <c r="AV1043" s="227" t="s">
        <v>42</v>
      </c>
      <c r="AW1043" s="227" t="s">
        <v>19</v>
      </c>
      <c r="AX1043" s="227" t="s">
        <v>37</v>
      </c>
      <c r="AY1043" s="228" t="s">
        <v>108</v>
      </c>
    </row>
    <row r="1044" spans="2:65" s="227" customFormat="1" x14ac:dyDescent="0.3">
      <c r="B1044" s="232"/>
      <c r="D1044" s="240" t="s">
        <v>117</v>
      </c>
      <c r="F1044" s="238" t="s">
        <v>1468</v>
      </c>
      <c r="H1044" s="237">
        <v>445.2</v>
      </c>
      <c r="I1044" s="233"/>
      <c r="L1044" s="232"/>
      <c r="M1044" s="231"/>
      <c r="N1044" s="230"/>
      <c r="O1044" s="230"/>
      <c r="P1044" s="230"/>
      <c r="Q1044" s="230"/>
      <c r="R1044" s="230"/>
      <c r="S1044" s="230"/>
      <c r="T1044" s="229"/>
      <c r="AT1044" s="228" t="s">
        <v>117</v>
      </c>
      <c r="AU1044" s="228" t="s">
        <v>42</v>
      </c>
      <c r="AV1044" s="227" t="s">
        <v>42</v>
      </c>
      <c r="AW1044" s="227" t="s">
        <v>2</v>
      </c>
      <c r="AX1044" s="227" t="s">
        <v>38</v>
      </c>
      <c r="AY1044" s="228" t="s">
        <v>108</v>
      </c>
    </row>
    <row r="1045" spans="2:65" s="188" customFormat="1" ht="22.5" customHeight="1" x14ac:dyDescent="0.3">
      <c r="B1045" s="207"/>
      <c r="C1045" s="206" t="s">
        <v>1520</v>
      </c>
      <c r="D1045" s="206" t="s">
        <v>110</v>
      </c>
      <c r="E1045" s="205" t="s">
        <v>1470</v>
      </c>
      <c r="F1045" s="200" t="s">
        <v>1471</v>
      </c>
      <c r="G1045" s="204" t="s">
        <v>385</v>
      </c>
      <c r="H1045" s="203">
        <v>9</v>
      </c>
      <c r="I1045" s="202"/>
      <c r="J1045" s="201">
        <f>ROUND(I1045*H1045,2)</f>
        <v>0</v>
      </c>
      <c r="K1045" s="200" t="s">
        <v>279</v>
      </c>
      <c r="L1045" s="189"/>
      <c r="M1045" s="199" t="s">
        <v>1</v>
      </c>
      <c r="N1045" s="224" t="s">
        <v>26</v>
      </c>
      <c r="O1045" s="223"/>
      <c r="P1045" s="222">
        <f>O1045*H1045</f>
        <v>0</v>
      </c>
      <c r="Q1045" s="222">
        <v>8.0000000000000002E-3</v>
      </c>
      <c r="R1045" s="222">
        <f>Q1045*H1045</f>
        <v>7.2000000000000008E-2</v>
      </c>
      <c r="S1045" s="222">
        <v>0</v>
      </c>
      <c r="T1045" s="221">
        <f>S1045*H1045</f>
        <v>0</v>
      </c>
      <c r="AR1045" s="193" t="s">
        <v>192</v>
      </c>
      <c r="AT1045" s="193" t="s">
        <v>110</v>
      </c>
      <c r="AU1045" s="193" t="s">
        <v>42</v>
      </c>
      <c r="AY1045" s="193" t="s">
        <v>108</v>
      </c>
      <c r="BE1045" s="194">
        <f>IF(N1045="základní",J1045,0)</f>
        <v>0</v>
      </c>
      <c r="BF1045" s="194">
        <f>IF(N1045="snížená",J1045,0)</f>
        <v>0</v>
      </c>
      <c r="BG1045" s="194">
        <f>IF(N1045="zákl. přenesená",J1045,0)</f>
        <v>0</v>
      </c>
      <c r="BH1045" s="194">
        <f>IF(N1045="sníž. přenesená",J1045,0)</f>
        <v>0</v>
      </c>
      <c r="BI1045" s="194">
        <f>IF(N1045="nulová",J1045,0)</f>
        <v>0</v>
      </c>
      <c r="BJ1045" s="193" t="s">
        <v>38</v>
      </c>
      <c r="BK1045" s="194">
        <f>ROUND(I1045*H1045,2)</f>
        <v>0</v>
      </c>
      <c r="BL1045" s="193" t="s">
        <v>192</v>
      </c>
      <c r="BM1045" s="193" t="s">
        <v>1472</v>
      </c>
    </row>
    <row r="1046" spans="2:65" s="227" customFormat="1" x14ac:dyDescent="0.3">
      <c r="B1046" s="232"/>
      <c r="D1046" s="240" t="s">
        <v>117</v>
      </c>
      <c r="E1046" s="239" t="s">
        <v>1</v>
      </c>
      <c r="F1046" s="238" t="s">
        <v>1473</v>
      </c>
      <c r="H1046" s="237">
        <v>9</v>
      </c>
      <c r="I1046" s="233"/>
      <c r="L1046" s="232"/>
      <c r="M1046" s="231"/>
      <c r="N1046" s="230"/>
      <c r="O1046" s="230"/>
      <c r="P1046" s="230"/>
      <c r="Q1046" s="230"/>
      <c r="R1046" s="230"/>
      <c r="S1046" s="230"/>
      <c r="T1046" s="229"/>
      <c r="AT1046" s="228" t="s">
        <v>117</v>
      </c>
      <c r="AU1046" s="228" t="s">
        <v>42</v>
      </c>
      <c r="AV1046" s="227" t="s">
        <v>42</v>
      </c>
      <c r="AW1046" s="227" t="s">
        <v>19</v>
      </c>
      <c r="AX1046" s="227" t="s">
        <v>37</v>
      </c>
      <c r="AY1046" s="228" t="s">
        <v>108</v>
      </c>
    </row>
    <row r="1047" spans="2:65" s="188" customFormat="1" ht="22.5" customHeight="1" x14ac:dyDescent="0.3">
      <c r="B1047" s="207"/>
      <c r="C1047" s="252" t="s">
        <v>1524</v>
      </c>
      <c r="D1047" s="252" t="s">
        <v>178</v>
      </c>
      <c r="E1047" s="251" t="s">
        <v>1475</v>
      </c>
      <c r="F1047" s="246" t="s">
        <v>1476</v>
      </c>
      <c r="G1047" s="250" t="s">
        <v>278</v>
      </c>
      <c r="H1047" s="249">
        <v>28</v>
      </c>
      <c r="I1047" s="248"/>
      <c r="J1047" s="247">
        <f>ROUND(I1047*H1047,2)</f>
        <v>0</v>
      </c>
      <c r="K1047" s="246" t="s">
        <v>279</v>
      </c>
      <c r="L1047" s="245"/>
      <c r="M1047" s="244" t="s">
        <v>1</v>
      </c>
      <c r="N1047" s="243" t="s">
        <v>26</v>
      </c>
      <c r="O1047" s="223"/>
      <c r="P1047" s="222">
        <f>O1047*H1047</f>
        <v>0</v>
      </c>
      <c r="Q1047" s="222">
        <v>3.2000000000000002E-3</v>
      </c>
      <c r="R1047" s="222">
        <f>Q1047*H1047</f>
        <v>8.9599999999999999E-2</v>
      </c>
      <c r="S1047" s="222">
        <v>0</v>
      </c>
      <c r="T1047" s="221">
        <f>S1047*H1047</f>
        <v>0</v>
      </c>
      <c r="AR1047" s="193" t="s">
        <v>284</v>
      </c>
      <c r="AT1047" s="193" t="s">
        <v>178</v>
      </c>
      <c r="AU1047" s="193" t="s">
        <v>42</v>
      </c>
      <c r="AY1047" s="193" t="s">
        <v>108</v>
      </c>
      <c r="BE1047" s="194">
        <f>IF(N1047="základní",J1047,0)</f>
        <v>0</v>
      </c>
      <c r="BF1047" s="194">
        <f>IF(N1047="snížená",J1047,0)</f>
        <v>0</v>
      </c>
      <c r="BG1047" s="194">
        <f>IF(N1047="zákl. přenesená",J1047,0)</f>
        <v>0</v>
      </c>
      <c r="BH1047" s="194">
        <f>IF(N1047="sníž. přenesená",J1047,0)</f>
        <v>0</v>
      </c>
      <c r="BI1047" s="194">
        <f>IF(N1047="nulová",J1047,0)</f>
        <v>0</v>
      </c>
      <c r="BJ1047" s="193" t="s">
        <v>38</v>
      </c>
      <c r="BK1047" s="194">
        <f>ROUND(I1047*H1047,2)</f>
        <v>0</v>
      </c>
      <c r="BL1047" s="193" t="s">
        <v>192</v>
      </c>
      <c r="BM1047" s="193" t="s">
        <v>1477</v>
      </c>
    </row>
    <row r="1048" spans="2:65" s="188" customFormat="1" ht="27" x14ac:dyDescent="0.3">
      <c r="B1048" s="189"/>
      <c r="D1048" s="236" t="s">
        <v>243</v>
      </c>
      <c r="F1048" s="256" t="s">
        <v>1478</v>
      </c>
      <c r="I1048" s="255"/>
      <c r="L1048" s="189"/>
      <c r="M1048" s="254"/>
      <c r="N1048" s="223"/>
      <c r="O1048" s="223"/>
      <c r="P1048" s="223"/>
      <c r="Q1048" s="223"/>
      <c r="R1048" s="223"/>
      <c r="S1048" s="223"/>
      <c r="T1048" s="253"/>
      <c r="AT1048" s="193" t="s">
        <v>243</v>
      </c>
      <c r="AU1048" s="193" t="s">
        <v>42</v>
      </c>
    </row>
    <row r="1049" spans="2:65" s="227" customFormat="1" x14ac:dyDescent="0.3">
      <c r="B1049" s="232"/>
      <c r="D1049" s="240" t="s">
        <v>117</v>
      </c>
      <c r="F1049" s="238" t="s">
        <v>1479</v>
      </c>
      <c r="H1049" s="237">
        <v>28</v>
      </c>
      <c r="I1049" s="233"/>
      <c r="L1049" s="232"/>
      <c r="M1049" s="231"/>
      <c r="N1049" s="230"/>
      <c r="O1049" s="230"/>
      <c r="P1049" s="230"/>
      <c r="Q1049" s="230"/>
      <c r="R1049" s="230"/>
      <c r="S1049" s="230"/>
      <c r="T1049" s="229"/>
      <c r="AT1049" s="228" t="s">
        <v>117</v>
      </c>
      <c r="AU1049" s="228" t="s">
        <v>42</v>
      </c>
      <c r="AV1049" s="227" t="s">
        <v>42</v>
      </c>
      <c r="AW1049" s="227" t="s">
        <v>2</v>
      </c>
      <c r="AX1049" s="227" t="s">
        <v>38</v>
      </c>
      <c r="AY1049" s="228" t="s">
        <v>108</v>
      </c>
    </row>
    <row r="1050" spans="2:65" s="188" customFormat="1" ht="22.5" customHeight="1" x14ac:dyDescent="0.3">
      <c r="B1050" s="207"/>
      <c r="C1050" s="206" t="s">
        <v>1527</v>
      </c>
      <c r="D1050" s="206" t="s">
        <v>110</v>
      </c>
      <c r="E1050" s="205" t="s">
        <v>1481</v>
      </c>
      <c r="F1050" s="200" t="s">
        <v>1482</v>
      </c>
      <c r="G1050" s="204" t="s">
        <v>113</v>
      </c>
      <c r="H1050" s="203">
        <v>178.08</v>
      </c>
      <c r="I1050" s="202"/>
      <c r="J1050" s="201">
        <f>ROUND(I1050*H1050,2)</f>
        <v>0</v>
      </c>
      <c r="K1050" s="200" t="s">
        <v>279</v>
      </c>
      <c r="L1050" s="189"/>
      <c r="M1050" s="199" t="s">
        <v>1</v>
      </c>
      <c r="N1050" s="224" t="s">
        <v>26</v>
      </c>
      <c r="O1050" s="223"/>
      <c r="P1050" s="222">
        <f>O1050*H1050</f>
        <v>0</v>
      </c>
      <c r="Q1050" s="222">
        <v>0</v>
      </c>
      <c r="R1050" s="222">
        <f>Q1050*H1050</f>
        <v>0</v>
      </c>
      <c r="S1050" s="222">
        <v>1.12E-2</v>
      </c>
      <c r="T1050" s="221">
        <f>S1050*H1050</f>
        <v>1.994496</v>
      </c>
      <c r="AR1050" s="193" t="s">
        <v>192</v>
      </c>
      <c r="AT1050" s="193" t="s">
        <v>110</v>
      </c>
      <c r="AU1050" s="193" t="s">
        <v>42</v>
      </c>
      <c r="AY1050" s="193" t="s">
        <v>108</v>
      </c>
      <c r="BE1050" s="194">
        <f>IF(N1050="základní",J1050,0)</f>
        <v>0</v>
      </c>
      <c r="BF1050" s="194">
        <f>IF(N1050="snížená",J1050,0)</f>
        <v>0</v>
      </c>
      <c r="BG1050" s="194">
        <f>IF(N1050="zákl. přenesená",J1050,0)</f>
        <v>0</v>
      </c>
      <c r="BH1050" s="194">
        <f>IF(N1050="sníž. přenesená",J1050,0)</f>
        <v>0</v>
      </c>
      <c r="BI1050" s="194">
        <f>IF(N1050="nulová",J1050,0)</f>
        <v>0</v>
      </c>
      <c r="BJ1050" s="193" t="s">
        <v>38</v>
      </c>
      <c r="BK1050" s="194">
        <f>ROUND(I1050*H1050,2)</f>
        <v>0</v>
      </c>
      <c r="BL1050" s="193" t="s">
        <v>192</v>
      </c>
      <c r="BM1050" s="193" t="s">
        <v>1483</v>
      </c>
    </row>
    <row r="1051" spans="2:65" s="257" customFormat="1" x14ac:dyDescent="0.3">
      <c r="B1051" s="262"/>
      <c r="D1051" s="236" t="s">
        <v>117</v>
      </c>
      <c r="E1051" s="258" t="s">
        <v>1</v>
      </c>
      <c r="F1051" s="264" t="s">
        <v>1028</v>
      </c>
      <c r="H1051" s="258" t="s">
        <v>1</v>
      </c>
      <c r="I1051" s="263"/>
      <c r="L1051" s="262"/>
      <c r="M1051" s="261"/>
      <c r="N1051" s="260"/>
      <c r="O1051" s="260"/>
      <c r="P1051" s="260"/>
      <c r="Q1051" s="260"/>
      <c r="R1051" s="260"/>
      <c r="S1051" s="260"/>
      <c r="T1051" s="259"/>
      <c r="AT1051" s="258" t="s">
        <v>117</v>
      </c>
      <c r="AU1051" s="258" t="s">
        <v>42</v>
      </c>
      <c r="AV1051" s="257" t="s">
        <v>38</v>
      </c>
      <c r="AW1051" s="257" t="s">
        <v>19</v>
      </c>
      <c r="AX1051" s="257" t="s">
        <v>37</v>
      </c>
      <c r="AY1051" s="258" t="s">
        <v>108</v>
      </c>
    </row>
    <row r="1052" spans="2:65" s="227" customFormat="1" x14ac:dyDescent="0.3">
      <c r="B1052" s="232"/>
      <c r="D1052" s="236" t="s">
        <v>117</v>
      </c>
      <c r="E1052" s="228" t="s">
        <v>1</v>
      </c>
      <c r="F1052" s="235" t="s">
        <v>1048</v>
      </c>
      <c r="H1052" s="234">
        <v>15.75</v>
      </c>
      <c r="I1052" s="233"/>
      <c r="L1052" s="232"/>
      <c r="M1052" s="231"/>
      <c r="N1052" s="230"/>
      <c r="O1052" s="230"/>
      <c r="P1052" s="230"/>
      <c r="Q1052" s="230"/>
      <c r="R1052" s="230"/>
      <c r="S1052" s="230"/>
      <c r="T1052" s="229"/>
      <c r="AT1052" s="228" t="s">
        <v>117</v>
      </c>
      <c r="AU1052" s="228" t="s">
        <v>42</v>
      </c>
      <c r="AV1052" s="227" t="s">
        <v>42</v>
      </c>
      <c r="AW1052" s="227" t="s">
        <v>19</v>
      </c>
      <c r="AX1052" s="227" t="s">
        <v>37</v>
      </c>
      <c r="AY1052" s="228" t="s">
        <v>108</v>
      </c>
    </row>
    <row r="1053" spans="2:65" s="227" customFormat="1" x14ac:dyDescent="0.3">
      <c r="B1053" s="232"/>
      <c r="D1053" s="240" t="s">
        <v>117</v>
      </c>
      <c r="E1053" s="239" t="s">
        <v>1</v>
      </c>
      <c r="F1053" s="238" t="s">
        <v>1211</v>
      </c>
      <c r="H1053" s="237">
        <v>162.33000000000001</v>
      </c>
      <c r="I1053" s="233"/>
      <c r="L1053" s="232"/>
      <c r="M1053" s="231"/>
      <c r="N1053" s="230"/>
      <c r="O1053" s="230"/>
      <c r="P1053" s="230"/>
      <c r="Q1053" s="230"/>
      <c r="R1053" s="230"/>
      <c r="S1053" s="230"/>
      <c r="T1053" s="229"/>
      <c r="AT1053" s="228" t="s">
        <v>117</v>
      </c>
      <c r="AU1053" s="228" t="s">
        <v>42</v>
      </c>
      <c r="AV1053" s="227" t="s">
        <v>42</v>
      </c>
      <c r="AW1053" s="227" t="s">
        <v>19</v>
      </c>
      <c r="AX1053" s="227" t="s">
        <v>37</v>
      </c>
      <c r="AY1053" s="228" t="s">
        <v>108</v>
      </c>
    </row>
    <row r="1054" spans="2:65" s="188" customFormat="1" ht="22.5" customHeight="1" x14ac:dyDescent="0.3">
      <c r="B1054" s="207"/>
      <c r="C1054" s="206" t="s">
        <v>1532</v>
      </c>
      <c r="D1054" s="206" t="s">
        <v>110</v>
      </c>
      <c r="E1054" s="205" t="s">
        <v>1485</v>
      </c>
      <c r="F1054" s="200" t="s">
        <v>1486</v>
      </c>
      <c r="G1054" s="204" t="s">
        <v>385</v>
      </c>
      <c r="H1054" s="203">
        <v>9</v>
      </c>
      <c r="I1054" s="202"/>
      <c r="J1054" s="201">
        <f>ROUND(I1054*H1054,2)</f>
        <v>0</v>
      </c>
      <c r="K1054" s="200" t="s">
        <v>279</v>
      </c>
      <c r="L1054" s="189"/>
      <c r="M1054" s="199" t="s">
        <v>1</v>
      </c>
      <c r="N1054" s="224" t="s">
        <v>26</v>
      </c>
      <c r="O1054" s="223"/>
      <c r="P1054" s="222">
        <f>O1054*H1054</f>
        <v>0</v>
      </c>
      <c r="Q1054" s="222">
        <v>0</v>
      </c>
      <c r="R1054" s="222">
        <f>Q1054*H1054</f>
        <v>0</v>
      </c>
      <c r="S1054" s="222">
        <v>1.8079999999999999E-2</v>
      </c>
      <c r="T1054" s="221">
        <f>S1054*H1054</f>
        <v>0.16271999999999998</v>
      </c>
      <c r="AR1054" s="193" t="s">
        <v>192</v>
      </c>
      <c r="AT1054" s="193" t="s">
        <v>110</v>
      </c>
      <c r="AU1054" s="193" t="s">
        <v>42</v>
      </c>
      <c r="AY1054" s="193" t="s">
        <v>108</v>
      </c>
      <c r="BE1054" s="194">
        <f>IF(N1054="základní",J1054,0)</f>
        <v>0</v>
      </c>
      <c r="BF1054" s="194">
        <f>IF(N1054="snížená",J1054,0)</f>
        <v>0</v>
      </c>
      <c r="BG1054" s="194">
        <f>IF(N1054="zákl. přenesená",J1054,0)</f>
        <v>0</v>
      </c>
      <c r="BH1054" s="194">
        <f>IF(N1054="sníž. přenesená",J1054,0)</f>
        <v>0</v>
      </c>
      <c r="BI1054" s="194">
        <f>IF(N1054="nulová",J1054,0)</f>
        <v>0</v>
      </c>
      <c r="BJ1054" s="193" t="s">
        <v>38</v>
      </c>
      <c r="BK1054" s="194">
        <f>ROUND(I1054*H1054,2)</f>
        <v>0</v>
      </c>
      <c r="BL1054" s="193" t="s">
        <v>192</v>
      </c>
      <c r="BM1054" s="193" t="s">
        <v>1487</v>
      </c>
    </row>
    <row r="1055" spans="2:65" s="227" customFormat="1" x14ac:dyDescent="0.3">
      <c r="B1055" s="232"/>
      <c r="D1055" s="240" t="s">
        <v>117</v>
      </c>
      <c r="E1055" s="239" t="s">
        <v>1</v>
      </c>
      <c r="F1055" s="238" t="s">
        <v>1473</v>
      </c>
      <c r="H1055" s="237">
        <v>9</v>
      </c>
      <c r="I1055" s="233"/>
      <c r="L1055" s="232"/>
      <c r="M1055" s="231"/>
      <c r="N1055" s="230"/>
      <c r="O1055" s="230"/>
      <c r="P1055" s="230"/>
      <c r="Q1055" s="230"/>
      <c r="R1055" s="230"/>
      <c r="S1055" s="230"/>
      <c r="T1055" s="229"/>
      <c r="AT1055" s="228" t="s">
        <v>117</v>
      </c>
      <c r="AU1055" s="228" t="s">
        <v>42</v>
      </c>
      <c r="AV1055" s="227" t="s">
        <v>42</v>
      </c>
      <c r="AW1055" s="227" t="s">
        <v>19</v>
      </c>
      <c r="AX1055" s="227" t="s">
        <v>37</v>
      </c>
      <c r="AY1055" s="228" t="s">
        <v>108</v>
      </c>
    </row>
    <row r="1056" spans="2:65" s="188" customFormat="1" ht="22.5" customHeight="1" x14ac:dyDescent="0.3">
      <c r="B1056" s="207"/>
      <c r="C1056" s="206" t="s">
        <v>1536</v>
      </c>
      <c r="D1056" s="206" t="s">
        <v>110</v>
      </c>
      <c r="E1056" s="205" t="s">
        <v>1489</v>
      </c>
      <c r="F1056" s="200" t="s">
        <v>1490</v>
      </c>
      <c r="G1056" s="204" t="s">
        <v>113</v>
      </c>
      <c r="H1056" s="203">
        <v>178.08</v>
      </c>
      <c r="I1056" s="202"/>
      <c r="J1056" s="201">
        <f>ROUND(I1056*H1056,2)</f>
        <v>0</v>
      </c>
      <c r="K1056" s="200" t="s">
        <v>279</v>
      </c>
      <c r="L1056" s="189"/>
      <c r="M1056" s="199" t="s">
        <v>1</v>
      </c>
      <c r="N1056" s="224" t="s">
        <v>26</v>
      </c>
      <c r="O1056" s="223"/>
      <c r="P1056" s="222">
        <f>O1056*H1056</f>
        <v>0</v>
      </c>
      <c r="Q1056" s="222">
        <v>4.0000000000000003E-5</v>
      </c>
      <c r="R1056" s="222">
        <f>Q1056*H1056</f>
        <v>7.1232000000000014E-3</v>
      </c>
      <c r="S1056" s="222">
        <v>0</v>
      </c>
      <c r="T1056" s="221">
        <f>S1056*H1056</f>
        <v>0</v>
      </c>
      <c r="AR1056" s="193" t="s">
        <v>192</v>
      </c>
      <c r="AT1056" s="193" t="s">
        <v>110</v>
      </c>
      <c r="AU1056" s="193" t="s">
        <v>42</v>
      </c>
      <c r="AY1056" s="193" t="s">
        <v>108</v>
      </c>
      <c r="BE1056" s="194">
        <f>IF(N1056="základní",J1056,0)</f>
        <v>0</v>
      </c>
      <c r="BF1056" s="194">
        <f>IF(N1056="snížená",J1056,0)</f>
        <v>0</v>
      </c>
      <c r="BG1056" s="194">
        <f>IF(N1056="zákl. přenesená",J1056,0)</f>
        <v>0</v>
      </c>
      <c r="BH1056" s="194">
        <f>IF(N1056="sníž. přenesená",J1056,0)</f>
        <v>0</v>
      </c>
      <c r="BI1056" s="194">
        <f>IF(N1056="nulová",J1056,0)</f>
        <v>0</v>
      </c>
      <c r="BJ1056" s="193" t="s">
        <v>38</v>
      </c>
      <c r="BK1056" s="194">
        <f>ROUND(I1056*H1056,2)</f>
        <v>0</v>
      </c>
      <c r="BL1056" s="193" t="s">
        <v>192</v>
      </c>
      <c r="BM1056" s="193" t="s">
        <v>1491</v>
      </c>
    </row>
    <row r="1057" spans="2:65" s="257" customFormat="1" x14ac:dyDescent="0.3">
      <c r="B1057" s="262"/>
      <c r="D1057" s="236" t="s">
        <v>117</v>
      </c>
      <c r="E1057" s="258" t="s">
        <v>1</v>
      </c>
      <c r="F1057" s="264" t="s">
        <v>1028</v>
      </c>
      <c r="H1057" s="258" t="s">
        <v>1</v>
      </c>
      <c r="I1057" s="263"/>
      <c r="L1057" s="262"/>
      <c r="M1057" s="261"/>
      <c r="N1057" s="260"/>
      <c r="O1057" s="260"/>
      <c r="P1057" s="260"/>
      <c r="Q1057" s="260"/>
      <c r="R1057" s="260"/>
      <c r="S1057" s="260"/>
      <c r="T1057" s="259"/>
      <c r="AT1057" s="258" t="s">
        <v>117</v>
      </c>
      <c r="AU1057" s="258" t="s">
        <v>42</v>
      </c>
      <c r="AV1057" s="257" t="s">
        <v>38</v>
      </c>
      <c r="AW1057" s="257" t="s">
        <v>19</v>
      </c>
      <c r="AX1057" s="257" t="s">
        <v>37</v>
      </c>
      <c r="AY1057" s="258" t="s">
        <v>108</v>
      </c>
    </row>
    <row r="1058" spans="2:65" s="227" customFormat="1" x14ac:dyDescent="0.3">
      <c r="B1058" s="232"/>
      <c r="D1058" s="236" t="s">
        <v>117</v>
      </c>
      <c r="E1058" s="228" t="s">
        <v>1</v>
      </c>
      <c r="F1058" s="235" t="s">
        <v>1048</v>
      </c>
      <c r="H1058" s="234">
        <v>15.75</v>
      </c>
      <c r="I1058" s="233"/>
      <c r="L1058" s="232"/>
      <c r="M1058" s="231"/>
      <c r="N1058" s="230"/>
      <c r="O1058" s="230"/>
      <c r="P1058" s="230"/>
      <c r="Q1058" s="230"/>
      <c r="R1058" s="230"/>
      <c r="S1058" s="230"/>
      <c r="T1058" s="229"/>
      <c r="AT1058" s="228" t="s">
        <v>117</v>
      </c>
      <c r="AU1058" s="228" t="s">
        <v>42</v>
      </c>
      <c r="AV1058" s="227" t="s">
        <v>42</v>
      </c>
      <c r="AW1058" s="227" t="s">
        <v>19</v>
      </c>
      <c r="AX1058" s="227" t="s">
        <v>37</v>
      </c>
      <c r="AY1058" s="228" t="s">
        <v>108</v>
      </c>
    </row>
    <row r="1059" spans="2:65" s="227" customFormat="1" x14ac:dyDescent="0.3">
      <c r="B1059" s="232"/>
      <c r="D1059" s="240" t="s">
        <v>117</v>
      </c>
      <c r="E1059" s="239" t="s">
        <v>1</v>
      </c>
      <c r="F1059" s="238" t="s">
        <v>1211</v>
      </c>
      <c r="H1059" s="237">
        <v>162.33000000000001</v>
      </c>
      <c r="I1059" s="233"/>
      <c r="L1059" s="232"/>
      <c r="M1059" s="231"/>
      <c r="N1059" s="230"/>
      <c r="O1059" s="230"/>
      <c r="P1059" s="230"/>
      <c r="Q1059" s="230"/>
      <c r="R1059" s="230"/>
      <c r="S1059" s="230"/>
      <c r="T1059" s="229"/>
      <c r="AT1059" s="228" t="s">
        <v>117</v>
      </c>
      <c r="AU1059" s="228" t="s">
        <v>42</v>
      </c>
      <c r="AV1059" s="227" t="s">
        <v>42</v>
      </c>
      <c r="AW1059" s="227" t="s">
        <v>19</v>
      </c>
      <c r="AX1059" s="227" t="s">
        <v>37</v>
      </c>
      <c r="AY1059" s="228" t="s">
        <v>108</v>
      </c>
    </row>
    <row r="1060" spans="2:65" s="188" customFormat="1" ht="22.5" customHeight="1" x14ac:dyDescent="0.3">
      <c r="B1060" s="207"/>
      <c r="C1060" s="206" t="s">
        <v>1540</v>
      </c>
      <c r="D1060" s="206" t="s">
        <v>110</v>
      </c>
      <c r="E1060" s="205" t="s">
        <v>1493</v>
      </c>
      <c r="F1060" s="200" t="s">
        <v>1494</v>
      </c>
      <c r="G1060" s="204" t="s">
        <v>163</v>
      </c>
      <c r="H1060" s="203">
        <v>1.7709999999999999</v>
      </c>
      <c r="I1060" s="202"/>
      <c r="J1060" s="201">
        <f>ROUND(I1060*H1060,2)</f>
        <v>0</v>
      </c>
      <c r="K1060" s="200" t="s">
        <v>279</v>
      </c>
      <c r="L1060" s="189"/>
      <c r="M1060" s="199" t="s">
        <v>1</v>
      </c>
      <c r="N1060" s="224" t="s">
        <v>26</v>
      </c>
      <c r="O1060" s="223"/>
      <c r="P1060" s="222">
        <f>O1060*H1060</f>
        <v>0</v>
      </c>
      <c r="Q1060" s="222">
        <v>0</v>
      </c>
      <c r="R1060" s="222">
        <f>Q1060*H1060</f>
        <v>0</v>
      </c>
      <c r="S1060" s="222">
        <v>0</v>
      </c>
      <c r="T1060" s="221">
        <f>S1060*H1060</f>
        <v>0</v>
      </c>
      <c r="AR1060" s="193" t="s">
        <v>192</v>
      </c>
      <c r="AT1060" s="193" t="s">
        <v>110</v>
      </c>
      <c r="AU1060" s="193" t="s">
        <v>42</v>
      </c>
      <c r="AY1060" s="193" t="s">
        <v>108</v>
      </c>
      <c r="BE1060" s="194">
        <f>IF(N1060="základní",J1060,0)</f>
        <v>0</v>
      </c>
      <c r="BF1060" s="194">
        <f>IF(N1060="snížená",J1060,0)</f>
        <v>0</v>
      </c>
      <c r="BG1060" s="194">
        <f>IF(N1060="zákl. přenesená",J1060,0)</f>
        <v>0</v>
      </c>
      <c r="BH1060" s="194">
        <f>IF(N1060="sníž. přenesená",J1060,0)</f>
        <v>0</v>
      </c>
      <c r="BI1060" s="194">
        <f>IF(N1060="nulová",J1060,0)</f>
        <v>0</v>
      </c>
      <c r="BJ1060" s="193" t="s">
        <v>38</v>
      </c>
      <c r="BK1060" s="194">
        <f>ROUND(I1060*H1060,2)</f>
        <v>0</v>
      </c>
      <c r="BL1060" s="193" t="s">
        <v>192</v>
      </c>
      <c r="BM1060" s="193" t="s">
        <v>1495</v>
      </c>
    </row>
    <row r="1061" spans="2:65" s="208" customFormat="1" ht="29.85" customHeight="1" x14ac:dyDescent="0.3">
      <c r="B1061" s="216"/>
      <c r="D1061" s="220" t="s">
        <v>36</v>
      </c>
      <c r="E1061" s="219" t="s">
        <v>1496</v>
      </c>
      <c r="F1061" s="219" t="s">
        <v>1497</v>
      </c>
      <c r="I1061" s="218"/>
      <c r="J1061" s="217">
        <f>BK1061</f>
        <v>0</v>
      </c>
      <c r="L1061" s="216"/>
      <c r="M1061" s="215"/>
      <c r="N1061" s="213"/>
      <c r="O1061" s="213"/>
      <c r="P1061" s="214">
        <f>SUM(P1062:P1223)</f>
        <v>0</v>
      </c>
      <c r="Q1061" s="213"/>
      <c r="R1061" s="214">
        <f>SUM(R1062:R1223)</f>
        <v>1.1232415</v>
      </c>
      <c r="S1061" s="213"/>
      <c r="T1061" s="212">
        <f>SUM(T1062:T1223)</f>
        <v>0.20047680000000001</v>
      </c>
      <c r="AR1061" s="210" t="s">
        <v>42</v>
      </c>
      <c r="AT1061" s="211" t="s">
        <v>36</v>
      </c>
      <c r="AU1061" s="211" t="s">
        <v>38</v>
      </c>
      <c r="AY1061" s="210" t="s">
        <v>108</v>
      </c>
      <c r="BK1061" s="209">
        <f>SUM(BK1062:BK1223)</f>
        <v>0</v>
      </c>
    </row>
    <row r="1062" spans="2:65" s="188" customFormat="1" ht="22.5" customHeight="1" x14ac:dyDescent="0.3">
      <c r="B1062" s="207"/>
      <c r="C1062" s="206" t="s">
        <v>1548</v>
      </c>
      <c r="D1062" s="206" t="s">
        <v>110</v>
      </c>
      <c r="E1062" s="205" t="s">
        <v>1499</v>
      </c>
      <c r="F1062" s="200" t="s">
        <v>1500</v>
      </c>
      <c r="G1062" s="204" t="s">
        <v>113</v>
      </c>
      <c r="H1062" s="203">
        <v>69.975999999999999</v>
      </c>
      <c r="I1062" s="202"/>
      <c r="J1062" s="201">
        <f>ROUND(I1062*H1062,2)</f>
        <v>0</v>
      </c>
      <c r="K1062" s="200" t="s">
        <v>279</v>
      </c>
      <c r="L1062" s="189"/>
      <c r="M1062" s="199" t="s">
        <v>1</v>
      </c>
      <c r="N1062" s="224" t="s">
        <v>26</v>
      </c>
      <c r="O1062" s="223"/>
      <c r="P1062" s="222">
        <f>O1062*H1062</f>
        <v>0</v>
      </c>
      <c r="Q1062" s="222">
        <v>2.5000000000000001E-4</v>
      </c>
      <c r="R1062" s="222">
        <f>Q1062*H1062</f>
        <v>1.7493999999999999E-2</v>
      </c>
      <c r="S1062" s="222">
        <v>0</v>
      </c>
      <c r="T1062" s="221">
        <f>S1062*H1062</f>
        <v>0</v>
      </c>
      <c r="AR1062" s="193" t="s">
        <v>192</v>
      </c>
      <c r="AT1062" s="193" t="s">
        <v>110</v>
      </c>
      <c r="AU1062" s="193" t="s">
        <v>42</v>
      </c>
      <c r="AY1062" s="193" t="s">
        <v>108</v>
      </c>
      <c r="BE1062" s="194">
        <f>IF(N1062="základní",J1062,0)</f>
        <v>0</v>
      </c>
      <c r="BF1062" s="194">
        <f>IF(N1062="snížená",J1062,0)</f>
        <v>0</v>
      </c>
      <c r="BG1062" s="194">
        <f>IF(N1062="zákl. přenesená",J1062,0)</f>
        <v>0</v>
      </c>
      <c r="BH1062" s="194">
        <f>IF(N1062="sníž. přenesená",J1062,0)</f>
        <v>0</v>
      </c>
      <c r="BI1062" s="194">
        <f>IF(N1062="nulová",J1062,0)</f>
        <v>0</v>
      </c>
      <c r="BJ1062" s="193" t="s">
        <v>38</v>
      </c>
      <c r="BK1062" s="194">
        <f>ROUND(I1062*H1062,2)</f>
        <v>0</v>
      </c>
      <c r="BL1062" s="193" t="s">
        <v>192</v>
      </c>
      <c r="BM1062" s="193" t="s">
        <v>1501</v>
      </c>
    </row>
    <row r="1063" spans="2:65" s="257" customFormat="1" x14ac:dyDescent="0.3">
      <c r="B1063" s="262"/>
      <c r="D1063" s="236" t="s">
        <v>117</v>
      </c>
      <c r="E1063" s="258" t="s">
        <v>1</v>
      </c>
      <c r="F1063" s="264" t="s">
        <v>415</v>
      </c>
      <c r="H1063" s="258" t="s">
        <v>1</v>
      </c>
      <c r="I1063" s="263"/>
      <c r="L1063" s="262"/>
      <c r="M1063" s="261"/>
      <c r="N1063" s="260"/>
      <c r="O1063" s="260"/>
      <c r="P1063" s="260"/>
      <c r="Q1063" s="260"/>
      <c r="R1063" s="260"/>
      <c r="S1063" s="260"/>
      <c r="T1063" s="259"/>
      <c r="AT1063" s="258" t="s">
        <v>117</v>
      </c>
      <c r="AU1063" s="258" t="s">
        <v>42</v>
      </c>
      <c r="AV1063" s="257" t="s">
        <v>38</v>
      </c>
      <c r="AW1063" s="257" t="s">
        <v>19</v>
      </c>
      <c r="AX1063" s="257" t="s">
        <v>37</v>
      </c>
      <c r="AY1063" s="258" t="s">
        <v>108</v>
      </c>
    </row>
    <row r="1064" spans="2:65" s="227" customFormat="1" x14ac:dyDescent="0.3">
      <c r="B1064" s="232"/>
      <c r="D1064" s="236" t="s">
        <v>117</v>
      </c>
      <c r="E1064" s="228" t="s">
        <v>1</v>
      </c>
      <c r="F1064" s="235" t="s">
        <v>595</v>
      </c>
      <c r="H1064" s="234">
        <v>6.3</v>
      </c>
      <c r="I1064" s="233"/>
      <c r="L1064" s="232"/>
      <c r="M1064" s="231"/>
      <c r="N1064" s="230"/>
      <c r="O1064" s="230"/>
      <c r="P1064" s="230"/>
      <c r="Q1064" s="230"/>
      <c r="R1064" s="230"/>
      <c r="S1064" s="230"/>
      <c r="T1064" s="229"/>
      <c r="AT1064" s="228" t="s">
        <v>117</v>
      </c>
      <c r="AU1064" s="228" t="s">
        <v>42</v>
      </c>
      <c r="AV1064" s="227" t="s">
        <v>42</v>
      </c>
      <c r="AW1064" s="227" t="s">
        <v>19</v>
      </c>
      <c r="AX1064" s="227" t="s">
        <v>37</v>
      </c>
      <c r="AY1064" s="228" t="s">
        <v>108</v>
      </c>
    </row>
    <row r="1065" spans="2:65" s="227" customFormat="1" x14ac:dyDescent="0.3">
      <c r="B1065" s="232"/>
      <c r="D1065" s="236" t="s">
        <v>117</v>
      </c>
      <c r="E1065" s="228" t="s">
        <v>1</v>
      </c>
      <c r="F1065" s="235" t="s">
        <v>596</v>
      </c>
      <c r="H1065" s="234">
        <v>15.6</v>
      </c>
      <c r="I1065" s="233"/>
      <c r="L1065" s="232"/>
      <c r="M1065" s="231"/>
      <c r="N1065" s="230"/>
      <c r="O1065" s="230"/>
      <c r="P1065" s="230"/>
      <c r="Q1065" s="230"/>
      <c r="R1065" s="230"/>
      <c r="S1065" s="230"/>
      <c r="T1065" s="229"/>
      <c r="AT1065" s="228" t="s">
        <v>117</v>
      </c>
      <c r="AU1065" s="228" t="s">
        <v>42</v>
      </c>
      <c r="AV1065" s="227" t="s">
        <v>42</v>
      </c>
      <c r="AW1065" s="227" t="s">
        <v>19</v>
      </c>
      <c r="AX1065" s="227" t="s">
        <v>37</v>
      </c>
      <c r="AY1065" s="228" t="s">
        <v>108</v>
      </c>
    </row>
    <row r="1066" spans="2:65" s="227" customFormat="1" x14ac:dyDescent="0.3">
      <c r="B1066" s="232"/>
      <c r="D1066" s="236" t="s">
        <v>117</v>
      </c>
      <c r="E1066" s="228" t="s">
        <v>1</v>
      </c>
      <c r="F1066" s="235" t="s">
        <v>597</v>
      </c>
      <c r="H1066" s="234">
        <v>8.8450000000000006</v>
      </c>
      <c r="I1066" s="233"/>
      <c r="L1066" s="232"/>
      <c r="M1066" s="231"/>
      <c r="N1066" s="230"/>
      <c r="O1066" s="230"/>
      <c r="P1066" s="230"/>
      <c r="Q1066" s="230"/>
      <c r="R1066" s="230"/>
      <c r="S1066" s="230"/>
      <c r="T1066" s="229"/>
      <c r="AT1066" s="228" t="s">
        <v>117</v>
      </c>
      <c r="AU1066" s="228" t="s">
        <v>42</v>
      </c>
      <c r="AV1066" s="227" t="s">
        <v>42</v>
      </c>
      <c r="AW1066" s="227" t="s">
        <v>19</v>
      </c>
      <c r="AX1066" s="227" t="s">
        <v>37</v>
      </c>
      <c r="AY1066" s="228" t="s">
        <v>108</v>
      </c>
    </row>
    <row r="1067" spans="2:65" s="227" customFormat="1" x14ac:dyDescent="0.3">
      <c r="B1067" s="232"/>
      <c r="D1067" s="236" t="s">
        <v>117</v>
      </c>
      <c r="E1067" s="228" t="s">
        <v>1</v>
      </c>
      <c r="F1067" s="235" t="s">
        <v>598</v>
      </c>
      <c r="H1067" s="234">
        <v>7.7809999999999997</v>
      </c>
      <c r="I1067" s="233"/>
      <c r="L1067" s="232"/>
      <c r="M1067" s="231"/>
      <c r="N1067" s="230"/>
      <c r="O1067" s="230"/>
      <c r="P1067" s="230"/>
      <c r="Q1067" s="230"/>
      <c r="R1067" s="230"/>
      <c r="S1067" s="230"/>
      <c r="T1067" s="229"/>
      <c r="AT1067" s="228" t="s">
        <v>117</v>
      </c>
      <c r="AU1067" s="228" t="s">
        <v>42</v>
      </c>
      <c r="AV1067" s="227" t="s">
        <v>42</v>
      </c>
      <c r="AW1067" s="227" t="s">
        <v>19</v>
      </c>
      <c r="AX1067" s="227" t="s">
        <v>37</v>
      </c>
      <c r="AY1067" s="228" t="s">
        <v>108</v>
      </c>
    </row>
    <row r="1068" spans="2:65" s="257" customFormat="1" x14ac:dyDescent="0.3">
      <c r="B1068" s="262"/>
      <c r="D1068" s="236" t="s">
        <v>117</v>
      </c>
      <c r="E1068" s="258" t="s">
        <v>1</v>
      </c>
      <c r="F1068" s="264" t="s">
        <v>303</v>
      </c>
      <c r="H1068" s="258" t="s">
        <v>1</v>
      </c>
      <c r="I1068" s="263"/>
      <c r="L1068" s="262"/>
      <c r="M1068" s="261"/>
      <c r="N1068" s="260"/>
      <c r="O1068" s="260"/>
      <c r="P1068" s="260"/>
      <c r="Q1068" s="260"/>
      <c r="R1068" s="260"/>
      <c r="S1068" s="260"/>
      <c r="T1068" s="259"/>
      <c r="AT1068" s="258" t="s">
        <v>117</v>
      </c>
      <c r="AU1068" s="258" t="s">
        <v>42</v>
      </c>
      <c r="AV1068" s="257" t="s">
        <v>38</v>
      </c>
      <c r="AW1068" s="257" t="s">
        <v>19</v>
      </c>
      <c r="AX1068" s="257" t="s">
        <v>37</v>
      </c>
      <c r="AY1068" s="258" t="s">
        <v>108</v>
      </c>
    </row>
    <row r="1069" spans="2:65" s="227" customFormat="1" x14ac:dyDescent="0.3">
      <c r="B1069" s="232"/>
      <c r="D1069" s="236" t="s">
        <v>117</v>
      </c>
      <c r="E1069" s="228" t="s">
        <v>1</v>
      </c>
      <c r="F1069" s="235" t="s">
        <v>595</v>
      </c>
      <c r="H1069" s="234">
        <v>6.3</v>
      </c>
      <c r="I1069" s="233"/>
      <c r="L1069" s="232"/>
      <c r="M1069" s="231"/>
      <c r="N1069" s="230"/>
      <c r="O1069" s="230"/>
      <c r="P1069" s="230"/>
      <c r="Q1069" s="230"/>
      <c r="R1069" s="230"/>
      <c r="S1069" s="230"/>
      <c r="T1069" s="229"/>
      <c r="AT1069" s="228" t="s">
        <v>117</v>
      </c>
      <c r="AU1069" s="228" t="s">
        <v>42</v>
      </c>
      <c r="AV1069" s="227" t="s">
        <v>42</v>
      </c>
      <c r="AW1069" s="227" t="s">
        <v>19</v>
      </c>
      <c r="AX1069" s="227" t="s">
        <v>37</v>
      </c>
      <c r="AY1069" s="228" t="s">
        <v>108</v>
      </c>
    </row>
    <row r="1070" spans="2:65" s="227" customFormat="1" x14ac:dyDescent="0.3">
      <c r="B1070" s="232"/>
      <c r="D1070" s="236" t="s">
        <v>117</v>
      </c>
      <c r="E1070" s="228" t="s">
        <v>1</v>
      </c>
      <c r="F1070" s="235" t="s">
        <v>596</v>
      </c>
      <c r="H1070" s="234">
        <v>15.6</v>
      </c>
      <c r="I1070" s="233"/>
      <c r="L1070" s="232"/>
      <c r="M1070" s="231"/>
      <c r="N1070" s="230"/>
      <c r="O1070" s="230"/>
      <c r="P1070" s="230"/>
      <c r="Q1070" s="230"/>
      <c r="R1070" s="230"/>
      <c r="S1070" s="230"/>
      <c r="T1070" s="229"/>
      <c r="AT1070" s="228" t="s">
        <v>117</v>
      </c>
      <c r="AU1070" s="228" t="s">
        <v>42</v>
      </c>
      <c r="AV1070" s="227" t="s">
        <v>42</v>
      </c>
      <c r="AW1070" s="227" t="s">
        <v>19</v>
      </c>
      <c r="AX1070" s="227" t="s">
        <v>37</v>
      </c>
      <c r="AY1070" s="228" t="s">
        <v>108</v>
      </c>
    </row>
    <row r="1071" spans="2:65" s="227" customFormat="1" x14ac:dyDescent="0.3">
      <c r="B1071" s="232"/>
      <c r="D1071" s="236" t="s">
        <v>117</v>
      </c>
      <c r="E1071" s="228" t="s">
        <v>1</v>
      </c>
      <c r="F1071" s="235" t="s">
        <v>600</v>
      </c>
      <c r="H1071" s="234">
        <v>1.7689999999999999</v>
      </c>
      <c r="I1071" s="233"/>
      <c r="L1071" s="232"/>
      <c r="M1071" s="231"/>
      <c r="N1071" s="230"/>
      <c r="O1071" s="230"/>
      <c r="P1071" s="230"/>
      <c r="Q1071" s="230"/>
      <c r="R1071" s="230"/>
      <c r="S1071" s="230"/>
      <c r="T1071" s="229"/>
      <c r="AT1071" s="228" t="s">
        <v>117</v>
      </c>
      <c r="AU1071" s="228" t="s">
        <v>42</v>
      </c>
      <c r="AV1071" s="227" t="s">
        <v>42</v>
      </c>
      <c r="AW1071" s="227" t="s">
        <v>19</v>
      </c>
      <c r="AX1071" s="227" t="s">
        <v>37</v>
      </c>
      <c r="AY1071" s="228" t="s">
        <v>108</v>
      </c>
    </row>
    <row r="1072" spans="2:65" s="227" customFormat="1" x14ac:dyDescent="0.3">
      <c r="B1072" s="232"/>
      <c r="D1072" s="240" t="s">
        <v>117</v>
      </c>
      <c r="E1072" s="239" t="s">
        <v>1</v>
      </c>
      <c r="F1072" s="238" t="s">
        <v>598</v>
      </c>
      <c r="H1072" s="237">
        <v>7.7809999999999997</v>
      </c>
      <c r="I1072" s="233"/>
      <c r="L1072" s="232"/>
      <c r="M1072" s="231"/>
      <c r="N1072" s="230"/>
      <c r="O1072" s="230"/>
      <c r="P1072" s="230"/>
      <c r="Q1072" s="230"/>
      <c r="R1072" s="230"/>
      <c r="S1072" s="230"/>
      <c r="T1072" s="229"/>
      <c r="AT1072" s="228" t="s">
        <v>117</v>
      </c>
      <c r="AU1072" s="228" t="s">
        <v>42</v>
      </c>
      <c r="AV1072" s="227" t="s">
        <v>42</v>
      </c>
      <c r="AW1072" s="227" t="s">
        <v>19</v>
      </c>
      <c r="AX1072" s="227" t="s">
        <v>37</v>
      </c>
      <c r="AY1072" s="228" t="s">
        <v>108</v>
      </c>
    </row>
    <row r="1073" spans="2:65" s="188" customFormat="1" ht="22.5" customHeight="1" x14ac:dyDescent="0.3">
      <c r="B1073" s="207"/>
      <c r="C1073" s="206" t="s">
        <v>1561</v>
      </c>
      <c r="D1073" s="206" t="s">
        <v>110</v>
      </c>
      <c r="E1073" s="205" t="s">
        <v>1503</v>
      </c>
      <c r="F1073" s="200" t="s">
        <v>1504</v>
      </c>
      <c r="G1073" s="204" t="s">
        <v>113</v>
      </c>
      <c r="H1073" s="203">
        <v>23.134</v>
      </c>
      <c r="I1073" s="202"/>
      <c r="J1073" s="201">
        <f>ROUND(I1073*H1073,2)</f>
        <v>0</v>
      </c>
      <c r="K1073" s="200" t="s">
        <v>279</v>
      </c>
      <c r="L1073" s="189"/>
      <c r="M1073" s="199" t="s">
        <v>1</v>
      </c>
      <c r="N1073" s="224" t="s">
        <v>26</v>
      </c>
      <c r="O1073" s="223"/>
      <c r="P1073" s="222">
        <f>O1073*H1073</f>
        <v>0</v>
      </c>
      <c r="Q1073" s="222">
        <v>2.5000000000000001E-4</v>
      </c>
      <c r="R1073" s="222">
        <f>Q1073*H1073</f>
        <v>5.7835000000000004E-3</v>
      </c>
      <c r="S1073" s="222">
        <v>0</v>
      </c>
      <c r="T1073" s="221">
        <f>S1073*H1073</f>
        <v>0</v>
      </c>
      <c r="AR1073" s="193" t="s">
        <v>192</v>
      </c>
      <c r="AT1073" s="193" t="s">
        <v>110</v>
      </c>
      <c r="AU1073" s="193" t="s">
        <v>42</v>
      </c>
      <c r="AY1073" s="193" t="s">
        <v>108</v>
      </c>
      <c r="BE1073" s="194">
        <f>IF(N1073="základní",J1073,0)</f>
        <v>0</v>
      </c>
      <c r="BF1073" s="194">
        <f>IF(N1073="snížená",J1073,0)</f>
        <v>0</v>
      </c>
      <c r="BG1073" s="194">
        <f>IF(N1073="zákl. přenesená",J1073,0)</f>
        <v>0</v>
      </c>
      <c r="BH1073" s="194">
        <f>IF(N1073="sníž. přenesená",J1073,0)</f>
        <v>0</v>
      </c>
      <c r="BI1073" s="194">
        <f>IF(N1073="nulová",J1073,0)</f>
        <v>0</v>
      </c>
      <c r="BJ1073" s="193" t="s">
        <v>38</v>
      </c>
      <c r="BK1073" s="194">
        <f>ROUND(I1073*H1073,2)</f>
        <v>0</v>
      </c>
      <c r="BL1073" s="193" t="s">
        <v>192</v>
      </c>
      <c r="BM1073" s="193" t="s">
        <v>1505</v>
      </c>
    </row>
    <row r="1074" spans="2:65" s="257" customFormat="1" x14ac:dyDescent="0.3">
      <c r="B1074" s="262"/>
      <c r="D1074" s="236" t="s">
        <v>117</v>
      </c>
      <c r="E1074" s="258" t="s">
        <v>1</v>
      </c>
      <c r="F1074" s="264" t="s">
        <v>415</v>
      </c>
      <c r="H1074" s="258" t="s">
        <v>1</v>
      </c>
      <c r="I1074" s="263"/>
      <c r="L1074" s="262"/>
      <c r="M1074" s="261"/>
      <c r="N1074" s="260"/>
      <c r="O1074" s="260"/>
      <c r="P1074" s="260"/>
      <c r="Q1074" s="260"/>
      <c r="R1074" s="260"/>
      <c r="S1074" s="260"/>
      <c r="T1074" s="259"/>
      <c r="AT1074" s="258" t="s">
        <v>117</v>
      </c>
      <c r="AU1074" s="258" t="s">
        <v>42</v>
      </c>
      <c r="AV1074" s="257" t="s">
        <v>38</v>
      </c>
      <c r="AW1074" s="257" t="s">
        <v>19</v>
      </c>
      <c r="AX1074" s="257" t="s">
        <v>37</v>
      </c>
      <c r="AY1074" s="258" t="s">
        <v>108</v>
      </c>
    </row>
    <row r="1075" spans="2:65" s="227" customFormat="1" x14ac:dyDescent="0.3">
      <c r="B1075" s="232"/>
      <c r="D1075" s="236" t="s">
        <v>117</v>
      </c>
      <c r="E1075" s="228" t="s">
        <v>1</v>
      </c>
      <c r="F1075" s="235" t="s">
        <v>599</v>
      </c>
      <c r="H1075" s="234">
        <v>3.1160000000000001</v>
      </c>
      <c r="I1075" s="233"/>
      <c r="L1075" s="232"/>
      <c r="M1075" s="231"/>
      <c r="N1075" s="230"/>
      <c r="O1075" s="230"/>
      <c r="P1075" s="230"/>
      <c r="Q1075" s="230"/>
      <c r="R1075" s="230"/>
      <c r="S1075" s="230"/>
      <c r="T1075" s="229"/>
      <c r="AT1075" s="228" t="s">
        <v>117</v>
      </c>
      <c r="AU1075" s="228" t="s">
        <v>42</v>
      </c>
      <c r="AV1075" s="227" t="s">
        <v>42</v>
      </c>
      <c r="AW1075" s="227" t="s">
        <v>19</v>
      </c>
      <c r="AX1075" s="227" t="s">
        <v>37</v>
      </c>
      <c r="AY1075" s="228" t="s">
        <v>108</v>
      </c>
    </row>
    <row r="1076" spans="2:65" s="257" customFormat="1" x14ac:dyDescent="0.3">
      <c r="B1076" s="262"/>
      <c r="D1076" s="236" t="s">
        <v>117</v>
      </c>
      <c r="E1076" s="258" t="s">
        <v>1</v>
      </c>
      <c r="F1076" s="264" t="s">
        <v>303</v>
      </c>
      <c r="H1076" s="258" t="s">
        <v>1</v>
      </c>
      <c r="I1076" s="263"/>
      <c r="L1076" s="262"/>
      <c r="M1076" s="261"/>
      <c r="N1076" s="260"/>
      <c r="O1076" s="260"/>
      <c r="P1076" s="260"/>
      <c r="Q1076" s="260"/>
      <c r="R1076" s="260"/>
      <c r="S1076" s="260"/>
      <c r="T1076" s="259"/>
      <c r="AT1076" s="258" t="s">
        <v>117</v>
      </c>
      <c r="AU1076" s="258" t="s">
        <v>42</v>
      </c>
      <c r="AV1076" s="257" t="s">
        <v>38</v>
      </c>
      <c r="AW1076" s="257" t="s">
        <v>19</v>
      </c>
      <c r="AX1076" s="257" t="s">
        <v>37</v>
      </c>
      <c r="AY1076" s="258" t="s">
        <v>108</v>
      </c>
    </row>
    <row r="1077" spans="2:65" s="227" customFormat="1" x14ac:dyDescent="0.3">
      <c r="B1077" s="232"/>
      <c r="D1077" s="236" t="s">
        <v>117</v>
      </c>
      <c r="E1077" s="228" t="s">
        <v>1</v>
      </c>
      <c r="F1077" s="235" t="s">
        <v>601</v>
      </c>
      <c r="H1077" s="234">
        <v>4.7350000000000003</v>
      </c>
      <c r="I1077" s="233"/>
      <c r="L1077" s="232"/>
      <c r="M1077" s="231"/>
      <c r="N1077" s="230"/>
      <c r="O1077" s="230"/>
      <c r="P1077" s="230"/>
      <c r="Q1077" s="230"/>
      <c r="R1077" s="230"/>
      <c r="S1077" s="230"/>
      <c r="T1077" s="229"/>
      <c r="AT1077" s="228" t="s">
        <v>117</v>
      </c>
      <c r="AU1077" s="228" t="s">
        <v>42</v>
      </c>
      <c r="AV1077" s="227" t="s">
        <v>42</v>
      </c>
      <c r="AW1077" s="227" t="s">
        <v>19</v>
      </c>
      <c r="AX1077" s="227" t="s">
        <v>37</v>
      </c>
      <c r="AY1077" s="228" t="s">
        <v>108</v>
      </c>
    </row>
    <row r="1078" spans="2:65" s="227" customFormat="1" x14ac:dyDescent="0.3">
      <c r="B1078" s="232"/>
      <c r="D1078" s="236" t="s">
        <v>117</v>
      </c>
      <c r="E1078" s="228" t="s">
        <v>1</v>
      </c>
      <c r="F1078" s="235" t="s">
        <v>602</v>
      </c>
      <c r="H1078" s="234">
        <v>12.167</v>
      </c>
      <c r="I1078" s="233"/>
      <c r="L1078" s="232"/>
      <c r="M1078" s="231"/>
      <c r="N1078" s="230"/>
      <c r="O1078" s="230"/>
      <c r="P1078" s="230"/>
      <c r="Q1078" s="230"/>
      <c r="R1078" s="230"/>
      <c r="S1078" s="230"/>
      <c r="T1078" s="229"/>
      <c r="AT1078" s="228" t="s">
        <v>117</v>
      </c>
      <c r="AU1078" s="228" t="s">
        <v>42</v>
      </c>
      <c r="AV1078" s="227" t="s">
        <v>42</v>
      </c>
      <c r="AW1078" s="227" t="s">
        <v>19</v>
      </c>
      <c r="AX1078" s="227" t="s">
        <v>37</v>
      </c>
      <c r="AY1078" s="228" t="s">
        <v>108</v>
      </c>
    </row>
    <row r="1079" spans="2:65" s="227" customFormat="1" x14ac:dyDescent="0.3">
      <c r="B1079" s="232"/>
      <c r="D1079" s="240" t="s">
        <v>117</v>
      </c>
      <c r="E1079" s="239" t="s">
        <v>1</v>
      </c>
      <c r="F1079" s="238" t="s">
        <v>599</v>
      </c>
      <c r="H1079" s="237">
        <v>3.1160000000000001</v>
      </c>
      <c r="I1079" s="233"/>
      <c r="L1079" s="232"/>
      <c r="M1079" s="231"/>
      <c r="N1079" s="230"/>
      <c r="O1079" s="230"/>
      <c r="P1079" s="230"/>
      <c r="Q1079" s="230"/>
      <c r="R1079" s="230"/>
      <c r="S1079" s="230"/>
      <c r="T1079" s="229"/>
      <c r="AT1079" s="228" t="s">
        <v>117</v>
      </c>
      <c r="AU1079" s="228" t="s">
        <v>42</v>
      </c>
      <c r="AV1079" s="227" t="s">
        <v>42</v>
      </c>
      <c r="AW1079" s="227" t="s">
        <v>19</v>
      </c>
      <c r="AX1079" s="227" t="s">
        <v>37</v>
      </c>
      <c r="AY1079" s="228" t="s">
        <v>108</v>
      </c>
    </row>
    <row r="1080" spans="2:65" s="188" customFormat="1" ht="22.5" customHeight="1" x14ac:dyDescent="0.3">
      <c r="B1080" s="207"/>
      <c r="C1080" s="206" t="s">
        <v>1567</v>
      </c>
      <c r="D1080" s="206" t="s">
        <v>110</v>
      </c>
      <c r="E1080" s="205" t="s">
        <v>1507</v>
      </c>
      <c r="F1080" s="200" t="s">
        <v>1508</v>
      </c>
      <c r="G1080" s="204" t="s">
        <v>278</v>
      </c>
      <c r="H1080" s="203">
        <v>23</v>
      </c>
      <c r="I1080" s="202"/>
      <c r="J1080" s="201">
        <f>ROUND(I1080*H1080,2)</f>
        <v>0</v>
      </c>
      <c r="K1080" s="200" t="s">
        <v>279</v>
      </c>
      <c r="L1080" s="189"/>
      <c r="M1080" s="199" t="s">
        <v>1</v>
      </c>
      <c r="N1080" s="224" t="s">
        <v>26</v>
      </c>
      <c r="O1080" s="223"/>
      <c r="P1080" s="222">
        <f>O1080*H1080</f>
        <v>0</v>
      </c>
      <c r="Q1080" s="222">
        <v>2.5000000000000001E-4</v>
      </c>
      <c r="R1080" s="222">
        <f>Q1080*H1080</f>
        <v>5.7499999999999999E-3</v>
      </c>
      <c r="S1080" s="222">
        <v>0</v>
      </c>
      <c r="T1080" s="221">
        <f>S1080*H1080</f>
        <v>0</v>
      </c>
      <c r="AR1080" s="193" t="s">
        <v>192</v>
      </c>
      <c r="AT1080" s="193" t="s">
        <v>110</v>
      </c>
      <c r="AU1080" s="193" t="s">
        <v>42</v>
      </c>
      <c r="AY1080" s="193" t="s">
        <v>108</v>
      </c>
      <c r="BE1080" s="194">
        <f>IF(N1080="základní",J1080,0)</f>
        <v>0</v>
      </c>
      <c r="BF1080" s="194">
        <f>IF(N1080="snížená",J1080,0)</f>
        <v>0</v>
      </c>
      <c r="BG1080" s="194">
        <f>IF(N1080="zákl. přenesená",J1080,0)</f>
        <v>0</v>
      </c>
      <c r="BH1080" s="194">
        <f>IF(N1080="sníž. přenesená",J1080,0)</f>
        <v>0</v>
      </c>
      <c r="BI1080" s="194">
        <f>IF(N1080="nulová",J1080,0)</f>
        <v>0</v>
      </c>
      <c r="BJ1080" s="193" t="s">
        <v>38</v>
      </c>
      <c r="BK1080" s="194">
        <f>ROUND(I1080*H1080,2)</f>
        <v>0</v>
      </c>
      <c r="BL1080" s="193" t="s">
        <v>192</v>
      </c>
      <c r="BM1080" s="193" t="s">
        <v>1509</v>
      </c>
    </row>
    <row r="1081" spans="2:65" s="227" customFormat="1" x14ac:dyDescent="0.3">
      <c r="B1081" s="232"/>
      <c r="D1081" s="236" t="s">
        <v>117</v>
      </c>
      <c r="E1081" s="228" t="s">
        <v>1</v>
      </c>
      <c r="F1081" s="235" t="s">
        <v>1510</v>
      </c>
      <c r="H1081" s="234">
        <v>22</v>
      </c>
      <c r="I1081" s="233"/>
      <c r="L1081" s="232"/>
      <c r="M1081" s="231"/>
      <c r="N1081" s="230"/>
      <c r="O1081" s="230"/>
      <c r="P1081" s="230"/>
      <c r="Q1081" s="230"/>
      <c r="R1081" s="230"/>
      <c r="S1081" s="230"/>
      <c r="T1081" s="229"/>
      <c r="AT1081" s="228" t="s">
        <v>117</v>
      </c>
      <c r="AU1081" s="228" t="s">
        <v>42</v>
      </c>
      <c r="AV1081" s="227" t="s">
        <v>42</v>
      </c>
      <c r="AW1081" s="227" t="s">
        <v>19</v>
      </c>
      <c r="AX1081" s="227" t="s">
        <v>37</v>
      </c>
      <c r="AY1081" s="228" t="s">
        <v>108</v>
      </c>
    </row>
    <row r="1082" spans="2:65" s="227" customFormat="1" x14ac:dyDescent="0.3">
      <c r="B1082" s="232"/>
      <c r="D1082" s="240" t="s">
        <v>117</v>
      </c>
      <c r="E1082" s="239" t="s">
        <v>1</v>
      </c>
      <c r="F1082" s="238" t="s">
        <v>1511</v>
      </c>
      <c r="H1082" s="237">
        <v>1</v>
      </c>
      <c r="I1082" s="233"/>
      <c r="L1082" s="232"/>
      <c r="M1082" s="231"/>
      <c r="N1082" s="230"/>
      <c r="O1082" s="230"/>
      <c r="P1082" s="230"/>
      <c r="Q1082" s="230"/>
      <c r="R1082" s="230"/>
      <c r="S1082" s="230"/>
      <c r="T1082" s="229"/>
      <c r="AT1082" s="228" t="s">
        <v>117</v>
      </c>
      <c r="AU1082" s="228" t="s">
        <v>42</v>
      </c>
      <c r="AV1082" s="227" t="s">
        <v>42</v>
      </c>
      <c r="AW1082" s="227" t="s">
        <v>19</v>
      </c>
      <c r="AX1082" s="227" t="s">
        <v>37</v>
      </c>
      <c r="AY1082" s="228" t="s">
        <v>108</v>
      </c>
    </row>
    <row r="1083" spans="2:65" s="188" customFormat="1" ht="31.5" customHeight="1" x14ac:dyDescent="0.3">
      <c r="B1083" s="207"/>
      <c r="C1083" s="390" t="s">
        <v>1572</v>
      </c>
      <c r="D1083" s="390" t="s">
        <v>178</v>
      </c>
      <c r="E1083" s="391" t="s">
        <v>1513</v>
      </c>
      <c r="F1083" s="392" t="s">
        <v>2156</v>
      </c>
      <c r="G1083" s="393" t="s">
        <v>278</v>
      </c>
      <c r="H1083" s="394">
        <v>13</v>
      </c>
      <c r="I1083" s="395"/>
      <c r="J1083" s="395">
        <f>ROUND(I1083*H1083,2)</f>
        <v>0</v>
      </c>
      <c r="K1083" s="392" t="s">
        <v>1</v>
      </c>
      <c r="L1083" s="245"/>
      <c r="M1083" s="244" t="s">
        <v>1</v>
      </c>
      <c r="N1083" s="243" t="s">
        <v>26</v>
      </c>
      <c r="O1083" s="223"/>
      <c r="P1083" s="222">
        <f>O1083*H1083</f>
        <v>0</v>
      </c>
      <c r="Q1083" s="222">
        <v>0.01</v>
      </c>
      <c r="R1083" s="222">
        <f>Q1083*H1083</f>
        <v>0.13</v>
      </c>
      <c r="S1083" s="222">
        <v>0</v>
      </c>
      <c r="T1083" s="221">
        <f>S1083*H1083</f>
        <v>0</v>
      </c>
      <c r="AR1083" s="193" t="s">
        <v>284</v>
      </c>
      <c r="AT1083" s="193" t="s">
        <v>178</v>
      </c>
      <c r="AU1083" s="193" t="s">
        <v>42</v>
      </c>
      <c r="AY1083" s="193" t="s">
        <v>108</v>
      </c>
      <c r="BE1083" s="194">
        <f>IF(N1083="základní",J1083,0)</f>
        <v>0</v>
      </c>
      <c r="BF1083" s="194">
        <f>IF(N1083="snížená",J1083,0)</f>
        <v>0</v>
      </c>
      <c r="BG1083" s="194">
        <f>IF(N1083="zákl. přenesená",J1083,0)</f>
        <v>0</v>
      </c>
      <c r="BH1083" s="194">
        <f>IF(N1083="sníž. přenesená",J1083,0)</f>
        <v>0</v>
      </c>
      <c r="BI1083" s="194">
        <f>IF(N1083="nulová",J1083,0)</f>
        <v>0</v>
      </c>
      <c r="BJ1083" s="193" t="s">
        <v>38</v>
      </c>
      <c r="BK1083" s="194">
        <f>ROUND(I1083*H1083,2)</f>
        <v>0</v>
      </c>
      <c r="BL1083" s="193" t="s">
        <v>192</v>
      </c>
      <c r="BM1083" s="193" t="s">
        <v>1514</v>
      </c>
    </row>
    <row r="1084" spans="2:65" s="227" customFormat="1" x14ac:dyDescent="0.3">
      <c r="B1084" s="232"/>
      <c r="D1084" s="240" t="s">
        <v>117</v>
      </c>
      <c r="E1084" s="239" t="s">
        <v>1</v>
      </c>
      <c r="F1084" s="238" t="s">
        <v>1515</v>
      </c>
      <c r="H1084" s="237">
        <v>13</v>
      </c>
      <c r="I1084" s="233"/>
      <c r="L1084" s="232"/>
      <c r="M1084" s="231"/>
      <c r="N1084" s="230"/>
      <c r="O1084" s="230"/>
      <c r="P1084" s="230"/>
      <c r="Q1084" s="230"/>
      <c r="R1084" s="230"/>
      <c r="S1084" s="230"/>
      <c r="T1084" s="229"/>
      <c r="AT1084" s="228" t="s">
        <v>117</v>
      </c>
      <c r="AU1084" s="228" t="s">
        <v>42</v>
      </c>
      <c r="AV1084" s="227" t="s">
        <v>42</v>
      </c>
      <c r="AW1084" s="227" t="s">
        <v>19</v>
      </c>
      <c r="AX1084" s="227" t="s">
        <v>37</v>
      </c>
      <c r="AY1084" s="228" t="s">
        <v>108</v>
      </c>
    </row>
    <row r="1085" spans="2:65" s="188" customFormat="1" ht="31.5" customHeight="1" x14ac:dyDescent="0.3">
      <c r="B1085" s="207"/>
      <c r="C1085" s="390" t="s">
        <v>1576</v>
      </c>
      <c r="D1085" s="390" t="s">
        <v>178</v>
      </c>
      <c r="E1085" s="391" t="s">
        <v>1517</v>
      </c>
      <c r="F1085" s="392" t="s">
        <v>2155</v>
      </c>
      <c r="G1085" s="393" t="s">
        <v>278</v>
      </c>
      <c r="H1085" s="394">
        <v>6</v>
      </c>
      <c r="I1085" s="395"/>
      <c r="J1085" s="395">
        <f>ROUND(I1085*H1085,2)</f>
        <v>0</v>
      </c>
      <c r="K1085" s="392" t="s">
        <v>1</v>
      </c>
      <c r="L1085" s="245"/>
      <c r="M1085" s="244" t="s">
        <v>1</v>
      </c>
      <c r="N1085" s="243" t="s">
        <v>26</v>
      </c>
      <c r="O1085" s="223"/>
      <c r="P1085" s="222">
        <f>O1085*H1085</f>
        <v>0</v>
      </c>
      <c r="Q1085" s="222">
        <v>0.01</v>
      </c>
      <c r="R1085" s="222">
        <f>Q1085*H1085</f>
        <v>0.06</v>
      </c>
      <c r="S1085" s="222">
        <v>0</v>
      </c>
      <c r="T1085" s="221">
        <f>S1085*H1085</f>
        <v>0</v>
      </c>
      <c r="AR1085" s="193" t="s">
        <v>284</v>
      </c>
      <c r="AT1085" s="193" t="s">
        <v>178</v>
      </c>
      <c r="AU1085" s="193" t="s">
        <v>42</v>
      </c>
      <c r="AY1085" s="193" t="s">
        <v>108</v>
      </c>
      <c r="BE1085" s="194">
        <f>IF(N1085="základní",J1085,0)</f>
        <v>0</v>
      </c>
      <c r="BF1085" s="194">
        <f>IF(N1085="snížená",J1085,0)</f>
        <v>0</v>
      </c>
      <c r="BG1085" s="194">
        <f>IF(N1085="zákl. přenesená",J1085,0)</f>
        <v>0</v>
      </c>
      <c r="BH1085" s="194">
        <f>IF(N1085="sníž. přenesená",J1085,0)</f>
        <v>0</v>
      </c>
      <c r="BI1085" s="194">
        <f>IF(N1085="nulová",J1085,0)</f>
        <v>0</v>
      </c>
      <c r="BJ1085" s="193" t="s">
        <v>38</v>
      </c>
      <c r="BK1085" s="194">
        <f>ROUND(I1085*H1085,2)</f>
        <v>0</v>
      </c>
      <c r="BL1085" s="193" t="s">
        <v>192</v>
      </c>
      <c r="BM1085" s="193" t="s">
        <v>1518</v>
      </c>
    </row>
    <row r="1086" spans="2:65" s="227" customFormat="1" x14ac:dyDescent="0.3">
      <c r="B1086" s="232"/>
      <c r="D1086" s="240" t="s">
        <v>117</v>
      </c>
      <c r="E1086" s="239" t="s">
        <v>1</v>
      </c>
      <c r="F1086" s="238" t="s">
        <v>1519</v>
      </c>
      <c r="H1086" s="237">
        <v>6</v>
      </c>
      <c r="I1086" s="233"/>
      <c r="L1086" s="232"/>
      <c r="M1086" s="231"/>
      <c r="N1086" s="230"/>
      <c r="O1086" s="230"/>
      <c r="P1086" s="230"/>
      <c r="Q1086" s="230"/>
      <c r="R1086" s="230"/>
      <c r="S1086" s="230"/>
      <c r="T1086" s="229"/>
      <c r="AT1086" s="228" t="s">
        <v>117</v>
      </c>
      <c r="AU1086" s="228" t="s">
        <v>42</v>
      </c>
      <c r="AV1086" s="227" t="s">
        <v>42</v>
      </c>
      <c r="AW1086" s="227" t="s">
        <v>19</v>
      </c>
      <c r="AX1086" s="227" t="s">
        <v>37</v>
      </c>
      <c r="AY1086" s="228" t="s">
        <v>108</v>
      </c>
    </row>
    <row r="1087" spans="2:65" s="188" customFormat="1" ht="31.5" customHeight="1" x14ac:dyDescent="0.3">
      <c r="B1087" s="207"/>
      <c r="C1087" s="390" t="s">
        <v>1579</v>
      </c>
      <c r="D1087" s="390" t="s">
        <v>178</v>
      </c>
      <c r="E1087" s="391" t="s">
        <v>1521</v>
      </c>
      <c r="F1087" s="392" t="s">
        <v>2154</v>
      </c>
      <c r="G1087" s="393" t="s">
        <v>278</v>
      </c>
      <c r="H1087" s="394">
        <v>3</v>
      </c>
      <c r="I1087" s="395"/>
      <c r="J1087" s="395">
        <f>ROUND(I1087*H1087,2)</f>
        <v>0</v>
      </c>
      <c r="K1087" s="392" t="s">
        <v>1</v>
      </c>
      <c r="L1087" s="245"/>
      <c r="M1087" s="244" t="s">
        <v>1</v>
      </c>
      <c r="N1087" s="243" t="s">
        <v>26</v>
      </c>
      <c r="O1087" s="223"/>
      <c r="P1087" s="222">
        <f>O1087*H1087</f>
        <v>0</v>
      </c>
      <c r="Q1087" s="222">
        <v>0.01</v>
      </c>
      <c r="R1087" s="222">
        <f>Q1087*H1087</f>
        <v>0.03</v>
      </c>
      <c r="S1087" s="222">
        <v>0</v>
      </c>
      <c r="T1087" s="221">
        <f>S1087*H1087</f>
        <v>0</v>
      </c>
      <c r="AR1087" s="193" t="s">
        <v>284</v>
      </c>
      <c r="AT1087" s="193" t="s">
        <v>178</v>
      </c>
      <c r="AU1087" s="193" t="s">
        <v>42</v>
      </c>
      <c r="AY1087" s="193" t="s">
        <v>108</v>
      </c>
      <c r="BE1087" s="194">
        <f>IF(N1087="základní",J1087,0)</f>
        <v>0</v>
      </c>
      <c r="BF1087" s="194">
        <f>IF(N1087="snížená",J1087,0)</f>
        <v>0</v>
      </c>
      <c r="BG1087" s="194">
        <f>IF(N1087="zákl. přenesená",J1087,0)</f>
        <v>0</v>
      </c>
      <c r="BH1087" s="194">
        <f>IF(N1087="sníž. přenesená",J1087,0)</f>
        <v>0</v>
      </c>
      <c r="BI1087" s="194">
        <f>IF(N1087="nulová",J1087,0)</f>
        <v>0</v>
      </c>
      <c r="BJ1087" s="193" t="s">
        <v>38</v>
      </c>
      <c r="BK1087" s="194">
        <f>ROUND(I1087*H1087,2)</f>
        <v>0</v>
      </c>
      <c r="BL1087" s="193" t="s">
        <v>192</v>
      </c>
      <c r="BM1087" s="193" t="s">
        <v>1522</v>
      </c>
    </row>
    <row r="1088" spans="2:65" s="227" customFormat="1" x14ac:dyDescent="0.3">
      <c r="B1088" s="232"/>
      <c r="D1088" s="240" t="s">
        <v>117</v>
      </c>
      <c r="E1088" s="239" t="s">
        <v>1</v>
      </c>
      <c r="F1088" s="238" t="s">
        <v>1523</v>
      </c>
      <c r="H1088" s="237">
        <v>3</v>
      </c>
      <c r="I1088" s="233"/>
      <c r="L1088" s="232"/>
      <c r="M1088" s="231"/>
      <c r="N1088" s="230"/>
      <c r="O1088" s="230"/>
      <c r="P1088" s="230"/>
      <c r="Q1088" s="230"/>
      <c r="R1088" s="230"/>
      <c r="S1088" s="230"/>
      <c r="T1088" s="229"/>
      <c r="AT1088" s="228" t="s">
        <v>117</v>
      </c>
      <c r="AU1088" s="228" t="s">
        <v>42</v>
      </c>
      <c r="AV1088" s="227" t="s">
        <v>42</v>
      </c>
      <c r="AW1088" s="227" t="s">
        <v>19</v>
      </c>
      <c r="AX1088" s="227" t="s">
        <v>37</v>
      </c>
      <c r="AY1088" s="228" t="s">
        <v>108</v>
      </c>
    </row>
    <row r="1089" spans="2:65" s="188" customFormat="1" ht="31.5" customHeight="1" x14ac:dyDescent="0.3">
      <c r="B1089" s="207"/>
      <c r="C1089" s="390" t="s">
        <v>1583</v>
      </c>
      <c r="D1089" s="390" t="s">
        <v>178</v>
      </c>
      <c r="E1089" s="391" t="s">
        <v>2153</v>
      </c>
      <c r="F1089" s="392" t="s">
        <v>2152</v>
      </c>
      <c r="G1089" s="393" t="s">
        <v>278</v>
      </c>
      <c r="H1089" s="394">
        <v>1</v>
      </c>
      <c r="I1089" s="395"/>
      <c r="J1089" s="395">
        <f>ROUND(I1089*H1089,2)</f>
        <v>0</v>
      </c>
      <c r="K1089" s="392" t="s">
        <v>1</v>
      </c>
      <c r="L1089" s="245"/>
      <c r="M1089" s="244" t="s">
        <v>1</v>
      </c>
      <c r="N1089" s="243" t="s">
        <v>26</v>
      </c>
      <c r="O1089" s="223"/>
      <c r="P1089" s="222">
        <f>O1089*H1089</f>
        <v>0</v>
      </c>
      <c r="Q1089" s="222">
        <v>7.3000000000000001E-3</v>
      </c>
      <c r="R1089" s="222">
        <f>Q1089*H1089</f>
        <v>7.3000000000000001E-3</v>
      </c>
      <c r="S1089" s="222">
        <v>0</v>
      </c>
      <c r="T1089" s="221">
        <f>S1089*H1089</f>
        <v>0</v>
      </c>
      <c r="AR1089" s="193" t="s">
        <v>284</v>
      </c>
      <c r="AT1089" s="193" t="s">
        <v>178</v>
      </c>
      <c r="AU1089" s="193" t="s">
        <v>42</v>
      </c>
      <c r="AY1089" s="193" t="s">
        <v>108</v>
      </c>
      <c r="BE1089" s="194">
        <f>IF(N1089="základní",J1089,0)</f>
        <v>0</v>
      </c>
      <c r="BF1089" s="194">
        <f>IF(N1089="snížená",J1089,0)</f>
        <v>0</v>
      </c>
      <c r="BG1089" s="194">
        <f>IF(N1089="zákl. přenesená",J1089,0)</f>
        <v>0</v>
      </c>
      <c r="BH1089" s="194">
        <f>IF(N1089="sníž. přenesená",J1089,0)</f>
        <v>0</v>
      </c>
      <c r="BI1089" s="194">
        <f>IF(N1089="nulová",J1089,0)</f>
        <v>0</v>
      </c>
      <c r="BJ1089" s="193" t="s">
        <v>38</v>
      </c>
      <c r="BK1089" s="194">
        <f>ROUND(I1089*H1089,2)</f>
        <v>0</v>
      </c>
      <c r="BL1089" s="193" t="s">
        <v>192</v>
      </c>
      <c r="BM1089" s="193" t="s">
        <v>1525</v>
      </c>
    </row>
    <row r="1090" spans="2:65" s="257" customFormat="1" ht="27" x14ac:dyDescent="0.3">
      <c r="B1090" s="262"/>
      <c r="D1090" s="236" t="s">
        <v>117</v>
      </c>
      <c r="E1090" s="258" t="s">
        <v>1</v>
      </c>
      <c r="F1090" s="264" t="s">
        <v>1526</v>
      </c>
      <c r="H1090" s="258" t="s">
        <v>1</v>
      </c>
      <c r="I1090" s="263"/>
      <c r="L1090" s="262"/>
      <c r="M1090" s="261"/>
      <c r="N1090" s="260"/>
      <c r="O1090" s="260"/>
      <c r="P1090" s="260"/>
      <c r="Q1090" s="260"/>
      <c r="R1090" s="260"/>
      <c r="S1090" s="260"/>
      <c r="T1090" s="259"/>
      <c r="AT1090" s="258" t="s">
        <v>117</v>
      </c>
      <c r="AU1090" s="258" t="s">
        <v>42</v>
      </c>
      <c r="AV1090" s="257" t="s">
        <v>38</v>
      </c>
      <c r="AW1090" s="257" t="s">
        <v>19</v>
      </c>
      <c r="AX1090" s="257" t="s">
        <v>37</v>
      </c>
      <c r="AY1090" s="258" t="s">
        <v>108</v>
      </c>
    </row>
    <row r="1091" spans="2:65" s="227" customFormat="1" x14ac:dyDescent="0.3">
      <c r="B1091" s="232"/>
      <c r="D1091" s="240" t="s">
        <v>117</v>
      </c>
      <c r="E1091" s="239" t="s">
        <v>1</v>
      </c>
      <c r="F1091" s="238" t="s">
        <v>2138</v>
      </c>
      <c r="H1091" s="237">
        <v>1</v>
      </c>
      <c r="I1091" s="233"/>
      <c r="L1091" s="232"/>
      <c r="M1091" s="231"/>
      <c r="N1091" s="230"/>
      <c r="O1091" s="230"/>
      <c r="P1091" s="230"/>
      <c r="Q1091" s="230"/>
      <c r="R1091" s="230"/>
      <c r="S1091" s="230"/>
      <c r="T1091" s="229"/>
      <c r="AT1091" s="228" t="s">
        <v>117</v>
      </c>
      <c r="AU1091" s="228" t="s">
        <v>42</v>
      </c>
      <c r="AV1091" s="227" t="s">
        <v>42</v>
      </c>
      <c r="AW1091" s="227" t="s">
        <v>19</v>
      </c>
      <c r="AX1091" s="227" t="s">
        <v>37</v>
      </c>
      <c r="AY1091" s="228" t="s">
        <v>108</v>
      </c>
    </row>
    <row r="1092" spans="2:65" s="188" customFormat="1" ht="31.5" customHeight="1" x14ac:dyDescent="0.3">
      <c r="B1092" s="207"/>
      <c r="C1092" s="390" t="s">
        <v>2151</v>
      </c>
      <c r="D1092" s="390" t="s">
        <v>178</v>
      </c>
      <c r="E1092" s="391" t="s">
        <v>2150</v>
      </c>
      <c r="F1092" s="392" t="s">
        <v>2149</v>
      </c>
      <c r="G1092" s="393" t="s">
        <v>278</v>
      </c>
      <c r="H1092" s="394">
        <v>2</v>
      </c>
      <c r="I1092" s="395"/>
      <c r="J1092" s="395">
        <f>ROUND(I1092*H1092,2)</f>
        <v>0</v>
      </c>
      <c r="K1092" s="392" t="s">
        <v>1</v>
      </c>
      <c r="L1092" s="245"/>
      <c r="M1092" s="244" t="s">
        <v>1</v>
      </c>
      <c r="N1092" s="243" t="s">
        <v>26</v>
      </c>
      <c r="O1092" s="223"/>
      <c r="P1092" s="222">
        <f>O1092*H1092</f>
        <v>0</v>
      </c>
      <c r="Q1092" s="222">
        <v>7.3000000000000001E-3</v>
      </c>
      <c r="R1092" s="222">
        <f>Q1092*H1092</f>
        <v>1.46E-2</v>
      </c>
      <c r="S1092" s="222">
        <v>0</v>
      </c>
      <c r="T1092" s="221">
        <f>S1092*H1092</f>
        <v>0</v>
      </c>
      <c r="AR1092" s="193" t="s">
        <v>284</v>
      </c>
      <c r="AT1092" s="193" t="s">
        <v>178</v>
      </c>
      <c r="AU1092" s="193" t="s">
        <v>42</v>
      </c>
      <c r="AY1092" s="193" t="s">
        <v>108</v>
      </c>
      <c r="BE1092" s="194">
        <f>IF(N1092="základní",J1092,0)</f>
        <v>0</v>
      </c>
      <c r="BF1092" s="194">
        <f>IF(N1092="snížená",J1092,0)</f>
        <v>0</v>
      </c>
      <c r="BG1092" s="194">
        <f>IF(N1092="zákl. přenesená",J1092,0)</f>
        <v>0</v>
      </c>
      <c r="BH1092" s="194">
        <f>IF(N1092="sníž. přenesená",J1092,0)</f>
        <v>0</v>
      </c>
      <c r="BI1092" s="194">
        <f>IF(N1092="nulová",J1092,0)</f>
        <v>0</v>
      </c>
      <c r="BJ1092" s="193" t="s">
        <v>38</v>
      </c>
      <c r="BK1092" s="194">
        <f>ROUND(I1092*H1092,2)</f>
        <v>0</v>
      </c>
      <c r="BL1092" s="193" t="s">
        <v>192</v>
      </c>
      <c r="BM1092" s="193" t="s">
        <v>2148</v>
      </c>
    </row>
    <row r="1093" spans="2:65" s="257" customFormat="1" ht="27" x14ac:dyDescent="0.3">
      <c r="B1093" s="262"/>
      <c r="D1093" s="236" t="s">
        <v>117</v>
      </c>
      <c r="E1093" s="258" t="s">
        <v>1</v>
      </c>
      <c r="F1093" s="264" t="s">
        <v>1526</v>
      </c>
      <c r="H1093" s="258" t="s">
        <v>1</v>
      </c>
      <c r="I1093" s="263"/>
      <c r="L1093" s="262"/>
      <c r="M1093" s="261"/>
      <c r="N1093" s="260"/>
      <c r="O1093" s="260"/>
      <c r="P1093" s="260"/>
      <c r="Q1093" s="260"/>
      <c r="R1093" s="260"/>
      <c r="S1093" s="260"/>
      <c r="T1093" s="259"/>
      <c r="AT1093" s="258" t="s">
        <v>117</v>
      </c>
      <c r="AU1093" s="258" t="s">
        <v>42</v>
      </c>
      <c r="AV1093" s="257" t="s">
        <v>38</v>
      </c>
      <c r="AW1093" s="257" t="s">
        <v>19</v>
      </c>
      <c r="AX1093" s="257" t="s">
        <v>37</v>
      </c>
      <c r="AY1093" s="258" t="s">
        <v>108</v>
      </c>
    </row>
    <row r="1094" spans="2:65" s="227" customFormat="1" x14ac:dyDescent="0.3">
      <c r="B1094" s="232"/>
      <c r="D1094" s="240" t="s">
        <v>117</v>
      </c>
      <c r="E1094" s="239" t="s">
        <v>1</v>
      </c>
      <c r="F1094" s="238" t="s">
        <v>2143</v>
      </c>
      <c r="H1094" s="237">
        <v>2</v>
      </c>
      <c r="I1094" s="233"/>
      <c r="L1094" s="232"/>
      <c r="M1094" s="231"/>
      <c r="N1094" s="230"/>
      <c r="O1094" s="230"/>
      <c r="P1094" s="230"/>
      <c r="Q1094" s="230"/>
      <c r="R1094" s="230"/>
      <c r="S1094" s="230"/>
      <c r="T1094" s="229"/>
      <c r="AT1094" s="228" t="s">
        <v>117</v>
      </c>
      <c r="AU1094" s="228" t="s">
        <v>42</v>
      </c>
      <c r="AV1094" s="227" t="s">
        <v>42</v>
      </c>
      <c r="AW1094" s="227" t="s">
        <v>19</v>
      </c>
      <c r="AX1094" s="227" t="s">
        <v>37</v>
      </c>
      <c r="AY1094" s="228" t="s">
        <v>108</v>
      </c>
    </row>
    <row r="1095" spans="2:65" s="188" customFormat="1" ht="31.5" customHeight="1" x14ac:dyDescent="0.3">
      <c r="B1095" s="207"/>
      <c r="C1095" s="390" t="s">
        <v>2147</v>
      </c>
      <c r="D1095" s="390" t="s">
        <v>178</v>
      </c>
      <c r="E1095" s="391" t="s">
        <v>2146</v>
      </c>
      <c r="F1095" s="392" t="s">
        <v>2145</v>
      </c>
      <c r="G1095" s="393" t="s">
        <v>278</v>
      </c>
      <c r="H1095" s="394">
        <v>2</v>
      </c>
      <c r="I1095" s="395"/>
      <c r="J1095" s="395">
        <f>ROUND(I1095*H1095,2)</f>
        <v>0</v>
      </c>
      <c r="K1095" s="392" t="s">
        <v>1</v>
      </c>
      <c r="L1095" s="245"/>
      <c r="M1095" s="244" t="s">
        <v>1</v>
      </c>
      <c r="N1095" s="243" t="s">
        <v>26</v>
      </c>
      <c r="O1095" s="223"/>
      <c r="P1095" s="222">
        <f>O1095*H1095</f>
        <v>0</v>
      </c>
      <c r="Q1095" s="222">
        <v>7.3000000000000001E-3</v>
      </c>
      <c r="R1095" s="222">
        <f>Q1095*H1095</f>
        <v>1.46E-2</v>
      </c>
      <c r="S1095" s="222">
        <v>0</v>
      </c>
      <c r="T1095" s="221">
        <f>S1095*H1095</f>
        <v>0</v>
      </c>
      <c r="AR1095" s="193" t="s">
        <v>284</v>
      </c>
      <c r="AT1095" s="193" t="s">
        <v>178</v>
      </c>
      <c r="AU1095" s="193" t="s">
        <v>42</v>
      </c>
      <c r="AY1095" s="193" t="s">
        <v>108</v>
      </c>
      <c r="BE1095" s="194">
        <f>IF(N1095="základní",J1095,0)</f>
        <v>0</v>
      </c>
      <c r="BF1095" s="194">
        <f>IF(N1095="snížená",J1095,0)</f>
        <v>0</v>
      </c>
      <c r="BG1095" s="194">
        <f>IF(N1095="zákl. přenesená",J1095,0)</f>
        <v>0</v>
      </c>
      <c r="BH1095" s="194">
        <f>IF(N1095="sníž. přenesená",J1095,0)</f>
        <v>0</v>
      </c>
      <c r="BI1095" s="194">
        <f>IF(N1095="nulová",J1095,0)</f>
        <v>0</v>
      </c>
      <c r="BJ1095" s="193" t="s">
        <v>38</v>
      </c>
      <c r="BK1095" s="194">
        <f>ROUND(I1095*H1095,2)</f>
        <v>0</v>
      </c>
      <c r="BL1095" s="193" t="s">
        <v>192</v>
      </c>
      <c r="BM1095" s="193" t="s">
        <v>2144</v>
      </c>
    </row>
    <row r="1096" spans="2:65" s="257" customFormat="1" ht="27" x14ac:dyDescent="0.3">
      <c r="B1096" s="262"/>
      <c r="D1096" s="236" t="s">
        <v>117</v>
      </c>
      <c r="E1096" s="258" t="s">
        <v>1</v>
      </c>
      <c r="F1096" s="264" t="s">
        <v>1526</v>
      </c>
      <c r="H1096" s="258" t="s">
        <v>1</v>
      </c>
      <c r="I1096" s="263"/>
      <c r="L1096" s="262"/>
      <c r="M1096" s="261"/>
      <c r="N1096" s="260"/>
      <c r="O1096" s="260"/>
      <c r="P1096" s="260"/>
      <c r="Q1096" s="260"/>
      <c r="R1096" s="260"/>
      <c r="S1096" s="260"/>
      <c r="T1096" s="259"/>
      <c r="AT1096" s="258" t="s">
        <v>117</v>
      </c>
      <c r="AU1096" s="258" t="s">
        <v>42</v>
      </c>
      <c r="AV1096" s="257" t="s">
        <v>38</v>
      </c>
      <c r="AW1096" s="257" t="s">
        <v>19</v>
      </c>
      <c r="AX1096" s="257" t="s">
        <v>37</v>
      </c>
      <c r="AY1096" s="258" t="s">
        <v>108</v>
      </c>
    </row>
    <row r="1097" spans="2:65" s="227" customFormat="1" x14ac:dyDescent="0.3">
      <c r="B1097" s="232"/>
      <c r="D1097" s="240" t="s">
        <v>117</v>
      </c>
      <c r="E1097" s="239" t="s">
        <v>1</v>
      </c>
      <c r="F1097" s="238" t="s">
        <v>2143</v>
      </c>
      <c r="H1097" s="237">
        <v>2</v>
      </c>
      <c r="I1097" s="233"/>
      <c r="L1097" s="232"/>
      <c r="M1097" s="231"/>
      <c r="N1097" s="230"/>
      <c r="O1097" s="230"/>
      <c r="P1097" s="230"/>
      <c r="Q1097" s="230"/>
      <c r="R1097" s="230"/>
      <c r="S1097" s="230"/>
      <c r="T1097" s="229"/>
      <c r="AT1097" s="228" t="s">
        <v>117</v>
      </c>
      <c r="AU1097" s="228" t="s">
        <v>42</v>
      </c>
      <c r="AV1097" s="227" t="s">
        <v>42</v>
      </c>
      <c r="AW1097" s="227" t="s">
        <v>19</v>
      </c>
      <c r="AX1097" s="227" t="s">
        <v>37</v>
      </c>
      <c r="AY1097" s="228" t="s">
        <v>108</v>
      </c>
    </row>
    <row r="1098" spans="2:65" s="188" customFormat="1" ht="31.5" customHeight="1" x14ac:dyDescent="0.3">
      <c r="B1098" s="207"/>
      <c r="C1098" s="390" t="s">
        <v>2142</v>
      </c>
      <c r="D1098" s="390" t="s">
        <v>178</v>
      </c>
      <c r="E1098" s="391" t="s">
        <v>2141</v>
      </c>
      <c r="F1098" s="392" t="s">
        <v>2140</v>
      </c>
      <c r="G1098" s="393" t="s">
        <v>278</v>
      </c>
      <c r="H1098" s="394">
        <v>1</v>
      </c>
      <c r="I1098" s="395"/>
      <c r="J1098" s="395">
        <f>ROUND(I1098*H1098,2)</f>
        <v>0</v>
      </c>
      <c r="K1098" s="392" t="s">
        <v>1</v>
      </c>
      <c r="L1098" s="245"/>
      <c r="M1098" s="244" t="s">
        <v>1</v>
      </c>
      <c r="N1098" s="243" t="s">
        <v>26</v>
      </c>
      <c r="O1098" s="223"/>
      <c r="P1098" s="222">
        <f>O1098*H1098</f>
        <v>0</v>
      </c>
      <c r="Q1098" s="222">
        <v>7.3000000000000001E-3</v>
      </c>
      <c r="R1098" s="222">
        <f>Q1098*H1098</f>
        <v>7.3000000000000001E-3</v>
      </c>
      <c r="S1098" s="222">
        <v>0</v>
      </c>
      <c r="T1098" s="221">
        <f>S1098*H1098</f>
        <v>0</v>
      </c>
      <c r="AR1098" s="193" t="s">
        <v>284</v>
      </c>
      <c r="AT1098" s="193" t="s">
        <v>178</v>
      </c>
      <c r="AU1098" s="193" t="s">
        <v>42</v>
      </c>
      <c r="AY1098" s="193" t="s">
        <v>108</v>
      </c>
      <c r="BE1098" s="194">
        <f>IF(N1098="základní",J1098,0)</f>
        <v>0</v>
      </c>
      <c r="BF1098" s="194">
        <f>IF(N1098="snížená",J1098,0)</f>
        <v>0</v>
      </c>
      <c r="BG1098" s="194">
        <f>IF(N1098="zákl. přenesená",J1098,0)</f>
        <v>0</v>
      </c>
      <c r="BH1098" s="194">
        <f>IF(N1098="sníž. přenesená",J1098,0)</f>
        <v>0</v>
      </c>
      <c r="BI1098" s="194">
        <f>IF(N1098="nulová",J1098,0)</f>
        <v>0</v>
      </c>
      <c r="BJ1098" s="193" t="s">
        <v>38</v>
      </c>
      <c r="BK1098" s="194">
        <f>ROUND(I1098*H1098,2)</f>
        <v>0</v>
      </c>
      <c r="BL1098" s="193" t="s">
        <v>192</v>
      </c>
      <c r="BM1098" s="193" t="s">
        <v>2139</v>
      </c>
    </row>
    <row r="1099" spans="2:65" s="257" customFormat="1" ht="27" x14ac:dyDescent="0.3">
      <c r="B1099" s="262"/>
      <c r="D1099" s="236" t="s">
        <v>117</v>
      </c>
      <c r="E1099" s="258" t="s">
        <v>1</v>
      </c>
      <c r="F1099" s="264" t="s">
        <v>1526</v>
      </c>
      <c r="H1099" s="258" t="s">
        <v>1</v>
      </c>
      <c r="I1099" s="263"/>
      <c r="L1099" s="262"/>
      <c r="M1099" s="261"/>
      <c r="N1099" s="260"/>
      <c r="O1099" s="260"/>
      <c r="P1099" s="260"/>
      <c r="Q1099" s="260"/>
      <c r="R1099" s="260"/>
      <c r="S1099" s="260"/>
      <c r="T1099" s="259"/>
      <c r="AT1099" s="258" t="s">
        <v>117</v>
      </c>
      <c r="AU1099" s="258" t="s">
        <v>42</v>
      </c>
      <c r="AV1099" s="257" t="s">
        <v>38</v>
      </c>
      <c r="AW1099" s="257" t="s">
        <v>19</v>
      </c>
      <c r="AX1099" s="257" t="s">
        <v>37</v>
      </c>
      <c r="AY1099" s="258" t="s">
        <v>108</v>
      </c>
    </row>
    <row r="1100" spans="2:65" s="227" customFormat="1" x14ac:dyDescent="0.3">
      <c r="B1100" s="232"/>
      <c r="D1100" s="240" t="s">
        <v>117</v>
      </c>
      <c r="E1100" s="239" t="s">
        <v>1</v>
      </c>
      <c r="F1100" s="238" t="s">
        <v>2138</v>
      </c>
      <c r="H1100" s="237">
        <v>1</v>
      </c>
      <c r="I1100" s="233"/>
      <c r="L1100" s="232"/>
      <c r="M1100" s="231"/>
      <c r="N1100" s="230"/>
      <c r="O1100" s="230"/>
      <c r="P1100" s="230"/>
      <c r="Q1100" s="230"/>
      <c r="R1100" s="230"/>
      <c r="S1100" s="230"/>
      <c r="T1100" s="229"/>
      <c r="AT1100" s="228" t="s">
        <v>117</v>
      </c>
      <c r="AU1100" s="228" t="s">
        <v>42</v>
      </c>
      <c r="AV1100" s="227" t="s">
        <v>42</v>
      </c>
      <c r="AW1100" s="227" t="s">
        <v>19</v>
      </c>
      <c r="AX1100" s="227" t="s">
        <v>37</v>
      </c>
      <c r="AY1100" s="228" t="s">
        <v>108</v>
      </c>
    </row>
    <row r="1101" spans="2:65" s="188" customFormat="1" ht="31.5" customHeight="1" x14ac:dyDescent="0.3">
      <c r="B1101" s="207"/>
      <c r="C1101" s="206" t="s">
        <v>1586</v>
      </c>
      <c r="D1101" s="206" t="s">
        <v>110</v>
      </c>
      <c r="E1101" s="205" t="s">
        <v>1528</v>
      </c>
      <c r="F1101" s="200" t="s">
        <v>1529</v>
      </c>
      <c r="G1101" s="204" t="s">
        <v>113</v>
      </c>
      <c r="H1101" s="203">
        <v>0.39600000000000002</v>
      </c>
      <c r="I1101" s="202"/>
      <c r="J1101" s="201">
        <f>ROUND(I1101*H1101,2)</f>
        <v>0</v>
      </c>
      <c r="K1101" s="200" t="s">
        <v>279</v>
      </c>
      <c r="L1101" s="189"/>
      <c r="M1101" s="199" t="s">
        <v>1</v>
      </c>
      <c r="N1101" s="224" t="s">
        <v>26</v>
      </c>
      <c r="O1101" s="223"/>
      <c r="P1101" s="222">
        <f>O1101*H1101</f>
        <v>0</v>
      </c>
      <c r="Q1101" s="222">
        <v>0</v>
      </c>
      <c r="R1101" s="222">
        <f>Q1101*H1101</f>
        <v>0</v>
      </c>
      <c r="S1101" s="222">
        <v>0</v>
      </c>
      <c r="T1101" s="221">
        <f>S1101*H1101</f>
        <v>0</v>
      </c>
      <c r="AR1101" s="193" t="s">
        <v>192</v>
      </c>
      <c r="AT1101" s="193" t="s">
        <v>110</v>
      </c>
      <c r="AU1101" s="193" t="s">
        <v>42</v>
      </c>
      <c r="AY1101" s="193" t="s">
        <v>108</v>
      </c>
      <c r="BE1101" s="194">
        <f>IF(N1101="základní",J1101,0)</f>
        <v>0</v>
      </c>
      <c r="BF1101" s="194">
        <f>IF(N1101="snížená",J1101,0)</f>
        <v>0</v>
      </c>
      <c r="BG1101" s="194">
        <f>IF(N1101="zákl. přenesená",J1101,0)</f>
        <v>0</v>
      </c>
      <c r="BH1101" s="194">
        <f>IF(N1101="sníž. přenesená",J1101,0)</f>
        <v>0</v>
      </c>
      <c r="BI1101" s="194">
        <f>IF(N1101="nulová",J1101,0)</f>
        <v>0</v>
      </c>
      <c r="BJ1101" s="193" t="s">
        <v>38</v>
      </c>
      <c r="BK1101" s="194">
        <f>ROUND(I1101*H1101,2)</f>
        <v>0</v>
      </c>
      <c r="BL1101" s="193" t="s">
        <v>192</v>
      </c>
      <c r="BM1101" s="193" t="s">
        <v>1530</v>
      </c>
    </row>
    <row r="1102" spans="2:65" s="227" customFormat="1" x14ac:dyDescent="0.3">
      <c r="B1102" s="232"/>
      <c r="D1102" s="240" t="s">
        <v>117</v>
      </c>
      <c r="E1102" s="239" t="s">
        <v>1</v>
      </c>
      <c r="F1102" s="238" t="s">
        <v>1531</v>
      </c>
      <c r="H1102" s="237">
        <v>0.39600000000000002</v>
      </c>
      <c r="I1102" s="233"/>
      <c r="L1102" s="232"/>
      <c r="M1102" s="231"/>
      <c r="N1102" s="230"/>
      <c r="O1102" s="230"/>
      <c r="P1102" s="230"/>
      <c r="Q1102" s="230"/>
      <c r="R1102" s="230"/>
      <c r="S1102" s="230"/>
      <c r="T1102" s="229"/>
      <c r="AT1102" s="228" t="s">
        <v>117</v>
      </c>
      <c r="AU1102" s="228" t="s">
        <v>42</v>
      </c>
      <c r="AV1102" s="227" t="s">
        <v>42</v>
      </c>
      <c r="AW1102" s="227" t="s">
        <v>19</v>
      </c>
      <c r="AX1102" s="227" t="s">
        <v>37</v>
      </c>
      <c r="AY1102" s="228" t="s">
        <v>108</v>
      </c>
    </row>
    <row r="1103" spans="2:65" s="188" customFormat="1" ht="31.5" customHeight="1" x14ac:dyDescent="0.3">
      <c r="B1103" s="207"/>
      <c r="C1103" s="206" t="s">
        <v>1589</v>
      </c>
      <c r="D1103" s="206" t="s">
        <v>110</v>
      </c>
      <c r="E1103" s="205" t="s">
        <v>1533</v>
      </c>
      <c r="F1103" s="200" t="s">
        <v>1534</v>
      </c>
      <c r="G1103" s="204" t="s">
        <v>113</v>
      </c>
      <c r="H1103" s="203">
        <v>38.776000000000003</v>
      </c>
      <c r="I1103" s="202"/>
      <c r="J1103" s="201">
        <f>ROUND(I1103*H1103,2)</f>
        <v>0</v>
      </c>
      <c r="K1103" s="200" t="s">
        <v>279</v>
      </c>
      <c r="L1103" s="189"/>
      <c r="M1103" s="199" t="s">
        <v>1</v>
      </c>
      <c r="N1103" s="224" t="s">
        <v>26</v>
      </c>
      <c r="O1103" s="223"/>
      <c r="P1103" s="222">
        <f>O1103*H1103</f>
        <v>0</v>
      </c>
      <c r="Q1103" s="222">
        <v>0</v>
      </c>
      <c r="R1103" s="222">
        <f>Q1103*H1103</f>
        <v>0</v>
      </c>
      <c r="S1103" s="222">
        <v>0</v>
      </c>
      <c r="T1103" s="221">
        <f>S1103*H1103</f>
        <v>0</v>
      </c>
      <c r="AR1103" s="193" t="s">
        <v>192</v>
      </c>
      <c r="AT1103" s="193" t="s">
        <v>110</v>
      </c>
      <c r="AU1103" s="193" t="s">
        <v>42</v>
      </c>
      <c r="AY1103" s="193" t="s">
        <v>108</v>
      </c>
      <c r="BE1103" s="194">
        <f>IF(N1103="základní",J1103,0)</f>
        <v>0</v>
      </c>
      <c r="BF1103" s="194">
        <f>IF(N1103="snížená",J1103,0)</f>
        <v>0</v>
      </c>
      <c r="BG1103" s="194">
        <f>IF(N1103="zákl. přenesená",J1103,0)</f>
        <v>0</v>
      </c>
      <c r="BH1103" s="194">
        <f>IF(N1103="sníž. přenesená",J1103,0)</f>
        <v>0</v>
      </c>
      <c r="BI1103" s="194">
        <f>IF(N1103="nulová",J1103,0)</f>
        <v>0</v>
      </c>
      <c r="BJ1103" s="193" t="s">
        <v>38</v>
      </c>
      <c r="BK1103" s="194">
        <f>ROUND(I1103*H1103,2)</f>
        <v>0</v>
      </c>
      <c r="BL1103" s="193" t="s">
        <v>192</v>
      </c>
      <c r="BM1103" s="193" t="s">
        <v>1535</v>
      </c>
    </row>
    <row r="1104" spans="2:65" s="257" customFormat="1" x14ac:dyDescent="0.3">
      <c r="B1104" s="262"/>
      <c r="D1104" s="236" t="s">
        <v>117</v>
      </c>
      <c r="E1104" s="258" t="s">
        <v>1</v>
      </c>
      <c r="F1104" s="264" t="s">
        <v>205</v>
      </c>
      <c r="H1104" s="258" t="s">
        <v>1</v>
      </c>
      <c r="I1104" s="263"/>
      <c r="L1104" s="262"/>
      <c r="M1104" s="261"/>
      <c r="N1104" s="260"/>
      <c r="O1104" s="260"/>
      <c r="P1104" s="260"/>
      <c r="Q1104" s="260"/>
      <c r="R1104" s="260"/>
      <c r="S1104" s="260"/>
      <c r="T1104" s="259"/>
      <c r="AT1104" s="258" t="s">
        <v>117</v>
      </c>
      <c r="AU1104" s="258" t="s">
        <v>42</v>
      </c>
      <c r="AV1104" s="257" t="s">
        <v>38</v>
      </c>
      <c r="AW1104" s="257" t="s">
        <v>19</v>
      </c>
      <c r="AX1104" s="257" t="s">
        <v>37</v>
      </c>
      <c r="AY1104" s="258" t="s">
        <v>108</v>
      </c>
    </row>
    <row r="1105" spans="2:65" s="227" customFormat="1" x14ac:dyDescent="0.3">
      <c r="B1105" s="232"/>
      <c r="D1105" s="236" t="s">
        <v>117</v>
      </c>
      <c r="E1105" s="228" t="s">
        <v>1</v>
      </c>
      <c r="F1105" s="235" t="s">
        <v>595</v>
      </c>
      <c r="H1105" s="234">
        <v>6.3</v>
      </c>
      <c r="I1105" s="233"/>
      <c r="L1105" s="232"/>
      <c r="M1105" s="231"/>
      <c r="N1105" s="230"/>
      <c r="O1105" s="230"/>
      <c r="P1105" s="230"/>
      <c r="Q1105" s="230"/>
      <c r="R1105" s="230"/>
      <c r="S1105" s="230"/>
      <c r="T1105" s="229"/>
      <c r="AT1105" s="228" t="s">
        <v>117</v>
      </c>
      <c r="AU1105" s="228" t="s">
        <v>42</v>
      </c>
      <c r="AV1105" s="227" t="s">
        <v>42</v>
      </c>
      <c r="AW1105" s="227" t="s">
        <v>19</v>
      </c>
      <c r="AX1105" s="227" t="s">
        <v>37</v>
      </c>
      <c r="AY1105" s="228" t="s">
        <v>108</v>
      </c>
    </row>
    <row r="1106" spans="2:65" s="227" customFormat="1" x14ac:dyDescent="0.3">
      <c r="B1106" s="232"/>
      <c r="D1106" s="236" t="s">
        <v>117</v>
      </c>
      <c r="E1106" s="228" t="s">
        <v>1</v>
      </c>
      <c r="F1106" s="235" t="s">
        <v>597</v>
      </c>
      <c r="H1106" s="234">
        <v>8.8450000000000006</v>
      </c>
      <c r="I1106" s="233"/>
      <c r="L1106" s="232"/>
      <c r="M1106" s="231"/>
      <c r="N1106" s="230"/>
      <c r="O1106" s="230"/>
      <c r="P1106" s="230"/>
      <c r="Q1106" s="230"/>
      <c r="R1106" s="230"/>
      <c r="S1106" s="230"/>
      <c r="T1106" s="229"/>
      <c r="AT1106" s="228" t="s">
        <v>117</v>
      </c>
      <c r="AU1106" s="228" t="s">
        <v>42</v>
      </c>
      <c r="AV1106" s="227" t="s">
        <v>42</v>
      </c>
      <c r="AW1106" s="227" t="s">
        <v>19</v>
      </c>
      <c r="AX1106" s="227" t="s">
        <v>37</v>
      </c>
      <c r="AY1106" s="228" t="s">
        <v>108</v>
      </c>
    </row>
    <row r="1107" spans="2:65" s="227" customFormat="1" x14ac:dyDescent="0.3">
      <c r="B1107" s="232"/>
      <c r="D1107" s="236" t="s">
        <v>117</v>
      </c>
      <c r="E1107" s="228" t="s">
        <v>1</v>
      </c>
      <c r="F1107" s="235" t="s">
        <v>598</v>
      </c>
      <c r="H1107" s="234">
        <v>7.7809999999999997</v>
      </c>
      <c r="I1107" s="233"/>
      <c r="L1107" s="232"/>
      <c r="M1107" s="231"/>
      <c r="N1107" s="230"/>
      <c r="O1107" s="230"/>
      <c r="P1107" s="230"/>
      <c r="Q1107" s="230"/>
      <c r="R1107" s="230"/>
      <c r="S1107" s="230"/>
      <c r="T1107" s="229"/>
      <c r="AT1107" s="228" t="s">
        <v>117</v>
      </c>
      <c r="AU1107" s="228" t="s">
        <v>42</v>
      </c>
      <c r="AV1107" s="227" t="s">
        <v>42</v>
      </c>
      <c r="AW1107" s="227" t="s">
        <v>19</v>
      </c>
      <c r="AX1107" s="227" t="s">
        <v>37</v>
      </c>
      <c r="AY1107" s="228" t="s">
        <v>108</v>
      </c>
    </row>
    <row r="1108" spans="2:65" s="257" customFormat="1" x14ac:dyDescent="0.3">
      <c r="B1108" s="262"/>
      <c r="D1108" s="236" t="s">
        <v>117</v>
      </c>
      <c r="E1108" s="258" t="s">
        <v>1</v>
      </c>
      <c r="F1108" s="264" t="s">
        <v>303</v>
      </c>
      <c r="H1108" s="258" t="s">
        <v>1</v>
      </c>
      <c r="I1108" s="263"/>
      <c r="L1108" s="262"/>
      <c r="M1108" s="261"/>
      <c r="N1108" s="260"/>
      <c r="O1108" s="260"/>
      <c r="P1108" s="260"/>
      <c r="Q1108" s="260"/>
      <c r="R1108" s="260"/>
      <c r="S1108" s="260"/>
      <c r="T1108" s="259"/>
      <c r="AT1108" s="258" t="s">
        <v>117</v>
      </c>
      <c r="AU1108" s="258" t="s">
        <v>42</v>
      </c>
      <c r="AV1108" s="257" t="s">
        <v>38</v>
      </c>
      <c r="AW1108" s="257" t="s">
        <v>19</v>
      </c>
      <c r="AX1108" s="257" t="s">
        <v>37</v>
      </c>
      <c r="AY1108" s="258" t="s">
        <v>108</v>
      </c>
    </row>
    <row r="1109" spans="2:65" s="227" customFormat="1" x14ac:dyDescent="0.3">
      <c r="B1109" s="232"/>
      <c r="D1109" s="236" t="s">
        <v>117</v>
      </c>
      <c r="E1109" s="228" t="s">
        <v>1</v>
      </c>
      <c r="F1109" s="235" t="s">
        <v>595</v>
      </c>
      <c r="H1109" s="234">
        <v>6.3</v>
      </c>
      <c r="I1109" s="233"/>
      <c r="L1109" s="232"/>
      <c r="M1109" s="231"/>
      <c r="N1109" s="230"/>
      <c r="O1109" s="230"/>
      <c r="P1109" s="230"/>
      <c r="Q1109" s="230"/>
      <c r="R1109" s="230"/>
      <c r="S1109" s="230"/>
      <c r="T1109" s="229"/>
      <c r="AT1109" s="228" t="s">
        <v>117</v>
      </c>
      <c r="AU1109" s="228" t="s">
        <v>42</v>
      </c>
      <c r="AV1109" s="227" t="s">
        <v>42</v>
      </c>
      <c r="AW1109" s="227" t="s">
        <v>19</v>
      </c>
      <c r="AX1109" s="227" t="s">
        <v>37</v>
      </c>
      <c r="AY1109" s="228" t="s">
        <v>108</v>
      </c>
    </row>
    <row r="1110" spans="2:65" s="227" customFormat="1" x14ac:dyDescent="0.3">
      <c r="B1110" s="232"/>
      <c r="D1110" s="236" t="s">
        <v>117</v>
      </c>
      <c r="E1110" s="228" t="s">
        <v>1</v>
      </c>
      <c r="F1110" s="235" t="s">
        <v>600</v>
      </c>
      <c r="H1110" s="234">
        <v>1.7689999999999999</v>
      </c>
      <c r="I1110" s="233"/>
      <c r="L1110" s="232"/>
      <c r="M1110" s="231"/>
      <c r="N1110" s="230"/>
      <c r="O1110" s="230"/>
      <c r="P1110" s="230"/>
      <c r="Q1110" s="230"/>
      <c r="R1110" s="230"/>
      <c r="S1110" s="230"/>
      <c r="T1110" s="229"/>
      <c r="AT1110" s="228" t="s">
        <v>117</v>
      </c>
      <c r="AU1110" s="228" t="s">
        <v>42</v>
      </c>
      <c r="AV1110" s="227" t="s">
        <v>42</v>
      </c>
      <c r="AW1110" s="227" t="s">
        <v>19</v>
      </c>
      <c r="AX1110" s="227" t="s">
        <v>37</v>
      </c>
      <c r="AY1110" s="228" t="s">
        <v>108</v>
      </c>
    </row>
    <row r="1111" spans="2:65" s="227" customFormat="1" x14ac:dyDescent="0.3">
      <c r="B1111" s="232"/>
      <c r="D1111" s="240" t="s">
        <v>117</v>
      </c>
      <c r="E1111" s="239" t="s">
        <v>1</v>
      </c>
      <c r="F1111" s="238" t="s">
        <v>598</v>
      </c>
      <c r="H1111" s="237">
        <v>7.7809999999999997</v>
      </c>
      <c r="I1111" s="233"/>
      <c r="L1111" s="232"/>
      <c r="M1111" s="231"/>
      <c r="N1111" s="230"/>
      <c r="O1111" s="230"/>
      <c r="P1111" s="230"/>
      <c r="Q1111" s="230"/>
      <c r="R1111" s="230"/>
      <c r="S1111" s="230"/>
      <c r="T1111" s="229"/>
      <c r="AT1111" s="228" t="s">
        <v>117</v>
      </c>
      <c r="AU1111" s="228" t="s">
        <v>42</v>
      </c>
      <c r="AV1111" s="227" t="s">
        <v>42</v>
      </c>
      <c r="AW1111" s="227" t="s">
        <v>19</v>
      </c>
      <c r="AX1111" s="227" t="s">
        <v>37</v>
      </c>
      <c r="AY1111" s="228" t="s">
        <v>108</v>
      </c>
    </row>
    <row r="1112" spans="2:65" s="188" customFormat="1" ht="31.5" customHeight="1" x14ac:dyDescent="0.3">
      <c r="B1112" s="207"/>
      <c r="C1112" s="206" t="s">
        <v>1593</v>
      </c>
      <c r="D1112" s="206" t="s">
        <v>110</v>
      </c>
      <c r="E1112" s="205" t="s">
        <v>1537</v>
      </c>
      <c r="F1112" s="200" t="s">
        <v>1538</v>
      </c>
      <c r="G1112" s="204" t="s">
        <v>113</v>
      </c>
      <c r="H1112" s="203">
        <v>54.334000000000003</v>
      </c>
      <c r="I1112" s="202"/>
      <c r="J1112" s="201">
        <f>ROUND(I1112*H1112,2)</f>
        <v>0</v>
      </c>
      <c r="K1112" s="200" t="s">
        <v>279</v>
      </c>
      <c r="L1112" s="189"/>
      <c r="M1112" s="199" t="s">
        <v>1</v>
      </c>
      <c r="N1112" s="224" t="s">
        <v>26</v>
      </c>
      <c r="O1112" s="223"/>
      <c r="P1112" s="222">
        <f>O1112*H1112</f>
        <v>0</v>
      </c>
      <c r="Q1112" s="222">
        <v>0</v>
      </c>
      <c r="R1112" s="222">
        <f>Q1112*H1112</f>
        <v>0</v>
      </c>
      <c r="S1112" s="222">
        <v>0</v>
      </c>
      <c r="T1112" s="221">
        <f>S1112*H1112</f>
        <v>0</v>
      </c>
      <c r="AR1112" s="193" t="s">
        <v>192</v>
      </c>
      <c r="AT1112" s="193" t="s">
        <v>110</v>
      </c>
      <c r="AU1112" s="193" t="s">
        <v>42</v>
      </c>
      <c r="AY1112" s="193" t="s">
        <v>108</v>
      </c>
      <c r="BE1112" s="194">
        <f>IF(N1112="základní",J1112,0)</f>
        <v>0</v>
      </c>
      <c r="BF1112" s="194">
        <f>IF(N1112="snížená",J1112,0)</f>
        <v>0</v>
      </c>
      <c r="BG1112" s="194">
        <f>IF(N1112="zákl. přenesená",J1112,0)</f>
        <v>0</v>
      </c>
      <c r="BH1112" s="194">
        <f>IF(N1112="sníž. přenesená",J1112,0)</f>
        <v>0</v>
      </c>
      <c r="BI1112" s="194">
        <f>IF(N1112="nulová",J1112,0)</f>
        <v>0</v>
      </c>
      <c r="BJ1112" s="193" t="s">
        <v>38</v>
      </c>
      <c r="BK1112" s="194">
        <f>ROUND(I1112*H1112,2)</f>
        <v>0</v>
      </c>
      <c r="BL1112" s="193" t="s">
        <v>192</v>
      </c>
      <c r="BM1112" s="193" t="s">
        <v>1539</v>
      </c>
    </row>
    <row r="1113" spans="2:65" s="257" customFormat="1" x14ac:dyDescent="0.3">
      <c r="B1113" s="262"/>
      <c r="D1113" s="236" t="s">
        <v>117</v>
      </c>
      <c r="E1113" s="258" t="s">
        <v>1</v>
      </c>
      <c r="F1113" s="264" t="s">
        <v>205</v>
      </c>
      <c r="H1113" s="258" t="s">
        <v>1</v>
      </c>
      <c r="I1113" s="263"/>
      <c r="L1113" s="262"/>
      <c r="M1113" s="261"/>
      <c r="N1113" s="260"/>
      <c r="O1113" s="260"/>
      <c r="P1113" s="260"/>
      <c r="Q1113" s="260"/>
      <c r="R1113" s="260"/>
      <c r="S1113" s="260"/>
      <c r="T1113" s="259"/>
      <c r="AT1113" s="258" t="s">
        <v>117</v>
      </c>
      <c r="AU1113" s="258" t="s">
        <v>42</v>
      </c>
      <c r="AV1113" s="257" t="s">
        <v>38</v>
      </c>
      <c r="AW1113" s="257" t="s">
        <v>19</v>
      </c>
      <c r="AX1113" s="257" t="s">
        <v>37</v>
      </c>
      <c r="AY1113" s="258" t="s">
        <v>108</v>
      </c>
    </row>
    <row r="1114" spans="2:65" s="227" customFormat="1" x14ac:dyDescent="0.3">
      <c r="B1114" s="232"/>
      <c r="D1114" s="236" t="s">
        <v>117</v>
      </c>
      <c r="E1114" s="228" t="s">
        <v>1</v>
      </c>
      <c r="F1114" s="235" t="s">
        <v>596</v>
      </c>
      <c r="H1114" s="234">
        <v>15.6</v>
      </c>
      <c r="I1114" s="233"/>
      <c r="L1114" s="232"/>
      <c r="M1114" s="231"/>
      <c r="N1114" s="230"/>
      <c r="O1114" s="230"/>
      <c r="P1114" s="230"/>
      <c r="Q1114" s="230"/>
      <c r="R1114" s="230"/>
      <c r="S1114" s="230"/>
      <c r="T1114" s="229"/>
      <c r="AT1114" s="228" t="s">
        <v>117</v>
      </c>
      <c r="AU1114" s="228" t="s">
        <v>42</v>
      </c>
      <c r="AV1114" s="227" t="s">
        <v>42</v>
      </c>
      <c r="AW1114" s="227" t="s">
        <v>19</v>
      </c>
      <c r="AX1114" s="227" t="s">
        <v>37</v>
      </c>
      <c r="AY1114" s="228" t="s">
        <v>108</v>
      </c>
    </row>
    <row r="1115" spans="2:65" s="227" customFormat="1" x14ac:dyDescent="0.3">
      <c r="B1115" s="232"/>
      <c r="D1115" s="236" t="s">
        <v>117</v>
      </c>
      <c r="E1115" s="228" t="s">
        <v>1</v>
      </c>
      <c r="F1115" s="235" t="s">
        <v>599</v>
      </c>
      <c r="H1115" s="234">
        <v>3.1160000000000001</v>
      </c>
      <c r="I1115" s="233"/>
      <c r="L1115" s="232"/>
      <c r="M1115" s="231"/>
      <c r="N1115" s="230"/>
      <c r="O1115" s="230"/>
      <c r="P1115" s="230"/>
      <c r="Q1115" s="230"/>
      <c r="R1115" s="230"/>
      <c r="S1115" s="230"/>
      <c r="T1115" s="229"/>
      <c r="AT1115" s="228" t="s">
        <v>117</v>
      </c>
      <c r="AU1115" s="228" t="s">
        <v>42</v>
      </c>
      <c r="AV1115" s="227" t="s">
        <v>42</v>
      </c>
      <c r="AW1115" s="227" t="s">
        <v>19</v>
      </c>
      <c r="AX1115" s="227" t="s">
        <v>37</v>
      </c>
      <c r="AY1115" s="228" t="s">
        <v>108</v>
      </c>
    </row>
    <row r="1116" spans="2:65" s="257" customFormat="1" x14ac:dyDescent="0.3">
      <c r="B1116" s="262"/>
      <c r="D1116" s="236" t="s">
        <v>117</v>
      </c>
      <c r="E1116" s="258" t="s">
        <v>1</v>
      </c>
      <c r="F1116" s="264" t="s">
        <v>303</v>
      </c>
      <c r="H1116" s="258" t="s">
        <v>1</v>
      </c>
      <c r="I1116" s="263"/>
      <c r="L1116" s="262"/>
      <c r="M1116" s="261"/>
      <c r="N1116" s="260"/>
      <c r="O1116" s="260"/>
      <c r="P1116" s="260"/>
      <c r="Q1116" s="260"/>
      <c r="R1116" s="260"/>
      <c r="S1116" s="260"/>
      <c r="T1116" s="259"/>
      <c r="AT1116" s="258" t="s">
        <v>117</v>
      </c>
      <c r="AU1116" s="258" t="s">
        <v>42</v>
      </c>
      <c r="AV1116" s="257" t="s">
        <v>38</v>
      </c>
      <c r="AW1116" s="257" t="s">
        <v>19</v>
      </c>
      <c r="AX1116" s="257" t="s">
        <v>37</v>
      </c>
      <c r="AY1116" s="258" t="s">
        <v>108</v>
      </c>
    </row>
    <row r="1117" spans="2:65" s="227" customFormat="1" x14ac:dyDescent="0.3">
      <c r="B1117" s="232"/>
      <c r="D1117" s="236" t="s">
        <v>117</v>
      </c>
      <c r="E1117" s="228" t="s">
        <v>1</v>
      </c>
      <c r="F1117" s="235" t="s">
        <v>596</v>
      </c>
      <c r="H1117" s="234">
        <v>15.6</v>
      </c>
      <c r="I1117" s="233"/>
      <c r="L1117" s="232"/>
      <c r="M1117" s="231"/>
      <c r="N1117" s="230"/>
      <c r="O1117" s="230"/>
      <c r="P1117" s="230"/>
      <c r="Q1117" s="230"/>
      <c r="R1117" s="230"/>
      <c r="S1117" s="230"/>
      <c r="T1117" s="229"/>
      <c r="AT1117" s="228" t="s">
        <v>117</v>
      </c>
      <c r="AU1117" s="228" t="s">
        <v>42</v>
      </c>
      <c r="AV1117" s="227" t="s">
        <v>42</v>
      </c>
      <c r="AW1117" s="227" t="s">
        <v>19</v>
      </c>
      <c r="AX1117" s="227" t="s">
        <v>37</v>
      </c>
      <c r="AY1117" s="228" t="s">
        <v>108</v>
      </c>
    </row>
    <row r="1118" spans="2:65" s="227" customFormat="1" x14ac:dyDescent="0.3">
      <c r="B1118" s="232"/>
      <c r="D1118" s="236" t="s">
        <v>117</v>
      </c>
      <c r="E1118" s="228" t="s">
        <v>1</v>
      </c>
      <c r="F1118" s="235" t="s">
        <v>601</v>
      </c>
      <c r="H1118" s="234">
        <v>4.7350000000000003</v>
      </c>
      <c r="I1118" s="233"/>
      <c r="L1118" s="232"/>
      <c r="M1118" s="231"/>
      <c r="N1118" s="230"/>
      <c r="O1118" s="230"/>
      <c r="P1118" s="230"/>
      <c r="Q1118" s="230"/>
      <c r="R1118" s="230"/>
      <c r="S1118" s="230"/>
      <c r="T1118" s="229"/>
      <c r="AT1118" s="228" t="s">
        <v>117</v>
      </c>
      <c r="AU1118" s="228" t="s">
        <v>42</v>
      </c>
      <c r="AV1118" s="227" t="s">
        <v>42</v>
      </c>
      <c r="AW1118" s="227" t="s">
        <v>19</v>
      </c>
      <c r="AX1118" s="227" t="s">
        <v>37</v>
      </c>
      <c r="AY1118" s="228" t="s">
        <v>108</v>
      </c>
    </row>
    <row r="1119" spans="2:65" s="227" customFormat="1" x14ac:dyDescent="0.3">
      <c r="B1119" s="232"/>
      <c r="D1119" s="236" t="s">
        <v>117</v>
      </c>
      <c r="E1119" s="228" t="s">
        <v>1</v>
      </c>
      <c r="F1119" s="235" t="s">
        <v>602</v>
      </c>
      <c r="H1119" s="234">
        <v>12.167</v>
      </c>
      <c r="I1119" s="233"/>
      <c r="L1119" s="232"/>
      <c r="M1119" s="231"/>
      <c r="N1119" s="230"/>
      <c r="O1119" s="230"/>
      <c r="P1119" s="230"/>
      <c r="Q1119" s="230"/>
      <c r="R1119" s="230"/>
      <c r="S1119" s="230"/>
      <c r="T1119" s="229"/>
      <c r="AT1119" s="228" t="s">
        <v>117</v>
      </c>
      <c r="AU1119" s="228" t="s">
        <v>42</v>
      </c>
      <c r="AV1119" s="227" t="s">
        <v>42</v>
      </c>
      <c r="AW1119" s="227" t="s">
        <v>19</v>
      </c>
      <c r="AX1119" s="227" t="s">
        <v>37</v>
      </c>
      <c r="AY1119" s="228" t="s">
        <v>108</v>
      </c>
    </row>
    <row r="1120" spans="2:65" s="227" customFormat="1" x14ac:dyDescent="0.3">
      <c r="B1120" s="232"/>
      <c r="D1120" s="240" t="s">
        <v>117</v>
      </c>
      <c r="E1120" s="239" t="s">
        <v>1</v>
      </c>
      <c r="F1120" s="238" t="s">
        <v>599</v>
      </c>
      <c r="H1120" s="237">
        <v>3.1160000000000001</v>
      </c>
      <c r="I1120" s="233"/>
      <c r="L1120" s="232"/>
      <c r="M1120" s="231"/>
      <c r="N1120" s="230"/>
      <c r="O1120" s="230"/>
      <c r="P1120" s="230"/>
      <c r="Q1120" s="230"/>
      <c r="R1120" s="230"/>
      <c r="S1120" s="230"/>
      <c r="T1120" s="229"/>
      <c r="AT1120" s="228" t="s">
        <v>117</v>
      </c>
      <c r="AU1120" s="228" t="s">
        <v>42</v>
      </c>
      <c r="AV1120" s="227" t="s">
        <v>42</v>
      </c>
      <c r="AW1120" s="227" t="s">
        <v>19</v>
      </c>
      <c r="AX1120" s="227" t="s">
        <v>37</v>
      </c>
      <c r="AY1120" s="228" t="s">
        <v>108</v>
      </c>
    </row>
    <row r="1121" spans="2:65" s="188" customFormat="1" ht="22.5" customHeight="1" x14ac:dyDescent="0.3">
      <c r="B1121" s="207"/>
      <c r="C1121" s="206" t="s">
        <v>1597</v>
      </c>
      <c r="D1121" s="206" t="s">
        <v>110</v>
      </c>
      <c r="E1121" s="205" t="s">
        <v>1541</v>
      </c>
      <c r="F1121" s="200" t="s">
        <v>1542</v>
      </c>
      <c r="G1121" s="204" t="s">
        <v>278</v>
      </c>
      <c r="H1121" s="203">
        <v>91</v>
      </c>
      <c r="I1121" s="202"/>
      <c r="J1121" s="201">
        <f>ROUND(I1121*H1121,2)</f>
        <v>0</v>
      </c>
      <c r="K1121" s="200" t="s">
        <v>279</v>
      </c>
      <c r="L1121" s="189"/>
      <c r="M1121" s="199" t="s">
        <v>1</v>
      </c>
      <c r="N1121" s="224" t="s">
        <v>26</v>
      </c>
      <c r="O1121" s="223"/>
      <c r="P1121" s="222">
        <f>O1121*H1121</f>
        <v>0</v>
      </c>
      <c r="Q1121" s="222">
        <v>0</v>
      </c>
      <c r="R1121" s="222">
        <f>Q1121*H1121</f>
        <v>0</v>
      </c>
      <c r="S1121" s="222">
        <v>0</v>
      </c>
      <c r="T1121" s="221">
        <f>S1121*H1121</f>
        <v>0</v>
      </c>
      <c r="AR1121" s="193" t="s">
        <v>192</v>
      </c>
      <c r="AT1121" s="193" t="s">
        <v>110</v>
      </c>
      <c r="AU1121" s="193" t="s">
        <v>42</v>
      </c>
      <c r="AY1121" s="193" t="s">
        <v>108</v>
      </c>
      <c r="BE1121" s="194">
        <f>IF(N1121="základní",J1121,0)</f>
        <v>0</v>
      </c>
      <c r="BF1121" s="194">
        <f>IF(N1121="snížená",J1121,0)</f>
        <v>0</v>
      </c>
      <c r="BG1121" s="194">
        <f>IF(N1121="zákl. přenesená",J1121,0)</f>
        <v>0</v>
      </c>
      <c r="BH1121" s="194">
        <f>IF(N1121="sníž. přenesená",J1121,0)</f>
        <v>0</v>
      </c>
      <c r="BI1121" s="194">
        <f>IF(N1121="nulová",J1121,0)</f>
        <v>0</v>
      </c>
      <c r="BJ1121" s="193" t="s">
        <v>38</v>
      </c>
      <c r="BK1121" s="194">
        <f>ROUND(I1121*H1121,2)</f>
        <v>0</v>
      </c>
      <c r="BL1121" s="193" t="s">
        <v>192</v>
      </c>
      <c r="BM1121" s="193" t="s">
        <v>1543</v>
      </c>
    </row>
    <row r="1122" spans="2:65" s="227" customFormat="1" x14ac:dyDescent="0.3">
      <c r="B1122" s="232"/>
      <c r="D1122" s="236" t="s">
        <v>117</v>
      </c>
      <c r="E1122" s="228" t="s">
        <v>1</v>
      </c>
      <c r="F1122" s="235" t="s">
        <v>1544</v>
      </c>
      <c r="H1122" s="234">
        <v>30</v>
      </c>
      <c r="I1122" s="233"/>
      <c r="L1122" s="232"/>
      <c r="M1122" s="231"/>
      <c r="N1122" s="230"/>
      <c r="O1122" s="230"/>
      <c r="P1122" s="230"/>
      <c r="Q1122" s="230"/>
      <c r="R1122" s="230"/>
      <c r="S1122" s="230"/>
      <c r="T1122" s="229"/>
      <c r="AT1122" s="228" t="s">
        <v>117</v>
      </c>
      <c r="AU1122" s="228" t="s">
        <v>42</v>
      </c>
      <c r="AV1122" s="227" t="s">
        <v>42</v>
      </c>
      <c r="AW1122" s="227" t="s">
        <v>19</v>
      </c>
      <c r="AX1122" s="227" t="s">
        <v>37</v>
      </c>
      <c r="AY1122" s="228" t="s">
        <v>108</v>
      </c>
    </row>
    <row r="1123" spans="2:65" s="227" customFormat="1" x14ac:dyDescent="0.3">
      <c r="B1123" s="232"/>
      <c r="D1123" s="236" t="s">
        <v>117</v>
      </c>
      <c r="E1123" s="228" t="s">
        <v>1</v>
      </c>
      <c r="F1123" s="235" t="s">
        <v>1545</v>
      </c>
      <c r="H1123" s="234">
        <v>12</v>
      </c>
      <c r="I1123" s="233"/>
      <c r="L1123" s="232"/>
      <c r="M1123" s="231"/>
      <c r="N1123" s="230"/>
      <c r="O1123" s="230"/>
      <c r="P1123" s="230"/>
      <c r="Q1123" s="230"/>
      <c r="R1123" s="230"/>
      <c r="S1123" s="230"/>
      <c r="T1123" s="229"/>
      <c r="AT1123" s="228" t="s">
        <v>117</v>
      </c>
      <c r="AU1123" s="228" t="s">
        <v>42</v>
      </c>
      <c r="AV1123" s="227" t="s">
        <v>42</v>
      </c>
      <c r="AW1123" s="227" t="s">
        <v>19</v>
      </c>
      <c r="AX1123" s="227" t="s">
        <v>37</v>
      </c>
      <c r="AY1123" s="228" t="s">
        <v>108</v>
      </c>
    </row>
    <row r="1124" spans="2:65" s="227" customFormat="1" x14ac:dyDescent="0.3">
      <c r="B1124" s="232"/>
      <c r="D1124" s="236" t="s">
        <v>117</v>
      </c>
      <c r="E1124" s="228" t="s">
        <v>1</v>
      </c>
      <c r="F1124" s="235" t="s">
        <v>1546</v>
      </c>
      <c r="H1124" s="234">
        <v>29</v>
      </c>
      <c r="I1124" s="233"/>
      <c r="L1124" s="232"/>
      <c r="M1124" s="231"/>
      <c r="N1124" s="230"/>
      <c r="O1124" s="230"/>
      <c r="P1124" s="230"/>
      <c r="Q1124" s="230"/>
      <c r="R1124" s="230"/>
      <c r="S1124" s="230"/>
      <c r="T1124" s="229"/>
      <c r="AT1124" s="228" t="s">
        <v>117</v>
      </c>
      <c r="AU1124" s="228" t="s">
        <v>42</v>
      </c>
      <c r="AV1124" s="227" t="s">
        <v>42</v>
      </c>
      <c r="AW1124" s="227" t="s">
        <v>19</v>
      </c>
      <c r="AX1124" s="227" t="s">
        <v>37</v>
      </c>
      <c r="AY1124" s="228" t="s">
        <v>108</v>
      </c>
    </row>
    <row r="1125" spans="2:65" s="227" customFormat="1" x14ac:dyDescent="0.3">
      <c r="B1125" s="232"/>
      <c r="D1125" s="240" t="s">
        <v>117</v>
      </c>
      <c r="E1125" s="239" t="s">
        <v>1</v>
      </c>
      <c r="F1125" s="238" t="s">
        <v>1547</v>
      </c>
      <c r="H1125" s="237">
        <v>20</v>
      </c>
      <c r="I1125" s="233"/>
      <c r="L1125" s="232"/>
      <c r="M1125" s="231"/>
      <c r="N1125" s="230"/>
      <c r="O1125" s="230"/>
      <c r="P1125" s="230"/>
      <c r="Q1125" s="230"/>
      <c r="R1125" s="230"/>
      <c r="S1125" s="230"/>
      <c r="T1125" s="229"/>
      <c r="AT1125" s="228" t="s">
        <v>117</v>
      </c>
      <c r="AU1125" s="228" t="s">
        <v>42</v>
      </c>
      <c r="AV1125" s="227" t="s">
        <v>42</v>
      </c>
      <c r="AW1125" s="227" t="s">
        <v>19</v>
      </c>
      <c r="AX1125" s="227" t="s">
        <v>37</v>
      </c>
      <c r="AY1125" s="228" t="s">
        <v>108</v>
      </c>
    </row>
    <row r="1126" spans="2:65" s="188" customFormat="1" ht="31.5" customHeight="1" x14ac:dyDescent="0.3">
      <c r="B1126" s="207"/>
      <c r="C1126" s="206" t="s">
        <v>1601</v>
      </c>
      <c r="D1126" s="206" t="s">
        <v>110</v>
      </c>
      <c r="E1126" s="205" t="s">
        <v>1549</v>
      </c>
      <c r="F1126" s="200" t="s">
        <v>1550</v>
      </c>
      <c r="G1126" s="204" t="s">
        <v>385</v>
      </c>
      <c r="H1126" s="203">
        <v>274.08</v>
      </c>
      <c r="I1126" s="202"/>
      <c r="J1126" s="201">
        <f>ROUND(I1126*H1126,2)</f>
        <v>0</v>
      </c>
      <c r="K1126" s="200" t="s">
        <v>1</v>
      </c>
      <c r="L1126" s="189"/>
      <c r="M1126" s="199" t="s">
        <v>1</v>
      </c>
      <c r="N1126" s="224" t="s">
        <v>26</v>
      </c>
      <c r="O1126" s="223"/>
      <c r="P1126" s="222">
        <f>O1126*H1126</f>
        <v>0</v>
      </c>
      <c r="Q1126" s="222">
        <v>1.4999999999999999E-4</v>
      </c>
      <c r="R1126" s="222">
        <f>Q1126*H1126</f>
        <v>4.1111999999999996E-2</v>
      </c>
      <c r="S1126" s="222">
        <v>0</v>
      </c>
      <c r="T1126" s="221">
        <f>S1126*H1126</f>
        <v>0</v>
      </c>
      <c r="AR1126" s="193" t="s">
        <v>115</v>
      </c>
      <c r="AT1126" s="193" t="s">
        <v>110</v>
      </c>
      <c r="AU1126" s="193" t="s">
        <v>42</v>
      </c>
      <c r="AY1126" s="193" t="s">
        <v>108</v>
      </c>
      <c r="BE1126" s="194">
        <f>IF(N1126="základní",J1126,0)</f>
        <v>0</v>
      </c>
      <c r="BF1126" s="194">
        <f>IF(N1126="snížená",J1126,0)</f>
        <v>0</v>
      </c>
      <c r="BG1126" s="194">
        <f>IF(N1126="zákl. přenesená",J1126,0)</f>
        <v>0</v>
      </c>
      <c r="BH1126" s="194">
        <f>IF(N1126="sníž. přenesená",J1126,0)</f>
        <v>0</v>
      </c>
      <c r="BI1126" s="194">
        <f>IF(N1126="nulová",J1126,0)</f>
        <v>0</v>
      </c>
      <c r="BJ1126" s="193" t="s">
        <v>38</v>
      </c>
      <c r="BK1126" s="194">
        <f>ROUND(I1126*H1126,2)</f>
        <v>0</v>
      </c>
      <c r="BL1126" s="193" t="s">
        <v>115</v>
      </c>
      <c r="BM1126" s="193" t="s">
        <v>1551</v>
      </c>
    </row>
    <row r="1127" spans="2:65" s="257" customFormat="1" x14ac:dyDescent="0.3">
      <c r="B1127" s="262"/>
      <c r="D1127" s="236" t="s">
        <v>117</v>
      </c>
      <c r="E1127" s="258" t="s">
        <v>1</v>
      </c>
      <c r="F1127" s="264" t="s">
        <v>415</v>
      </c>
      <c r="H1127" s="258" t="s">
        <v>1</v>
      </c>
      <c r="I1127" s="263"/>
      <c r="L1127" s="262"/>
      <c r="M1127" s="261"/>
      <c r="N1127" s="260"/>
      <c r="O1127" s="260"/>
      <c r="P1127" s="260"/>
      <c r="Q1127" s="260"/>
      <c r="R1127" s="260"/>
      <c r="S1127" s="260"/>
      <c r="T1127" s="259"/>
      <c r="AT1127" s="258" t="s">
        <v>117</v>
      </c>
      <c r="AU1127" s="258" t="s">
        <v>42</v>
      </c>
      <c r="AV1127" s="257" t="s">
        <v>38</v>
      </c>
      <c r="AW1127" s="257" t="s">
        <v>19</v>
      </c>
      <c r="AX1127" s="257" t="s">
        <v>37</v>
      </c>
      <c r="AY1127" s="258" t="s">
        <v>108</v>
      </c>
    </row>
    <row r="1128" spans="2:65" s="227" customFormat="1" x14ac:dyDescent="0.3">
      <c r="B1128" s="232"/>
      <c r="D1128" s="236" t="s">
        <v>117</v>
      </c>
      <c r="E1128" s="228" t="s">
        <v>1</v>
      </c>
      <c r="F1128" s="235" t="s">
        <v>1552</v>
      </c>
      <c r="H1128" s="234">
        <v>2.88</v>
      </c>
      <c r="I1128" s="233"/>
      <c r="L1128" s="232"/>
      <c r="M1128" s="231"/>
      <c r="N1128" s="230"/>
      <c r="O1128" s="230"/>
      <c r="P1128" s="230"/>
      <c r="Q1128" s="230"/>
      <c r="R1128" s="230"/>
      <c r="S1128" s="230"/>
      <c r="T1128" s="229"/>
      <c r="AT1128" s="228" t="s">
        <v>117</v>
      </c>
      <c r="AU1128" s="228" t="s">
        <v>42</v>
      </c>
      <c r="AV1128" s="227" t="s">
        <v>42</v>
      </c>
      <c r="AW1128" s="227" t="s">
        <v>19</v>
      </c>
      <c r="AX1128" s="227" t="s">
        <v>37</v>
      </c>
      <c r="AY1128" s="228" t="s">
        <v>108</v>
      </c>
    </row>
    <row r="1129" spans="2:65" s="227" customFormat="1" x14ac:dyDescent="0.3">
      <c r="B1129" s="232"/>
      <c r="D1129" s="236" t="s">
        <v>117</v>
      </c>
      <c r="E1129" s="228" t="s">
        <v>1</v>
      </c>
      <c r="F1129" s="235" t="s">
        <v>1553</v>
      </c>
      <c r="H1129" s="234">
        <v>27.6</v>
      </c>
      <c r="I1129" s="233"/>
      <c r="L1129" s="232"/>
      <c r="M1129" s="231"/>
      <c r="N1129" s="230"/>
      <c r="O1129" s="230"/>
      <c r="P1129" s="230"/>
      <c r="Q1129" s="230"/>
      <c r="R1129" s="230"/>
      <c r="S1129" s="230"/>
      <c r="T1129" s="229"/>
      <c r="AT1129" s="228" t="s">
        <v>117</v>
      </c>
      <c r="AU1129" s="228" t="s">
        <v>42</v>
      </c>
      <c r="AV1129" s="227" t="s">
        <v>42</v>
      </c>
      <c r="AW1129" s="227" t="s">
        <v>19</v>
      </c>
      <c r="AX1129" s="227" t="s">
        <v>37</v>
      </c>
      <c r="AY1129" s="228" t="s">
        <v>108</v>
      </c>
    </row>
    <row r="1130" spans="2:65" s="227" customFormat="1" x14ac:dyDescent="0.3">
      <c r="B1130" s="232"/>
      <c r="D1130" s="236" t="s">
        <v>117</v>
      </c>
      <c r="E1130" s="228" t="s">
        <v>1</v>
      </c>
      <c r="F1130" s="235" t="s">
        <v>1554</v>
      </c>
      <c r="H1130" s="234">
        <v>36.799999999999997</v>
      </c>
      <c r="I1130" s="233"/>
      <c r="L1130" s="232"/>
      <c r="M1130" s="231"/>
      <c r="N1130" s="230"/>
      <c r="O1130" s="230"/>
      <c r="P1130" s="230"/>
      <c r="Q1130" s="230"/>
      <c r="R1130" s="230"/>
      <c r="S1130" s="230"/>
      <c r="T1130" s="229"/>
      <c r="AT1130" s="228" t="s">
        <v>117</v>
      </c>
      <c r="AU1130" s="228" t="s">
        <v>42</v>
      </c>
      <c r="AV1130" s="227" t="s">
        <v>42</v>
      </c>
      <c r="AW1130" s="227" t="s">
        <v>19</v>
      </c>
      <c r="AX1130" s="227" t="s">
        <v>37</v>
      </c>
      <c r="AY1130" s="228" t="s">
        <v>108</v>
      </c>
    </row>
    <row r="1131" spans="2:65" s="227" customFormat="1" x14ac:dyDescent="0.3">
      <c r="B1131" s="232"/>
      <c r="D1131" s="236" t="s">
        <v>117</v>
      </c>
      <c r="E1131" s="228" t="s">
        <v>1</v>
      </c>
      <c r="F1131" s="235" t="s">
        <v>1555</v>
      </c>
      <c r="H1131" s="234">
        <v>27.6</v>
      </c>
      <c r="I1131" s="233"/>
      <c r="L1131" s="232"/>
      <c r="M1131" s="231"/>
      <c r="N1131" s="230"/>
      <c r="O1131" s="230"/>
      <c r="P1131" s="230"/>
      <c r="Q1131" s="230"/>
      <c r="R1131" s="230"/>
      <c r="S1131" s="230"/>
      <c r="T1131" s="229"/>
      <c r="AT1131" s="228" t="s">
        <v>117</v>
      </c>
      <c r="AU1131" s="228" t="s">
        <v>42</v>
      </c>
      <c r="AV1131" s="227" t="s">
        <v>42</v>
      </c>
      <c r="AW1131" s="227" t="s">
        <v>19</v>
      </c>
      <c r="AX1131" s="227" t="s">
        <v>37</v>
      </c>
      <c r="AY1131" s="228" t="s">
        <v>108</v>
      </c>
    </row>
    <row r="1132" spans="2:65" s="227" customFormat="1" x14ac:dyDescent="0.3">
      <c r="B1132" s="232"/>
      <c r="D1132" s="236" t="s">
        <v>117</v>
      </c>
      <c r="E1132" s="228" t="s">
        <v>1</v>
      </c>
      <c r="F1132" s="235" t="s">
        <v>1556</v>
      </c>
      <c r="H1132" s="234">
        <v>26</v>
      </c>
      <c r="I1132" s="233"/>
      <c r="L1132" s="232"/>
      <c r="M1132" s="231"/>
      <c r="N1132" s="230"/>
      <c r="O1132" s="230"/>
      <c r="P1132" s="230"/>
      <c r="Q1132" s="230"/>
      <c r="R1132" s="230"/>
      <c r="S1132" s="230"/>
      <c r="T1132" s="229"/>
      <c r="AT1132" s="228" t="s">
        <v>117</v>
      </c>
      <c r="AU1132" s="228" t="s">
        <v>42</v>
      </c>
      <c r="AV1132" s="227" t="s">
        <v>42</v>
      </c>
      <c r="AW1132" s="227" t="s">
        <v>19</v>
      </c>
      <c r="AX1132" s="227" t="s">
        <v>37</v>
      </c>
      <c r="AY1132" s="228" t="s">
        <v>108</v>
      </c>
    </row>
    <row r="1133" spans="2:65" s="227" customFormat="1" x14ac:dyDescent="0.3">
      <c r="B1133" s="232"/>
      <c r="D1133" s="236" t="s">
        <v>117</v>
      </c>
      <c r="E1133" s="228" t="s">
        <v>1</v>
      </c>
      <c r="F1133" s="235" t="s">
        <v>1557</v>
      </c>
      <c r="H1133" s="234">
        <v>7.38</v>
      </c>
      <c r="I1133" s="233"/>
      <c r="L1133" s="232"/>
      <c r="M1133" s="231"/>
      <c r="N1133" s="230"/>
      <c r="O1133" s="230"/>
      <c r="P1133" s="230"/>
      <c r="Q1133" s="230"/>
      <c r="R1133" s="230"/>
      <c r="S1133" s="230"/>
      <c r="T1133" s="229"/>
      <c r="AT1133" s="228" t="s">
        <v>117</v>
      </c>
      <c r="AU1133" s="228" t="s">
        <v>42</v>
      </c>
      <c r="AV1133" s="227" t="s">
        <v>42</v>
      </c>
      <c r="AW1133" s="227" t="s">
        <v>19</v>
      </c>
      <c r="AX1133" s="227" t="s">
        <v>37</v>
      </c>
      <c r="AY1133" s="228" t="s">
        <v>108</v>
      </c>
    </row>
    <row r="1134" spans="2:65" s="257" customFormat="1" x14ac:dyDescent="0.3">
      <c r="B1134" s="262"/>
      <c r="D1134" s="236" t="s">
        <v>117</v>
      </c>
      <c r="E1134" s="258" t="s">
        <v>1</v>
      </c>
      <c r="F1134" s="264" t="s">
        <v>303</v>
      </c>
      <c r="H1134" s="258" t="s">
        <v>1</v>
      </c>
      <c r="I1134" s="263"/>
      <c r="L1134" s="262"/>
      <c r="M1134" s="261"/>
      <c r="N1134" s="260"/>
      <c r="O1134" s="260"/>
      <c r="P1134" s="260"/>
      <c r="Q1134" s="260"/>
      <c r="R1134" s="260"/>
      <c r="S1134" s="260"/>
      <c r="T1134" s="259"/>
      <c r="AT1134" s="258" t="s">
        <v>117</v>
      </c>
      <c r="AU1134" s="258" t="s">
        <v>42</v>
      </c>
      <c r="AV1134" s="257" t="s">
        <v>38</v>
      </c>
      <c r="AW1134" s="257" t="s">
        <v>19</v>
      </c>
      <c r="AX1134" s="257" t="s">
        <v>37</v>
      </c>
      <c r="AY1134" s="258" t="s">
        <v>108</v>
      </c>
    </row>
    <row r="1135" spans="2:65" s="227" customFormat="1" x14ac:dyDescent="0.3">
      <c r="B1135" s="232"/>
      <c r="D1135" s="236" t="s">
        <v>117</v>
      </c>
      <c r="E1135" s="228" t="s">
        <v>1</v>
      </c>
      <c r="F1135" s="235" t="s">
        <v>1553</v>
      </c>
      <c r="H1135" s="234">
        <v>27.6</v>
      </c>
      <c r="I1135" s="233"/>
      <c r="L1135" s="232"/>
      <c r="M1135" s="231"/>
      <c r="N1135" s="230"/>
      <c r="O1135" s="230"/>
      <c r="P1135" s="230"/>
      <c r="Q1135" s="230"/>
      <c r="R1135" s="230"/>
      <c r="S1135" s="230"/>
      <c r="T1135" s="229"/>
      <c r="AT1135" s="228" t="s">
        <v>117</v>
      </c>
      <c r="AU1135" s="228" t="s">
        <v>42</v>
      </c>
      <c r="AV1135" s="227" t="s">
        <v>42</v>
      </c>
      <c r="AW1135" s="227" t="s">
        <v>19</v>
      </c>
      <c r="AX1135" s="227" t="s">
        <v>37</v>
      </c>
      <c r="AY1135" s="228" t="s">
        <v>108</v>
      </c>
    </row>
    <row r="1136" spans="2:65" s="227" customFormat="1" x14ac:dyDescent="0.3">
      <c r="B1136" s="232"/>
      <c r="D1136" s="236" t="s">
        <v>117</v>
      </c>
      <c r="E1136" s="228" t="s">
        <v>1</v>
      </c>
      <c r="F1136" s="235" t="s">
        <v>1554</v>
      </c>
      <c r="H1136" s="234">
        <v>36.799999999999997</v>
      </c>
      <c r="I1136" s="233"/>
      <c r="L1136" s="232"/>
      <c r="M1136" s="231"/>
      <c r="N1136" s="230"/>
      <c r="O1136" s="230"/>
      <c r="P1136" s="230"/>
      <c r="Q1136" s="230"/>
      <c r="R1136" s="230"/>
      <c r="S1136" s="230"/>
      <c r="T1136" s="229"/>
      <c r="AT1136" s="228" t="s">
        <v>117</v>
      </c>
      <c r="AU1136" s="228" t="s">
        <v>42</v>
      </c>
      <c r="AV1136" s="227" t="s">
        <v>42</v>
      </c>
      <c r="AW1136" s="227" t="s">
        <v>19</v>
      </c>
      <c r="AX1136" s="227" t="s">
        <v>37</v>
      </c>
      <c r="AY1136" s="228" t="s">
        <v>108</v>
      </c>
    </row>
    <row r="1137" spans="2:65" s="227" customFormat="1" x14ac:dyDescent="0.3">
      <c r="B1137" s="232"/>
      <c r="D1137" s="236" t="s">
        <v>117</v>
      </c>
      <c r="E1137" s="228" t="s">
        <v>1</v>
      </c>
      <c r="F1137" s="235" t="s">
        <v>1558</v>
      </c>
      <c r="H1137" s="234">
        <v>5.52</v>
      </c>
      <c r="I1137" s="233"/>
      <c r="L1137" s="232"/>
      <c r="M1137" s="231"/>
      <c r="N1137" s="230"/>
      <c r="O1137" s="230"/>
      <c r="P1137" s="230"/>
      <c r="Q1137" s="230"/>
      <c r="R1137" s="230"/>
      <c r="S1137" s="230"/>
      <c r="T1137" s="229"/>
      <c r="AT1137" s="228" t="s">
        <v>117</v>
      </c>
      <c r="AU1137" s="228" t="s">
        <v>42</v>
      </c>
      <c r="AV1137" s="227" t="s">
        <v>42</v>
      </c>
      <c r="AW1137" s="227" t="s">
        <v>19</v>
      </c>
      <c r="AX1137" s="227" t="s">
        <v>37</v>
      </c>
      <c r="AY1137" s="228" t="s">
        <v>108</v>
      </c>
    </row>
    <row r="1138" spans="2:65" s="227" customFormat="1" x14ac:dyDescent="0.3">
      <c r="B1138" s="232"/>
      <c r="D1138" s="236" t="s">
        <v>117</v>
      </c>
      <c r="E1138" s="228" t="s">
        <v>1</v>
      </c>
      <c r="F1138" s="235" t="s">
        <v>1559</v>
      </c>
      <c r="H1138" s="234">
        <v>12.84</v>
      </c>
      <c r="I1138" s="233"/>
      <c r="L1138" s="232"/>
      <c r="M1138" s="231"/>
      <c r="N1138" s="230"/>
      <c r="O1138" s="230"/>
      <c r="P1138" s="230"/>
      <c r="Q1138" s="230"/>
      <c r="R1138" s="230"/>
      <c r="S1138" s="230"/>
      <c r="T1138" s="229"/>
      <c r="AT1138" s="228" t="s">
        <v>117</v>
      </c>
      <c r="AU1138" s="228" t="s">
        <v>42</v>
      </c>
      <c r="AV1138" s="227" t="s">
        <v>42</v>
      </c>
      <c r="AW1138" s="227" t="s">
        <v>19</v>
      </c>
      <c r="AX1138" s="227" t="s">
        <v>37</v>
      </c>
      <c r="AY1138" s="228" t="s">
        <v>108</v>
      </c>
    </row>
    <row r="1139" spans="2:65" s="227" customFormat="1" x14ac:dyDescent="0.3">
      <c r="B1139" s="232"/>
      <c r="D1139" s="236" t="s">
        <v>117</v>
      </c>
      <c r="E1139" s="228" t="s">
        <v>1</v>
      </c>
      <c r="F1139" s="235" t="s">
        <v>1556</v>
      </c>
      <c r="H1139" s="234">
        <v>26</v>
      </c>
      <c r="I1139" s="233"/>
      <c r="L1139" s="232"/>
      <c r="M1139" s="231"/>
      <c r="N1139" s="230"/>
      <c r="O1139" s="230"/>
      <c r="P1139" s="230"/>
      <c r="Q1139" s="230"/>
      <c r="R1139" s="230"/>
      <c r="S1139" s="230"/>
      <c r="T1139" s="229"/>
      <c r="AT1139" s="228" t="s">
        <v>117</v>
      </c>
      <c r="AU1139" s="228" t="s">
        <v>42</v>
      </c>
      <c r="AV1139" s="227" t="s">
        <v>42</v>
      </c>
      <c r="AW1139" s="227" t="s">
        <v>19</v>
      </c>
      <c r="AX1139" s="227" t="s">
        <v>37</v>
      </c>
      <c r="AY1139" s="228" t="s">
        <v>108</v>
      </c>
    </row>
    <row r="1140" spans="2:65" s="227" customFormat="1" x14ac:dyDescent="0.3">
      <c r="B1140" s="232"/>
      <c r="D1140" s="236" t="s">
        <v>117</v>
      </c>
      <c r="E1140" s="228" t="s">
        <v>1</v>
      </c>
      <c r="F1140" s="235" t="s">
        <v>1560</v>
      </c>
      <c r="H1140" s="234">
        <v>29.68</v>
      </c>
      <c r="I1140" s="233"/>
      <c r="L1140" s="232"/>
      <c r="M1140" s="231"/>
      <c r="N1140" s="230"/>
      <c r="O1140" s="230"/>
      <c r="P1140" s="230"/>
      <c r="Q1140" s="230"/>
      <c r="R1140" s="230"/>
      <c r="S1140" s="230"/>
      <c r="T1140" s="229"/>
      <c r="AT1140" s="228" t="s">
        <v>117</v>
      </c>
      <c r="AU1140" s="228" t="s">
        <v>42</v>
      </c>
      <c r="AV1140" s="227" t="s">
        <v>42</v>
      </c>
      <c r="AW1140" s="227" t="s">
        <v>19</v>
      </c>
      <c r="AX1140" s="227" t="s">
        <v>37</v>
      </c>
      <c r="AY1140" s="228" t="s">
        <v>108</v>
      </c>
    </row>
    <row r="1141" spans="2:65" s="227" customFormat="1" x14ac:dyDescent="0.3">
      <c r="B1141" s="232"/>
      <c r="D1141" s="240" t="s">
        <v>117</v>
      </c>
      <c r="E1141" s="239" t="s">
        <v>1</v>
      </c>
      <c r="F1141" s="238" t="s">
        <v>1557</v>
      </c>
      <c r="H1141" s="237">
        <v>7.38</v>
      </c>
      <c r="I1141" s="233"/>
      <c r="L1141" s="232"/>
      <c r="M1141" s="231"/>
      <c r="N1141" s="230"/>
      <c r="O1141" s="230"/>
      <c r="P1141" s="230"/>
      <c r="Q1141" s="230"/>
      <c r="R1141" s="230"/>
      <c r="S1141" s="230"/>
      <c r="T1141" s="229"/>
      <c r="AT1141" s="228" t="s">
        <v>117</v>
      </c>
      <c r="AU1141" s="228" t="s">
        <v>42</v>
      </c>
      <c r="AV1141" s="227" t="s">
        <v>42</v>
      </c>
      <c r="AW1141" s="227" t="s">
        <v>19</v>
      </c>
      <c r="AX1141" s="227" t="s">
        <v>37</v>
      </c>
      <c r="AY1141" s="228" t="s">
        <v>108</v>
      </c>
    </row>
    <row r="1142" spans="2:65" s="188" customFormat="1" ht="22.5" customHeight="1" x14ac:dyDescent="0.3">
      <c r="B1142" s="207"/>
      <c r="C1142" s="384" t="s">
        <v>1606</v>
      </c>
      <c r="D1142" s="384" t="s">
        <v>110</v>
      </c>
      <c r="E1142" s="385" t="s">
        <v>1562</v>
      </c>
      <c r="F1142" s="386" t="s">
        <v>1563</v>
      </c>
      <c r="G1142" s="387" t="s">
        <v>385</v>
      </c>
      <c r="H1142" s="388">
        <v>367.6</v>
      </c>
      <c r="I1142" s="389"/>
      <c r="J1142" s="389">
        <f>ROUND(I1142*H1142,2)</f>
        <v>0</v>
      </c>
      <c r="K1142" s="386" t="s">
        <v>279</v>
      </c>
      <c r="L1142" s="189"/>
      <c r="M1142" s="199" t="s">
        <v>1</v>
      </c>
      <c r="N1142" s="224" t="s">
        <v>26</v>
      </c>
      <c r="O1142" s="223"/>
      <c r="P1142" s="222">
        <f>O1142*H1142</f>
        <v>0</v>
      </c>
      <c r="Q1142" s="222">
        <v>1.4999999999999999E-4</v>
      </c>
      <c r="R1142" s="222">
        <f>Q1142*H1142</f>
        <v>5.5140000000000002E-2</v>
      </c>
      <c r="S1142" s="222">
        <v>0</v>
      </c>
      <c r="T1142" s="221">
        <f>S1142*H1142</f>
        <v>0</v>
      </c>
      <c r="AR1142" s="193" t="s">
        <v>115</v>
      </c>
      <c r="AT1142" s="193" t="s">
        <v>110</v>
      </c>
      <c r="AU1142" s="193" t="s">
        <v>42</v>
      </c>
      <c r="AY1142" s="193" t="s">
        <v>108</v>
      </c>
      <c r="BE1142" s="194">
        <f>IF(N1142="základní",J1142,0)</f>
        <v>0</v>
      </c>
      <c r="BF1142" s="194">
        <f>IF(N1142="snížená",J1142,0)</f>
        <v>0</v>
      </c>
      <c r="BG1142" s="194">
        <f>IF(N1142="zákl. přenesená",J1142,0)</f>
        <v>0</v>
      </c>
      <c r="BH1142" s="194">
        <f>IF(N1142="sníž. přenesená",J1142,0)</f>
        <v>0</v>
      </c>
      <c r="BI1142" s="194">
        <f>IF(N1142="nulová",J1142,0)</f>
        <v>0</v>
      </c>
      <c r="BJ1142" s="193" t="s">
        <v>38</v>
      </c>
      <c r="BK1142" s="194">
        <f>ROUND(I1142*H1142,2)</f>
        <v>0</v>
      </c>
      <c r="BL1142" s="193" t="s">
        <v>115</v>
      </c>
      <c r="BM1142" s="193" t="s">
        <v>1564</v>
      </c>
    </row>
    <row r="1143" spans="2:65" s="257" customFormat="1" x14ac:dyDescent="0.3">
      <c r="B1143" s="262"/>
      <c r="D1143" s="236" t="s">
        <v>117</v>
      </c>
      <c r="E1143" s="258" t="s">
        <v>1</v>
      </c>
      <c r="F1143" s="264" t="s">
        <v>1565</v>
      </c>
      <c r="H1143" s="258" t="s">
        <v>1</v>
      </c>
      <c r="I1143" s="263"/>
      <c r="L1143" s="262"/>
      <c r="M1143" s="261"/>
      <c r="N1143" s="260"/>
      <c r="O1143" s="260"/>
      <c r="P1143" s="260"/>
      <c r="Q1143" s="260"/>
      <c r="R1143" s="260"/>
      <c r="S1143" s="260"/>
      <c r="T1143" s="259"/>
      <c r="AT1143" s="258" t="s">
        <v>117</v>
      </c>
      <c r="AU1143" s="258" t="s">
        <v>42</v>
      </c>
      <c r="AV1143" s="257" t="s">
        <v>38</v>
      </c>
      <c r="AW1143" s="257" t="s">
        <v>19</v>
      </c>
      <c r="AX1143" s="257" t="s">
        <v>37</v>
      </c>
      <c r="AY1143" s="258" t="s">
        <v>108</v>
      </c>
    </row>
    <row r="1144" spans="2:65" s="227" customFormat="1" ht="27" x14ac:dyDescent="0.3">
      <c r="B1144" s="232"/>
      <c r="D1144" s="236" t="s">
        <v>117</v>
      </c>
      <c r="E1144" s="228" t="s">
        <v>1</v>
      </c>
      <c r="F1144" s="235" t="s">
        <v>387</v>
      </c>
      <c r="H1144" s="234">
        <v>76.56</v>
      </c>
      <c r="I1144" s="233"/>
      <c r="L1144" s="232"/>
      <c r="M1144" s="231"/>
      <c r="N1144" s="230"/>
      <c r="O1144" s="230"/>
      <c r="P1144" s="230"/>
      <c r="Q1144" s="230"/>
      <c r="R1144" s="230"/>
      <c r="S1144" s="230"/>
      <c r="T1144" s="229"/>
      <c r="AT1144" s="228" t="s">
        <v>117</v>
      </c>
      <c r="AU1144" s="228" t="s">
        <v>42</v>
      </c>
      <c r="AV1144" s="227" t="s">
        <v>42</v>
      </c>
      <c r="AW1144" s="227" t="s">
        <v>19</v>
      </c>
      <c r="AX1144" s="227" t="s">
        <v>37</v>
      </c>
      <c r="AY1144" s="228" t="s">
        <v>108</v>
      </c>
    </row>
    <row r="1145" spans="2:65" s="257" customFormat="1" x14ac:dyDescent="0.3">
      <c r="B1145" s="262"/>
      <c r="D1145" s="236" t="s">
        <v>117</v>
      </c>
      <c r="E1145" s="258" t="s">
        <v>1</v>
      </c>
      <c r="F1145" s="264" t="s">
        <v>415</v>
      </c>
      <c r="H1145" s="258" t="s">
        <v>1</v>
      </c>
      <c r="I1145" s="263"/>
      <c r="L1145" s="262"/>
      <c r="M1145" s="261"/>
      <c r="N1145" s="260"/>
      <c r="O1145" s="260"/>
      <c r="P1145" s="260"/>
      <c r="Q1145" s="260"/>
      <c r="R1145" s="260"/>
      <c r="S1145" s="260"/>
      <c r="T1145" s="259"/>
      <c r="AT1145" s="258" t="s">
        <v>117</v>
      </c>
      <c r="AU1145" s="258" t="s">
        <v>42</v>
      </c>
      <c r="AV1145" s="257" t="s">
        <v>38</v>
      </c>
      <c r="AW1145" s="257" t="s">
        <v>19</v>
      </c>
      <c r="AX1145" s="257" t="s">
        <v>37</v>
      </c>
      <c r="AY1145" s="258" t="s">
        <v>108</v>
      </c>
    </row>
    <row r="1146" spans="2:65" s="227" customFormat="1" x14ac:dyDescent="0.3">
      <c r="B1146" s="232"/>
      <c r="D1146" s="236" t="s">
        <v>117</v>
      </c>
      <c r="E1146" s="228" t="s">
        <v>1</v>
      </c>
      <c r="F1146" s="235" t="s">
        <v>1566</v>
      </c>
      <c r="H1146" s="234">
        <v>2.68</v>
      </c>
      <c r="I1146" s="233"/>
      <c r="L1146" s="232"/>
      <c r="M1146" s="231"/>
      <c r="N1146" s="230"/>
      <c r="O1146" s="230"/>
      <c r="P1146" s="230"/>
      <c r="Q1146" s="230"/>
      <c r="R1146" s="230"/>
      <c r="S1146" s="230"/>
      <c r="T1146" s="229"/>
      <c r="AT1146" s="228" t="s">
        <v>117</v>
      </c>
      <c r="AU1146" s="228" t="s">
        <v>42</v>
      </c>
      <c r="AV1146" s="227" t="s">
        <v>42</v>
      </c>
      <c r="AW1146" s="227" t="s">
        <v>19</v>
      </c>
      <c r="AX1146" s="227" t="s">
        <v>37</v>
      </c>
      <c r="AY1146" s="228" t="s">
        <v>108</v>
      </c>
    </row>
    <row r="1147" spans="2:65" s="227" customFormat="1" x14ac:dyDescent="0.3">
      <c r="B1147" s="232"/>
      <c r="D1147" s="236" t="s">
        <v>117</v>
      </c>
      <c r="E1147" s="228" t="s">
        <v>1</v>
      </c>
      <c r="F1147" s="235" t="s">
        <v>416</v>
      </c>
      <c r="H1147" s="234">
        <v>26.4</v>
      </c>
      <c r="I1147" s="233"/>
      <c r="L1147" s="232"/>
      <c r="M1147" s="231"/>
      <c r="N1147" s="230"/>
      <c r="O1147" s="230"/>
      <c r="P1147" s="230"/>
      <c r="Q1147" s="230"/>
      <c r="R1147" s="230"/>
      <c r="S1147" s="230"/>
      <c r="T1147" s="229"/>
      <c r="AT1147" s="228" t="s">
        <v>117</v>
      </c>
      <c r="AU1147" s="228" t="s">
        <v>42</v>
      </c>
      <c r="AV1147" s="227" t="s">
        <v>42</v>
      </c>
      <c r="AW1147" s="227" t="s">
        <v>19</v>
      </c>
      <c r="AX1147" s="227" t="s">
        <v>37</v>
      </c>
      <c r="AY1147" s="228" t="s">
        <v>108</v>
      </c>
    </row>
    <row r="1148" spans="2:65" s="227" customFormat="1" x14ac:dyDescent="0.3">
      <c r="B1148" s="232"/>
      <c r="D1148" s="236" t="s">
        <v>117</v>
      </c>
      <c r="E1148" s="228" t="s">
        <v>1</v>
      </c>
      <c r="F1148" s="235" t="s">
        <v>417</v>
      </c>
      <c r="H1148" s="234">
        <v>35.799999999999997</v>
      </c>
      <c r="I1148" s="233"/>
      <c r="L1148" s="232"/>
      <c r="M1148" s="231"/>
      <c r="N1148" s="230"/>
      <c r="O1148" s="230"/>
      <c r="P1148" s="230"/>
      <c r="Q1148" s="230"/>
      <c r="R1148" s="230"/>
      <c r="S1148" s="230"/>
      <c r="T1148" s="229"/>
      <c r="AT1148" s="228" t="s">
        <v>117</v>
      </c>
      <c r="AU1148" s="228" t="s">
        <v>42</v>
      </c>
      <c r="AV1148" s="227" t="s">
        <v>42</v>
      </c>
      <c r="AW1148" s="227" t="s">
        <v>19</v>
      </c>
      <c r="AX1148" s="227" t="s">
        <v>37</v>
      </c>
      <c r="AY1148" s="228" t="s">
        <v>108</v>
      </c>
    </row>
    <row r="1149" spans="2:65" s="227" customFormat="1" x14ac:dyDescent="0.3">
      <c r="B1149" s="232"/>
      <c r="D1149" s="236" t="s">
        <v>117</v>
      </c>
      <c r="E1149" s="228" t="s">
        <v>1</v>
      </c>
      <c r="F1149" s="235" t="s">
        <v>418</v>
      </c>
      <c r="H1149" s="234">
        <v>26.6</v>
      </c>
      <c r="I1149" s="233"/>
      <c r="L1149" s="232"/>
      <c r="M1149" s="231"/>
      <c r="N1149" s="230"/>
      <c r="O1149" s="230"/>
      <c r="P1149" s="230"/>
      <c r="Q1149" s="230"/>
      <c r="R1149" s="230"/>
      <c r="S1149" s="230"/>
      <c r="T1149" s="229"/>
      <c r="AT1149" s="228" t="s">
        <v>117</v>
      </c>
      <c r="AU1149" s="228" t="s">
        <v>42</v>
      </c>
      <c r="AV1149" s="227" t="s">
        <v>42</v>
      </c>
      <c r="AW1149" s="227" t="s">
        <v>19</v>
      </c>
      <c r="AX1149" s="227" t="s">
        <v>37</v>
      </c>
      <c r="AY1149" s="228" t="s">
        <v>108</v>
      </c>
    </row>
    <row r="1150" spans="2:65" s="227" customFormat="1" x14ac:dyDescent="0.3">
      <c r="B1150" s="232"/>
      <c r="D1150" s="236" t="s">
        <v>117</v>
      </c>
      <c r="E1150" s="228" t="s">
        <v>1</v>
      </c>
      <c r="F1150" s="235" t="s">
        <v>419</v>
      </c>
      <c r="H1150" s="234">
        <v>25</v>
      </c>
      <c r="I1150" s="233"/>
      <c r="L1150" s="232"/>
      <c r="M1150" s="231"/>
      <c r="N1150" s="230"/>
      <c r="O1150" s="230"/>
      <c r="P1150" s="230"/>
      <c r="Q1150" s="230"/>
      <c r="R1150" s="230"/>
      <c r="S1150" s="230"/>
      <c r="T1150" s="229"/>
      <c r="AT1150" s="228" t="s">
        <v>117</v>
      </c>
      <c r="AU1150" s="228" t="s">
        <v>42</v>
      </c>
      <c r="AV1150" s="227" t="s">
        <v>42</v>
      </c>
      <c r="AW1150" s="227" t="s">
        <v>19</v>
      </c>
      <c r="AX1150" s="227" t="s">
        <v>37</v>
      </c>
      <c r="AY1150" s="228" t="s">
        <v>108</v>
      </c>
    </row>
    <row r="1151" spans="2:65" s="227" customFormat="1" x14ac:dyDescent="0.3">
      <c r="B1151" s="232"/>
      <c r="D1151" s="236" t="s">
        <v>117</v>
      </c>
      <c r="E1151" s="228" t="s">
        <v>1</v>
      </c>
      <c r="F1151" s="235" t="s">
        <v>420</v>
      </c>
      <c r="H1151" s="234">
        <v>7.18</v>
      </c>
      <c r="I1151" s="233"/>
      <c r="L1151" s="232"/>
      <c r="M1151" s="231"/>
      <c r="N1151" s="230"/>
      <c r="O1151" s="230"/>
      <c r="P1151" s="230"/>
      <c r="Q1151" s="230"/>
      <c r="R1151" s="230"/>
      <c r="S1151" s="230"/>
      <c r="T1151" s="229"/>
      <c r="AT1151" s="228" t="s">
        <v>117</v>
      </c>
      <c r="AU1151" s="228" t="s">
        <v>42</v>
      </c>
      <c r="AV1151" s="227" t="s">
        <v>42</v>
      </c>
      <c r="AW1151" s="227" t="s">
        <v>19</v>
      </c>
      <c r="AX1151" s="227" t="s">
        <v>37</v>
      </c>
      <c r="AY1151" s="228" t="s">
        <v>108</v>
      </c>
    </row>
    <row r="1152" spans="2:65" s="227" customFormat="1" x14ac:dyDescent="0.3">
      <c r="B1152" s="232"/>
      <c r="D1152" s="236" t="s">
        <v>117</v>
      </c>
      <c r="E1152" s="228" t="s">
        <v>1</v>
      </c>
      <c r="F1152" s="235" t="s">
        <v>2137</v>
      </c>
      <c r="H1152" s="234">
        <v>14.88</v>
      </c>
      <c r="I1152" s="233"/>
      <c r="L1152" s="232"/>
      <c r="M1152" s="231"/>
      <c r="N1152" s="230"/>
      <c r="O1152" s="230"/>
      <c r="P1152" s="230"/>
      <c r="Q1152" s="230"/>
      <c r="R1152" s="230"/>
      <c r="S1152" s="230"/>
      <c r="T1152" s="229"/>
      <c r="AT1152" s="228" t="s">
        <v>117</v>
      </c>
      <c r="AU1152" s="228" t="s">
        <v>42</v>
      </c>
      <c r="AV1152" s="227" t="s">
        <v>42</v>
      </c>
      <c r="AW1152" s="227" t="s">
        <v>19</v>
      </c>
      <c r="AX1152" s="227" t="s">
        <v>37</v>
      </c>
      <c r="AY1152" s="228" t="s">
        <v>108</v>
      </c>
    </row>
    <row r="1153" spans="2:65" s="257" customFormat="1" x14ac:dyDescent="0.3">
      <c r="B1153" s="262"/>
      <c r="D1153" s="236" t="s">
        <v>117</v>
      </c>
      <c r="E1153" s="258" t="s">
        <v>1</v>
      </c>
      <c r="F1153" s="264" t="s">
        <v>303</v>
      </c>
      <c r="H1153" s="258" t="s">
        <v>1</v>
      </c>
      <c r="I1153" s="263"/>
      <c r="L1153" s="262"/>
      <c r="M1153" s="261"/>
      <c r="N1153" s="260"/>
      <c r="O1153" s="260"/>
      <c r="P1153" s="260"/>
      <c r="Q1153" s="260"/>
      <c r="R1153" s="260"/>
      <c r="S1153" s="260"/>
      <c r="T1153" s="259"/>
      <c r="AT1153" s="258" t="s">
        <v>117</v>
      </c>
      <c r="AU1153" s="258" t="s">
        <v>42</v>
      </c>
      <c r="AV1153" s="257" t="s">
        <v>38</v>
      </c>
      <c r="AW1153" s="257" t="s">
        <v>19</v>
      </c>
      <c r="AX1153" s="257" t="s">
        <v>37</v>
      </c>
      <c r="AY1153" s="258" t="s">
        <v>108</v>
      </c>
    </row>
    <row r="1154" spans="2:65" s="227" customFormat="1" x14ac:dyDescent="0.3">
      <c r="B1154" s="232"/>
      <c r="D1154" s="236" t="s">
        <v>117</v>
      </c>
      <c r="E1154" s="228" t="s">
        <v>1</v>
      </c>
      <c r="F1154" s="235" t="s">
        <v>416</v>
      </c>
      <c r="H1154" s="234">
        <v>26.4</v>
      </c>
      <c r="I1154" s="233"/>
      <c r="L1154" s="232"/>
      <c r="M1154" s="231"/>
      <c r="N1154" s="230"/>
      <c r="O1154" s="230"/>
      <c r="P1154" s="230"/>
      <c r="Q1154" s="230"/>
      <c r="R1154" s="230"/>
      <c r="S1154" s="230"/>
      <c r="T1154" s="229"/>
      <c r="AT1154" s="228" t="s">
        <v>117</v>
      </c>
      <c r="AU1154" s="228" t="s">
        <v>42</v>
      </c>
      <c r="AV1154" s="227" t="s">
        <v>42</v>
      </c>
      <c r="AW1154" s="227" t="s">
        <v>19</v>
      </c>
      <c r="AX1154" s="227" t="s">
        <v>37</v>
      </c>
      <c r="AY1154" s="228" t="s">
        <v>108</v>
      </c>
    </row>
    <row r="1155" spans="2:65" s="227" customFormat="1" x14ac:dyDescent="0.3">
      <c r="B1155" s="232"/>
      <c r="D1155" s="236" t="s">
        <v>117</v>
      </c>
      <c r="E1155" s="228" t="s">
        <v>1</v>
      </c>
      <c r="F1155" s="235" t="s">
        <v>417</v>
      </c>
      <c r="H1155" s="234">
        <v>35.799999999999997</v>
      </c>
      <c r="I1155" s="233"/>
      <c r="L1155" s="232"/>
      <c r="M1155" s="231"/>
      <c r="N1155" s="230"/>
      <c r="O1155" s="230"/>
      <c r="P1155" s="230"/>
      <c r="Q1155" s="230"/>
      <c r="R1155" s="230"/>
      <c r="S1155" s="230"/>
      <c r="T1155" s="229"/>
      <c r="AT1155" s="228" t="s">
        <v>117</v>
      </c>
      <c r="AU1155" s="228" t="s">
        <v>42</v>
      </c>
      <c r="AV1155" s="227" t="s">
        <v>42</v>
      </c>
      <c r="AW1155" s="227" t="s">
        <v>19</v>
      </c>
      <c r="AX1155" s="227" t="s">
        <v>37</v>
      </c>
      <c r="AY1155" s="228" t="s">
        <v>108</v>
      </c>
    </row>
    <row r="1156" spans="2:65" s="227" customFormat="1" x14ac:dyDescent="0.3">
      <c r="B1156" s="232"/>
      <c r="D1156" s="236" t="s">
        <v>117</v>
      </c>
      <c r="E1156" s="228" t="s">
        <v>1</v>
      </c>
      <c r="F1156" s="235" t="s">
        <v>421</v>
      </c>
      <c r="H1156" s="234">
        <v>5.32</v>
      </c>
      <c r="I1156" s="233"/>
      <c r="L1156" s="232"/>
      <c r="M1156" s="231"/>
      <c r="N1156" s="230"/>
      <c r="O1156" s="230"/>
      <c r="P1156" s="230"/>
      <c r="Q1156" s="230"/>
      <c r="R1156" s="230"/>
      <c r="S1156" s="230"/>
      <c r="T1156" s="229"/>
      <c r="AT1156" s="228" t="s">
        <v>117</v>
      </c>
      <c r="AU1156" s="228" t="s">
        <v>42</v>
      </c>
      <c r="AV1156" s="227" t="s">
        <v>42</v>
      </c>
      <c r="AW1156" s="227" t="s">
        <v>19</v>
      </c>
      <c r="AX1156" s="227" t="s">
        <v>37</v>
      </c>
      <c r="AY1156" s="228" t="s">
        <v>108</v>
      </c>
    </row>
    <row r="1157" spans="2:65" s="227" customFormat="1" x14ac:dyDescent="0.3">
      <c r="B1157" s="232"/>
      <c r="D1157" s="236" t="s">
        <v>117</v>
      </c>
      <c r="E1157" s="228" t="s">
        <v>1</v>
      </c>
      <c r="F1157" s="235" t="s">
        <v>422</v>
      </c>
      <c r="H1157" s="234">
        <v>12.44</v>
      </c>
      <c r="I1157" s="233"/>
      <c r="L1157" s="232"/>
      <c r="M1157" s="231"/>
      <c r="N1157" s="230"/>
      <c r="O1157" s="230"/>
      <c r="P1157" s="230"/>
      <c r="Q1157" s="230"/>
      <c r="R1157" s="230"/>
      <c r="S1157" s="230"/>
      <c r="T1157" s="229"/>
      <c r="AT1157" s="228" t="s">
        <v>117</v>
      </c>
      <c r="AU1157" s="228" t="s">
        <v>42</v>
      </c>
      <c r="AV1157" s="227" t="s">
        <v>42</v>
      </c>
      <c r="AW1157" s="227" t="s">
        <v>19</v>
      </c>
      <c r="AX1157" s="227" t="s">
        <v>37</v>
      </c>
      <c r="AY1157" s="228" t="s">
        <v>108</v>
      </c>
    </row>
    <row r="1158" spans="2:65" s="227" customFormat="1" x14ac:dyDescent="0.3">
      <c r="B1158" s="232"/>
      <c r="D1158" s="236" t="s">
        <v>117</v>
      </c>
      <c r="E1158" s="228" t="s">
        <v>1</v>
      </c>
      <c r="F1158" s="235" t="s">
        <v>419</v>
      </c>
      <c r="H1158" s="234">
        <v>25</v>
      </c>
      <c r="I1158" s="233"/>
      <c r="L1158" s="232"/>
      <c r="M1158" s="231"/>
      <c r="N1158" s="230"/>
      <c r="O1158" s="230"/>
      <c r="P1158" s="230"/>
      <c r="Q1158" s="230"/>
      <c r="R1158" s="230"/>
      <c r="S1158" s="230"/>
      <c r="T1158" s="229"/>
      <c r="AT1158" s="228" t="s">
        <v>117</v>
      </c>
      <c r="AU1158" s="228" t="s">
        <v>42</v>
      </c>
      <c r="AV1158" s="227" t="s">
        <v>42</v>
      </c>
      <c r="AW1158" s="227" t="s">
        <v>19</v>
      </c>
      <c r="AX1158" s="227" t="s">
        <v>37</v>
      </c>
      <c r="AY1158" s="228" t="s">
        <v>108</v>
      </c>
    </row>
    <row r="1159" spans="2:65" s="227" customFormat="1" x14ac:dyDescent="0.3">
      <c r="B1159" s="232"/>
      <c r="D1159" s="236" t="s">
        <v>117</v>
      </c>
      <c r="E1159" s="228" t="s">
        <v>1</v>
      </c>
      <c r="F1159" s="235" t="s">
        <v>423</v>
      </c>
      <c r="H1159" s="234">
        <v>28.88</v>
      </c>
      <c r="I1159" s="233"/>
      <c r="L1159" s="232"/>
      <c r="M1159" s="231"/>
      <c r="N1159" s="230"/>
      <c r="O1159" s="230"/>
      <c r="P1159" s="230"/>
      <c r="Q1159" s="230"/>
      <c r="R1159" s="230"/>
      <c r="S1159" s="230"/>
      <c r="T1159" s="229"/>
      <c r="AT1159" s="228" t="s">
        <v>117</v>
      </c>
      <c r="AU1159" s="228" t="s">
        <v>42</v>
      </c>
      <c r="AV1159" s="227" t="s">
        <v>42</v>
      </c>
      <c r="AW1159" s="227" t="s">
        <v>19</v>
      </c>
      <c r="AX1159" s="227" t="s">
        <v>37</v>
      </c>
      <c r="AY1159" s="228" t="s">
        <v>108</v>
      </c>
    </row>
    <row r="1160" spans="2:65" s="227" customFormat="1" x14ac:dyDescent="0.3">
      <c r="B1160" s="232"/>
      <c r="D1160" s="236" t="s">
        <v>117</v>
      </c>
      <c r="E1160" s="228" t="s">
        <v>1</v>
      </c>
      <c r="F1160" s="235" t="s">
        <v>420</v>
      </c>
      <c r="H1160" s="234">
        <v>7.18</v>
      </c>
      <c r="I1160" s="233"/>
      <c r="L1160" s="232"/>
      <c r="M1160" s="231"/>
      <c r="N1160" s="230"/>
      <c r="O1160" s="230"/>
      <c r="P1160" s="230"/>
      <c r="Q1160" s="230"/>
      <c r="R1160" s="230"/>
      <c r="S1160" s="230"/>
      <c r="T1160" s="229"/>
      <c r="AT1160" s="228" t="s">
        <v>117</v>
      </c>
      <c r="AU1160" s="228" t="s">
        <v>42</v>
      </c>
      <c r="AV1160" s="227" t="s">
        <v>42</v>
      </c>
      <c r="AW1160" s="227" t="s">
        <v>19</v>
      </c>
      <c r="AX1160" s="227" t="s">
        <v>37</v>
      </c>
      <c r="AY1160" s="228" t="s">
        <v>108</v>
      </c>
    </row>
    <row r="1161" spans="2:65" s="227" customFormat="1" x14ac:dyDescent="0.3">
      <c r="B1161" s="232"/>
      <c r="D1161" s="240" t="s">
        <v>117</v>
      </c>
      <c r="E1161" s="239" t="s">
        <v>1</v>
      </c>
      <c r="F1161" s="238" t="s">
        <v>424</v>
      </c>
      <c r="H1161" s="237">
        <v>11.48</v>
      </c>
      <c r="I1161" s="233"/>
      <c r="L1161" s="232"/>
      <c r="M1161" s="231"/>
      <c r="N1161" s="230"/>
      <c r="O1161" s="230"/>
      <c r="P1161" s="230"/>
      <c r="Q1161" s="230"/>
      <c r="R1161" s="230"/>
      <c r="S1161" s="230"/>
      <c r="T1161" s="229"/>
      <c r="AT1161" s="228" t="s">
        <v>117</v>
      </c>
      <c r="AU1161" s="228" t="s">
        <v>42</v>
      </c>
      <c r="AV1161" s="227" t="s">
        <v>42</v>
      </c>
      <c r="AW1161" s="227" t="s">
        <v>19</v>
      </c>
      <c r="AX1161" s="227" t="s">
        <v>37</v>
      </c>
      <c r="AY1161" s="228" t="s">
        <v>108</v>
      </c>
    </row>
    <row r="1162" spans="2:65" s="188" customFormat="1" ht="31.5" customHeight="1" x14ac:dyDescent="0.3">
      <c r="B1162" s="207"/>
      <c r="C1162" s="206" t="s">
        <v>1610</v>
      </c>
      <c r="D1162" s="206" t="s">
        <v>110</v>
      </c>
      <c r="E1162" s="205" t="s">
        <v>1568</v>
      </c>
      <c r="F1162" s="200" t="s">
        <v>1569</v>
      </c>
      <c r="G1162" s="204" t="s">
        <v>278</v>
      </c>
      <c r="H1162" s="203">
        <v>9</v>
      </c>
      <c r="I1162" s="202"/>
      <c r="J1162" s="201">
        <f>ROUND(I1162*H1162,2)</f>
        <v>0</v>
      </c>
      <c r="K1162" s="200" t="s">
        <v>1</v>
      </c>
      <c r="L1162" s="189"/>
      <c r="M1162" s="199" t="s">
        <v>1</v>
      </c>
      <c r="N1162" s="224" t="s">
        <v>26</v>
      </c>
      <c r="O1162" s="223"/>
      <c r="P1162" s="222">
        <f>O1162*H1162</f>
        <v>0</v>
      </c>
      <c r="Q1162" s="222">
        <v>0</v>
      </c>
      <c r="R1162" s="222">
        <f>Q1162*H1162</f>
        <v>0</v>
      </c>
      <c r="S1162" s="222">
        <v>0</v>
      </c>
      <c r="T1162" s="221">
        <f>S1162*H1162</f>
        <v>0</v>
      </c>
      <c r="AR1162" s="193" t="s">
        <v>192</v>
      </c>
      <c r="AT1162" s="193" t="s">
        <v>110</v>
      </c>
      <c r="AU1162" s="193" t="s">
        <v>42</v>
      </c>
      <c r="AY1162" s="193" t="s">
        <v>108</v>
      </c>
      <c r="BE1162" s="194">
        <f>IF(N1162="základní",J1162,0)</f>
        <v>0</v>
      </c>
      <c r="BF1162" s="194">
        <f>IF(N1162="snížená",J1162,0)</f>
        <v>0</v>
      </c>
      <c r="BG1162" s="194">
        <f>IF(N1162="zákl. přenesená",J1162,0)</f>
        <v>0</v>
      </c>
      <c r="BH1162" s="194">
        <f>IF(N1162="sníž. přenesená",J1162,0)</f>
        <v>0</v>
      </c>
      <c r="BI1162" s="194">
        <f>IF(N1162="nulová",J1162,0)</f>
        <v>0</v>
      </c>
      <c r="BJ1162" s="193" t="s">
        <v>38</v>
      </c>
      <c r="BK1162" s="194">
        <f>ROUND(I1162*H1162,2)</f>
        <v>0</v>
      </c>
      <c r="BL1162" s="193" t="s">
        <v>192</v>
      </c>
      <c r="BM1162" s="193" t="s">
        <v>1570</v>
      </c>
    </row>
    <row r="1163" spans="2:65" s="227" customFormat="1" x14ac:dyDescent="0.3">
      <c r="B1163" s="232"/>
      <c r="D1163" s="236" t="s">
        <v>117</v>
      </c>
      <c r="E1163" s="228" t="s">
        <v>1</v>
      </c>
      <c r="F1163" s="235" t="s">
        <v>221</v>
      </c>
      <c r="H1163" s="234">
        <v>5</v>
      </c>
      <c r="I1163" s="233"/>
      <c r="L1163" s="232"/>
      <c r="M1163" s="231"/>
      <c r="N1163" s="230"/>
      <c r="O1163" s="230"/>
      <c r="P1163" s="230"/>
      <c r="Q1163" s="230"/>
      <c r="R1163" s="230"/>
      <c r="S1163" s="230"/>
      <c r="T1163" s="229"/>
      <c r="AT1163" s="228" t="s">
        <v>117</v>
      </c>
      <c r="AU1163" s="228" t="s">
        <v>42</v>
      </c>
      <c r="AV1163" s="227" t="s">
        <v>42</v>
      </c>
      <c r="AW1163" s="227" t="s">
        <v>19</v>
      </c>
      <c r="AX1163" s="227" t="s">
        <v>37</v>
      </c>
      <c r="AY1163" s="228" t="s">
        <v>108</v>
      </c>
    </row>
    <row r="1164" spans="2:65" s="227" customFormat="1" x14ac:dyDescent="0.3">
      <c r="B1164" s="232"/>
      <c r="D1164" s="240" t="s">
        <v>117</v>
      </c>
      <c r="E1164" s="239" t="s">
        <v>1</v>
      </c>
      <c r="F1164" s="238" t="s">
        <v>1571</v>
      </c>
      <c r="H1164" s="237">
        <v>4</v>
      </c>
      <c r="I1164" s="233"/>
      <c r="L1164" s="232"/>
      <c r="M1164" s="231"/>
      <c r="N1164" s="230"/>
      <c r="O1164" s="230"/>
      <c r="P1164" s="230"/>
      <c r="Q1164" s="230"/>
      <c r="R1164" s="230"/>
      <c r="S1164" s="230"/>
      <c r="T1164" s="229"/>
      <c r="AT1164" s="228" t="s">
        <v>117</v>
      </c>
      <c r="AU1164" s="228" t="s">
        <v>42</v>
      </c>
      <c r="AV1164" s="227" t="s">
        <v>42</v>
      </c>
      <c r="AW1164" s="227" t="s">
        <v>19</v>
      </c>
      <c r="AX1164" s="227" t="s">
        <v>37</v>
      </c>
      <c r="AY1164" s="228" t="s">
        <v>108</v>
      </c>
    </row>
    <row r="1165" spans="2:65" s="188" customFormat="1" ht="22.5" customHeight="1" x14ac:dyDescent="0.3">
      <c r="B1165" s="207"/>
      <c r="C1165" s="206" t="s">
        <v>1614</v>
      </c>
      <c r="D1165" s="206" t="s">
        <v>110</v>
      </c>
      <c r="E1165" s="205" t="s">
        <v>1573</v>
      </c>
      <c r="F1165" s="200" t="s">
        <v>1574</v>
      </c>
      <c r="G1165" s="204" t="s">
        <v>278</v>
      </c>
      <c r="H1165" s="203">
        <v>5</v>
      </c>
      <c r="I1165" s="202"/>
      <c r="J1165" s="201">
        <f>ROUND(I1165*H1165,2)</f>
        <v>0</v>
      </c>
      <c r="K1165" s="200" t="s">
        <v>279</v>
      </c>
      <c r="L1165" s="189"/>
      <c r="M1165" s="199" t="s">
        <v>1</v>
      </c>
      <c r="N1165" s="224" t="s">
        <v>26</v>
      </c>
      <c r="O1165" s="223"/>
      <c r="P1165" s="222">
        <f>O1165*H1165</f>
        <v>0</v>
      </c>
      <c r="Q1165" s="222">
        <v>0</v>
      </c>
      <c r="R1165" s="222">
        <f>Q1165*H1165</f>
        <v>0</v>
      </c>
      <c r="S1165" s="222">
        <v>0</v>
      </c>
      <c r="T1165" s="221">
        <f>S1165*H1165</f>
        <v>0</v>
      </c>
      <c r="AR1165" s="193" t="s">
        <v>192</v>
      </c>
      <c r="AT1165" s="193" t="s">
        <v>110</v>
      </c>
      <c r="AU1165" s="193" t="s">
        <v>42</v>
      </c>
      <c r="AY1165" s="193" t="s">
        <v>108</v>
      </c>
      <c r="BE1165" s="194">
        <f>IF(N1165="základní",J1165,0)</f>
        <v>0</v>
      </c>
      <c r="BF1165" s="194">
        <f>IF(N1165="snížená",J1165,0)</f>
        <v>0</v>
      </c>
      <c r="BG1165" s="194">
        <f>IF(N1165="zákl. přenesená",J1165,0)</f>
        <v>0</v>
      </c>
      <c r="BH1165" s="194">
        <f>IF(N1165="sníž. přenesená",J1165,0)</f>
        <v>0</v>
      </c>
      <c r="BI1165" s="194">
        <f>IF(N1165="nulová",J1165,0)</f>
        <v>0</v>
      </c>
      <c r="BJ1165" s="193" t="s">
        <v>38</v>
      </c>
      <c r="BK1165" s="194">
        <f>ROUND(I1165*H1165,2)</f>
        <v>0</v>
      </c>
      <c r="BL1165" s="193" t="s">
        <v>192</v>
      </c>
      <c r="BM1165" s="193" t="s">
        <v>1575</v>
      </c>
    </row>
    <row r="1166" spans="2:65" s="227" customFormat="1" x14ac:dyDescent="0.3">
      <c r="B1166" s="232"/>
      <c r="D1166" s="240" t="s">
        <v>117</v>
      </c>
      <c r="E1166" s="239" t="s">
        <v>1</v>
      </c>
      <c r="F1166" s="238" t="s">
        <v>221</v>
      </c>
      <c r="H1166" s="237">
        <v>5</v>
      </c>
      <c r="I1166" s="233"/>
      <c r="L1166" s="232"/>
      <c r="M1166" s="231"/>
      <c r="N1166" s="230"/>
      <c r="O1166" s="230"/>
      <c r="P1166" s="230"/>
      <c r="Q1166" s="230"/>
      <c r="R1166" s="230"/>
      <c r="S1166" s="230"/>
      <c r="T1166" s="229"/>
      <c r="AT1166" s="228" t="s">
        <v>117</v>
      </c>
      <c r="AU1166" s="228" t="s">
        <v>42</v>
      </c>
      <c r="AV1166" s="227" t="s">
        <v>42</v>
      </c>
      <c r="AW1166" s="227" t="s">
        <v>19</v>
      </c>
      <c r="AX1166" s="227" t="s">
        <v>37</v>
      </c>
      <c r="AY1166" s="228" t="s">
        <v>108</v>
      </c>
    </row>
    <row r="1167" spans="2:65" s="188" customFormat="1" ht="22.5" customHeight="1" x14ac:dyDescent="0.3">
      <c r="B1167" s="207"/>
      <c r="C1167" s="390" t="s">
        <v>1620</v>
      </c>
      <c r="D1167" s="390" t="s">
        <v>178</v>
      </c>
      <c r="E1167" s="391" t="s">
        <v>1577</v>
      </c>
      <c r="F1167" s="392" t="s">
        <v>2136</v>
      </c>
      <c r="G1167" s="393" t="s">
        <v>278</v>
      </c>
      <c r="H1167" s="394">
        <v>5</v>
      </c>
      <c r="I1167" s="395"/>
      <c r="J1167" s="395">
        <f>ROUND(I1167*H1167,2)</f>
        <v>0</v>
      </c>
      <c r="K1167" s="392" t="s">
        <v>279</v>
      </c>
      <c r="L1167" s="245"/>
      <c r="M1167" s="244" t="s">
        <v>1</v>
      </c>
      <c r="N1167" s="243" t="s">
        <v>26</v>
      </c>
      <c r="O1167" s="223"/>
      <c r="P1167" s="222">
        <f>O1167*H1167</f>
        <v>0</v>
      </c>
      <c r="Q1167" s="222">
        <v>2.5000000000000001E-2</v>
      </c>
      <c r="R1167" s="222">
        <f>Q1167*H1167</f>
        <v>0.125</v>
      </c>
      <c r="S1167" s="222">
        <v>0</v>
      </c>
      <c r="T1167" s="221">
        <f>S1167*H1167</f>
        <v>0</v>
      </c>
      <c r="AR1167" s="193" t="s">
        <v>284</v>
      </c>
      <c r="AT1167" s="193" t="s">
        <v>178</v>
      </c>
      <c r="AU1167" s="193" t="s">
        <v>42</v>
      </c>
      <c r="AY1167" s="193" t="s">
        <v>108</v>
      </c>
      <c r="BE1167" s="194">
        <f>IF(N1167="základní",J1167,0)</f>
        <v>0</v>
      </c>
      <c r="BF1167" s="194">
        <f>IF(N1167="snížená",J1167,0)</f>
        <v>0</v>
      </c>
      <c r="BG1167" s="194">
        <f>IF(N1167="zákl. přenesená",J1167,0)</f>
        <v>0</v>
      </c>
      <c r="BH1167" s="194">
        <f>IF(N1167="sníž. přenesená",J1167,0)</f>
        <v>0</v>
      </c>
      <c r="BI1167" s="194">
        <f>IF(N1167="nulová",J1167,0)</f>
        <v>0</v>
      </c>
      <c r="BJ1167" s="193" t="s">
        <v>38</v>
      </c>
      <c r="BK1167" s="194">
        <f>ROUND(I1167*H1167,2)</f>
        <v>0</v>
      </c>
      <c r="BL1167" s="193" t="s">
        <v>192</v>
      </c>
      <c r="BM1167" s="193" t="s">
        <v>1578</v>
      </c>
    </row>
    <row r="1168" spans="2:65" s="227" customFormat="1" x14ac:dyDescent="0.3">
      <c r="B1168" s="232"/>
      <c r="D1168" s="240" t="s">
        <v>117</v>
      </c>
      <c r="E1168" s="239" t="s">
        <v>1</v>
      </c>
      <c r="F1168" s="238" t="s">
        <v>221</v>
      </c>
      <c r="H1168" s="237">
        <v>5</v>
      </c>
      <c r="I1168" s="233"/>
      <c r="L1168" s="232"/>
      <c r="M1168" s="231"/>
      <c r="N1168" s="230"/>
      <c r="O1168" s="230"/>
      <c r="P1168" s="230"/>
      <c r="Q1168" s="230"/>
      <c r="R1168" s="230"/>
      <c r="S1168" s="230"/>
      <c r="T1168" s="229"/>
      <c r="AT1168" s="228" t="s">
        <v>117</v>
      </c>
      <c r="AU1168" s="228" t="s">
        <v>42</v>
      </c>
      <c r="AV1168" s="227" t="s">
        <v>42</v>
      </c>
      <c r="AW1168" s="227" t="s">
        <v>19</v>
      </c>
      <c r="AX1168" s="227" t="s">
        <v>37</v>
      </c>
      <c r="AY1168" s="228" t="s">
        <v>108</v>
      </c>
    </row>
    <row r="1169" spans="2:65" s="188" customFormat="1" ht="31.5" customHeight="1" x14ac:dyDescent="0.3">
      <c r="B1169" s="207"/>
      <c r="C1169" s="206" t="s">
        <v>1625</v>
      </c>
      <c r="D1169" s="206" t="s">
        <v>110</v>
      </c>
      <c r="E1169" s="205" t="s">
        <v>1580</v>
      </c>
      <c r="F1169" s="200" t="s">
        <v>1581</v>
      </c>
      <c r="G1169" s="204" t="s">
        <v>278</v>
      </c>
      <c r="H1169" s="203">
        <v>4</v>
      </c>
      <c r="I1169" s="202"/>
      <c r="J1169" s="201">
        <f>ROUND(I1169*H1169,2)</f>
        <v>0</v>
      </c>
      <c r="K1169" s="200" t="s">
        <v>279</v>
      </c>
      <c r="L1169" s="189"/>
      <c r="M1169" s="199" t="s">
        <v>1</v>
      </c>
      <c r="N1169" s="224" t="s">
        <v>26</v>
      </c>
      <c r="O1169" s="223"/>
      <c r="P1169" s="222">
        <f>O1169*H1169</f>
        <v>0</v>
      </c>
      <c r="Q1169" s="222">
        <v>0</v>
      </c>
      <c r="R1169" s="222">
        <f>Q1169*H1169</f>
        <v>0</v>
      </c>
      <c r="S1169" s="222">
        <v>0</v>
      </c>
      <c r="T1169" s="221">
        <f>S1169*H1169</f>
        <v>0</v>
      </c>
      <c r="AR1169" s="193" t="s">
        <v>192</v>
      </c>
      <c r="AT1169" s="193" t="s">
        <v>110</v>
      </c>
      <c r="AU1169" s="193" t="s">
        <v>42</v>
      </c>
      <c r="AY1169" s="193" t="s">
        <v>108</v>
      </c>
      <c r="BE1169" s="194">
        <f>IF(N1169="základní",J1169,0)</f>
        <v>0</v>
      </c>
      <c r="BF1169" s="194">
        <f>IF(N1169="snížená",J1169,0)</f>
        <v>0</v>
      </c>
      <c r="BG1169" s="194">
        <f>IF(N1169="zákl. přenesená",J1169,0)</f>
        <v>0</v>
      </c>
      <c r="BH1169" s="194">
        <f>IF(N1169="sníž. přenesená",J1169,0)</f>
        <v>0</v>
      </c>
      <c r="BI1169" s="194">
        <f>IF(N1169="nulová",J1169,0)</f>
        <v>0</v>
      </c>
      <c r="BJ1169" s="193" t="s">
        <v>38</v>
      </c>
      <c r="BK1169" s="194">
        <f>ROUND(I1169*H1169,2)</f>
        <v>0</v>
      </c>
      <c r="BL1169" s="193" t="s">
        <v>192</v>
      </c>
      <c r="BM1169" s="193" t="s">
        <v>1582</v>
      </c>
    </row>
    <row r="1170" spans="2:65" s="227" customFormat="1" x14ac:dyDescent="0.3">
      <c r="B1170" s="232"/>
      <c r="D1170" s="240" t="s">
        <v>117</v>
      </c>
      <c r="E1170" s="239" t="s">
        <v>1</v>
      </c>
      <c r="F1170" s="238" t="s">
        <v>1571</v>
      </c>
      <c r="H1170" s="237">
        <v>4</v>
      </c>
      <c r="I1170" s="233"/>
      <c r="L1170" s="232"/>
      <c r="M1170" s="231"/>
      <c r="N1170" s="230"/>
      <c r="O1170" s="230"/>
      <c r="P1170" s="230"/>
      <c r="Q1170" s="230"/>
      <c r="R1170" s="230"/>
      <c r="S1170" s="230"/>
      <c r="T1170" s="229"/>
      <c r="AT1170" s="228" t="s">
        <v>117</v>
      </c>
      <c r="AU1170" s="228" t="s">
        <v>42</v>
      </c>
      <c r="AV1170" s="227" t="s">
        <v>42</v>
      </c>
      <c r="AW1170" s="227" t="s">
        <v>19</v>
      </c>
      <c r="AX1170" s="227" t="s">
        <v>37</v>
      </c>
      <c r="AY1170" s="228" t="s">
        <v>108</v>
      </c>
    </row>
    <row r="1171" spans="2:65" s="188" customFormat="1" ht="22.5" customHeight="1" x14ac:dyDescent="0.3">
      <c r="B1171" s="207"/>
      <c r="C1171" s="390" t="s">
        <v>1629</v>
      </c>
      <c r="D1171" s="390" t="s">
        <v>178</v>
      </c>
      <c r="E1171" s="391" t="s">
        <v>1584</v>
      </c>
      <c r="F1171" s="392" t="s">
        <v>2135</v>
      </c>
      <c r="G1171" s="393" t="s">
        <v>278</v>
      </c>
      <c r="H1171" s="394">
        <v>3</v>
      </c>
      <c r="I1171" s="395"/>
      <c r="J1171" s="395">
        <f>ROUND(I1171*H1171,2)</f>
        <v>0</v>
      </c>
      <c r="K1171" s="392" t="s">
        <v>279</v>
      </c>
      <c r="L1171" s="245"/>
      <c r="M1171" s="244" t="s">
        <v>1</v>
      </c>
      <c r="N1171" s="243" t="s">
        <v>26</v>
      </c>
      <c r="O1171" s="223"/>
      <c r="P1171" s="222">
        <f>O1171*H1171</f>
        <v>0</v>
      </c>
      <c r="Q1171" s="222">
        <v>2.7E-2</v>
      </c>
      <c r="R1171" s="222">
        <f>Q1171*H1171</f>
        <v>8.1000000000000003E-2</v>
      </c>
      <c r="S1171" s="222">
        <v>0</v>
      </c>
      <c r="T1171" s="221">
        <f>S1171*H1171</f>
        <v>0</v>
      </c>
      <c r="AR1171" s="193" t="s">
        <v>284</v>
      </c>
      <c r="AT1171" s="193" t="s">
        <v>178</v>
      </c>
      <c r="AU1171" s="193" t="s">
        <v>42</v>
      </c>
      <c r="AY1171" s="193" t="s">
        <v>108</v>
      </c>
      <c r="BE1171" s="194">
        <f>IF(N1171="základní",J1171,0)</f>
        <v>0</v>
      </c>
      <c r="BF1171" s="194">
        <f>IF(N1171="snížená",J1171,0)</f>
        <v>0</v>
      </c>
      <c r="BG1171" s="194">
        <f>IF(N1171="zákl. přenesená",J1171,0)</f>
        <v>0</v>
      </c>
      <c r="BH1171" s="194">
        <f>IF(N1171="sníž. přenesená",J1171,0)</f>
        <v>0</v>
      </c>
      <c r="BI1171" s="194">
        <f>IF(N1171="nulová",J1171,0)</f>
        <v>0</v>
      </c>
      <c r="BJ1171" s="193" t="s">
        <v>38</v>
      </c>
      <c r="BK1171" s="194">
        <f>ROUND(I1171*H1171,2)</f>
        <v>0</v>
      </c>
      <c r="BL1171" s="193" t="s">
        <v>192</v>
      </c>
      <c r="BM1171" s="193" t="s">
        <v>1585</v>
      </c>
    </row>
    <row r="1172" spans="2:65" s="227" customFormat="1" x14ac:dyDescent="0.3">
      <c r="B1172" s="232"/>
      <c r="D1172" s="240" t="s">
        <v>117</v>
      </c>
      <c r="E1172" s="239" t="s">
        <v>1</v>
      </c>
      <c r="F1172" s="238" t="s">
        <v>691</v>
      </c>
      <c r="H1172" s="237">
        <v>3</v>
      </c>
      <c r="I1172" s="233"/>
      <c r="L1172" s="232"/>
      <c r="M1172" s="231"/>
      <c r="N1172" s="230"/>
      <c r="O1172" s="230"/>
      <c r="P1172" s="230"/>
      <c r="Q1172" s="230"/>
      <c r="R1172" s="230"/>
      <c r="S1172" s="230"/>
      <c r="T1172" s="229"/>
      <c r="AT1172" s="228" t="s">
        <v>117</v>
      </c>
      <c r="AU1172" s="228" t="s">
        <v>42</v>
      </c>
      <c r="AV1172" s="227" t="s">
        <v>42</v>
      </c>
      <c r="AW1172" s="227" t="s">
        <v>19</v>
      </c>
      <c r="AX1172" s="227" t="s">
        <v>37</v>
      </c>
      <c r="AY1172" s="228" t="s">
        <v>108</v>
      </c>
    </row>
    <row r="1173" spans="2:65" s="188" customFormat="1" ht="31.5" customHeight="1" x14ac:dyDescent="0.3">
      <c r="B1173" s="207"/>
      <c r="C1173" s="390" t="s">
        <v>1635</v>
      </c>
      <c r="D1173" s="390" t="s">
        <v>178</v>
      </c>
      <c r="E1173" s="391" t="s">
        <v>1587</v>
      </c>
      <c r="F1173" s="392" t="s">
        <v>2134</v>
      </c>
      <c r="G1173" s="393" t="s">
        <v>278</v>
      </c>
      <c r="H1173" s="394">
        <v>1</v>
      </c>
      <c r="I1173" s="395"/>
      <c r="J1173" s="395">
        <f>ROUND(I1173*H1173,2)</f>
        <v>0</v>
      </c>
      <c r="K1173" s="392" t="s">
        <v>1</v>
      </c>
      <c r="L1173" s="245"/>
      <c r="M1173" s="244" t="s">
        <v>1</v>
      </c>
      <c r="N1173" s="243" t="s">
        <v>26</v>
      </c>
      <c r="O1173" s="223"/>
      <c r="P1173" s="222">
        <f>O1173*H1173</f>
        <v>0</v>
      </c>
      <c r="Q1173" s="222">
        <v>2.7E-2</v>
      </c>
      <c r="R1173" s="222">
        <f>Q1173*H1173</f>
        <v>2.7E-2</v>
      </c>
      <c r="S1173" s="222">
        <v>0</v>
      </c>
      <c r="T1173" s="221">
        <f>S1173*H1173</f>
        <v>0</v>
      </c>
      <c r="AR1173" s="193" t="s">
        <v>284</v>
      </c>
      <c r="AT1173" s="193" t="s">
        <v>178</v>
      </c>
      <c r="AU1173" s="193" t="s">
        <v>42</v>
      </c>
      <c r="AY1173" s="193" t="s">
        <v>108</v>
      </c>
      <c r="BE1173" s="194">
        <f>IF(N1173="základní",J1173,0)</f>
        <v>0</v>
      </c>
      <c r="BF1173" s="194">
        <f>IF(N1173="snížená",J1173,0)</f>
        <v>0</v>
      </c>
      <c r="BG1173" s="194">
        <f>IF(N1173="zákl. přenesená",J1173,0)</f>
        <v>0</v>
      </c>
      <c r="BH1173" s="194">
        <f>IF(N1173="sníž. přenesená",J1173,0)</f>
        <v>0</v>
      </c>
      <c r="BI1173" s="194">
        <f>IF(N1173="nulová",J1173,0)</f>
        <v>0</v>
      </c>
      <c r="BJ1173" s="193" t="s">
        <v>38</v>
      </c>
      <c r="BK1173" s="194">
        <f>ROUND(I1173*H1173,2)</f>
        <v>0</v>
      </c>
      <c r="BL1173" s="193" t="s">
        <v>192</v>
      </c>
      <c r="BM1173" s="193" t="s">
        <v>1588</v>
      </c>
    </row>
    <row r="1174" spans="2:65" s="227" customFormat="1" x14ac:dyDescent="0.3">
      <c r="B1174" s="232"/>
      <c r="D1174" s="240" t="s">
        <v>117</v>
      </c>
      <c r="E1174" s="239" t="s">
        <v>1</v>
      </c>
      <c r="F1174" s="238" t="s">
        <v>222</v>
      </c>
      <c r="H1174" s="237">
        <v>1</v>
      </c>
      <c r="I1174" s="233"/>
      <c r="L1174" s="232"/>
      <c r="M1174" s="231"/>
      <c r="N1174" s="230"/>
      <c r="O1174" s="230"/>
      <c r="P1174" s="230"/>
      <c r="Q1174" s="230"/>
      <c r="R1174" s="230"/>
      <c r="S1174" s="230"/>
      <c r="T1174" s="229"/>
      <c r="AT1174" s="228" t="s">
        <v>117</v>
      </c>
      <c r="AU1174" s="228" t="s">
        <v>42</v>
      </c>
      <c r="AV1174" s="227" t="s">
        <v>42</v>
      </c>
      <c r="AW1174" s="227" t="s">
        <v>19</v>
      </c>
      <c r="AX1174" s="227" t="s">
        <v>37</v>
      </c>
      <c r="AY1174" s="228" t="s">
        <v>108</v>
      </c>
    </row>
    <row r="1175" spans="2:65" s="188" customFormat="1" ht="22.5" customHeight="1" x14ac:dyDescent="0.3">
      <c r="B1175" s="207"/>
      <c r="C1175" s="384" t="s">
        <v>2133</v>
      </c>
      <c r="D1175" s="384" t="s">
        <v>110</v>
      </c>
      <c r="E1175" s="385" t="s">
        <v>2132</v>
      </c>
      <c r="F1175" s="386" t="s">
        <v>2131</v>
      </c>
      <c r="G1175" s="387" t="s">
        <v>278</v>
      </c>
      <c r="H1175" s="388">
        <v>2</v>
      </c>
      <c r="I1175" s="389"/>
      <c r="J1175" s="389">
        <f>ROUND(I1175*H1175,2)</f>
        <v>0</v>
      </c>
      <c r="K1175" s="386" t="s">
        <v>114</v>
      </c>
      <c r="L1175" s="189"/>
      <c r="M1175" s="199" t="s">
        <v>1</v>
      </c>
      <c r="N1175" s="224" t="s">
        <v>26</v>
      </c>
      <c r="O1175" s="223"/>
      <c r="P1175" s="222">
        <f>O1175*H1175</f>
        <v>0</v>
      </c>
      <c r="Q1175" s="222">
        <v>8.4000000000000003E-4</v>
      </c>
      <c r="R1175" s="222">
        <f>Q1175*H1175</f>
        <v>1.6800000000000001E-3</v>
      </c>
      <c r="S1175" s="222">
        <v>0</v>
      </c>
      <c r="T1175" s="221">
        <f>S1175*H1175</f>
        <v>0</v>
      </c>
      <c r="AR1175" s="193" t="s">
        <v>192</v>
      </c>
      <c r="AT1175" s="193" t="s">
        <v>110</v>
      </c>
      <c r="AU1175" s="193" t="s">
        <v>42</v>
      </c>
      <c r="AY1175" s="193" t="s">
        <v>108</v>
      </c>
      <c r="BE1175" s="194">
        <f>IF(N1175="základní",J1175,0)</f>
        <v>0</v>
      </c>
      <c r="BF1175" s="194">
        <f>IF(N1175="snížená",J1175,0)</f>
        <v>0</v>
      </c>
      <c r="BG1175" s="194">
        <f>IF(N1175="zákl. přenesená",J1175,0)</f>
        <v>0</v>
      </c>
      <c r="BH1175" s="194">
        <f>IF(N1175="sníž. přenesená",J1175,0)</f>
        <v>0</v>
      </c>
      <c r="BI1175" s="194">
        <f>IF(N1175="nulová",J1175,0)</f>
        <v>0</v>
      </c>
      <c r="BJ1175" s="193" t="s">
        <v>38</v>
      </c>
      <c r="BK1175" s="194">
        <f>ROUND(I1175*H1175,2)</f>
        <v>0</v>
      </c>
      <c r="BL1175" s="193" t="s">
        <v>192</v>
      </c>
      <c r="BM1175" s="193" t="s">
        <v>2130</v>
      </c>
    </row>
    <row r="1176" spans="2:65" s="227" customFormat="1" x14ac:dyDescent="0.3">
      <c r="B1176" s="232"/>
      <c r="D1176" s="240" t="s">
        <v>117</v>
      </c>
      <c r="E1176" s="239" t="s">
        <v>1</v>
      </c>
      <c r="F1176" s="238" t="s">
        <v>2129</v>
      </c>
      <c r="H1176" s="237">
        <v>2</v>
      </c>
      <c r="I1176" s="233"/>
      <c r="L1176" s="232"/>
      <c r="M1176" s="231"/>
      <c r="N1176" s="230"/>
      <c r="O1176" s="230"/>
      <c r="P1176" s="230"/>
      <c r="Q1176" s="230"/>
      <c r="R1176" s="230"/>
      <c r="S1176" s="230"/>
      <c r="T1176" s="229"/>
      <c r="AT1176" s="228" t="s">
        <v>117</v>
      </c>
      <c r="AU1176" s="228" t="s">
        <v>42</v>
      </c>
      <c r="AV1176" s="227" t="s">
        <v>42</v>
      </c>
      <c r="AW1176" s="227" t="s">
        <v>19</v>
      </c>
      <c r="AX1176" s="227" t="s">
        <v>38</v>
      </c>
      <c r="AY1176" s="228" t="s">
        <v>108</v>
      </c>
    </row>
    <row r="1177" spans="2:65" s="188" customFormat="1" ht="22.5" customHeight="1" x14ac:dyDescent="0.3">
      <c r="B1177" s="207"/>
      <c r="C1177" s="206" t="s">
        <v>1641</v>
      </c>
      <c r="D1177" s="206" t="s">
        <v>110</v>
      </c>
      <c r="E1177" s="205" t="s">
        <v>1590</v>
      </c>
      <c r="F1177" s="200" t="s">
        <v>1591</v>
      </c>
      <c r="G1177" s="204" t="s">
        <v>278</v>
      </c>
      <c r="H1177" s="203">
        <v>9</v>
      </c>
      <c r="I1177" s="202"/>
      <c r="J1177" s="201">
        <f>ROUND(I1177*H1177,2)</f>
        <v>0</v>
      </c>
      <c r="K1177" s="200" t="s">
        <v>279</v>
      </c>
      <c r="L1177" s="189"/>
      <c r="M1177" s="199" t="s">
        <v>1</v>
      </c>
      <c r="N1177" s="224" t="s">
        <v>26</v>
      </c>
      <c r="O1177" s="223"/>
      <c r="P1177" s="222">
        <f>O1177*H1177</f>
        <v>0</v>
      </c>
      <c r="Q1177" s="222">
        <v>0</v>
      </c>
      <c r="R1177" s="222">
        <f>Q1177*H1177</f>
        <v>0</v>
      </c>
      <c r="S1177" s="222">
        <v>0</v>
      </c>
      <c r="T1177" s="221">
        <f>S1177*H1177</f>
        <v>0</v>
      </c>
      <c r="AR1177" s="193" t="s">
        <v>192</v>
      </c>
      <c r="AT1177" s="193" t="s">
        <v>110</v>
      </c>
      <c r="AU1177" s="193" t="s">
        <v>42</v>
      </c>
      <c r="AY1177" s="193" t="s">
        <v>108</v>
      </c>
      <c r="BE1177" s="194">
        <f>IF(N1177="základní",J1177,0)</f>
        <v>0</v>
      </c>
      <c r="BF1177" s="194">
        <f>IF(N1177="snížená",J1177,0)</f>
        <v>0</v>
      </c>
      <c r="BG1177" s="194">
        <f>IF(N1177="zákl. přenesená",J1177,0)</f>
        <v>0</v>
      </c>
      <c r="BH1177" s="194">
        <f>IF(N1177="sníž. přenesená",J1177,0)</f>
        <v>0</v>
      </c>
      <c r="BI1177" s="194">
        <f>IF(N1177="nulová",J1177,0)</f>
        <v>0</v>
      </c>
      <c r="BJ1177" s="193" t="s">
        <v>38</v>
      </c>
      <c r="BK1177" s="194">
        <f>ROUND(I1177*H1177,2)</f>
        <v>0</v>
      </c>
      <c r="BL1177" s="193" t="s">
        <v>192</v>
      </c>
      <c r="BM1177" s="193" t="s">
        <v>1592</v>
      </c>
    </row>
    <row r="1178" spans="2:65" s="227" customFormat="1" x14ac:dyDescent="0.3">
      <c r="B1178" s="232"/>
      <c r="D1178" s="236" t="s">
        <v>117</v>
      </c>
      <c r="E1178" s="228" t="s">
        <v>1</v>
      </c>
      <c r="F1178" s="235" t="s">
        <v>221</v>
      </c>
      <c r="H1178" s="234">
        <v>5</v>
      </c>
      <c r="I1178" s="233"/>
      <c r="L1178" s="232"/>
      <c r="M1178" s="231"/>
      <c r="N1178" s="230"/>
      <c r="O1178" s="230"/>
      <c r="P1178" s="230"/>
      <c r="Q1178" s="230"/>
      <c r="R1178" s="230"/>
      <c r="S1178" s="230"/>
      <c r="T1178" s="229"/>
      <c r="AT1178" s="228" t="s">
        <v>117</v>
      </c>
      <c r="AU1178" s="228" t="s">
        <v>42</v>
      </c>
      <c r="AV1178" s="227" t="s">
        <v>42</v>
      </c>
      <c r="AW1178" s="227" t="s">
        <v>19</v>
      </c>
      <c r="AX1178" s="227" t="s">
        <v>37</v>
      </c>
      <c r="AY1178" s="228" t="s">
        <v>108</v>
      </c>
    </row>
    <row r="1179" spans="2:65" s="227" customFormat="1" x14ac:dyDescent="0.3">
      <c r="B1179" s="232"/>
      <c r="D1179" s="240" t="s">
        <v>117</v>
      </c>
      <c r="E1179" s="239" t="s">
        <v>1</v>
      </c>
      <c r="F1179" s="238" t="s">
        <v>1571</v>
      </c>
      <c r="H1179" s="237">
        <v>4</v>
      </c>
      <c r="I1179" s="233"/>
      <c r="L1179" s="232"/>
      <c r="M1179" s="231"/>
      <c r="N1179" s="230"/>
      <c r="O1179" s="230"/>
      <c r="P1179" s="230"/>
      <c r="Q1179" s="230"/>
      <c r="R1179" s="230"/>
      <c r="S1179" s="230"/>
      <c r="T1179" s="229"/>
      <c r="AT1179" s="228" t="s">
        <v>117</v>
      </c>
      <c r="AU1179" s="228" t="s">
        <v>42</v>
      </c>
      <c r="AV1179" s="227" t="s">
        <v>42</v>
      </c>
      <c r="AW1179" s="227" t="s">
        <v>19</v>
      </c>
      <c r="AX1179" s="227" t="s">
        <v>37</v>
      </c>
      <c r="AY1179" s="228" t="s">
        <v>108</v>
      </c>
    </row>
    <row r="1180" spans="2:65" s="188" customFormat="1" ht="22.5" customHeight="1" x14ac:dyDescent="0.3">
      <c r="B1180" s="207"/>
      <c r="C1180" s="252" t="s">
        <v>1646</v>
      </c>
      <c r="D1180" s="252" t="s">
        <v>178</v>
      </c>
      <c r="E1180" s="251" t="s">
        <v>1594</v>
      </c>
      <c r="F1180" s="246" t="s">
        <v>1595</v>
      </c>
      <c r="G1180" s="250" t="s">
        <v>278</v>
      </c>
      <c r="H1180" s="249">
        <v>9</v>
      </c>
      <c r="I1180" s="248"/>
      <c r="J1180" s="247">
        <f>ROUND(I1180*H1180,2)</f>
        <v>0</v>
      </c>
      <c r="K1180" s="246" t="s">
        <v>1</v>
      </c>
      <c r="L1180" s="245"/>
      <c r="M1180" s="244" t="s">
        <v>1</v>
      </c>
      <c r="N1180" s="243" t="s">
        <v>26</v>
      </c>
      <c r="O1180" s="223"/>
      <c r="P1180" s="222">
        <f>O1180*H1180</f>
        <v>0</v>
      </c>
      <c r="Q1180" s="222">
        <v>3.8E-3</v>
      </c>
      <c r="R1180" s="222">
        <f>Q1180*H1180</f>
        <v>3.4200000000000001E-2</v>
      </c>
      <c r="S1180" s="222">
        <v>0</v>
      </c>
      <c r="T1180" s="221">
        <f>S1180*H1180</f>
        <v>0</v>
      </c>
      <c r="AR1180" s="193" t="s">
        <v>284</v>
      </c>
      <c r="AT1180" s="193" t="s">
        <v>178</v>
      </c>
      <c r="AU1180" s="193" t="s">
        <v>42</v>
      </c>
      <c r="AY1180" s="193" t="s">
        <v>108</v>
      </c>
      <c r="BE1180" s="194">
        <f>IF(N1180="základní",J1180,0)</f>
        <v>0</v>
      </c>
      <c r="BF1180" s="194">
        <f>IF(N1180="snížená",J1180,0)</f>
        <v>0</v>
      </c>
      <c r="BG1180" s="194">
        <f>IF(N1180="zákl. přenesená",J1180,0)</f>
        <v>0</v>
      </c>
      <c r="BH1180" s="194">
        <f>IF(N1180="sníž. přenesená",J1180,0)</f>
        <v>0</v>
      </c>
      <c r="BI1180" s="194">
        <f>IF(N1180="nulová",J1180,0)</f>
        <v>0</v>
      </c>
      <c r="BJ1180" s="193" t="s">
        <v>38</v>
      </c>
      <c r="BK1180" s="194">
        <f>ROUND(I1180*H1180,2)</f>
        <v>0</v>
      </c>
      <c r="BL1180" s="193" t="s">
        <v>192</v>
      </c>
      <c r="BM1180" s="193" t="s">
        <v>1596</v>
      </c>
    </row>
    <row r="1181" spans="2:65" s="188" customFormat="1" ht="22.5" customHeight="1" x14ac:dyDescent="0.3">
      <c r="B1181" s="207"/>
      <c r="C1181" s="206" t="s">
        <v>1653</v>
      </c>
      <c r="D1181" s="206" t="s">
        <v>110</v>
      </c>
      <c r="E1181" s="205" t="s">
        <v>1598</v>
      </c>
      <c r="F1181" s="200" t="s">
        <v>1599</v>
      </c>
      <c r="G1181" s="204" t="s">
        <v>278</v>
      </c>
      <c r="H1181" s="203">
        <v>9</v>
      </c>
      <c r="I1181" s="202"/>
      <c r="J1181" s="201">
        <f>ROUND(I1181*H1181,2)</f>
        <v>0</v>
      </c>
      <c r="K1181" s="200" t="s">
        <v>1</v>
      </c>
      <c r="L1181" s="189"/>
      <c r="M1181" s="199" t="s">
        <v>1</v>
      </c>
      <c r="N1181" s="224" t="s">
        <v>26</v>
      </c>
      <c r="O1181" s="223"/>
      <c r="P1181" s="222">
        <f>O1181*H1181</f>
        <v>0</v>
      </c>
      <c r="Q1181" s="222">
        <v>0</v>
      </c>
      <c r="R1181" s="222">
        <f>Q1181*H1181</f>
        <v>0</v>
      </c>
      <c r="S1181" s="222">
        <v>0</v>
      </c>
      <c r="T1181" s="221">
        <f>S1181*H1181</f>
        <v>0</v>
      </c>
      <c r="AR1181" s="193" t="s">
        <v>192</v>
      </c>
      <c r="AT1181" s="193" t="s">
        <v>110</v>
      </c>
      <c r="AU1181" s="193" t="s">
        <v>42</v>
      </c>
      <c r="AY1181" s="193" t="s">
        <v>108</v>
      </c>
      <c r="BE1181" s="194">
        <f>IF(N1181="základní",J1181,0)</f>
        <v>0</v>
      </c>
      <c r="BF1181" s="194">
        <f>IF(N1181="snížená",J1181,0)</f>
        <v>0</v>
      </c>
      <c r="BG1181" s="194">
        <f>IF(N1181="zákl. přenesená",J1181,0)</f>
        <v>0</v>
      </c>
      <c r="BH1181" s="194">
        <f>IF(N1181="sníž. přenesená",J1181,0)</f>
        <v>0</v>
      </c>
      <c r="BI1181" s="194">
        <f>IF(N1181="nulová",J1181,0)</f>
        <v>0</v>
      </c>
      <c r="BJ1181" s="193" t="s">
        <v>38</v>
      </c>
      <c r="BK1181" s="194">
        <f>ROUND(I1181*H1181,2)</f>
        <v>0</v>
      </c>
      <c r="BL1181" s="193" t="s">
        <v>192</v>
      </c>
      <c r="BM1181" s="193" t="s">
        <v>1600</v>
      </c>
    </row>
    <row r="1182" spans="2:65" s="227" customFormat="1" x14ac:dyDescent="0.3">
      <c r="B1182" s="232"/>
      <c r="D1182" s="236" t="s">
        <v>117</v>
      </c>
      <c r="E1182" s="228" t="s">
        <v>1</v>
      </c>
      <c r="F1182" s="235" t="s">
        <v>221</v>
      </c>
      <c r="H1182" s="234">
        <v>5</v>
      </c>
      <c r="I1182" s="233"/>
      <c r="L1182" s="232"/>
      <c r="M1182" s="231"/>
      <c r="N1182" s="230"/>
      <c r="O1182" s="230"/>
      <c r="P1182" s="230"/>
      <c r="Q1182" s="230"/>
      <c r="R1182" s="230"/>
      <c r="S1182" s="230"/>
      <c r="T1182" s="229"/>
      <c r="AT1182" s="228" t="s">
        <v>117</v>
      </c>
      <c r="AU1182" s="228" t="s">
        <v>42</v>
      </c>
      <c r="AV1182" s="227" t="s">
        <v>42</v>
      </c>
      <c r="AW1182" s="227" t="s">
        <v>19</v>
      </c>
      <c r="AX1182" s="227" t="s">
        <v>37</v>
      </c>
      <c r="AY1182" s="228" t="s">
        <v>108</v>
      </c>
    </row>
    <row r="1183" spans="2:65" s="227" customFormat="1" x14ac:dyDescent="0.3">
      <c r="B1183" s="232"/>
      <c r="D1183" s="240" t="s">
        <v>117</v>
      </c>
      <c r="E1183" s="239" t="s">
        <v>1</v>
      </c>
      <c r="F1183" s="238" t="s">
        <v>1571</v>
      </c>
      <c r="H1183" s="237">
        <v>4</v>
      </c>
      <c r="I1183" s="233"/>
      <c r="L1183" s="232"/>
      <c r="M1183" s="231"/>
      <c r="N1183" s="230"/>
      <c r="O1183" s="230"/>
      <c r="P1183" s="230"/>
      <c r="Q1183" s="230"/>
      <c r="R1183" s="230"/>
      <c r="S1183" s="230"/>
      <c r="T1183" s="229"/>
      <c r="AT1183" s="228" t="s">
        <v>117</v>
      </c>
      <c r="AU1183" s="228" t="s">
        <v>42</v>
      </c>
      <c r="AV1183" s="227" t="s">
        <v>42</v>
      </c>
      <c r="AW1183" s="227" t="s">
        <v>19</v>
      </c>
      <c r="AX1183" s="227" t="s">
        <v>37</v>
      </c>
      <c r="AY1183" s="228" t="s">
        <v>108</v>
      </c>
    </row>
    <row r="1184" spans="2:65" s="188" customFormat="1" ht="22.5" customHeight="1" x14ac:dyDescent="0.3">
      <c r="B1184" s="207"/>
      <c r="C1184" s="252" t="s">
        <v>1659</v>
      </c>
      <c r="D1184" s="252" t="s">
        <v>178</v>
      </c>
      <c r="E1184" s="251" t="s">
        <v>1602</v>
      </c>
      <c r="F1184" s="246" t="s">
        <v>1603</v>
      </c>
      <c r="G1184" s="250" t="s">
        <v>278</v>
      </c>
      <c r="H1184" s="249">
        <v>9</v>
      </c>
      <c r="I1184" s="248"/>
      <c r="J1184" s="247">
        <f>ROUND(I1184*H1184,2)</f>
        <v>0</v>
      </c>
      <c r="K1184" s="246" t="s">
        <v>279</v>
      </c>
      <c r="L1184" s="245"/>
      <c r="M1184" s="244" t="s">
        <v>1</v>
      </c>
      <c r="N1184" s="243" t="s">
        <v>26</v>
      </c>
      <c r="O1184" s="223"/>
      <c r="P1184" s="222">
        <f>O1184*H1184</f>
        <v>0</v>
      </c>
      <c r="Q1184" s="222">
        <v>1.1999999999999999E-3</v>
      </c>
      <c r="R1184" s="222">
        <f>Q1184*H1184</f>
        <v>1.0799999999999999E-2</v>
      </c>
      <c r="S1184" s="222">
        <v>0</v>
      </c>
      <c r="T1184" s="221">
        <f>S1184*H1184</f>
        <v>0</v>
      </c>
      <c r="AR1184" s="193" t="s">
        <v>284</v>
      </c>
      <c r="AT1184" s="193" t="s">
        <v>178</v>
      </c>
      <c r="AU1184" s="193" t="s">
        <v>42</v>
      </c>
      <c r="AY1184" s="193" t="s">
        <v>108</v>
      </c>
      <c r="BE1184" s="194">
        <f>IF(N1184="základní",J1184,0)</f>
        <v>0</v>
      </c>
      <c r="BF1184" s="194">
        <f>IF(N1184="snížená",J1184,0)</f>
        <v>0</v>
      </c>
      <c r="BG1184" s="194">
        <f>IF(N1184="zákl. přenesená",J1184,0)</f>
        <v>0</v>
      </c>
      <c r="BH1184" s="194">
        <f>IF(N1184="sníž. přenesená",J1184,0)</f>
        <v>0</v>
      </c>
      <c r="BI1184" s="194">
        <f>IF(N1184="nulová",J1184,0)</f>
        <v>0</v>
      </c>
      <c r="BJ1184" s="193" t="s">
        <v>38</v>
      </c>
      <c r="BK1184" s="194">
        <f>ROUND(I1184*H1184,2)</f>
        <v>0</v>
      </c>
      <c r="BL1184" s="193" t="s">
        <v>192</v>
      </c>
      <c r="BM1184" s="193" t="s">
        <v>1604</v>
      </c>
    </row>
    <row r="1185" spans="2:65" s="188" customFormat="1" ht="27" x14ac:dyDescent="0.3">
      <c r="B1185" s="189"/>
      <c r="D1185" s="240" t="s">
        <v>243</v>
      </c>
      <c r="F1185" s="265" t="s">
        <v>1605</v>
      </c>
      <c r="I1185" s="255"/>
      <c r="L1185" s="189"/>
      <c r="M1185" s="254"/>
      <c r="N1185" s="223"/>
      <c r="O1185" s="223"/>
      <c r="P1185" s="223"/>
      <c r="Q1185" s="223"/>
      <c r="R1185" s="223"/>
      <c r="S1185" s="223"/>
      <c r="T1185" s="253"/>
      <c r="AT1185" s="193" t="s">
        <v>243</v>
      </c>
      <c r="AU1185" s="193" t="s">
        <v>42</v>
      </c>
    </row>
    <row r="1186" spans="2:65" s="188" customFormat="1" ht="22.5" customHeight="1" x14ac:dyDescent="0.3">
      <c r="B1186" s="207"/>
      <c r="C1186" s="206" t="s">
        <v>1663</v>
      </c>
      <c r="D1186" s="206" t="s">
        <v>110</v>
      </c>
      <c r="E1186" s="205" t="s">
        <v>1607</v>
      </c>
      <c r="F1186" s="200" t="s">
        <v>1608</v>
      </c>
      <c r="G1186" s="204" t="s">
        <v>278</v>
      </c>
      <c r="H1186" s="203">
        <v>9</v>
      </c>
      <c r="I1186" s="202"/>
      <c r="J1186" s="201">
        <f>ROUND(I1186*H1186,2)</f>
        <v>0</v>
      </c>
      <c r="K1186" s="200" t="s">
        <v>279</v>
      </c>
      <c r="L1186" s="189"/>
      <c r="M1186" s="199" t="s">
        <v>1</v>
      </c>
      <c r="N1186" s="224" t="s">
        <v>26</v>
      </c>
      <c r="O1186" s="223"/>
      <c r="P1186" s="222">
        <f>O1186*H1186</f>
        <v>0</v>
      </c>
      <c r="Q1186" s="222">
        <v>0</v>
      </c>
      <c r="R1186" s="222">
        <f>Q1186*H1186</f>
        <v>0</v>
      </c>
      <c r="S1186" s="222">
        <v>0</v>
      </c>
      <c r="T1186" s="221">
        <f>S1186*H1186</f>
        <v>0</v>
      </c>
      <c r="AR1186" s="193" t="s">
        <v>192</v>
      </c>
      <c r="AT1186" s="193" t="s">
        <v>110</v>
      </c>
      <c r="AU1186" s="193" t="s">
        <v>42</v>
      </c>
      <c r="AY1186" s="193" t="s">
        <v>108</v>
      </c>
      <c r="BE1186" s="194">
        <f>IF(N1186="základní",J1186,0)</f>
        <v>0</v>
      </c>
      <c r="BF1186" s="194">
        <f>IF(N1186="snížená",J1186,0)</f>
        <v>0</v>
      </c>
      <c r="BG1186" s="194">
        <f>IF(N1186="zákl. přenesená",J1186,0)</f>
        <v>0</v>
      </c>
      <c r="BH1186" s="194">
        <f>IF(N1186="sníž. přenesená",J1186,0)</f>
        <v>0</v>
      </c>
      <c r="BI1186" s="194">
        <f>IF(N1186="nulová",J1186,0)</f>
        <v>0</v>
      </c>
      <c r="BJ1186" s="193" t="s">
        <v>38</v>
      </c>
      <c r="BK1186" s="194">
        <f>ROUND(I1186*H1186,2)</f>
        <v>0</v>
      </c>
      <c r="BL1186" s="193" t="s">
        <v>192</v>
      </c>
      <c r="BM1186" s="193" t="s">
        <v>1609</v>
      </c>
    </row>
    <row r="1187" spans="2:65" s="227" customFormat="1" x14ac:dyDescent="0.3">
      <c r="B1187" s="232"/>
      <c r="D1187" s="236" t="s">
        <v>117</v>
      </c>
      <c r="E1187" s="228" t="s">
        <v>1</v>
      </c>
      <c r="F1187" s="235" t="s">
        <v>221</v>
      </c>
      <c r="H1187" s="234">
        <v>5</v>
      </c>
      <c r="I1187" s="233"/>
      <c r="L1187" s="232"/>
      <c r="M1187" s="231"/>
      <c r="N1187" s="230"/>
      <c r="O1187" s="230"/>
      <c r="P1187" s="230"/>
      <c r="Q1187" s="230"/>
      <c r="R1187" s="230"/>
      <c r="S1187" s="230"/>
      <c r="T1187" s="229"/>
      <c r="AT1187" s="228" t="s">
        <v>117</v>
      </c>
      <c r="AU1187" s="228" t="s">
        <v>42</v>
      </c>
      <c r="AV1187" s="227" t="s">
        <v>42</v>
      </c>
      <c r="AW1187" s="227" t="s">
        <v>19</v>
      </c>
      <c r="AX1187" s="227" t="s">
        <v>37</v>
      </c>
      <c r="AY1187" s="228" t="s">
        <v>108</v>
      </c>
    </row>
    <row r="1188" spans="2:65" s="227" customFormat="1" x14ac:dyDescent="0.3">
      <c r="B1188" s="232"/>
      <c r="D1188" s="240" t="s">
        <v>117</v>
      </c>
      <c r="E1188" s="239" t="s">
        <v>1</v>
      </c>
      <c r="F1188" s="238" t="s">
        <v>1571</v>
      </c>
      <c r="H1188" s="237">
        <v>4</v>
      </c>
      <c r="I1188" s="233"/>
      <c r="L1188" s="232"/>
      <c r="M1188" s="231"/>
      <c r="N1188" s="230"/>
      <c r="O1188" s="230"/>
      <c r="P1188" s="230"/>
      <c r="Q1188" s="230"/>
      <c r="R1188" s="230"/>
      <c r="S1188" s="230"/>
      <c r="T1188" s="229"/>
      <c r="AT1188" s="228" t="s">
        <v>117</v>
      </c>
      <c r="AU1188" s="228" t="s">
        <v>42</v>
      </c>
      <c r="AV1188" s="227" t="s">
        <v>42</v>
      </c>
      <c r="AW1188" s="227" t="s">
        <v>19</v>
      </c>
      <c r="AX1188" s="227" t="s">
        <v>37</v>
      </c>
      <c r="AY1188" s="228" t="s">
        <v>108</v>
      </c>
    </row>
    <row r="1189" spans="2:65" s="188" customFormat="1" ht="22.5" customHeight="1" x14ac:dyDescent="0.3">
      <c r="B1189" s="207"/>
      <c r="C1189" s="252" t="s">
        <v>1670</v>
      </c>
      <c r="D1189" s="252" t="s">
        <v>178</v>
      </c>
      <c r="E1189" s="251" t="s">
        <v>1611</v>
      </c>
      <c r="F1189" s="246" t="s">
        <v>1612</v>
      </c>
      <c r="G1189" s="250" t="s">
        <v>278</v>
      </c>
      <c r="H1189" s="249">
        <v>9</v>
      </c>
      <c r="I1189" s="248"/>
      <c r="J1189" s="247">
        <f>ROUND(I1189*H1189,2)</f>
        <v>0</v>
      </c>
      <c r="K1189" s="246" t="s">
        <v>279</v>
      </c>
      <c r="L1189" s="245"/>
      <c r="M1189" s="244" t="s">
        <v>1</v>
      </c>
      <c r="N1189" s="243" t="s">
        <v>26</v>
      </c>
      <c r="O1189" s="223"/>
      <c r="P1189" s="222">
        <f>O1189*H1189</f>
        <v>0</v>
      </c>
      <c r="Q1189" s="222">
        <v>1.4999999999999999E-4</v>
      </c>
      <c r="R1189" s="222">
        <f>Q1189*H1189</f>
        <v>1.3499999999999999E-3</v>
      </c>
      <c r="S1189" s="222">
        <v>0</v>
      </c>
      <c r="T1189" s="221">
        <f>S1189*H1189</f>
        <v>0</v>
      </c>
      <c r="AR1189" s="193" t="s">
        <v>284</v>
      </c>
      <c r="AT1189" s="193" t="s">
        <v>178</v>
      </c>
      <c r="AU1189" s="193" t="s">
        <v>42</v>
      </c>
      <c r="AY1189" s="193" t="s">
        <v>108</v>
      </c>
      <c r="BE1189" s="194">
        <f>IF(N1189="základní",J1189,0)</f>
        <v>0</v>
      </c>
      <c r="BF1189" s="194">
        <f>IF(N1189="snížená",J1189,0)</f>
        <v>0</v>
      </c>
      <c r="BG1189" s="194">
        <f>IF(N1189="zákl. přenesená",J1189,0)</f>
        <v>0</v>
      </c>
      <c r="BH1189" s="194">
        <f>IF(N1189="sníž. přenesená",J1189,0)</f>
        <v>0</v>
      </c>
      <c r="BI1189" s="194">
        <f>IF(N1189="nulová",J1189,0)</f>
        <v>0</v>
      </c>
      <c r="BJ1189" s="193" t="s">
        <v>38</v>
      </c>
      <c r="BK1189" s="194">
        <f>ROUND(I1189*H1189,2)</f>
        <v>0</v>
      </c>
      <c r="BL1189" s="193" t="s">
        <v>192</v>
      </c>
      <c r="BM1189" s="193" t="s">
        <v>1613</v>
      </c>
    </row>
    <row r="1190" spans="2:65" s="188" customFormat="1" ht="22.5" customHeight="1" x14ac:dyDescent="0.3">
      <c r="B1190" s="207"/>
      <c r="C1190" s="384" t="s">
        <v>2128</v>
      </c>
      <c r="D1190" s="384" t="s">
        <v>110</v>
      </c>
      <c r="E1190" s="385" t="s">
        <v>2127</v>
      </c>
      <c r="F1190" s="386" t="s">
        <v>2126</v>
      </c>
      <c r="G1190" s="387" t="s">
        <v>113</v>
      </c>
      <c r="H1190" s="388">
        <v>6.66</v>
      </c>
      <c r="I1190" s="389"/>
      <c r="J1190" s="389">
        <f>ROUND(I1190*H1190,2)</f>
        <v>0</v>
      </c>
      <c r="K1190" s="386" t="s">
        <v>1</v>
      </c>
      <c r="L1190" s="189"/>
      <c r="M1190" s="199" t="s">
        <v>1</v>
      </c>
      <c r="N1190" s="224" t="s">
        <v>26</v>
      </c>
      <c r="O1190" s="223"/>
      <c r="P1190" s="222">
        <f>O1190*H1190</f>
        <v>0</v>
      </c>
      <c r="Q1190" s="222">
        <v>0</v>
      </c>
      <c r="R1190" s="222">
        <f>Q1190*H1190</f>
        <v>0</v>
      </c>
      <c r="S1190" s="222">
        <v>8.4799999999999997E-3</v>
      </c>
      <c r="T1190" s="221">
        <f>S1190*H1190</f>
        <v>5.6476800000000001E-2</v>
      </c>
      <c r="AR1190" s="193" t="s">
        <v>192</v>
      </c>
      <c r="AT1190" s="193" t="s">
        <v>110</v>
      </c>
      <c r="AU1190" s="193" t="s">
        <v>42</v>
      </c>
      <c r="AY1190" s="193" t="s">
        <v>108</v>
      </c>
      <c r="BE1190" s="194">
        <f>IF(N1190="základní",J1190,0)</f>
        <v>0</v>
      </c>
      <c r="BF1190" s="194">
        <f>IF(N1190="snížená",J1190,0)</f>
        <v>0</v>
      </c>
      <c r="BG1190" s="194">
        <f>IF(N1190="zákl. přenesená",J1190,0)</f>
        <v>0</v>
      </c>
      <c r="BH1190" s="194">
        <f>IF(N1190="sníž. přenesená",J1190,0)</f>
        <v>0</v>
      </c>
      <c r="BI1190" s="194">
        <f>IF(N1190="nulová",J1190,0)</f>
        <v>0</v>
      </c>
      <c r="BJ1190" s="193" t="s">
        <v>38</v>
      </c>
      <c r="BK1190" s="194">
        <f>ROUND(I1190*H1190,2)</f>
        <v>0</v>
      </c>
      <c r="BL1190" s="193" t="s">
        <v>192</v>
      </c>
      <c r="BM1190" s="193" t="s">
        <v>2125</v>
      </c>
    </row>
    <row r="1191" spans="2:65" s="227" customFormat="1" x14ac:dyDescent="0.3">
      <c r="B1191" s="232"/>
      <c r="D1191" s="240" t="s">
        <v>117</v>
      </c>
      <c r="E1191" s="239" t="s">
        <v>1</v>
      </c>
      <c r="F1191" s="238" t="s">
        <v>2124</v>
      </c>
      <c r="H1191" s="237">
        <v>6.66</v>
      </c>
      <c r="I1191" s="233"/>
      <c r="L1191" s="232"/>
      <c r="M1191" s="231"/>
      <c r="N1191" s="230"/>
      <c r="O1191" s="230"/>
      <c r="P1191" s="230"/>
      <c r="Q1191" s="230"/>
      <c r="R1191" s="230"/>
      <c r="S1191" s="230"/>
      <c r="T1191" s="229"/>
      <c r="AT1191" s="228" t="s">
        <v>117</v>
      </c>
      <c r="AU1191" s="228" t="s">
        <v>42</v>
      </c>
      <c r="AV1191" s="227" t="s">
        <v>42</v>
      </c>
      <c r="AW1191" s="227" t="s">
        <v>19</v>
      </c>
      <c r="AX1191" s="227" t="s">
        <v>37</v>
      </c>
      <c r="AY1191" s="228" t="s">
        <v>108</v>
      </c>
    </row>
    <row r="1192" spans="2:65" s="188" customFormat="1" ht="22.5" customHeight="1" x14ac:dyDescent="0.3">
      <c r="B1192" s="207"/>
      <c r="C1192" s="206" t="s">
        <v>1674</v>
      </c>
      <c r="D1192" s="206" t="s">
        <v>110</v>
      </c>
      <c r="E1192" s="205" t="s">
        <v>1615</v>
      </c>
      <c r="F1192" s="200" t="s">
        <v>1616</v>
      </c>
      <c r="G1192" s="204" t="s">
        <v>385</v>
      </c>
      <c r="H1192" s="203">
        <v>50</v>
      </c>
      <c r="I1192" s="202"/>
      <c r="J1192" s="201">
        <f>ROUND(I1192*H1192,2)</f>
        <v>0</v>
      </c>
      <c r="K1192" s="200" t="s">
        <v>279</v>
      </c>
      <c r="L1192" s="189"/>
      <c r="M1192" s="199" t="s">
        <v>1</v>
      </c>
      <c r="N1192" s="224" t="s">
        <v>26</v>
      </c>
      <c r="O1192" s="223"/>
      <c r="P1192" s="222">
        <f>O1192*H1192</f>
        <v>0</v>
      </c>
      <c r="Q1192" s="222">
        <v>0</v>
      </c>
      <c r="R1192" s="222">
        <f>Q1192*H1192</f>
        <v>0</v>
      </c>
      <c r="S1192" s="222">
        <v>0</v>
      </c>
      <c r="T1192" s="221">
        <f>S1192*H1192</f>
        <v>0</v>
      </c>
      <c r="AR1192" s="193" t="s">
        <v>192</v>
      </c>
      <c r="AT1192" s="193" t="s">
        <v>110</v>
      </c>
      <c r="AU1192" s="193" t="s">
        <v>42</v>
      </c>
      <c r="AY1192" s="193" t="s">
        <v>108</v>
      </c>
      <c r="BE1192" s="194">
        <f>IF(N1192="základní",J1192,0)</f>
        <v>0</v>
      </c>
      <c r="BF1192" s="194">
        <f>IF(N1192="snížená",J1192,0)</f>
        <v>0</v>
      </c>
      <c r="BG1192" s="194">
        <f>IF(N1192="zákl. přenesená",J1192,0)</f>
        <v>0</v>
      </c>
      <c r="BH1192" s="194">
        <f>IF(N1192="sníž. přenesená",J1192,0)</f>
        <v>0</v>
      </c>
      <c r="BI1192" s="194">
        <f>IF(N1192="nulová",J1192,0)</f>
        <v>0</v>
      </c>
      <c r="BJ1192" s="193" t="s">
        <v>38</v>
      </c>
      <c r="BK1192" s="194">
        <f>ROUND(I1192*H1192,2)</f>
        <v>0</v>
      </c>
      <c r="BL1192" s="193" t="s">
        <v>192</v>
      </c>
      <c r="BM1192" s="193" t="s">
        <v>1617</v>
      </c>
    </row>
    <row r="1193" spans="2:65" s="257" customFormat="1" x14ac:dyDescent="0.3">
      <c r="B1193" s="262"/>
      <c r="D1193" s="236" t="s">
        <v>117</v>
      </c>
      <c r="E1193" s="258" t="s">
        <v>1</v>
      </c>
      <c r="F1193" s="264" t="s">
        <v>1618</v>
      </c>
      <c r="H1193" s="258" t="s">
        <v>1</v>
      </c>
      <c r="I1193" s="263"/>
      <c r="L1193" s="262"/>
      <c r="M1193" s="261"/>
      <c r="N1193" s="260"/>
      <c r="O1193" s="260"/>
      <c r="P1193" s="260"/>
      <c r="Q1193" s="260"/>
      <c r="R1193" s="260"/>
      <c r="S1193" s="260"/>
      <c r="T1193" s="259"/>
      <c r="AT1193" s="258" t="s">
        <v>117</v>
      </c>
      <c r="AU1193" s="258" t="s">
        <v>42</v>
      </c>
      <c r="AV1193" s="257" t="s">
        <v>38</v>
      </c>
      <c r="AW1193" s="257" t="s">
        <v>19</v>
      </c>
      <c r="AX1193" s="257" t="s">
        <v>37</v>
      </c>
      <c r="AY1193" s="258" t="s">
        <v>108</v>
      </c>
    </row>
    <row r="1194" spans="2:65" s="227" customFormat="1" x14ac:dyDescent="0.3">
      <c r="B1194" s="232"/>
      <c r="D1194" s="240" t="s">
        <v>117</v>
      </c>
      <c r="E1194" s="239" t="s">
        <v>1</v>
      </c>
      <c r="F1194" s="238" t="s">
        <v>1619</v>
      </c>
      <c r="H1194" s="237">
        <v>50</v>
      </c>
      <c r="I1194" s="233"/>
      <c r="L1194" s="232"/>
      <c r="M1194" s="231"/>
      <c r="N1194" s="230"/>
      <c r="O1194" s="230"/>
      <c r="P1194" s="230"/>
      <c r="Q1194" s="230"/>
      <c r="R1194" s="230"/>
      <c r="S1194" s="230"/>
      <c r="T1194" s="229"/>
      <c r="AT1194" s="228" t="s">
        <v>117</v>
      </c>
      <c r="AU1194" s="228" t="s">
        <v>42</v>
      </c>
      <c r="AV1194" s="227" t="s">
        <v>42</v>
      </c>
      <c r="AW1194" s="227" t="s">
        <v>19</v>
      </c>
      <c r="AX1194" s="227" t="s">
        <v>37</v>
      </c>
      <c r="AY1194" s="228" t="s">
        <v>108</v>
      </c>
    </row>
    <row r="1195" spans="2:65" s="188" customFormat="1" ht="22.5" customHeight="1" x14ac:dyDescent="0.3">
      <c r="B1195" s="207"/>
      <c r="C1195" s="252" t="s">
        <v>1678</v>
      </c>
      <c r="D1195" s="252" t="s">
        <v>178</v>
      </c>
      <c r="E1195" s="251" t="s">
        <v>1621</v>
      </c>
      <c r="F1195" s="246" t="s">
        <v>1622</v>
      </c>
      <c r="G1195" s="250" t="s">
        <v>385</v>
      </c>
      <c r="H1195" s="249">
        <v>51</v>
      </c>
      <c r="I1195" s="248"/>
      <c r="J1195" s="247">
        <f>ROUND(I1195*H1195,2)</f>
        <v>0</v>
      </c>
      <c r="K1195" s="246" t="s">
        <v>1</v>
      </c>
      <c r="L1195" s="245"/>
      <c r="M1195" s="244" t="s">
        <v>1</v>
      </c>
      <c r="N1195" s="243" t="s">
        <v>26</v>
      </c>
      <c r="O1195" s="223"/>
      <c r="P1195" s="222">
        <f>O1195*H1195</f>
        <v>0</v>
      </c>
      <c r="Q1195" s="222">
        <v>6.0000000000000002E-5</v>
      </c>
      <c r="R1195" s="222">
        <f>Q1195*H1195</f>
        <v>3.0600000000000002E-3</v>
      </c>
      <c r="S1195" s="222">
        <v>0</v>
      </c>
      <c r="T1195" s="221">
        <f>S1195*H1195</f>
        <v>0</v>
      </c>
      <c r="AR1195" s="193" t="s">
        <v>284</v>
      </c>
      <c r="AT1195" s="193" t="s">
        <v>178</v>
      </c>
      <c r="AU1195" s="193" t="s">
        <v>42</v>
      </c>
      <c r="AY1195" s="193" t="s">
        <v>108</v>
      </c>
      <c r="BE1195" s="194">
        <f>IF(N1195="základní",J1195,0)</f>
        <v>0</v>
      </c>
      <c r="BF1195" s="194">
        <f>IF(N1195="snížená",J1195,0)</f>
        <v>0</v>
      </c>
      <c r="BG1195" s="194">
        <f>IF(N1195="zákl. přenesená",J1195,0)</f>
        <v>0</v>
      </c>
      <c r="BH1195" s="194">
        <f>IF(N1195="sníž. přenesená",J1195,0)</f>
        <v>0</v>
      </c>
      <c r="BI1195" s="194">
        <f>IF(N1195="nulová",J1195,0)</f>
        <v>0</v>
      </c>
      <c r="BJ1195" s="193" t="s">
        <v>38</v>
      </c>
      <c r="BK1195" s="194">
        <f>ROUND(I1195*H1195,2)</f>
        <v>0</v>
      </c>
      <c r="BL1195" s="193" t="s">
        <v>192</v>
      </c>
      <c r="BM1195" s="193" t="s">
        <v>1623</v>
      </c>
    </row>
    <row r="1196" spans="2:65" s="227" customFormat="1" x14ac:dyDescent="0.3">
      <c r="B1196" s="232"/>
      <c r="D1196" s="240" t="s">
        <v>117</v>
      </c>
      <c r="F1196" s="238" t="s">
        <v>1624</v>
      </c>
      <c r="H1196" s="237">
        <v>51</v>
      </c>
      <c r="I1196" s="233"/>
      <c r="L1196" s="232"/>
      <c r="M1196" s="231"/>
      <c r="N1196" s="230"/>
      <c r="O1196" s="230"/>
      <c r="P1196" s="230"/>
      <c r="Q1196" s="230"/>
      <c r="R1196" s="230"/>
      <c r="S1196" s="230"/>
      <c r="T1196" s="229"/>
      <c r="AT1196" s="228" t="s">
        <v>117</v>
      </c>
      <c r="AU1196" s="228" t="s">
        <v>42</v>
      </c>
      <c r="AV1196" s="227" t="s">
        <v>42</v>
      </c>
      <c r="AW1196" s="227" t="s">
        <v>2</v>
      </c>
      <c r="AX1196" s="227" t="s">
        <v>38</v>
      </c>
      <c r="AY1196" s="228" t="s">
        <v>108</v>
      </c>
    </row>
    <row r="1197" spans="2:65" s="188" customFormat="1" ht="22.5" customHeight="1" x14ac:dyDescent="0.3">
      <c r="B1197" s="207"/>
      <c r="C1197" s="206" t="s">
        <v>1682</v>
      </c>
      <c r="D1197" s="206" t="s">
        <v>110</v>
      </c>
      <c r="E1197" s="205" t="s">
        <v>1626</v>
      </c>
      <c r="F1197" s="200" t="s">
        <v>1627</v>
      </c>
      <c r="G1197" s="204" t="s">
        <v>278</v>
      </c>
      <c r="H1197" s="203">
        <v>6</v>
      </c>
      <c r="I1197" s="202"/>
      <c r="J1197" s="201">
        <f>ROUND(I1197*H1197,2)</f>
        <v>0</v>
      </c>
      <c r="K1197" s="200" t="s">
        <v>279</v>
      </c>
      <c r="L1197" s="189"/>
      <c r="M1197" s="199" t="s">
        <v>1</v>
      </c>
      <c r="N1197" s="224" t="s">
        <v>26</v>
      </c>
      <c r="O1197" s="223"/>
      <c r="P1197" s="222">
        <f>O1197*H1197</f>
        <v>0</v>
      </c>
      <c r="Q1197" s="222">
        <v>0</v>
      </c>
      <c r="R1197" s="222">
        <f>Q1197*H1197</f>
        <v>0</v>
      </c>
      <c r="S1197" s="222">
        <v>2.4E-2</v>
      </c>
      <c r="T1197" s="221">
        <f>S1197*H1197</f>
        <v>0.14400000000000002</v>
      </c>
      <c r="AR1197" s="193" t="s">
        <v>192</v>
      </c>
      <c r="AT1197" s="193" t="s">
        <v>110</v>
      </c>
      <c r="AU1197" s="193" t="s">
        <v>42</v>
      </c>
      <c r="AY1197" s="193" t="s">
        <v>108</v>
      </c>
      <c r="BE1197" s="194">
        <f>IF(N1197="základní",J1197,0)</f>
        <v>0</v>
      </c>
      <c r="BF1197" s="194">
        <f>IF(N1197="snížená",J1197,0)</f>
        <v>0</v>
      </c>
      <c r="BG1197" s="194">
        <f>IF(N1197="zákl. přenesená",J1197,0)</f>
        <v>0</v>
      </c>
      <c r="BH1197" s="194">
        <f>IF(N1197="sníž. přenesená",J1197,0)</f>
        <v>0</v>
      </c>
      <c r="BI1197" s="194">
        <f>IF(N1197="nulová",J1197,0)</f>
        <v>0</v>
      </c>
      <c r="BJ1197" s="193" t="s">
        <v>38</v>
      </c>
      <c r="BK1197" s="194">
        <f>ROUND(I1197*H1197,2)</f>
        <v>0</v>
      </c>
      <c r="BL1197" s="193" t="s">
        <v>192</v>
      </c>
      <c r="BM1197" s="193" t="s">
        <v>1628</v>
      </c>
    </row>
    <row r="1198" spans="2:65" s="227" customFormat="1" x14ac:dyDescent="0.3">
      <c r="B1198" s="232"/>
      <c r="D1198" s="236" t="s">
        <v>117</v>
      </c>
      <c r="E1198" s="228" t="s">
        <v>1</v>
      </c>
      <c r="F1198" s="235" t="s">
        <v>221</v>
      </c>
      <c r="H1198" s="234">
        <v>5</v>
      </c>
      <c r="I1198" s="233"/>
      <c r="L1198" s="232"/>
      <c r="M1198" s="231"/>
      <c r="N1198" s="230"/>
      <c r="O1198" s="230"/>
      <c r="P1198" s="230"/>
      <c r="Q1198" s="230"/>
      <c r="R1198" s="230"/>
      <c r="S1198" s="230"/>
      <c r="T1198" s="229"/>
      <c r="AT1198" s="228" t="s">
        <v>117</v>
      </c>
      <c r="AU1198" s="228" t="s">
        <v>42</v>
      </c>
      <c r="AV1198" s="227" t="s">
        <v>42</v>
      </c>
      <c r="AW1198" s="227" t="s">
        <v>19</v>
      </c>
      <c r="AX1198" s="227" t="s">
        <v>37</v>
      </c>
      <c r="AY1198" s="228" t="s">
        <v>108</v>
      </c>
    </row>
    <row r="1199" spans="2:65" s="227" customFormat="1" x14ac:dyDescent="0.3">
      <c r="B1199" s="232"/>
      <c r="D1199" s="240" t="s">
        <v>117</v>
      </c>
      <c r="E1199" s="239" t="s">
        <v>1</v>
      </c>
      <c r="F1199" s="238" t="s">
        <v>222</v>
      </c>
      <c r="H1199" s="237">
        <v>1</v>
      </c>
      <c r="I1199" s="233"/>
      <c r="L1199" s="232"/>
      <c r="M1199" s="231"/>
      <c r="N1199" s="230"/>
      <c r="O1199" s="230"/>
      <c r="P1199" s="230"/>
      <c r="Q1199" s="230"/>
      <c r="R1199" s="230"/>
      <c r="S1199" s="230"/>
      <c r="T1199" s="229"/>
      <c r="AT1199" s="228" t="s">
        <v>117</v>
      </c>
      <c r="AU1199" s="228" t="s">
        <v>42</v>
      </c>
      <c r="AV1199" s="227" t="s">
        <v>42</v>
      </c>
      <c r="AW1199" s="227" t="s">
        <v>19</v>
      </c>
      <c r="AX1199" s="227" t="s">
        <v>37</v>
      </c>
      <c r="AY1199" s="228" t="s">
        <v>108</v>
      </c>
    </row>
    <row r="1200" spans="2:65" s="188" customFormat="1" ht="22.5" customHeight="1" x14ac:dyDescent="0.3">
      <c r="B1200" s="207"/>
      <c r="C1200" s="366" t="s">
        <v>1686</v>
      </c>
      <c r="D1200" s="366" t="s">
        <v>110</v>
      </c>
      <c r="E1200" s="367" t="s">
        <v>1630</v>
      </c>
      <c r="F1200" s="368" t="s">
        <v>1631</v>
      </c>
      <c r="G1200" s="369" t="s">
        <v>278</v>
      </c>
      <c r="H1200" s="370">
        <v>13</v>
      </c>
      <c r="I1200" s="371"/>
      <c r="J1200" s="371">
        <f>ROUND(I1200*H1200,2)</f>
        <v>0</v>
      </c>
      <c r="K1200" s="368" t="s">
        <v>279</v>
      </c>
      <c r="L1200" s="189"/>
      <c r="M1200" s="199" t="s">
        <v>1</v>
      </c>
      <c r="N1200" s="224" t="s">
        <v>26</v>
      </c>
      <c r="O1200" s="223"/>
      <c r="P1200" s="222">
        <f>O1200*H1200</f>
        <v>0</v>
      </c>
      <c r="Q1200" s="222">
        <v>0</v>
      </c>
      <c r="R1200" s="222">
        <f>Q1200*H1200</f>
        <v>0</v>
      </c>
      <c r="S1200" s="222">
        <v>0</v>
      </c>
      <c r="T1200" s="221">
        <f>S1200*H1200</f>
        <v>0</v>
      </c>
      <c r="AR1200" s="193" t="s">
        <v>192</v>
      </c>
      <c r="AT1200" s="193" t="s">
        <v>110</v>
      </c>
      <c r="AU1200" s="193" t="s">
        <v>42</v>
      </c>
      <c r="AY1200" s="193" t="s">
        <v>108</v>
      </c>
      <c r="BE1200" s="194">
        <f>IF(N1200="základní",J1200,0)</f>
        <v>0</v>
      </c>
      <c r="BF1200" s="194">
        <f>IF(N1200="snížená",J1200,0)</f>
        <v>0</v>
      </c>
      <c r="BG1200" s="194">
        <f>IF(N1200="zákl. přenesená",J1200,0)</f>
        <v>0</v>
      </c>
      <c r="BH1200" s="194">
        <f>IF(N1200="sníž. přenesená",J1200,0)</f>
        <v>0</v>
      </c>
      <c r="BI1200" s="194">
        <f>IF(N1200="nulová",J1200,0)</f>
        <v>0</v>
      </c>
      <c r="BJ1200" s="193" t="s">
        <v>38</v>
      </c>
      <c r="BK1200" s="194">
        <f>ROUND(I1200*H1200,2)</f>
        <v>0</v>
      </c>
      <c r="BL1200" s="193" t="s">
        <v>192</v>
      </c>
      <c r="BM1200" s="193" t="s">
        <v>1632</v>
      </c>
    </row>
    <row r="1201" spans="2:65" s="227" customFormat="1" x14ac:dyDescent="0.3">
      <c r="B1201" s="232"/>
      <c r="D1201" s="236" t="s">
        <v>117</v>
      </c>
      <c r="E1201" s="228" t="s">
        <v>1</v>
      </c>
      <c r="F1201" s="235" t="s">
        <v>1633</v>
      </c>
      <c r="H1201" s="234">
        <v>7</v>
      </c>
      <c r="I1201" s="233"/>
      <c r="L1201" s="232"/>
      <c r="M1201" s="231"/>
      <c r="N1201" s="230"/>
      <c r="O1201" s="230"/>
      <c r="P1201" s="230"/>
      <c r="Q1201" s="230"/>
      <c r="R1201" s="230"/>
      <c r="S1201" s="230"/>
      <c r="T1201" s="229"/>
      <c r="AT1201" s="228" t="s">
        <v>117</v>
      </c>
      <c r="AU1201" s="228" t="s">
        <v>42</v>
      </c>
      <c r="AV1201" s="227" t="s">
        <v>42</v>
      </c>
      <c r="AW1201" s="227" t="s">
        <v>19</v>
      </c>
      <c r="AX1201" s="227" t="s">
        <v>37</v>
      </c>
      <c r="AY1201" s="228" t="s">
        <v>108</v>
      </c>
    </row>
    <row r="1202" spans="2:65" s="227" customFormat="1" x14ac:dyDescent="0.3">
      <c r="B1202" s="232"/>
      <c r="D1202" s="240" t="s">
        <v>117</v>
      </c>
      <c r="E1202" s="239" t="s">
        <v>1</v>
      </c>
      <c r="F1202" s="238" t="s">
        <v>1634</v>
      </c>
      <c r="H1202" s="237">
        <v>6</v>
      </c>
      <c r="I1202" s="233"/>
      <c r="L1202" s="232"/>
      <c r="M1202" s="231"/>
      <c r="N1202" s="230"/>
      <c r="O1202" s="230"/>
      <c r="P1202" s="230"/>
      <c r="Q1202" s="230"/>
      <c r="R1202" s="230"/>
      <c r="S1202" s="230"/>
      <c r="T1202" s="229"/>
      <c r="AT1202" s="228" t="s">
        <v>117</v>
      </c>
      <c r="AU1202" s="228" t="s">
        <v>42</v>
      </c>
      <c r="AV1202" s="227" t="s">
        <v>42</v>
      </c>
      <c r="AW1202" s="227" t="s">
        <v>19</v>
      </c>
      <c r="AX1202" s="227" t="s">
        <v>37</v>
      </c>
      <c r="AY1202" s="228" t="s">
        <v>108</v>
      </c>
    </row>
    <row r="1203" spans="2:65" s="188" customFormat="1" ht="22.5" customHeight="1" x14ac:dyDescent="0.3">
      <c r="B1203" s="207"/>
      <c r="C1203" s="366" t="s">
        <v>1690</v>
      </c>
      <c r="D1203" s="366" t="s">
        <v>110</v>
      </c>
      <c r="E1203" s="367" t="s">
        <v>1636</v>
      </c>
      <c r="F1203" s="368" t="s">
        <v>1637</v>
      </c>
      <c r="G1203" s="369" t="s">
        <v>278</v>
      </c>
      <c r="H1203" s="370">
        <v>18</v>
      </c>
      <c r="I1203" s="371"/>
      <c r="J1203" s="371">
        <f>ROUND(I1203*H1203,2)</f>
        <v>0</v>
      </c>
      <c r="K1203" s="368" t="s">
        <v>279</v>
      </c>
      <c r="L1203" s="189"/>
      <c r="M1203" s="199" t="s">
        <v>1</v>
      </c>
      <c r="N1203" s="224" t="s">
        <v>26</v>
      </c>
      <c r="O1203" s="223"/>
      <c r="P1203" s="222">
        <f>O1203*H1203</f>
        <v>0</v>
      </c>
      <c r="Q1203" s="222">
        <v>0</v>
      </c>
      <c r="R1203" s="222">
        <f>Q1203*H1203</f>
        <v>0</v>
      </c>
      <c r="S1203" s="222">
        <v>0</v>
      </c>
      <c r="T1203" s="221">
        <f>S1203*H1203</f>
        <v>0</v>
      </c>
      <c r="AR1203" s="193" t="s">
        <v>192</v>
      </c>
      <c r="AT1203" s="193" t="s">
        <v>110</v>
      </c>
      <c r="AU1203" s="193" t="s">
        <v>42</v>
      </c>
      <c r="AY1203" s="193" t="s">
        <v>108</v>
      </c>
      <c r="BE1203" s="194">
        <f>IF(N1203="základní",J1203,0)</f>
        <v>0</v>
      </c>
      <c r="BF1203" s="194">
        <f>IF(N1203="snížená",J1203,0)</f>
        <v>0</v>
      </c>
      <c r="BG1203" s="194">
        <f>IF(N1203="zákl. přenesená",J1203,0)</f>
        <v>0</v>
      </c>
      <c r="BH1203" s="194">
        <f>IF(N1203="sníž. přenesená",J1203,0)</f>
        <v>0</v>
      </c>
      <c r="BI1203" s="194">
        <f>IF(N1203="nulová",J1203,0)</f>
        <v>0</v>
      </c>
      <c r="BJ1203" s="193" t="s">
        <v>38</v>
      </c>
      <c r="BK1203" s="194">
        <f>ROUND(I1203*H1203,2)</f>
        <v>0</v>
      </c>
      <c r="BL1203" s="193" t="s">
        <v>192</v>
      </c>
      <c r="BM1203" s="193" t="s">
        <v>1638</v>
      </c>
    </row>
    <row r="1204" spans="2:65" s="227" customFormat="1" x14ac:dyDescent="0.3">
      <c r="B1204" s="232"/>
      <c r="D1204" s="236" t="s">
        <v>117</v>
      </c>
      <c r="E1204" s="228" t="s">
        <v>1</v>
      </c>
      <c r="F1204" s="235" t="s">
        <v>1639</v>
      </c>
      <c r="H1204" s="234">
        <v>10</v>
      </c>
      <c r="I1204" s="233"/>
      <c r="L1204" s="232"/>
      <c r="M1204" s="231"/>
      <c r="N1204" s="230"/>
      <c r="O1204" s="230"/>
      <c r="P1204" s="230"/>
      <c r="Q1204" s="230"/>
      <c r="R1204" s="230"/>
      <c r="S1204" s="230"/>
      <c r="T1204" s="229"/>
      <c r="AT1204" s="228" t="s">
        <v>117</v>
      </c>
      <c r="AU1204" s="228" t="s">
        <v>42</v>
      </c>
      <c r="AV1204" s="227" t="s">
        <v>42</v>
      </c>
      <c r="AW1204" s="227" t="s">
        <v>19</v>
      </c>
      <c r="AX1204" s="227" t="s">
        <v>37</v>
      </c>
      <c r="AY1204" s="228" t="s">
        <v>108</v>
      </c>
    </row>
    <row r="1205" spans="2:65" s="227" customFormat="1" x14ac:dyDescent="0.3">
      <c r="B1205" s="232"/>
      <c r="D1205" s="240" t="s">
        <v>117</v>
      </c>
      <c r="E1205" s="239" t="s">
        <v>1</v>
      </c>
      <c r="F1205" s="238" t="s">
        <v>1640</v>
      </c>
      <c r="H1205" s="237">
        <v>8</v>
      </c>
      <c r="I1205" s="233"/>
      <c r="L1205" s="232"/>
      <c r="M1205" s="231"/>
      <c r="N1205" s="230"/>
      <c r="O1205" s="230"/>
      <c r="P1205" s="230"/>
      <c r="Q1205" s="230"/>
      <c r="R1205" s="230"/>
      <c r="S1205" s="230"/>
      <c r="T1205" s="229"/>
      <c r="AT1205" s="228" t="s">
        <v>117</v>
      </c>
      <c r="AU1205" s="228" t="s">
        <v>42</v>
      </c>
      <c r="AV1205" s="227" t="s">
        <v>42</v>
      </c>
      <c r="AW1205" s="227" t="s">
        <v>19</v>
      </c>
      <c r="AX1205" s="227" t="s">
        <v>37</v>
      </c>
      <c r="AY1205" s="228" t="s">
        <v>108</v>
      </c>
    </row>
    <row r="1206" spans="2:65" s="188" customFormat="1" ht="22.5" customHeight="1" x14ac:dyDescent="0.3">
      <c r="B1206" s="207"/>
      <c r="C1206" s="366" t="s">
        <v>1696</v>
      </c>
      <c r="D1206" s="366" t="s">
        <v>110</v>
      </c>
      <c r="E1206" s="367" t="s">
        <v>1642</v>
      </c>
      <c r="F1206" s="368" t="s">
        <v>1643</v>
      </c>
      <c r="G1206" s="369" t="s">
        <v>278</v>
      </c>
      <c r="H1206" s="370">
        <v>10</v>
      </c>
      <c r="I1206" s="371"/>
      <c r="J1206" s="371">
        <f>ROUND(I1206*H1206,2)</f>
        <v>0</v>
      </c>
      <c r="K1206" s="368" t="s">
        <v>279</v>
      </c>
      <c r="L1206" s="189"/>
      <c r="M1206" s="199" t="s">
        <v>1</v>
      </c>
      <c r="N1206" s="224" t="s">
        <v>26</v>
      </c>
      <c r="O1206" s="223"/>
      <c r="P1206" s="222">
        <f>O1206*H1206</f>
        <v>0</v>
      </c>
      <c r="Q1206" s="222">
        <v>0</v>
      </c>
      <c r="R1206" s="222">
        <f>Q1206*H1206</f>
        <v>0</v>
      </c>
      <c r="S1206" s="222">
        <v>0</v>
      </c>
      <c r="T1206" s="221">
        <f>S1206*H1206</f>
        <v>0</v>
      </c>
      <c r="AR1206" s="193" t="s">
        <v>192</v>
      </c>
      <c r="AT1206" s="193" t="s">
        <v>110</v>
      </c>
      <c r="AU1206" s="193" t="s">
        <v>42</v>
      </c>
      <c r="AY1206" s="193" t="s">
        <v>108</v>
      </c>
      <c r="BE1206" s="194">
        <f>IF(N1206="základní",J1206,0)</f>
        <v>0</v>
      </c>
      <c r="BF1206" s="194">
        <f>IF(N1206="snížená",J1206,0)</f>
        <v>0</v>
      </c>
      <c r="BG1206" s="194">
        <f>IF(N1206="zákl. přenesená",J1206,0)</f>
        <v>0</v>
      </c>
      <c r="BH1206" s="194">
        <f>IF(N1206="sníž. přenesená",J1206,0)</f>
        <v>0</v>
      </c>
      <c r="BI1206" s="194">
        <f>IF(N1206="nulová",J1206,0)</f>
        <v>0</v>
      </c>
      <c r="BJ1206" s="193" t="s">
        <v>38</v>
      </c>
      <c r="BK1206" s="194">
        <f>ROUND(I1206*H1206,2)</f>
        <v>0</v>
      </c>
      <c r="BL1206" s="193" t="s">
        <v>192</v>
      </c>
      <c r="BM1206" s="193" t="s">
        <v>1644</v>
      </c>
    </row>
    <row r="1207" spans="2:65" s="227" customFormat="1" x14ac:dyDescent="0.3">
      <c r="B1207" s="232"/>
      <c r="D1207" s="236" t="s">
        <v>117</v>
      </c>
      <c r="E1207" s="228" t="s">
        <v>1</v>
      </c>
      <c r="F1207" s="235" t="s">
        <v>1645</v>
      </c>
      <c r="H1207" s="234">
        <v>5</v>
      </c>
      <c r="I1207" s="233"/>
      <c r="L1207" s="232"/>
      <c r="M1207" s="231"/>
      <c r="N1207" s="230"/>
      <c r="O1207" s="230"/>
      <c r="P1207" s="230"/>
      <c r="Q1207" s="230"/>
      <c r="R1207" s="230"/>
      <c r="S1207" s="230"/>
      <c r="T1207" s="229"/>
      <c r="AT1207" s="228" t="s">
        <v>117</v>
      </c>
      <c r="AU1207" s="228" t="s">
        <v>42</v>
      </c>
      <c r="AV1207" s="227" t="s">
        <v>42</v>
      </c>
      <c r="AW1207" s="227" t="s">
        <v>19</v>
      </c>
      <c r="AX1207" s="227" t="s">
        <v>37</v>
      </c>
      <c r="AY1207" s="228" t="s">
        <v>108</v>
      </c>
    </row>
    <row r="1208" spans="2:65" s="227" customFormat="1" x14ac:dyDescent="0.3">
      <c r="B1208" s="232"/>
      <c r="D1208" s="240" t="s">
        <v>117</v>
      </c>
      <c r="E1208" s="239" t="s">
        <v>1</v>
      </c>
      <c r="F1208" s="238" t="s">
        <v>1346</v>
      </c>
      <c r="H1208" s="237">
        <v>5</v>
      </c>
      <c r="I1208" s="233"/>
      <c r="L1208" s="232"/>
      <c r="M1208" s="231"/>
      <c r="N1208" s="230"/>
      <c r="O1208" s="230"/>
      <c r="P1208" s="230"/>
      <c r="Q1208" s="230"/>
      <c r="R1208" s="230"/>
      <c r="S1208" s="230"/>
      <c r="T1208" s="229"/>
      <c r="AT1208" s="228" t="s">
        <v>117</v>
      </c>
      <c r="AU1208" s="228" t="s">
        <v>42</v>
      </c>
      <c r="AV1208" s="227" t="s">
        <v>42</v>
      </c>
      <c r="AW1208" s="227" t="s">
        <v>19</v>
      </c>
      <c r="AX1208" s="227" t="s">
        <v>37</v>
      </c>
      <c r="AY1208" s="228" t="s">
        <v>108</v>
      </c>
    </row>
    <row r="1209" spans="2:65" s="188" customFormat="1" ht="22.5" customHeight="1" x14ac:dyDescent="0.3">
      <c r="B1209" s="207"/>
      <c r="C1209" s="372" t="s">
        <v>1702</v>
      </c>
      <c r="D1209" s="372" t="s">
        <v>178</v>
      </c>
      <c r="E1209" s="373" t="s">
        <v>1647</v>
      </c>
      <c r="F1209" s="374" t="s">
        <v>1648</v>
      </c>
      <c r="G1209" s="375" t="s">
        <v>385</v>
      </c>
      <c r="H1209" s="376">
        <v>56.259</v>
      </c>
      <c r="I1209" s="377"/>
      <c r="J1209" s="377">
        <f>ROUND(I1209*H1209,2)</f>
        <v>0</v>
      </c>
      <c r="K1209" s="374" t="s">
        <v>279</v>
      </c>
      <c r="L1209" s="245"/>
      <c r="M1209" s="244" t="s">
        <v>1</v>
      </c>
      <c r="N1209" s="243" t="s">
        <v>26</v>
      </c>
      <c r="O1209" s="223"/>
      <c r="P1209" s="222">
        <f>O1209*H1209</f>
        <v>0</v>
      </c>
      <c r="Q1209" s="222">
        <v>8.0000000000000002E-3</v>
      </c>
      <c r="R1209" s="222">
        <f>Q1209*H1209</f>
        <v>0.45007200000000003</v>
      </c>
      <c r="S1209" s="222">
        <v>0</v>
      </c>
      <c r="T1209" s="221">
        <f>S1209*H1209</f>
        <v>0</v>
      </c>
      <c r="AR1209" s="193" t="s">
        <v>284</v>
      </c>
      <c r="AT1209" s="193" t="s">
        <v>178</v>
      </c>
      <c r="AU1209" s="193" t="s">
        <v>42</v>
      </c>
      <c r="AY1209" s="193" t="s">
        <v>108</v>
      </c>
      <c r="BE1209" s="194">
        <f>IF(N1209="základní",J1209,0)</f>
        <v>0</v>
      </c>
      <c r="BF1209" s="194">
        <f>IF(N1209="snížená",J1209,0)</f>
        <v>0</v>
      </c>
      <c r="BG1209" s="194">
        <f>IF(N1209="zákl. přenesená",J1209,0)</f>
        <v>0</v>
      </c>
      <c r="BH1209" s="194">
        <f>IF(N1209="sníž. přenesená",J1209,0)</f>
        <v>0</v>
      </c>
      <c r="BI1209" s="194">
        <f>IF(N1209="nulová",J1209,0)</f>
        <v>0</v>
      </c>
      <c r="BJ1209" s="193" t="s">
        <v>38</v>
      </c>
      <c r="BK1209" s="194">
        <f>ROUND(I1209*H1209,2)</f>
        <v>0</v>
      </c>
      <c r="BL1209" s="193" t="s">
        <v>192</v>
      </c>
      <c r="BM1209" s="193" t="s">
        <v>1649</v>
      </c>
    </row>
    <row r="1210" spans="2:65" s="257" customFormat="1" x14ac:dyDescent="0.3">
      <c r="B1210" s="262"/>
      <c r="D1210" s="236" t="s">
        <v>117</v>
      </c>
      <c r="E1210" s="258" t="s">
        <v>1</v>
      </c>
      <c r="F1210" s="264" t="s">
        <v>1650</v>
      </c>
      <c r="H1210" s="258" t="s">
        <v>1</v>
      </c>
      <c r="I1210" s="263"/>
      <c r="L1210" s="262"/>
      <c r="M1210" s="261"/>
      <c r="N1210" s="260"/>
      <c r="O1210" s="260"/>
      <c r="P1210" s="260"/>
      <c r="Q1210" s="260"/>
      <c r="R1210" s="260"/>
      <c r="S1210" s="260"/>
      <c r="T1210" s="259"/>
      <c r="AT1210" s="258" t="s">
        <v>117</v>
      </c>
      <c r="AU1210" s="258" t="s">
        <v>42</v>
      </c>
      <c r="AV1210" s="257" t="s">
        <v>38</v>
      </c>
      <c r="AW1210" s="257" t="s">
        <v>19</v>
      </c>
      <c r="AX1210" s="257" t="s">
        <v>37</v>
      </c>
      <c r="AY1210" s="258" t="s">
        <v>108</v>
      </c>
    </row>
    <row r="1211" spans="2:65" s="227" customFormat="1" x14ac:dyDescent="0.3">
      <c r="B1211" s="232"/>
      <c r="D1211" s="236" t="s">
        <v>117</v>
      </c>
      <c r="E1211" s="228" t="s">
        <v>1</v>
      </c>
      <c r="F1211" s="235" t="s">
        <v>1651</v>
      </c>
      <c r="H1211" s="234">
        <v>0.44</v>
      </c>
      <c r="I1211" s="233"/>
      <c r="L1211" s="232"/>
      <c r="M1211" s="231"/>
      <c r="N1211" s="230"/>
      <c r="O1211" s="230"/>
      <c r="P1211" s="230"/>
      <c r="Q1211" s="230"/>
      <c r="R1211" s="230"/>
      <c r="S1211" s="230"/>
      <c r="T1211" s="229"/>
      <c r="AT1211" s="228" t="s">
        <v>117</v>
      </c>
      <c r="AU1211" s="228" t="s">
        <v>42</v>
      </c>
      <c r="AV1211" s="227" t="s">
        <v>42</v>
      </c>
      <c r="AW1211" s="227" t="s">
        <v>19</v>
      </c>
      <c r="AX1211" s="227" t="s">
        <v>37</v>
      </c>
      <c r="AY1211" s="228" t="s">
        <v>108</v>
      </c>
    </row>
    <row r="1212" spans="2:65" s="227" customFormat="1" x14ac:dyDescent="0.3">
      <c r="B1212" s="232"/>
      <c r="D1212" s="236" t="s">
        <v>117</v>
      </c>
      <c r="E1212" s="228" t="s">
        <v>1</v>
      </c>
      <c r="F1212" s="235" t="s">
        <v>1405</v>
      </c>
      <c r="H1212" s="234">
        <v>4.2</v>
      </c>
      <c r="I1212" s="233"/>
      <c r="L1212" s="232"/>
      <c r="M1212" s="231"/>
      <c r="N1212" s="230"/>
      <c r="O1212" s="230"/>
      <c r="P1212" s="230"/>
      <c r="Q1212" s="230"/>
      <c r="R1212" s="230"/>
      <c r="S1212" s="230"/>
      <c r="T1212" s="229"/>
      <c r="AT1212" s="228" t="s">
        <v>117</v>
      </c>
      <c r="AU1212" s="228" t="s">
        <v>42</v>
      </c>
      <c r="AV1212" s="227" t="s">
        <v>42</v>
      </c>
      <c r="AW1212" s="227" t="s">
        <v>19</v>
      </c>
      <c r="AX1212" s="227" t="s">
        <v>37</v>
      </c>
      <c r="AY1212" s="228" t="s">
        <v>108</v>
      </c>
    </row>
    <row r="1213" spans="2:65" s="227" customFormat="1" x14ac:dyDescent="0.3">
      <c r="B1213" s="232"/>
      <c r="D1213" s="236" t="s">
        <v>117</v>
      </c>
      <c r="E1213" s="228" t="s">
        <v>1</v>
      </c>
      <c r="F1213" s="235" t="s">
        <v>1406</v>
      </c>
      <c r="H1213" s="234">
        <v>10.4</v>
      </c>
      <c r="I1213" s="233"/>
      <c r="L1213" s="232"/>
      <c r="M1213" s="231"/>
      <c r="N1213" s="230"/>
      <c r="O1213" s="230"/>
      <c r="P1213" s="230"/>
      <c r="Q1213" s="230"/>
      <c r="R1213" s="230"/>
      <c r="S1213" s="230"/>
      <c r="T1213" s="229"/>
      <c r="AT1213" s="228" t="s">
        <v>117</v>
      </c>
      <c r="AU1213" s="228" t="s">
        <v>42</v>
      </c>
      <c r="AV1213" s="227" t="s">
        <v>42</v>
      </c>
      <c r="AW1213" s="227" t="s">
        <v>19</v>
      </c>
      <c r="AX1213" s="227" t="s">
        <v>37</v>
      </c>
      <c r="AY1213" s="228" t="s">
        <v>108</v>
      </c>
    </row>
    <row r="1214" spans="2:65" s="227" customFormat="1" x14ac:dyDescent="0.3">
      <c r="B1214" s="232"/>
      <c r="D1214" s="236" t="s">
        <v>117</v>
      </c>
      <c r="E1214" s="228" t="s">
        <v>1</v>
      </c>
      <c r="F1214" s="235" t="s">
        <v>1407</v>
      </c>
      <c r="H1214" s="234">
        <v>6.65</v>
      </c>
      <c r="I1214" s="233"/>
      <c r="L1214" s="232"/>
      <c r="M1214" s="231"/>
      <c r="N1214" s="230"/>
      <c r="O1214" s="230"/>
      <c r="P1214" s="230"/>
      <c r="Q1214" s="230"/>
      <c r="R1214" s="230"/>
      <c r="S1214" s="230"/>
      <c r="T1214" s="229"/>
      <c r="AT1214" s="228" t="s">
        <v>117</v>
      </c>
      <c r="AU1214" s="228" t="s">
        <v>42</v>
      </c>
      <c r="AV1214" s="227" t="s">
        <v>42</v>
      </c>
      <c r="AW1214" s="227" t="s">
        <v>19</v>
      </c>
      <c r="AX1214" s="227" t="s">
        <v>37</v>
      </c>
      <c r="AY1214" s="228" t="s">
        <v>108</v>
      </c>
    </row>
    <row r="1215" spans="2:65" s="227" customFormat="1" x14ac:dyDescent="0.3">
      <c r="B1215" s="232"/>
      <c r="D1215" s="236" t="s">
        <v>117</v>
      </c>
      <c r="E1215" s="228" t="s">
        <v>1</v>
      </c>
      <c r="F1215" s="235" t="s">
        <v>1407</v>
      </c>
      <c r="H1215" s="234">
        <v>6.65</v>
      </c>
      <c r="I1215" s="233"/>
      <c r="L1215" s="232"/>
      <c r="M1215" s="231"/>
      <c r="N1215" s="230"/>
      <c r="O1215" s="230"/>
      <c r="P1215" s="230"/>
      <c r="Q1215" s="230"/>
      <c r="R1215" s="230"/>
      <c r="S1215" s="230"/>
      <c r="T1215" s="229"/>
      <c r="AT1215" s="228" t="s">
        <v>117</v>
      </c>
      <c r="AU1215" s="228" t="s">
        <v>42</v>
      </c>
      <c r="AV1215" s="227" t="s">
        <v>42</v>
      </c>
      <c r="AW1215" s="227" t="s">
        <v>19</v>
      </c>
      <c r="AX1215" s="227" t="s">
        <v>37</v>
      </c>
      <c r="AY1215" s="228" t="s">
        <v>108</v>
      </c>
    </row>
    <row r="1216" spans="2:65" s="257" customFormat="1" x14ac:dyDescent="0.3">
      <c r="B1216" s="262"/>
      <c r="D1216" s="236" t="s">
        <v>117</v>
      </c>
      <c r="E1216" s="258" t="s">
        <v>1</v>
      </c>
      <c r="F1216" s="264" t="s">
        <v>303</v>
      </c>
      <c r="H1216" s="258" t="s">
        <v>1</v>
      </c>
      <c r="I1216" s="263"/>
      <c r="L1216" s="262"/>
      <c r="M1216" s="261"/>
      <c r="N1216" s="260"/>
      <c r="O1216" s="260"/>
      <c r="P1216" s="260"/>
      <c r="Q1216" s="260"/>
      <c r="R1216" s="260"/>
      <c r="S1216" s="260"/>
      <c r="T1216" s="259"/>
      <c r="AT1216" s="258" t="s">
        <v>117</v>
      </c>
      <c r="AU1216" s="258" t="s">
        <v>42</v>
      </c>
      <c r="AV1216" s="257" t="s">
        <v>38</v>
      </c>
      <c r="AW1216" s="257" t="s">
        <v>19</v>
      </c>
      <c r="AX1216" s="257" t="s">
        <v>37</v>
      </c>
      <c r="AY1216" s="258" t="s">
        <v>108</v>
      </c>
    </row>
    <row r="1217" spans="2:65" s="227" customFormat="1" x14ac:dyDescent="0.3">
      <c r="B1217" s="232"/>
      <c r="D1217" s="236" t="s">
        <v>117</v>
      </c>
      <c r="E1217" s="228" t="s">
        <v>1</v>
      </c>
      <c r="F1217" s="235" t="s">
        <v>1405</v>
      </c>
      <c r="H1217" s="234">
        <v>4.2</v>
      </c>
      <c r="I1217" s="233"/>
      <c r="L1217" s="232"/>
      <c r="M1217" s="231"/>
      <c r="N1217" s="230"/>
      <c r="O1217" s="230"/>
      <c r="P1217" s="230"/>
      <c r="Q1217" s="230"/>
      <c r="R1217" s="230"/>
      <c r="S1217" s="230"/>
      <c r="T1217" s="229"/>
      <c r="AT1217" s="228" t="s">
        <v>117</v>
      </c>
      <c r="AU1217" s="228" t="s">
        <v>42</v>
      </c>
      <c r="AV1217" s="227" t="s">
        <v>42</v>
      </c>
      <c r="AW1217" s="227" t="s">
        <v>19</v>
      </c>
      <c r="AX1217" s="227" t="s">
        <v>37</v>
      </c>
      <c r="AY1217" s="228" t="s">
        <v>108</v>
      </c>
    </row>
    <row r="1218" spans="2:65" s="227" customFormat="1" x14ac:dyDescent="0.3">
      <c r="B1218" s="232"/>
      <c r="D1218" s="236" t="s">
        <v>117</v>
      </c>
      <c r="E1218" s="228" t="s">
        <v>1</v>
      </c>
      <c r="F1218" s="235" t="s">
        <v>1406</v>
      </c>
      <c r="H1218" s="234">
        <v>10.4</v>
      </c>
      <c r="I1218" s="233"/>
      <c r="L1218" s="232"/>
      <c r="M1218" s="231"/>
      <c r="N1218" s="230"/>
      <c r="O1218" s="230"/>
      <c r="P1218" s="230"/>
      <c r="Q1218" s="230"/>
      <c r="R1218" s="230"/>
      <c r="S1218" s="230"/>
      <c r="T1218" s="229"/>
      <c r="AT1218" s="228" t="s">
        <v>117</v>
      </c>
      <c r="AU1218" s="228" t="s">
        <v>42</v>
      </c>
      <c r="AV1218" s="227" t="s">
        <v>42</v>
      </c>
      <c r="AW1218" s="227" t="s">
        <v>19</v>
      </c>
      <c r="AX1218" s="227" t="s">
        <v>37</v>
      </c>
      <c r="AY1218" s="228" t="s">
        <v>108</v>
      </c>
    </row>
    <row r="1219" spans="2:65" s="227" customFormat="1" x14ac:dyDescent="0.3">
      <c r="B1219" s="232"/>
      <c r="D1219" s="236" t="s">
        <v>117</v>
      </c>
      <c r="E1219" s="228" t="s">
        <v>1</v>
      </c>
      <c r="F1219" s="235" t="s">
        <v>1408</v>
      </c>
      <c r="H1219" s="234">
        <v>1.33</v>
      </c>
      <c r="I1219" s="233"/>
      <c r="L1219" s="232"/>
      <c r="M1219" s="231"/>
      <c r="N1219" s="230"/>
      <c r="O1219" s="230"/>
      <c r="P1219" s="230"/>
      <c r="Q1219" s="230"/>
      <c r="R1219" s="230"/>
      <c r="S1219" s="230"/>
      <c r="T1219" s="229"/>
      <c r="AT1219" s="228" t="s">
        <v>117</v>
      </c>
      <c r="AU1219" s="228" t="s">
        <v>42</v>
      </c>
      <c r="AV1219" s="227" t="s">
        <v>42</v>
      </c>
      <c r="AW1219" s="227" t="s">
        <v>19</v>
      </c>
      <c r="AX1219" s="227" t="s">
        <v>37</v>
      </c>
      <c r="AY1219" s="228" t="s">
        <v>108</v>
      </c>
    </row>
    <row r="1220" spans="2:65" s="227" customFormat="1" x14ac:dyDescent="0.3">
      <c r="B1220" s="232"/>
      <c r="D1220" s="236" t="s">
        <v>117</v>
      </c>
      <c r="E1220" s="228" t="s">
        <v>1</v>
      </c>
      <c r="F1220" s="235" t="s">
        <v>1409</v>
      </c>
      <c r="H1220" s="234">
        <v>2.66</v>
      </c>
      <c r="I1220" s="233"/>
      <c r="L1220" s="232"/>
      <c r="M1220" s="231"/>
      <c r="N1220" s="230"/>
      <c r="O1220" s="230"/>
      <c r="P1220" s="230"/>
      <c r="Q1220" s="230"/>
      <c r="R1220" s="230"/>
      <c r="S1220" s="230"/>
      <c r="T1220" s="229"/>
      <c r="AT1220" s="228" t="s">
        <v>117</v>
      </c>
      <c r="AU1220" s="228" t="s">
        <v>42</v>
      </c>
      <c r="AV1220" s="227" t="s">
        <v>42</v>
      </c>
      <c r="AW1220" s="227" t="s">
        <v>19</v>
      </c>
      <c r="AX1220" s="227" t="s">
        <v>37</v>
      </c>
      <c r="AY1220" s="228" t="s">
        <v>108</v>
      </c>
    </row>
    <row r="1221" spans="2:65" s="227" customFormat="1" x14ac:dyDescent="0.3">
      <c r="B1221" s="232"/>
      <c r="D1221" s="236" t="s">
        <v>117</v>
      </c>
      <c r="E1221" s="228" t="s">
        <v>1</v>
      </c>
      <c r="F1221" s="235" t="s">
        <v>1407</v>
      </c>
      <c r="H1221" s="234">
        <v>6.65</v>
      </c>
      <c r="I1221" s="233"/>
      <c r="L1221" s="232"/>
      <c r="M1221" s="231"/>
      <c r="N1221" s="230"/>
      <c r="O1221" s="230"/>
      <c r="P1221" s="230"/>
      <c r="Q1221" s="230"/>
      <c r="R1221" s="230"/>
      <c r="S1221" s="230"/>
      <c r="T1221" s="229"/>
      <c r="AT1221" s="228" t="s">
        <v>117</v>
      </c>
      <c r="AU1221" s="228" t="s">
        <v>42</v>
      </c>
      <c r="AV1221" s="227" t="s">
        <v>42</v>
      </c>
      <c r="AW1221" s="227" t="s">
        <v>19</v>
      </c>
      <c r="AX1221" s="227" t="s">
        <v>37</v>
      </c>
      <c r="AY1221" s="228" t="s">
        <v>108</v>
      </c>
    </row>
    <row r="1222" spans="2:65" s="227" customFormat="1" x14ac:dyDescent="0.3">
      <c r="B1222" s="232"/>
      <c r="D1222" s="240" t="s">
        <v>117</v>
      </c>
      <c r="F1222" s="238" t="s">
        <v>1652</v>
      </c>
      <c r="H1222" s="237">
        <v>56.259</v>
      </c>
      <c r="I1222" s="233"/>
      <c r="L1222" s="232"/>
      <c r="M1222" s="231"/>
      <c r="N1222" s="230"/>
      <c r="O1222" s="230"/>
      <c r="P1222" s="230"/>
      <c r="Q1222" s="230"/>
      <c r="R1222" s="230"/>
      <c r="S1222" s="230"/>
      <c r="T1222" s="229"/>
      <c r="AT1222" s="228" t="s">
        <v>117</v>
      </c>
      <c r="AU1222" s="228" t="s">
        <v>42</v>
      </c>
      <c r="AV1222" s="227" t="s">
        <v>42</v>
      </c>
      <c r="AW1222" s="227" t="s">
        <v>2</v>
      </c>
      <c r="AX1222" s="227" t="s">
        <v>38</v>
      </c>
      <c r="AY1222" s="228" t="s">
        <v>108</v>
      </c>
    </row>
    <row r="1223" spans="2:65" s="188" customFormat="1" ht="22.5" customHeight="1" x14ac:dyDescent="0.3">
      <c r="B1223" s="207"/>
      <c r="C1223" s="206" t="s">
        <v>1706</v>
      </c>
      <c r="D1223" s="206" t="s">
        <v>110</v>
      </c>
      <c r="E1223" s="205" t="s">
        <v>1654</v>
      </c>
      <c r="F1223" s="200" t="s">
        <v>1655</v>
      </c>
      <c r="G1223" s="204" t="s">
        <v>163</v>
      </c>
      <c r="H1223" s="203">
        <v>1.0269999999999999</v>
      </c>
      <c r="I1223" s="202"/>
      <c r="J1223" s="201">
        <f>ROUND(I1223*H1223,2)</f>
        <v>0</v>
      </c>
      <c r="K1223" s="200" t="s">
        <v>279</v>
      </c>
      <c r="L1223" s="189"/>
      <c r="M1223" s="199" t="s">
        <v>1</v>
      </c>
      <c r="N1223" s="224" t="s">
        <v>26</v>
      </c>
      <c r="O1223" s="223"/>
      <c r="P1223" s="222">
        <f>O1223*H1223</f>
        <v>0</v>
      </c>
      <c r="Q1223" s="222">
        <v>0</v>
      </c>
      <c r="R1223" s="222">
        <f>Q1223*H1223</f>
        <v>0</v>
      </c>
      <c r="S1223" s="222">
        <v>0</v>
      </c>
      <c r="T1223" s="221">
        <f>S1223*H1223</f>
        <v>0</v>
      </c>
      <c r="AR1223" s="193" t="s">
        <v>192</v>
      </c>
      <c r="AT1223" s="193" t="s">
        <v>110</v>
      </c>
      <c r="AU1223" s="193" t="s">
        <v>42</v>
      </c>
      <c r="AY1223" s="193" t="s">
        <v>108</v>
      </c>
      <c r="BE1223" s="194">
        <f>IF(N1223="základní",J1223,0)</f>
        <v>0</v>
      </c>
      <c r="BF1223" s="194">
        <f>IF(N1223="snížená",J1223,0)</f>
        <v>0</v>
      </c>
      <c r="BG1223" s="194">
        <f>IF(N1223="zákl. přenesená",J1223,0)</f>
        <v>0</v>
      </c>
      <c r="BH1223" s="194">
        <f>IF(N1223="sníž. přenesená",J1223,0)</f>
        <v>0</v>
      </c>
      <c r="BI1223" s="194">
        <f>IF(N1223="nulová",J1223,0)</f>
        <v>0</v>
      </c>
      <c r="BJ1223" s="193" t="s">
        <v>38</v>
      </c>
      <c r="BK1223" s="194">
        <f>ROUND(I1223*H1223,2)</f>
        <v>0</v>
      </c>
      <c r="BL1223" s="193" t="s">
        <v>192</v>
      </c>
      <c r="BM1223" s="193" t="s">
        <v>1656</v>
      </c>
    </row>
    <row r="1224" spans="2:65" s="208" customFormat="1" ht="29.85" customHeight="1" x14ac:dyDescent="0.3">
      <c r="B1224" s="216"/>
      <c r="D1224" s="220" t="s">
        <v>36</v>
      </c>
      <c r="E1224" s="219" t="s">
        <v>1657</v>
      </c>
      <c r="F1224" s="219" t="s">
        <v>1658</v>
      </c>
      <c r="I1224" s="218"/>
      <c r="J1224" s="217">
        <f>BK1224</f>
        <v>0</v>
      </c>
      <c r="L1224" s="216"/>
      <c r="M1224" s="215"/>
      <c r="N1224" s="213"/>
      <c r="O1224" s="213"/>
      <c r="P1224" s="214">
        <f>SUM(P1225:P1249)</f>
        <v>0</v>
      </c>
      <c r="Q1224" s="213"/>
      <c r="R1224" s="214">
        <f>SUM(R1225:R1249)</f>
        <v>3.879</v>
      </c>
      <c r="S1224" s="213"/>
      <c r="T1224" s="212">
        <f>SUM(T1225:T1249)</f>
        <v>0.9151999999999999</v>
      </c>
      <c r="AR1224" s="210" t="s">
        <v>42</v>
      </c>
      <c r="AT1224" s="211" t="s">
        <v>36</v>
      </c>
      <c r="AU1224" s="211" t="s">
        <v>38</v>
      </c>
      <c r="AY1224" s="210" t="s">
        <v>108</v>
      </c>
      <c r="BK1224" s="209">
        <f>SUM(BK1225:BK1249)</f>
        <v>0</v>
      </c>
    </row>
    <row r="1225" spans="2:65" s="188" customFormat="1" ht="22.5" customHeight="1" x14ac:dyDescent="0.3">
      <c r="B1225" s="207"/>
      <c r="C1225" s="206" t="s">
        <v>1710</v>
      </c>
      <c r="D1225" s="206" t="s">
        <v>110</v>
      </c>
      <c r="E1225" s="205" t="s">
        <v>1660</v>
      </c>
      <c r="F1225" s="200" t="s">
        <v>1661</v>
      </c>
      <c r="G1225" s="204" t="s">
        <v>226</v>
      </c>
      <c r="H1225" s="203">
        <v>1</v>
      </c>
      <c r="I1225" s="202"/>
      <c r="J1225" s="201">
        <f>ROUND(I1225*H1225,2)</f>
        <v>0</v>
      </c>
      <c r="K1225" s="200" t="s">
        <v>1</v>
      </c>
      <c r="L1225" s="189"/>
      <c r="M1225" s="199" t="s">
        <v>1</v>
      </c>
      <c r="N1225" s="224" t="s">
        <v>26</v>
      </c>
      <c r="O1225" s="223"/>
      <c r="P1225" s="222">
        <f>O1225*H1225</f>
        <v>0</v>
      </c>
      <c r="Q1225" s="222">
        <v>0</v>
      </c>
      <c r="R1225" s="222">
        <f>Q1225*H1225</f>
        <v>0</v>
      </c>
      <c r="S1225" s="222">
        <v>1.6E-2</v>
      </c>
      <c r="T1225" s="221">
        <f>S1225*H1225</f>
        <v>1.6E-2</v>
      </c>
      <c r="AR1225" s="193" t="s">
        <v>192</v>
      </c>
      <c r="AT1225" s="193" t="s">
        <v>110</v>
      </c>
      <c r="AU1225" s="193" t="s">
        <v>42</v>
      </c>
      <c r="AY1225" s="193" t="s">
        <v>108</v>
      </c>
      <c r="BE1225" s="194">
        <f>IF(N1225="základní",J1225,0)</f>
        <v>0</v>
      </c>
      <c r="BF1225" s="194">
        <f>IF(N1225="snížená",J1225,0)</f>
        <v>0</v>
      </c>
      <c r="BG1225" s="194">
        <f>IF(N1225="zákl. přenesená",J1225,0)</f>
        <v>0</v>
      </c>
      <c r="BH1225" s="194">
        <f>IF(N1225="sníž. přenesená",J1225,0)</f>
        <v>0</v>
      </c>
      <c r="BI1225" s="194">
        <f>IF(N1225="nulová",J1225,0)</f>
        <v>0</v>
      </c>
      <c r="BJ1225" s="193" t="s">
        <v>38</v>
      </c>
      <c r="BK1225" s="194">
        <f>ROUND(I1225*H1225,2)</f>
        <v>0</v>
      </c>
      <c r="BL1225" s="193" t="s">
        <v>192</v>
      </c>
      <c r="BM1225" s="193" t="s">
        <v>1662</v>
      </c>
    </row>
    <row r="1226" spans="2:65" s="188" customFormat="1" ht="22.5" customHeight="1" x14ac:dyDescent="0.3">
      <c r="B1226" s="207"/>
      <c r="C1226" s="206" t="s">
        <v>1714</v>
      </c>
      <c r="D1226" s="206" t="s">
        <v>110</v>
      </c>
      <c r="E1226" s="205" t="s">
        <v>1664</v>
      </c>
      <c r="F1226" s="200" t="s">
        <v>1665</v>
      </c>
      <c r="G1226" s="204" t="s">
        <v>385</v>
      </c>
      <c r="H1226" s="203">
        <v>12.2</v>
      </c>
      <c r="I1226" s="202"/>
      <c r="J1226" s="201">
        <f>ROUND(I1226*H1226,2)</f>
        <v>0</v>
      </c>
      <c r="K1226" s="200" t="s">
        <v>279</v>
      </c>
      <c r="L1226" s="189"/>
      <c r="M1226" s="199" t="s">
        <v>1</v>
      </c>
      <c r="N1226" s="224" t="s">
        <v>26</v>
      </c>
      <c r="O1226" s="223"/>
      <c r="P1226" s="222">
        <f>O1226*H1226</f>
        <v>0</v>
      </c>
      <c r="Q1226" s="222">
        <v>0</v>
      </c>
      <c r="R1226" s="222">
        <f>Q1226*H1226</f>
        <v>0</v>
      </c>
      <c r="S1226" s="222">
        <v>1.6E-2</v>
      </c>
      <c r="T1226" s="221">
        <f>S1226*H1226</f>
        <v>0.19519999999999998</v>
      </c>
      <c r="AR1226" s="193" t="s">
        <v>192</v>
      </c>
      <c r="AT1226" s="193" t="s">
        <v>110</v>
      </c>
      <c r="AU1226" s="193" t="s">
        <v>42</v>
      </c>
      <c r="AY1226" s="193" t="s">
        <v>108</v>
      </c>
      <c r="BE1226" s="194">
        <f>IF(N1226="základní",J1226,0)</f>
        <v>0</v>
      </c>
      <c r="BF1226" s="194">
        <f>IF(N1226="snížená",J1226,0)</f>
        <v>0</v>
      </c>
      <c r="BG1226" s="194">
        <f>IF(N1226="zákl. přenesená",J1226,0)</f>
        <v>0</v>
      </c>
      <c r="BH1226" s="194">
        <f>IF(N1226="sníž. přenesená",J1226,0)</f>
        <v>0</v>
      </c>
      <c r="BI1226" s="194">
        <f>IF(N1226="nulová",J1226,0)</f>
        <v>0</v>
      </c>
      <c r="BJ1226" s="193" t="s">
        <v>38</v>
      </c>
      <c r="BK1226" s="194">
        <f>ROUND(I1226*H1226,2)</f>
        <v>0</v>
      </c>
      <c r="BL1226" s="193" t="s">
        <v>192</v>
      </c>
      <c r="BM1226" s="193" t="s">
        <v>1666</v>
      </c>
    </row>
    <row r="1227" spans="2:65" s="257" customFormat="1" x14ac:dyDescent="0.3">
      <c r="B1227" s="262"/>
      <c r="D1227" s="236" t="s">
        <v>117</v>
      </c>
      <c r="E1227" s="258" t="s">
        <v>1</v>
      </c>
      <c r="F1227" s="264" t="s">
        <v>1618</v>
      </c>
      <c r="H1227" s="258" t="s">
        <v>1</v>
      </c>
      <c r="I1227" s="263"/>
      <c r="L1227" s="262"/>
      <c r="M1227" s="261"/>
      <c r="N1227" s="260"/>
      <c r="O1227" s="260"/>
      <c r="P1227" s="260"/>
      <c r="Q1227" s="260"/>
      <c r="R1227" s="260"/>
      <c r="S1227" s="260"/>
      <c r="T1227" s="259"/>
      <c r="AT1227" s="258" t="s">
        <v>117</v>
      </c>
      <c r="AU1227" s="258" t="s">
        <v>42</v>
      </c>
      <c r="AV1227" s="257" t="s">
        <v>38</v>
      </c>
      <c r="AW1227" s="257" t="s">
        <v>19</v>
      </c>
      <c r="AX1227" s="257" t="s">
        <v>37</v>
      </c>
      <c r="AY1227" s="258" t="s">
        <v>108</v>
      </c>
    </row>
    <row r="1228" spans="2:65" s="227" customFormat="1" x14ac:dyDescent="0.3">
      <c r="B1228" s="232"/>
      <c r="D1228" s="236" t="s">
        <v>117</v>
      </c>
      <c r="E1228" s="228" t="s">
        <v>1</v>
      </c>
      <c r="F1228" s="235" t="s">
        <v>1667</v>
      </c>
      <c r="H1228" s="234">
        <v>3.6</v>
      </c>
      <c r="I1228" s="233"/>
      <c r="L1228" s="232"/>
      <c r="M1228" s="231"/>
      <c r="N1228" s="230"/>
      <c r="O1228" s="230"/>
      <c r="P1228" s="230"/>
      <c r="Q1228" s="230"/>
      <c r="R1228" s="230"/>
      <c r="S1228" s="230"/>
      <c r="T1228" s="229"/>
      <c r="AT1228" s="228" t="s">
        <v>117</v>
      </c>
      <c r="AU1228" s="228" t="s">
        <v>42</v>
      </c>
      <c r="AV1228" s="227" t="s">
        <v>42</v>
      </c>
      <c r="AW1228" s="227" t="s">
        <v>19</v>
      </c>
      <c r="AX1228" s="227" t="s">
        <v>37</v>
      </c>
      <c r="AY1228" s="228" t="s">
        <v>108</v>
      </c>
    </row>
    <row r="1229" spans="2:65" s="227" customFormat="1" x14ac:dyDescent="0.3">
      <c r="B1229" s="232"/>
      <c r="D1229" s="236" t="s">
        <v>117</v>
      </c>
      <c r="E1229" s="228" t="s">
        <v>1</v>
      </c>
      <c r="F1229" s="235" t="s">
        <v>1668</v>
      </c>
      <c r="H1229" s="234">
        <v>6</v>
      </c>
      <c r="I1229" s="233"/>
      <c r="L1229" s="232"/>
      <c r="M1229" s="231"/>
      <c r="N1229" s="230"/>
      <c r="O1229" s="230"/>
      <c r="P1229" s="230"/>
      <c r="Q1229" s="230"/>
      <c r="R1229" s="230"/>
      <c r="S1229" s="230"/>
      <c r="T1229" s="229"/>
      <c r="AT1229" s="228" t="s">
        <v>117</v>
      </c>
      <c r="AU1229" s="228" t="s">
        <v>42</v>
      </c>
      <c r="AV1229" s="227" t="s">
        <v>42</v>
      </c>
      <c r="AW1229" s="227" t="s">
        <v>19</v>
      </c>
      <c r="AX1229" s="227" t="s">
        <v>37</v>
      </c>
      <c r="AY1229" s="228" t="s">
        <v>108</v>
      </c>
    </row>
    <row r="1230" spans="2:65" s="227" customFormat="1" x14ac:dyDescent="0.3">
      <c r="B1230" s="232"/>
      <c r="D1230" s="240" t="s">
        <v>117</v>
      </c>
      <c r="E1230" s="239" t="s">
        <v>1</v>
      </c>
      <c r="F1230" s="238" t="s">
        <v>1669</v>
      </c>
      <c r="H1230" s="237">
        <v>2.6</v>
      </c>
      <c r="I1230" s="233"/>
      <c r="L1230" s="232"/>
      <c r="M1230" s="231"/>
      <c r="N1230" s="230"/>
      <c r="O1230" s="230"/>
      <c r="P1230" s="230"/>
      <c r="Q1230" s="230"/>
      <c r="R1230" s="230"/>
      <c r="S1230" s="230"/>
      <c r="T1230" s="229"/>
      <c r="AT1230" s="228" t="s">
        <v>117</v>
      </c>
      <c r="AU1230" s="228" t="s">
        <v>42</v>
      </c>
      <c r="AV1230" s="227" t="s">
        <v>42</v>
      </c>
      <c r="AW1230" s="227" t="s">
        <v>19</v>
      </c>
      <c r="AX1230" s="227" t="s">
        <v>37</v>
      </c>
      <c r="AY1230" s="228" t="s">
        <v>108</v>
      </c>
    </row>
    <row r="1231" spans="2:65" s="188" customFormat="1" ht="22.5" customHeight="1" x14ac:dyDescent="0.3">
      <c r="B1231" s="207"/>
      <c r="C1231" s="206" t="s">
        <v>1719</v>
      </c>
      <c r="D1231" s="206" t="s">
        <v>110</v>
      </c>
      <c r="E1231" s="205" t="s">
        <v>1671</v>
      </c>
      <c r="F1231" s="200" t="s">
        <v>1672</v>
      </c>
      <c r="G1231" s="204" t="s">
        <v>278</v>
      </c>
      <c r="H1231" s="203">
        <v>3</v>
      </c>
      <c r="I1231" s="202"/>
      <c r="J1231" s="201">
        <f>ROUND(I1231*H1231,2)</f>
        <v>0</v>
      </c>
      <c r="K1231" s="200" t="s">
        <v>1</v>
      </c>
      <c r="L1231" s="189"/>
      <c r="M1231" s="199" t="s">
        <v>1</v>
      </c>
      <c r="N1231" s="224" t="s">
        <v>26</v>
      </c>
      <c r="O1231" s="223"/>
      <c r="P1231" s="222">
        <f>O1231*H1231</f>
        <v>0</v>
      </c>
      <c r="Q1231" s="222">
        <v>0</v>
      </c>
      <c r="R1231" s="222">
        <f>Q1231*H1231</f>
        <v>0</v>
      </c>
      <c r="S1231" s="222">
        <v>1.6E-2</v>
      </c>
      <c r="T1231" s="221">
        <f>S1231*H1231</f>
        <v>4.8000000000000001E-2</v>
      </c>
      <c r="AR1231" s="193" t="s">
        <v>192</v>
      </c>
      <c r="AT1231" s="193" t="s">
        <v>110</v>
      </c>
      <c r="AU1231" s="193" t="s">
        <v>42</v>
      </c>
      <c r="AY1231" s="193" t="s">
        <v>108</v>
      </c>
      <c r="BE1231" s="194">
        <f>IF(N1231="základní",J1231,0)</f>
        <v>0</v>
      </c>
      <c r="BF1231" s="194">
        <f>IF(N1231="snížená",J1231,0)</f>
        <v>0</v>
      </c>
      <c r="BG1231" s="194">
        <f>IF(N1231="zákl. přenesená",J1231,0)</f>
        <v>0</v>
      </c>
      <c r="BH1231" s="194">
        <f>IF(N1231="sníž. přenesená",J1231,0)</f>
        <v>0</v>
      </c>
      <c r="BI1231" s="194">
        <f>IF(N1231="nulová",J1231,0)</f>
        <v>0</v>
      </c>
      <c r="BJ1231" s="193" t="s">
        <v>38</v>
      </c>
      <c r="BK1231" s="194">
        <f>ROUND(I1231*H1231,2)</f>
        <v>0</v>
      </c>
      <c r="BL1231" s="193" t="s">
        <v>192</v>
      </c>
      <c r="BM1231" s="193" t="s">
        <v>1673</v>
      </c>
    </row>
    <row r="1232" spans="2:65" s="188" customFormat="1" ht="22.5" customHeight="1" x14ac:dyDescent="0.3">
      <c r="B1232" s="207"/>
      <c r="C1232" s="206" t="s">
        <v>1723</v>
      </c>
      <c r="D1232" s="206" t="s">
        <v>110</v>
      </c>
      <c r="E1232" s="205" t="s">
        <v>1675</v>
      </c>
      <c r="F1232" s="200" t="s">
        <v>1676</v>
      </c>
      <c r="G1232" s="204" t="s">
        <v>278</v>
      </c>
      <c r="H1232" s="203">
        <v>14</v>
      </c>
      <c r="I1232" s="202"/>
      <c r="J1232" s="201">
        <f>ROUND(I1232*H1232,2)</f>
        <v>0</v>
      </c>
      <c r="K1232" s="200" t="s">
        <v>1</v>
      </c>
      <c r="L1232" s="189"/>
      <c r="M1232" s="199" t="s">
        <v>1</v>
      </c>
      <c r="N1232" s="224" t="s">
        <v>26</v>
      </c>
      <c r="O1232" s="223"/>
      <c r="P1232" s="222">
        <f>O1232*H1232</f>
        <v>0</v>
      </c>
      <c r="Q1232" s="222">
        <v>0</v>
      </c>
      <c r="R1232" s="222">
        <f>Q1232*H1232</f>
        <v>0</v>
      </c>
      <c r="S1232" s="222">
        <v>1.6E-2</v>
      </c>
      <c r="T1232" s="221">
        <f>S1232*H1232</f>
        <v>0.224</v>
      </c>
      <c r="AR1232" s="193" t="s">
        <v>192</v>
      </c>
      <c r="AT1232" s="193" t="s">
        <v>110</v>
      </c>
      <c r="AU1232" s="193" t="s">
        <v>42</v>
      </c>
      <c r="AY1232" s="193" t="s">
        <v>108</v>
      </c>
      <c r="BE1232" s="194">
        <f>IF(N1232="základní",J1232,0)</f>
        <v>0</v>
      </c>
      <c r="BF1232" s="194">
        <f>IF(N1232="snížená",J1232,0)</f>
        <v>0</v>
      </c>
      <c r="BG1232" s="194">
        <f>IF(N1232="zákl. přenesená",J1232,0)</f>
        <v>0</v>
      </c>
      <c r="BH1232" s="194">
        <f>IF(N1232="sníž. přenesená",J1232,0)</f>
        <v>0</v>
      </c>
      <c r="BI1232" s="194">
        <f>IF(N1232="nulová",J1232,0)</f>
        <v>0</v>
      </c>
      <c r="BJ1232" s="193" t="s">
        <v>38</v>
      </c>
      <c r="BK1232" s="194">
        <f>ROUND(I1232*H1232,2)</f>
        <v>0</v>
      </c>
      <c r="BL1232" s="193" t="s">
        <v>192</v>
      </c>
      <c r="BM1232" s="193" t="s">
        <v>1677</v>
      </c>
    </row>
    <row r="1233" spans="2:65" s="188" customFormat="1" ht="31.5" customHeight="1" x14ac:dyDescent="0.3">
      <c r="B1233" s="207"/>
      <c r="C1233" s="206" t="s">
        <v>1727</v>
      </c>
      <c r="D1233" s="206" t="s">
        <v>110</v>
      </c>
      <c r="E1233" s="205" t="s">
        <v>1679</v>
      </c>
      <c r="F1233" s="200" t="s">
        <v>1680</v>
      </c>
      <c r="G1233" s="204" t="s">
        <v>278</v>
      </c>
      <c r="H1233" s="203">
        <v>6</v>
      </c>
      <c r="I1233" s="202"/>
      <c r="J1233" s="201">
        <f>ROUND(I1233*H1233,2)</f>
        <v>0</v>
      </c>
      <c r="K1233" s="200" t="s">
        <v>1</v>
      </c>
      <c r="L1233" s="189"/>
      <c r="M1233" s="199" t="s">
        <v>1</v>
      </c>
      <c r="N1233" s="224" t="s">
        <v>26</v>
      </c>
      <c r="O1233" s="223"/>
      <c r="P1233" s="222">
        <f>O1233*H1233</f>
        <v>0</v>
      </c>
      <c r="Q1233" s="222">
        <v>0</v>
      </c>
      <c r="R1233" s="222">
        <f>Q1233*H1233</f>
        <v>0</v>
      </c>
      <c r="S1233" s="222">
        <v>1.6E-2</v>
      </c>
      <c r="T1233" s="221">
        <f>S1233*H1233</f>
        <v>9.6000000000000002E-2</v>
      </c>
      <c r="AR1233" s="193" t="s">
        <v>192</v>
      </c>
      <c r="AT1233" s="193" t="s">
        <v>110</v>
      </c>
      <c r="AU1233" s="193" t="s">
        <v>42</v>
      </c>
      <c r="AY1233" s="193" t="s">
        <v>108</v>
      </c>
      <c r="BE1233" s="194">
        <f>IF(N1233="základní",J1233,0)</f>
        <v>0</v>
      </c>
      <c r="BF1233" s="194">
        <f>IF(N1233="snížená",J1233,0)</f>
        <v>0</v>
      </c>
      <c r="BG1233" s="194">
        <f>IF(N1233="zákl. přenesená",J1233,0)</f>
        <v>0</v>
      </c>
      <c r="BH1233" s="194">
        <f>IF(N1233="sníž. přenesená",J1233,0)</f>
        <v>0</v>
      </c>
      <c r="BI1233" s="194">
        <f>IF(N1233="nulová",J1233,0)</f>
        <v>0</v>
      </c>
      <c r="BJ1233" s="193" t="s">
        <v>38</v>
      </c>
      <c r="BK1233" s="194">
        <f>ROUND(I1233*H1233,2)</f>
        <v>0</v>
      </c>
      <c r="BL1233" s="193" t="s">
        <v>192</v>
      </c>
      <c r="BM1233" s="193" t="s">
        <v>1681</v>
      </c>
    </row>
    <row r="1234" spans="2:65" s="188" customFormat="1" ht="31.5" customHeight="1" x14ac:dyDescent="0.3">
      <c r="B1234" s="207"/>
      <c r="C1234" s="206" t="s">
        <v>1733</v>
      </c>
      <c r="D1234" s="206" t="s">
        <v>110</v>
      </c>
      <c r="E1234" s="205" t="s">
        <v>1683</v>
      </c>
      <c r="F1234" s="200" t="s">
        <v>1684</v>
      </c>
      <c r="G1234" s="204" t="s">
        <v>278</v>
      </c>
      <c r="H1234" s="203">
        <v>6</v>
      </c>
      <c r="I1234" s="202"/>
      <c r="J1234" s="201">
        <f>ROUND(I1234*H1234,2)</f>
        <v>0</v>
      </c>
      <c r="K1234" s="200" t="s">
        <v>1</v>
      </c>
      <c r="L1234" s="189"/>
      <c r="M1234" s="199" t="s">
        <v>1</v>
      </c>
      <c r="N1234" s="224" t="s">
        <v>26</v>
      </c>
      <c r="O1234" s="223"/>
      <c r="P1234" s="222">
        <f>O1234*H1234</f>
        <v>0</v>
      </c>
      <c r="Q1234" s="222">
        <v>0</v>
      </c>
      <c r="R1234" s="222">
        <f>Q1234*H1234</f>
        <v>0</v>
      </c>
      <c r="S1234" s="222">
        <v>1.6E-2</v>
      </c>
      <c r="T1234" s="221">
        <f>S1234*H1234</f>
        <v>9.6000000000000002E-2</v>
      </c>
      <c r="AR1234" s="193" t="s">
        <v>192</v>
      </c>
      <c r="AT1234" s="193" t="s">
        <v>110</v>
      </c>
      <c r="AU1234" s="193" t="s">
        <v>42</v>
      </c>
      <c r="AY1234" s="193" t="s">
        <v>108</v>
      </c>
      <c r="BE1234" s="194">
        <f>IF(N1234="základní",J1234,0)</f>
        <v>0</v>
      </c>
      <c r="BF1234" s="194">
        <f>IF(N1234="snížená",J1234,0)</f>
        <v>0</v>
      </c>
      <c r="BG1234" s="194">
        <f>IF(N1234="zákl. přenesená",J1234,0)</f>
        <v>0</v>
      </c>
      <c r="BH1234" s="194">
        <f>IF(N1234="sníž. přenesená",J1234,0)</f>
        <v>0</v>
      </c>
      <c r="BI1234" s="194">
        <f>IF(N1234="nulová",J1234,0)</f>
        <v>0</v>
      </c>
      <c r="BJ1234" s="193" t="s">
        <v>38</v>
      </c>
      <c r="BK1234" s="194">
        <f>ROUND(I1234*H1234,2)</f>
        <v>0</v>
      </c>
      <c r="BL1234" s="193" t="s">
        <v>192</v>
      </c>
      <c r="BM1234" s="193" t="s">
        <v>1685</v>
      </c>
    </row>
    <row r="1235" spans="2:65" s="188" customFormat="1" ht="31.5" customHeight="1" x14ac:dyDescent="0.3">
      <c r="B1235" s="207"/>
      <c r="C1235" s="206" t="s">
        <v>1738</v>
      </c>
      <c r="D1235" s="206" t="s">
        <v>110</v>
      </c>
      <c r="E1235" s="205" t="s">
        <v>1687</v>
      </c>
      <c r="F1235" s="200" t="s">
        <v>1688</v>
      </c>
      <c r="G1235" s="204" t="s">
        <v>278</v>
      </c>
      <c r="H1235" s="203">
        <v>7</v>
      </c>
      <c r="I1235" s="202"/>
      <c r="J1235" s="201">
        <f>ROUND(I1235*H1235,2)</f>
        <v>0</v>
      </c>
      <c r="K1235" s="200" t="s">
        <v>1</v>
      </c>
      <c r="L1235" s="189"/>
      <c r="M1235" s="199" t="s">
        <v>1</v>
      </c>
      <c r="N1235" s="224" t="s">
        <v>26</v>
      </c>
      <c r="O1235" s="223"/>
      <c r="P1235" s="222">
        <f>O1235*H1235</f>
        <v>0</v>
      </c>
      <c r="Q1235" s="222">
        <v>0</v>
      </c>
      <c r="R1235" s="222">
        <f>Q1235*H1235</f>
        <v>0</v>
      </c>
      <c r="S1235" s="222">
        <v>1.6E-2</v>
      </c>
      <c r="T1235" s="221">
        <f>S1235*H1235</f>
        <v>0.112</v>
      </c>
      <c r="AR1235" s="193" t="s">
        <v>192</v>
      </c>
      <c r="AT1235" s="193" t="s">
        <v>110</v>
      </c>
      <c r="AU1235" s="193" t="s">
        <v>42</v>
      </c>
      <c r="AY1235" s="193" t="s">
        <v>108</v>
      </c>
      <c r="BE1235" s="194">
        <f>IF(N1235="základní",J1235,0)</f>
        <v>0</v>
      </c>
      <c r="BF1235" s="194">
        <f>IF(N1235="snížená",J1235,0)</f>
        <v>0</v>
      </c>
      <c r="BG1235" s="194">
        <f>IF(N1235="zákl. přenesená",J1235,0)</f>
        <v>0</v>
      </c>
      <c r="BH1235" s="194">
        <f>IF(N1235="sníž. přenesená",J1235,0)</f>
        <v>0</v>
      </c>
      <c r="BI1235" s="194">
        <f>IF(N1235="nulová",J1235,0)</f>
        <v>0</v>
      </c>
      <c r="BJ1235" s="193" t="s">
        <v>38</v>
      </c>
      <c r="BK1235" s="194">
        <f>ROUND(I1235*H1235,2)</f>
        <v>0</v>
      </c>
      <c r="BL1235" s="193" t="s">
        <v>192</v>
      </c>
      <c r="BM1235" s="193" t="s">
        <v>1689</v>
      </c>
    </row>
    <row r="1236" spans="2:65" s="188" customFormat="1" ht="31.5" customHeight="1" x14ac:dyDescent="0.3">
      <c r="B1236" s="207"/>
      <c r="C1236" s="206" t="s">
        <v>1744</v>
      </c>
      <c r="D1236" s="206" t="s">
        <v>110</v>
      </c>
      <c r="E1236" s="205" t="s">
        <v>1691</v>
      </c>
      <c r="F1236" s="200" t="s">
        <v>1692</v>
      </c>
      <c r="G1236" s="204" t="s">
        <v>278</v>
      </c>
      <c r="H1236" s="203">
        <v>2</v>
      </c>
      <c r="I1236" s="202"/>
      <c r="J1236" s="201">
        <f>ROUND(I1236*H1236,2)</f>
        <v>0</v>
      </c>
      <c r="K1236" s="200" t="s">
        <v>1</v>
      </c>
      <c r="L1236" s="189"/>
      <c r="M1236" s="199" t="s">
        <v>1</v>
      </c>
      <c r="N1236" s="224" t="s">
        <v>26</v>
      </c>
      <c r="O1236" s="223"/>
      <c r="P1236" s="222">
        <f>O1236*H1236</f>
        <v>0</v>
      </c>
      <c r="Q1236" s="222">
        <v>0.02</v>
      </c>
      <c r="R1236" s="222">
        <f>Q1236*H1236</f>
        <v>0.04</v>
      </c>
      <c r="S1236" s="222">
        <v>1.6E-2</v>
      </c>
      <c r="T1236" s="221">
        <f>S1236*H1236</f>
        <v>3.2000000000000001E-2</v>
      </c>
      <c r="AR1236" s="193" t="s">
        <v>192</v>
      </c>
      <c r="AT1236" s="193" t="s">
        <v>110</v>
      </c>
      <c r="AU1236" s="193" t="s">
        <v>42</v>
      </c>
      <c r="AY1236" s="193" t="s">
        <v>108</v>
      </c>
      <c r="BE1236" s="194">
        <f>IF(N1236="základní",J1236,0)</f>
        <v>0</v>
      </c>
      <c r="BF1236" s="194">
        <f>IF(N1236="snížená",J1236,0)</f>
        <v>0</v>
      </c>
      <c r="BG1236" s="194">
        <f>IF(N1236="zákl. přenesená",J1236,0)</f>
        <v>0</v>
      </c>
      <c r="BH1236" s="194">
        <f>IF(N1236="sníž. přenesená",J1236,0)</f>
        <v>0</v>
      </c>
      <c r="BI1236" s="194">
        <f>IF(N1236="nulová",J1236,0)</f>
        <v>0</v>
      </c>
      <c r="BJ1236" s="193" t="s">
        <v>38</v>
      </c>
      <c r="BK1236" s="194">
        <f>ROUND(I1236*H1236,2)</f>
        <v>0</v>
      </c>
      <c r="BL1236" s="193" t="s">
        <v>192</v>
      </c>
      <c r="BM1236" s="193" t="s">
        <v>1693</v>
      </c>
    </row>
    <row r="1237" spans="2:65" s="188" customFormat="1" ht="40.5" x14ac:dyDescent="0.3">
      <c r="B1237" s="189"/>
      <c r="D1237" s="236" t="s">
        <v>243</v>
      </c>
      <c r="F1237" s="256" t="s">
        <v>1694</v>
      </c>
      <c r="I1237" s="255"/>
      <c r="L1237" s="189"/>
      <c r="M1237" s="254"/>
      <c r="N1237" s="223"/>
      <c r="O1237" s="223"/>
      <c r="P1237" s="223"/>
      <c r="Q1237" s="223"/>
      <c r="R1237" s="223"/>
      <c r="S1237" s="223"/>
      <c r="T1237" s="253"/>
      <c r="AT1237" s="193" t="s">
        <v>243</v>
      </c>
      <c r="AU1237" s="193" t="s">
        <v>42</v>
      </c>
    </row>
    <row r="1238" spans="2:65" s="227" customFormat="1" x14ac:dyDescent="0.3">
      <c r="B1238" s="232"/>
      <c r="D1238" s="240" t="s">
        <v>117</v>
      </c>
      <c r="E1238" s="239" t="s">
        <v>1</v>
      </c>
      <c r="F1238" s="238" t="s">
        <v>1695</v>
      </c>
      <c r="H1238" s="237">
        <v>2</v>
      </c>
      <c r="I1238" s="233"/>
      <c r="L1238" s="232"/>
      <c r="M1238" s="231"/>
      <c r="N1238" s="230"/>
      <c r="O1238" s="230"/>
      <c r="P1238" s="230"/>
      <c r="Q1238" s="230"/>
      <c r="R1238" s="230"/>
      <c r="S1238" s="230"/>
      <c r="T1238" s="229"/>
      <c r="AT1238" s="228" t="s">
        <v>117</v>
      </c>
      <c r="AU1238" s="228" t="s">
        <v>42</v>
      </c>
      <c r="AV1238" s="227" t="s">
        <v>42</v>
      </c>
      <c r="AW1238" s="227" t="s">
        <v>19</v>
      </c>
      <c r="AX1238" s="227" t="s">
        <v>37</v>
      </c>
      <c r="AY1238" s="228" t="s">
        <v>108</v>
      </c>
    </row>
    <row r="1239" spans="2:65" s="188" customFormat="1" ht="22.5" customHeight="1" x14ac:dyDescent="0.3">
      <c r="B1239" s="207"/>
      <c r="C1239" s="206" t="s">
        <v>1751</v>
      </c>
      <c r="D1239" s="206" t="s">
        <v>110</v>
      </c>
      <c r="E1239" s="205" t="s">
        <v>1697</v>
      </c>
      <c r="F1239" s="200" t="s">
        <v>1698</v>
      </c>
      <c r="G1239" s="204" t="s">
        <v>278</v>
      </c>
      <c r="H1239" s="203">
        <v>6</v>
      </c>
      <c r="I1239" s="202"/>
      <c r="J1239" s="201">
        <f>ROUND(I1239*H1239,2)</f>
        <v>0</v>
      </c>
      <c r="K1239" s="200" t="s">
        <v>1</v>
      </c>
      <c r="L1239" s="189"/>
      <c r="M1239" s="199" t="s">
        <v>1</v>
      </c>
      <c r="N1239" s="224" t="s">
        <v>26</v>
      </c>
      <c r="O1239" s="223"/>
      <c r="P1239" s="222">
        <f>O1239*H1239</f>
        <v>0</v>
      </c>
      <c r="Q1239" s="222">
        <v>0.02</v>
      </c>
      <c r="R1239" s="222">
        <f>Q1239*H1239</f>
        <v>0.12</v>
      </c>
      <c r="S1239" s="222">
        <v>1.6E-2</v>
      </c>
      <c r="T1239" s="221">
        <f>S1239*H1239</f>
        <v>9.6000000000000002E-2</v>
      </c>
      <c r="AR1239" s="193" t="s">
        <v>192</v>
      </c>
      <c r="AT1239" s="193" t="s">
        <v>110</v>
      </c>
      <c r="AU1239" s="193" t="s">
        <v>42</v>
      </c>
      <c r="AY1239" s="193" t="s">
        <v>108</v>
      </c>
      <c r="BE1239" s="194">
        <f>IF(N1239="základní",J1239,0)</f>
        <v>0</v>
      </c>
      <c r="BF1239" s="194">
        <f>IF(N1239="snížená",J1239,0)</f>
        <v>0</v>
      </c>
      <c r="BG1239" s="194">
        <f>IF(N1239="zákl. přenesená",J1239,0)</f>
        <v>0</v>
      </c>
      <c r="BH1239" s="194">
        <f>IF(N1239="sníž. přenesená",J1239,0)</f>
        <v>0</v>
      </c>
      <c r="BI1239" s="194">
        <f>IF(N1239="nulová",J1239,0)</f>
        <v>0</v>
      </c>
      <c r="BJ1239" s="193" t="s">
        <v>38</v>
      </c>
      <c r="BK1239" s="194">
        <f>ROUND(I1239*H1239,2)</f>
        <v>0</v>
      </c>
      <c r="BL1239" s="193" t="s">
        <v>192</v>
      </c>
      <c r="BM1239" s="193" t="s">
        <v>1699</v>
      </c>
    </row>
    <row r="1240" spans="2:65" s="227" customFormat="1" x14ac:dyDescent="0.3">
      <c r="B1240" s="232"/>
      <c r="D1240" s="236" t="s">
        <v>117</v>
      </c>
      <c r="E1240" s="228" t="s">
        <v>1</v>
      </c>
      <c r="F1240" s="235" t="s">
        <v>1700</v>
      </c>
      <c r="H1240" s="234">
        <v>1</v>
      </c>
      <c r="I1240" s="233"/>
      <c r="L1240" s="232"/>
      <c r="M1240" s="231"/>
      <c r="N1240" s="230"/>
      <c r="O1240" s="230"/>
      <c r="P1240" s="230"/>
      <c r="Q1240" s="230"/>
      <c r="R1240" s="230"/>
      <c r="S1240" s="230"/>
      <c r="T1240" s="229"/>
      <c r="AT1240" s="228" t="s">
        <v>117</v>
      </c>
      <c r="AU1240" s="228" t="s">
        <v>42</v>
      </c>
      <c r="AV1240" s="227" t="s">
        <v>42</v>
      </c>
      <c r="AW1240" s="227" t="s">
        <v>19</v>
      </c>
      <c r="AX1240" s="227" t="s">
        <v>37</v>
      </c>
      <c r="AY1240" s="228" t="s">
        <v>108</v>
      </c>
    </row>
    <row r="1241" spans="2:65" s="227" customFormat="1" x14ac:dyDescent="0.3">
      <c r="B1241" s="232"/>
      <c r="D1241" s="240" t="s">
        <v>117</v>
      </c>
      <c r="E1241" s="239" t="s">
        <v>1</v>
      </c>
      <c r="F1241" s="238" t="s">
        <v>1701</v>
      </c>
      <c r="H1241" s="237">
        <v>5</v>
      </c>
      <c r="I1241" s="233"/>
      <c r="L1241" s="232"/>
      <c r="M1241" s="231"/>
      <c r="N1241" s="230"/>
      <c r="O1241" s="230"/>
      <c r="P1241" s="230"/>
      <c r="Q1241" s="230"/>
      <c r="R1241" s="230"/>
      <c r="S1241" s="230"/>
      <c r="T1241" s="229"/>
      <c r="AT1241" s="228" t="s">
        <v>117</v>
      </c>
      <c r="AU1241" s="228" t="s">
        <v>42</v>
      </c>
      <c r="AV1241" s="227" t="s">
        <v>42</v>
      </c>
      <c r="AW1241" s="227" t="s">
        <v>19</v>
      </c>
      <c r="AX1241" s="227" t="s">
        <v>37</v>
      </c>
      <c r="AY1241" s="228" t="s">
        <v>108</v>
      </c>
    </row>
    <row r="1242" spans="2:65" s="188" customFormat="1" ht="31.5" customHeight="1" x14ac:dyDescent="0.3">
      <c r="B1242" s="207"/>
      <c r="C1242" s="206" t="s">
        <v>1756</v>
      </c>
      <c r="D1242" s="206" t="s">
        <v>110</v>
      </c>
      <c r="E1242" s="205" t="s">
        <v>1703</v>
      </c>
      <c r="F1242" s="200" t="s">
        <v>1704</v>
      </c>
      <c r="G1242" s="204" t="s">
        <v>278</v>
      </c>
      <c r="H1242" s="203">
        <v>2</v>
      </c>
      <c r="I1242" s="202"/>
      <c r="J1242" s="201">
        <f>ROUND(I1242*H1242,2)</f>
        <v>0</v>
      </c>
      <c r="K1242" s="200" t="s">
        <v>1</v>
      </c>
      <c r="L1242" s="189"/>
      <c r="M1242" s="199" t="s">
        <v>1</v>
      </c>
      <c r="N1242" s="224" t="s">
        <v>26</v>
      </c>
      <c r="O1242" s="223"/>
      <c r="P1242" s="222">
        <f>O1242*H1242</f>
        <v>0</v>
      </c>
      <c r="Q1242" s="222">
        <v>0.05</v>
      </c>
      <c r="R1242" s="222">
        <f>Q1242*H1242</f>
        <v>0.1</v>
      </c>
      <c r="S1242" s="222">
        <v>0</v>
      </c>
      <c r="T1242" s="221">
        <f>S1242*H1242</f>
        <v>0</v>
      </c>
      <c r="AR1242" s="193" t="s">
        <v>192</v>
      </c>
      <c r="AT1242" s="193" t="s">
        <v>110</v>
      </c>
      <c r="AU1242" s="193" t="s">
        <v>42</v>
      </c>
      <c r="AY1242" s="193" t="s">
        <v>108</v>
      </c>
      <c r="BE1242" s="194">
        <f>IF(N1242="základní",J1242,0)</f>
        <v>0</v>
      </c>
      <c r="BF1242" s="194">
        <f>IF(N1242="snížená",J1242,0)</f>
        <v>0</v>
      </c>
      <c r="BG1242" s="194">
        <f>IF(N1242="zákl. přenesená",J1242,0)</f>
        <v>0</v>
      </c>
      <c r="BH1242" s="194">
        <f>IF(N1242="sníž. přenesená",J1242,0)</f>
        <v>0</v>
      </c>
      <c r="BI1242" s="194">
        <f>IF(N1242="nulová",J1242,0)</f>
        <v>0</v>
      </c>
      <c r="BJ1242" s="193" t="s">
        <v>38</v>
      </c>
      <c r="BK1242" s="194">
        <f>ROUND(I1242*H1242,2)</f>
        <v>0</v>
      </c>
      <c r="BL1242" s="193" t="s">
        <v>192</v>
      </c>
      <c r="BM1242" s="193" t="s">
        <v>1705</v>
      </c>
    </row>
    <row r="1243" spans="2:65" s="188" customFormat="1" ht="57" customHeight="1" x14ac:dyDescent="0.3">
      <c r="B1243" s="207"/>
      <c r="C1243" s="206" t="s">
        <v>1761</v>
      </c>
      <c r="D1243" s="206" t="s">
        <v>110</v>
      </c>
      <c r="E1243" s="205" t="s">
        <v>1707</v>
      </c>
      <c r="F1243" s="200" t="s">
        <v>1708</v>
      </c>
      <c r="G1243" s="204" t="s">
        <v>278</v>
      </c>
      <c r="H1243" s="203">
        <v>1</v>
      </c>
      <c r="I1243" s="202"/>
      <c r="J1243" s="201">
        <f>ROUND(I1243*H1243,2)</f>
        <v>0</v>
      </c>
      <c r="K1243" s="200" t="s">
        <v>1</v>
      </c>
      <c r="L1243" s="189"/>
      <c r="M1243" s="199" t="s">
        <v>1</v>
      </c>
      <c r="N1243" s="224" t="s">
        <v>26</v>
      </c>
      <c r="O1243" s="223"/>
      <c r="P1243" s="222">
        <f>O1243*H1243</f>
        <v>0</v>
      </c>
      <c r="Q1243" s="222">
        <v>1.1499999999999999</v>
      </c>
      <c r="R1243" s="222">
        <f>Q1243*H1243</f>
        <v>1.1499999999999999</v>
      </c>
      <c r="S1243" s="222">
        <v>0</v>
      </c>
      <c r="T1243" s="221">
        <f>S1243*H1243</f>
        <v>0</v>
      </c>
      <c r="AR1243" s="193" t="s">
        <v>192</v>
      </c>
      <c r="AT1243" s="193" t="s">
        <v>110</v>
      </c>
      <c r="AU1243" s="193" t="s">
        <v>42</v>
      </c>
      <c r="AY1243" s="193" t="s">
        <v>108</v>
      </c>
      <c r="BE1243" s="194">
        <f>IF(N1243="základní",J1243,0)</f>
        <v>0</v>
      </c>
      <c r="BF1243" s="194">
        <f>IF(N1243="snížená",J1243,0)</f>
        <v>0</v>
      </c>
      <c r="BG1243" s="194">
        <f>IF(N1243="zákl. přenesená",J1243,0)</f>
        <v>0</v>
      </c>
      <c r="BH1243" s="194">
        <f>IF(N1243="sníž. přenesená",J1243,0)</f>
        <v>0</v>
      </c>
      <c r="BI1243" s="194">
        <f>IF(N1243="nulová",J1243,0)</f>
        <v>0</v>
      </c>
      <c r="BJ1243" s="193" t="s">
        <v>38</v>
      </c>
      <c r="BK1243" s="194">
        <f>ROUND(I1243*H1243,2)</f>
        <v>0</v>
      </c>
      <c r="BL1243" s="193" t="s">
        <v>192</v>
      </c>
      <c r="BM1243" s="193" t="s">
        <v>1709</v>
      </c>
    </row>
    <row r="1244" spans="2:65" s="188" customFormat="1" ht="44.25" customHeight="1" x14ac:dyDescent="0.3">
      <c r="B1244" s="207"/>
      <c r="C1244" s="206" t="s">
        <v>1766</v>
      </c>
      <c r="D1244" s="206" t="s">
        <v>110</v>
      </c>
      <c r="E1244" s="205" t="s">
        <v>1711</v>
      </c>
      <c r="F1244" s="200" t="s">
        <v>1712</v>
      </c>
      <c r="G1244" s="204" t="s">
        <v>278</v>
      </c>
      <c r="H1244" s="203">
        <v>4</v>
      </c>
      <c r="I1244" s="202"/>
      <c r="J1244" s="201">
        <f>ROUND(I1244*H1244,2)</f>
        <v>0</v>
      </c>
      <c r="K1244" s="200" t="s">
        <v>1</v>
      </c>
      <c r="L1244" s="189"/>
      <c r="M1244" s="199" t="s">
        <v>1</v>
      </c>
      <c r="N1244" s="224" t="s">
        <v>26</v>
      </c>
      <c r="O1244" s="223"/>
      <c r="P1244" s="222">
        <f>O1244*H1244</f>
        <v>0</v>
      </c>
      <c r="Q1244" s="222">
        <v>0.15</v>
      </c>
      <c r="R1244" s="222">
        <f>Q1244*H1244</f>
        <v>0.6</v>
      </c>
      <c r="S1244" s="222">
        <v>0</v>
      </c>
      <c r="T1244" s="221">
        <f>S1244*H1244</f>
        <v>0</v>
      </c>
      <c r="AR1244" s="193" t="s">
        <v>192</v>
      </c>
      <c r="AT1244" s="193" t="s">
        <v>110</v>
      </c>
      <c r="AU1244" s="193" t="s">
        <v>42</v>
      </c>
      <c r="AY1244" s="193" t="s">
        <v>108</v>
      </c>
      <c r="BE1244" s="194">
        <f>IF(N1244="základní",J1244,0)</f>
        <v>0</v>
      </c>
      <c r="BF1244" s="194">
        <f>IF(N1244="snížená",J1244,0)</f>
        <v>0</v>
      </c>
      <c r="BG1244" s="194">
        <f>IF(N1244="zákl. přenesená",J1244,0)</f>
        <v>0</v>
      </c>
      <c r="BH1244" s="194">
        <f>IF(N1244="sníž. přenesená",J1244,0)</f>
        <v>0</v>
      </c>
      <c r="BI1244" s="194">
        <f>IF(N1244="nulová",J1244,0)</f>
        <v>0</v>
      </c>
      <c r="BJ1244" s="193" t="s">
        <v>38</v>
      </c>
      <c r="BK1244" s="194">
        <f>ROUND(I1244*H1244,2)</f>
        <v>0</v>
      </c>
      <c r="BL1244" s="193" t="s">
        <v>192</v>
      </c>
      <c r="BM1244" s="193" t="s">
        <v>1713</v>
      </c>
    </row>
    <row r="1245" spans="2:65" s="188" customFormat="1" ht="44.25" customHeight="1" x14ac:dyDescent="0.3">
      <c r="B1245" s="207"/>
      <c r="C1245" s="206" t="s">
        <v>1771</v>
      </c>
      <c r="D1245" s="206" t="s">
        <v>110</v>
      </c>
      <c r="E1245" s="205" t="s">
        <v>1715</v>
      </c>
      <c r="F1245" s="200" t="s">
        <v>1716</v>
      </c>
      <c r="G1245" s="204" t="s">
        <v>385</v>
      </c>
      <c r="H1245" s="203">
        <v>2.4</v>
      </c>
      <c r="I1245" s="202"/>
      <c r="J1245" s="201">
        <f>ROUND(I1245*H1245,2)</f>
        <v>0</v>
      </c>
      <c r="K1245" s="200" t="s">
        <v>1</v>
      </c>
      <c r="L1245" s="189"/>
      <c r="M1245" s="199" t="s">
        <v>1</v>
      </c>
      <c r="N1245" s="224" t="s">
        <v>26</v>
      </c>
      <c r="O1245" s="223"/>
      <c r="P1245" s="222">
        <f>O1245*H1245</f>
        <v>0</v>
      </c>
      <c r="Q1245" s="222">
        <v>3.5000000000000003E-2</v>
      </c>
      <c r="R1245" s="222">
        <f>Q1245*H1245</f>
        <v>8.4000000000000005E-2</v>
      </c>
      <c r="S1245" s="222">
        <v>0</v>
      </c>
      <c r="T1245" s="221">
        <f>S1245*H1245</f>
        <v>0</v>
      </c>
      <c r="AR1245" s="193" t="s">
        <v>192</v>
      </c>
      <c r="AT1245" s="193" t="s">
        <v>110</v>
      </c>
      <c r="AU1245" s="193" t="s">
        <v>42</v>
      </c>
      <c r="AY1245" s="193" t="s">
        <v>108</v>
      </c>
      <c r="BE1245" s="194">
        <f>IF(N1245="základní",J1245,0)</f>
        <v>0</v>
      </c>
      <c r="BF1245" s="194">
        <f>IF(N1245="snížená",J1245,0)</f>
        <v>0</v>
      </c>
      <c r="BG1245" s="194">
        <f>IF(N1245="zákl. přenesená",J1245,0)</f>
        <v>0</v>
      </c>
      <c r="BH1245" s="194">
        <f>IF(N1245="sníž. přenesená",J1245,0)</f>
        <v>0</v>
      </c>
      <c r="BI1245" s="194">
        <f>IF(N1245="nulová",J1245,0)</f>
        <v>0</v>
      </c>
      <c r="BJ1245" s="193" t="s">
        <v>38</v>
      </c>
      <c r="BK1245" s="194">
        <f>ROUND(I1245*H1245,2)</f>
        <v>0</v>
      </c>
      <c r="BL1245" s="193" t="s">
        <v>192</v>
      </c>
      <c r="BM1245" s="193" t="s">
        <v>1717</v>
      </c>
    </row>
    <row r="1246" spans="2:65" s="227" customFormat="1" x14ac:dyDescent="0.3">
      <c r="B1246" s="232"/>
      <c r="D1246" s="240" t="s">
        <v>117</v>
      </c>
      <c r="E1246" s="239" t="s">
        <v>1</v>
      </c>
      <c r="F1246" s="238" t="s">
        <v>1718</v>
      </c>
      <c r="H1246" s="237">
        <v>2.4</v>
      </c>
      <c r="I1246" s="233"/>
      <c r="L1246" s="232"/>
      <c r="M1246" s="231"/>
      <c r="N1246" s="230"/>
      <c r="O1246" s="230"/>
      <c r="P1246" s="230"/>
      <c r="Q1246" s="230"/>
      <c r="R1246" s="230"/>
      <c r="S1246" s="230"/>
      <c r="T1246" s="229"/>
      <c r="AT1246" s="228" t="s">
        <v>117</v>
      </c>
      <c r="AU1246" s="228" t="s">
        <v>42</v>
      </c>
      <c r="AV1246" s="227" t="s">
        <v>42</v>
      </c>
      <c r="AW1246" s="227" t="s">
        <v>19</v>
      </c>
      <c r="AX1246" s="227" t="s">
        <v>37</v>
      </c>
      <c r="AY1246" s="228" t="s">
        <v>108</v>
      </c>
    </row>
    <row r="1247" spans="2:65" s="188" customFormat="1" ht="31.5" customHeight="1" x14ac:dyDescent="0.3">
      <c r="B1247" s="207"/>
      <c r="C1247" s="206" t="s">
        <v>1777</v>
      </c>
      <c r="D1247" s="206" t="s">
        <v>110</v>
      </c>
      <c r="E1247" s="205" t="s">
        <v>1720</v>
      </c>
      <c r="F1247" s="200" t="s">
        <v>1721</v>
      </c>
      <c r="G1247" s="204" t="s">
        <v>278</v>
      </c>
      <c r="H1247" s="203">
        <v>48</v>
      </c>
      <c r="I1247" s="202"/>
      <c r="J1247" s="201">
        <f>ROUND(I1247*H1247,2)</f>
        <v>0</v>
      </c>
      <c r="K1247" s="200" t="s">
        <v>1</v>
      </c>
      <c r="L1247" s="189"/>
      <c r="M1247" s="199" t="s">
        <v>1</v>
      </c>
      <c r="N1247" s="224" t="s">
        <v>26</v>
      </c>
      <c r="O1247" s="223"/>
      <c r="P1247" s="222">
        <f>O1247*H1247</f>
        <v>0</v>
      </c>
      <c r="Q1247" s="222">
        <v>3.5000000000000003E-2</v>
      </c>
      <c r="R1247" s="222">
        <f>Q1247*H1247</f>
        <v>1.6800000000000002</v>
      </c>
      <c r="S1247" s="222">
        <v>0</v>
      </c>
      <c r="T1247" s="221">
        <f>S1247*H1247</f>
        <v>0</v>
      </c>
      <c r="AR1247" s="193" t="s">
        <v>192</v>
      </c>
      <c r="AT1247" s="193" t="s">
        <v>110</v>
      </c>
      <c r="AU1247" s="193" t="s">
        <v>42</v>
      </c>
      <c r="AY1247" s="193" t="s">
        <v>108</v>
      </c>
      <c r="BE1247" s="194">
        <f>IF(N1247="základní",J1247,0)</f>
        <v>0</v>
      </c>
      <c r="BF1247" s="194">
        <f>IF(N1247="snížená",J1247,0)</f>
        <v>0</v>
      </c>
      <c r="BG1247" s="194">
        <f>IF(N1247="zákl. přenesená",J1247,0)</f>
        <v>0</v>
      </c>
      <c r="BH1247" s="194">
        <f>IF(N1247="sníž. přenesená",J1247,0)</f>
        <v>0</v>
      </c>
      <c r="BI1247" s="194">
        <f>IF(N1247="nulová",J1247,0)</f>
        <v>0</v>
      </c>
      <c r="BJ1247" s="193" t="s">
        <v>38</v>
      </c>
      <c r="BK1247" s="194">
        <f>ROUND(I1247*H1247,2)</f>
        <v>0</v>
      </c>
      <c r="BL1247" s="193" t="s">
        <v>192</v>
      </c>
      <c r="BM1247" s="193" t="s">
        <v>1722</v>
      </c>
    </row>
    <row r="1248" spans="2:65" s="188" customFormat="1" ht="22.5" customHeight="1" x14ac:dyDescent="0.3">
      <c r="B1248" s="207"/>
      <c r="C1248" s="206" t="s">
        <v>1783</v>
      </c>
      <c r="D1248" s="206" t="s">
        <v>110</v>
      </c>
      <c r="E1248" s="205" t="s">
        <v>1724</v>
      </c>
      <c r="F1248" s="200" t="s">
        <v>1725</v>
      </c>
      <c r="G1248" s="204" t="s">
        <v>278</v>
      </c>
      <c r="H1248" s="203">
        <v>3</v>
      </c>
      <c r="I1248" s="202"/>
      <c r="J1248" s="201">
        <f>ROUND(I1248*H1248,2)</f>
        <v>0</v>
      </c>
      <c r="K1248" s="200" t="s">
        <v>1</v>
      </c>
      <c r="L1248" s="189"/>
      <c r="M1248" s="199" t="s">
        <v>1</v>
      </c>
      <c r="N1248" s="224" t="s">
        <v>26</v>
      </c>
      <c r="O1248" s="223"/>
      <c r="P1248" s="222">
        <f>O1248*H1248</f>
        <v>0</v>
      </c>
      <c r="Q1248" s="222">
        <v>3.5000000000000003E-2</v>
      </c>
      <c r="R1248" s="222">
        <f>Q1248*H1248</f>
        <v>0.10500000000000001</v>
      </c>
      <c r="S1248" s="222">
        <v>0</v>
      </c>
      <c r="T1248" s="221">
        <f>S1248*H1248</f>
        <v>0</v>
      </c>
      <c r="AR1248" s="193" t="s">
        <v>192</v>
      </c>
      <c r="AT1248" s="193" t="s">
        <v>110</v>
      </c>
      <c r="AU1248" s="193" t="s">
        <v>42</v>
      </c>
      <c r="AY1248" s="193" t="s">
        <v>108</v>
      </c>
      <c r="BE1248" s="194">
        <f>IF(N1248="základní",J1248,0)</f>
        <v>0</v>
      </c>
      <c r="BF1248" s="194">
        <f>IF(N1248="snížená",J1248,0)</f>
        <v>0</v>
      </c>
      <c r="BG1248" s="194">
        <f>IF(N1248="zákl. přenesená",J1248,0)</f>
        <v>0</v>
      </c>
      <c r="BH1248" s="194">
        <f>IF(N1248="sníž. přenesená",J1248,0)</f>
        <v>0</v>
      </c>
      <c r="BI1248" s="194">
        <f>IF(N1248="nulová",J1248,0)</f>
        <v>0</v>
      </c>
      <c r="BJ1248" s="193" t="s">
        <v>38</v>
      </c>
      <c r="BK1248" s="194">
        <f>ROUND(I1248*H1248,2)</f>
        <v>0</v>
      </c>
      <c r="BL1248" s="193" t="s">
        <v>192</v>
      </c>
      <c r="BM1248" s="193" t="s">
        <v>1726</v>
      </c>
    </row>
    <row r="1249" spans="2:65" s="188" customFormat="1" ht="22.5" customHeight="1" x14ac:dyDescent="0.3">
      <c r="B1249" s="207"/>
      <c r="C1249" s="206" t="s">
        <v>1787</v>
      </c>
      <c r="D1249" s="206" t="s">
        <v>110</v>
      </c>
      <c r="E1249" s="205" t="s">
        <v>1728</v>
      </c>
      <c r="F1249" s="200" t="s">
        <v>1729</v>
      </c>
      <c r="G1249" s="204" t="s">
        <v>163</v>
      </c>
      <c r="H1249" s="203">
        <v>3.879</v>
      </c>
      <c r="I1249" s="202"/>
      <c r="J1249" s="201">
        <f>ROUND(I1249*H1249,2)</f>
        <v>0</v>
      </c>
      <c r="K1249" s="200" t="s">
        <v>279</v>
      </c>
      <c r="L1249" s="189"/>
      <c r="M1249" s="199" t="s">
        <v>1</v>
      </c>
      <c r="N1249" s="224" t="s">
        <v>26</v>
      </c>
      <c r="O1249" s="223"/>
      <c r="P1249" s="222">
        <f>O1249*H1249</f>
        <v>0</v>
      </c>
      <c r="Q1249" s="222">
        <v>0</v>
      </c>
      <c r="R1249" s="222">
        <f>Q1249*H1249</f>
        <v>0</v>
      </c>
      <c r="S1249" s="222">
        <v>0</v>
      </c>
      <c r="T1249" s="221">
        <f>S1249*H1249</f>
        <v>0</v>
      </c>
      <c r="AR1249" s="193" t="s">
        <v>192</v>
      </c>
      <c r="AT1249" s="193" t="s">
        <v>110</v>
      </c>
      <c r="AU1249" s="193" t="s">
        <v>42</v>
      </c>
      <c r="AY1249" s="193" t="s">
        <v>108</v>
      </c>
      <c r="BE1249" s="194">
        <f>IF(N1249="základní",J1249,0)</f>
        <v>0</v>
      </c>
      <c r="BF1249" s="194">
        <f>IF(N1249="snížená",J1249,0)</f>
        <v>0</v>
      </c>
      <c r="BG1249" s="194">
        <f>IF(N1249="zákl. přenesená",J1249,0)</f>
        <v>0</v>
      </c>
      <c r="BH1249" s="194">
        <f>IF(N1249="sníž. přenesená",J1249,0)</f>
        <v>0</v>
      </c>
      <c r="BI1249" s="194">
        <f>IF(N1249="nulová",J1249,0)</f>
        <v>0</v>
      </c>
      <c r="BJ1249" s="193" t="s">
        <v>38</v>
      </c>
      <c r="BK1249" s="194">
        <f>ROUND(I1249*H1249,2)</f>
        <v>0</v>
      </c>
      <c r="BL1249" s="193" t="s">
        <v>192</v>
      </c>
      <c r="BM1249" s="193" t="s">
        <v>1730</v>
      </c>
    </row>
    <row r="1250" spans="2:65" s="208" customFormat="1" ht="29.85" customHeight="1" x14ac:dyDescent="0.3">
      <c r="B1250" s="216"/>
      <c r="D1250" s="220" t="s">
        <v>36</v>
      </c>
      <c r="E1250" s="219" t="s">
        <v>1731</v>
      </c>
      <c r="F1250" s="219" t="s">
        <v>1732</v>
      </c>
      <c r="I1250" s="218"/>
      <c r="J1250" s="217">
        <f>BK1250</f>
        <v>0</v>
      </c>
      <c r="L1250" s="216"/>
      <c r="M1250" s="215"/>
      <c r="N1250" s="213"/>
      <c r="O1250" s="213"/>
      <c r="P1250" s="214">
        <f>SUM(P1251:P1269)</f>
        <v>0</v>
      </c>
      <c r="Q1250" s="213"/>
      <c r="R1250" s="214">
        <f>SUM(R1251:R1269)</f>
        <v>0.3486881899999999</v>
      </c>
      <c r="S1250" s="213"/>
      <c r="T1250" s="212">
        <f>SUM(T1251:T1269)</f>
        <v>0</v>
      </c>
      <c r="AR1250" s="210" t="s">
        <v>42</v>
      </c>
      <c r="AT1250" s="211" t="s">
        <v>36</v>
      </c>
      <c r="AU1250" s="211" t="s">
        <v>38</v>
      </c>
      <c r="AY1250" s="210" t="s">
        <v>108</v>
      </c>
      <c r="BK1250" s="209">
        <f>SUM(BK1251:BK1269)</f>
        <v>0</v>
      </c>
    </row>
    <row r="1251" spans="2:65" s="188" customFormat="1" ht="22.5" customHeight="1" x14ac:dyDescent="0.3">
      <c r="B1251" s="207"/>
      <c r="C1251" s="206" t="s">
        <v>1791</v>
      </c>
      <c r="D1251" s="206" t="s">
        <v>110</v>
      </c>
      <c r="E1251" s="205" t="s">
        <v>1734</v>
      </c>
      <c r="F1251" s="200" t="s">
        <v>1735</v>
      </c>
      <c r="G1251" s="204" t="s">
        <v>385</v>
      </c>
      <c r="H1251" s="203">
        <v>5.56</v>
      </c>
      <c r="I1251" s="202"/>
      <c r="J1251" s="201">
        <f>ROUND(I1251*H1251,2)</f>
        <v>0</v>
      </c>
      <c r="K1251" s="200" t="s">
        <v>279</v>
      </c>
      <c r="L1251" s="189"/>
      <c r="M1251" s="199" t="s">
        <v>1</v>
      </c>
      <c r="N1251" s="224" t="s">
        <v>26</v>
      </c>
      <c r="O1251" s="223"/>
      <c r="P1251" s="222">
        <f>O1251*H1251</f>
        <v>0</v>
      </c>
      <c r="Q1251" s="222">
        <v>6.2E-4</v>
      </c>
      <c r="R1251" s="222">
        <f>Q1251*H1251</f>
        <v>3.4471999999999997E-3</v>
      </c>
      <c r="S1251" s="222">
        <v>0</v>
      </c>
      <c r="T1251" s="221">
        <f>S1251*H1251</f>
        <v>0</v>
      </c>
      <c r="AR1251" s="193" t="s">
        <v>192</v>
      </c>
      <c r="AT1251" s="193" t="s">
        <v>110</v>
      </c>
      <c r="AU1251" s="193" t="s">
        <v>42</v>
      </c>
      <c r="AY1251" s="193" t="s">
        <v>108</v>
      </c>
      <c r="BE1251" s="194">
        <f>IF(N1251="základní",J1251,0)</f>
        <v>0</v>
      </c>
      <c r="BF1251" s="194">
        <f>IF(N1251="snížená",J1251,0)</f>
        <v>0</v>
      </c>
      <c r="BG1251" s="194">
        <f>IF(N1251="zákl. přenesená",J1251,0)</f>
        <v>0</v>
      </c>
      <c r="BH1251" s="194">
        <f>IF(N1251="sníž. přenesená",J1251,0)</f>
        <v>0</v>
      </c>
      <c r="BI1251" s="194">
        <f>IF(N1251="nulová",J1251,0)</f>
        <v>0</v>
      </c>
      <c r="BJ1251" s="193" t="s">
        <v>38</v>
      </c>
      <c r="BK1251" s="194">
        <f>ROUND(I1251*H1251,2)</f>
        <v>0</v>
      </c>
      <c r="BL1251" s="193" t="s">
        <v>192</v>
      </c>
      <c r="BM1251" s="193" t="s">
        <v>1736</v>
      </c>
    </row>
    <row r="1252" spans="2:65" s="227" customFormat="1" x14ac:dyDescent="0.3">
      <c r="B1252" s="232"/>
      <c r="D1252" s="240" t="s">
        <v>117</v>
      </c>
      <c r="E1252" s="239" t="s">
        <v>1</v>
      </c>
      <c r="F1252" s="238" t="s">
        <v>1737</v>
      </c>
      <c r="H1252" s="237">
        <v>5.56</v>
      </c>
      <c r="I1252" s="233"/>
      <c r="L1252" s="232"/>
      <c r="M1252" s="231"/>
      <c r="N1252" s="230"/>
      <c r="O1252" s="230"/>
      <c r="P1252" s="230"/>
      <c r="Q1252" s="230"/>
      <c r="R1252" s="230"/>
      <c r="S1252" s="230"/>
      <c r="T1252" s="229"/>
      <c r="AT1252" s="228" t="s">
        <v>117</v>
      </c>
      <c r="AU1252" s="228" t="s">
        <v>42</v>
      </c>
      <c r="AV1252" s="227" t="s">
        <v>42</v>
      </c>
      <c r="AW1252" s="227" t="s">
        <v>19</v>
      </c>
      <c r="AX1252" s="227" t="s">
        <v>37</v>
      </c>
      <c r="AY1252" s="228" t="s">
        <v>108</v>
      </c>
    </row>
    <row r="1253" spans="2:65" s="188" customFormat="1" ht="22.5" customHeight="1" x14ac:dyDescent="0.3">
      <c r="B1253" s="207"/>
      <c r="C1253" s="206" t="s">
        <v>1795</v>
      </c>
      <c r="D1253" s="206" t="s">
        <v>110</v>
      </c>
      <c r="E1253" s="205" t="s">
        <v>1739</v>
      </c>
      <c r="F1253" s="200" t="s">
        <v>1740</v>
      </c>
      <c r="G1253" s="204" t="s">
        <v>113</v>
      </c>
      <c r="H1253" s="203">
        <v>12.632999999999999</v>
      </c>
      <c r="I1253" s="202"/>
      <c r="J1253" s="201">
        <f>ROUND(I1253*H1253,2)</f>
        <v>0</v>
      </c>
      <c r="K1253" s="200" t="s">
        <v>279</v>
      </c>
      <c r="L1253" s="189"/>
      <c r="M1253" s="199" t="s">
        <v>1</v>
      </c>
      <c r="N1253" s="224" t="s">
        <v>26</v>
      </c>
      <c r="O1253" s="223"/>
      <c r="P1253" s="222">
        <f>O1253*H1253</f>
        <v>0</v>
      </c>
      <c r="Q1253" s="222">
        <v>3.6700000000000001E-3</v>
      </c>
      <c r="R1253" s="222">
        <f>Q1253*H1253</f>
        <v>4.6363109999999999E-2</v>
      </c>
      <c r="S1253" s="222">
        <v>0</v>
      </c>
      <c r="T1253" s="221">
        <f>S1253*H1253</f>
        <v>0</v>
      </c>
      <c r="AR1253" s="193" t="s">
        <v>192</v>
      </c>
      <c r="AT1253" s="193" t="s">
        <v>110</v>
      </c>
      <c r="AU1253" s="193" t="s">
        <v>42</v>
      </c>
      <c r="AY1253" s="193" t="s">
        <v>108</v>
      </c>
      <c r="BE1253" s="194">
        <f>IF(N1253="základní",J1253,0)</f>
        <v>0</v>
      </c>
      <c r="BF1253" s="194">
        <f>IF(N1253="snížená",J1253,0)</f>
        <v>0</v>
      </c>
      <c r="BG1253" s="194">
        <f>IF(N1253="zákl. přenesená",J1253,0)</f>
        <v>0</v>
      </c>
      <c r="BH1253" s="194">
        <f>IF(N1253="sníž. přenesená",J1253,0)</f>
        <v>0</v>
      </c>
      <c r="BI1253" s="194">
        <f>IF(N1253="nulová",J1253,0)</f>
        <v>0</v>
      </c>
      <c r="BJ1253" s="193" t="s">
        <v>38</v>
      </c>
      <c r="BK1253" s="194">
        <f>ROUND(I1253*H1253,2)</f>
        <v>0</v>
      </c>
      <c r="BL1253" s="193" t="s">
        <v>192</v>
      </c>
      <c r="BM1253" s="193" t="s">
        <v>1741</v>
      </c>
    </row>
    <row r="1254" spans="2:65" s="227" customFormat="1" x14ac:dyDescent="0.3">
      <c r="B1254" s="232"/>
      <c r="D1254" s="236" t="s">
        <v>117</v>
      </c>
      <c r="E1254" s="228" t="s">
        <v>1</v>
      </c>
      <c r="F1254" s="235" t="s">
        <v>1742</v>
      </c>
      <c r="H1254" s="234">
        <v>6.133</v>
      </c>
      <c r="I1254" s="233"/>
      <c r="L1254" s="232"/>
      <c r="M1254" s="231"/>
      <c r="N1254" s="230"/>
      <c r="O1254" s="230"/>
      <c r="P1254" s="230"/>
      <c r="Q1254" s="230"/>
      <c r="R1254" s="230"/>
      <c r="S1254" s="230"/>
      <c r="T1254" s="229"/>
      <c r="AT1254" s="228" t="s">
        <v>117</v>
      </c>
      <c r="AU1254" s="228" t="s">
        <v>42</v>
      </c>
      <c r="AV1254" s="227" t="s">
        <v>42</v>
      </c>
      <c r="AW1254" s="227" t="s">
        <v>19</v>
      </c>
      <c r="AX1254" s="227" t="s">
        <v>37</v>
      </c>
      <c r="AY1254" s="228" t="s">
        <v>108</v>
      </c>
    </row>
    <row r="1255" spans="2:65" s="227" customFormat="1" x14ac:dyDescent="0.3">
      <c r="B1255" s="232"/>
      <c r="D1255" s="240" t="s">
        <v>117</v>
      </c>
      <c r="E1255" s="239" t="s">
        <v>1</v>
      </c>
      <c r="F1255" s="238" t="s">
        <v>1743</v>
      </c>
      <c r="H1255" s="237">
        <v>6.5</v>
      </c>
      <c r="I1255" s="233"/>
      <c r="L1255" s="232"/>
      <c r="M1255" s="231"/>
      <c r="N1255" s="230"/>
      <c r="O1255" s="230"/>
      <c r="P1255" s="230"/>
      <c r="Q1255" s="230"/>
      <c r="R1255" s="230"/>
      <c r="S1255" s="230"/>
      <c r="T1255" s="229"/>
      <c r="AT1255" s="228" t="s">
        <v>117</v>
      </c>
      <c r="AU1255" s="228" t="s">
        <v>42</v>
      </c>
      <c r="AV1255" s="227" t="s">
        <v>42</v>
      </c>
      <c r="AW1255" s="227" t="s">
        <v>19</v>
      </c>
      <c r="AX1255" s="227" t="s">
        <v>37</v>
      </c>
      <c r="AY1255" s="228" t="s">
        <v>108</v>
      </c>
    </row>
    <row r="1256" spans="2:65" s="188" customFormat="1" ht="22.5" customHeight="1" x14ac:dyDescent="0.3">
      <c r="B1256" s="207"/>
      <c r="C1256" s="252" t="s">
        <v>1801</v>
      </c>
      <c r="D1256" s="252" t="s">
        <v>178</v>
      </c>
      <c r="E1256" s="251" t="s">
        <v>1745</v>
      </c>
      <c r="F1256" s="246" t="s">
        <v>1746</v>
      </c>
      <c r="G1256" s="250" t="s">
        <v>113</v>
      </c>
      <c r="H1256" s="249">
        <v>15.295</v>
      </c>
      <c r="I1256" s="248"/>
      <c r="J1256" s="247">
        <f>ROUND(I1256*H1256,2)</f>
        <v>0</v>
      </c>
      <c r="K1256" s="246" t="s">
        <v>279</v>
      </c>
      <c r="L1256" s="245"/>
      <c r="M1256" s="244" t="s">
        <v>1</v>
      </c>
      <c r="N1256" s="243" t="s">
        <v>26</v>
      </c>
      <c r="O1256" s="223"/>
      <c r="P1256" s="222">
        <f>O1256*H1256</f>
        <v>0</v>
      </c>
      <c r="Q1256" s="222">
        <v>1.9199999999999998E-2</v>
      </c>
      <c r="R1256" s="222">
        <f>Q1256*H1256</f>
        <v>0.29366399999999998</v>
      </c>
      <c r="S1256" s="222">
        <v>0</v>
      </c>
      <c r="T1256" s="221">
        <f>S1256*H1256</f>
        <v>0</v>
      </c>
      <c r="AR1256" s="193" t="s">
        <v>284</v>
      </c>
      <c r="AT1256" s="193" t="s">
        <v>178</v>
      </c>
      <c r="AU1256" s="193" t="s">
        <v>42</v>
      </c>
      <c r="AY1256" s="193" t="s">
        <v>108</v>
      </c>
      <c r="BE1256" s="194">
        <f>IF(N1256="základní",J1256,0)</f>
        <v>0</v>
      </c>
      <c r="BF1256" s="194">
        <f>IF(N1256="snížená",J1256,0)</f>
        <v>0</v>
      </c>
      <c r="BG1256" s="194">
        <f>IF(N1256="zákl. přenesená",J1256,0)</f>
        <v>0</v>
      </c>
      <c r="BH1256" s="194">
        <f>IF(N1256="sníž. přenesená",J1256,0)</f>
        <v>0</v>
      </c>
      <c r="BI1256" s="194">
        <f>IF(N1256="nulová",J1256,0)</f>
        <v>0</v>
      </c>
      <c r="BJ1256" s="193" t="s">
        <v>38</v>
      </c>
      <c r="BK1256" s="194">
        <f>ROUND(I1256*H1256,2)</f>
        <v>0</v>
      </c>
      <c r="BL1256" s="193" t="s">
        <v>192</v>
      </c>
      <c r="BM1256" s="193" t="s">
        <v>1747</v>
      </c>
    </row>
    <row r="1257" spans="2:65" s="227" customFormat="1" x14ac:dyDescent="0.3">
      <c r="B1257" s="232"/>
      <c r="D1257" s="236" t="s">
        <v>117</v>
      </c>
      <c r="E1257" s="228" t="s">
        <v>1</v>
      </c>
      <c r="F1257" s="235" t="s">
        <v>1748</v>
      </c>
      <c r="H1257" s="234">
        <v>0.66700000000000004</v>
      </c>
      <c r="I1257" s="233"/>
      <c r="L1257" s="232"/>
      <c r="M1257" s="231"/>
      <c r="N1257" s="230"/>
      <c r="O1257" s="230"/>
      <c r="P1257" s="230"/>
      <c r="Q1257" s="230"/>
      <c r="R1257" s="230"/>
      <c r="S1257" s="230"/>
      <c r="T1257" s="229"/>
      <c r="AT1257" s="228" t="s">
        <v>117</v>
      </c>
      <c r="AU1257" s="228" t="s">
        <v>42</v>
      </c>
      <c r="AV1257" s="227" t="s">
        <v>42</v>
      </c>
      <c r="AW1257" s="227" t="s">
        <v>19</v>
      </c>
      <c r="AX1257" s="227" t="s">
        <v>37</v>
      </c>
      <c r="AY1257" s="228" t="s">
        <v>108</v>
      </c>
    </row>
    <row r="1258" spans="2:65" s="227" customFormat="1" x14ac:dyDescent="0.3">
      <c r="B1258" s="232"/>
      <c r="D1258" s="236" t="s">
        <v>117</v>
      </c>
      <c r="E1258" s="228" t="s">
        <v>1</v>
      </c>
      <c r="F1258" s="235" t="s">
        <v>1749</v>
      </c>
      <c r="H1258" s="234">
        <v>12.632999999999999</v>
      </c>
      <c r="I1258" s="233"/>
      <c r="L1258" s="232"/>
      <c r="M1258" s="231"/>
      <c r="N1258" s="230"/>
      <c r="O1258" s="230"/>
      <c r="P1258" s="230"/>
      <c r="Q1258" s="230"/>
      <c r="R1258" s="230"/>
      <c r="S1258" s="230"/>
      <c r="T1258" s="229"/>
      <c r="AT1258" s="228" t="s">
        <v>117</v>
      </c>
      <c r="AU1258" s="228" t="s">
        <v>42</v>
      </c>
      <c r="AV1258" s="227" t="s">
        <v>42</v>
      </c>
      <c r="AW1258" s="227" t="s">
        <v>19</v>
      </c>
      <c r="AX1258" s="227" t="s">
        <v>37</v>
      </c>
      <c r="AY1258" s="228" t="s">
        <v>108</v>
      </c>
    </row>
    <row r="1259" spans="2:65" s="227" customFormat="1" x14ac:dyDescent="0.3">
      <c r="B1259" s="232"/>
      <c r="D1259" s="240" t="s">
        <v>117</v>
      </c>
      <c r="F1259" s="238" t="s">
        <v>1750</v>
      </c>
      <c r="H1259" s="237">
        <v>15.295</v>
      </c>
      <c r="I1259" s="233"/>
      <c r="L1259" s="232"/>
      <c r="M1259" s="231"/>
      <c r="N1259" s="230"/>
      <c r="O1259" s="230"/>
      <c r="P1259" s="230"/>
      <c r="Q1259" s="230"/>
      <c r="R1259" s="230"/>
      <c r="S1259" s="230"/>
      <c r="T1259" s="229"/>
      <c r="AT1259" s="228" t="s">
        <v>117</v>
      </c>
      <c r="AU1259" s="228" t="s">
        <v>42</v>
      </c>
      <c r="AV1259" s="227" t="s">
        <v>42</v>
      </c>
      <c r="AW1259" s="227" t="s">
        <v>2</v>
      </c>
      <c r="AX1259" s="227" t="s">
        <v>38</v>
      </c>
      <c r="AY1259" s="228" t="s">
        <v>108</v>
      </c>
    </row>
    <row r="1260" spans="2:65" s="188" customFormat="1" ht="22.5" customHeight="1" x14ac:dyDescent="0.3">
      <c r="B1260" s="207"/>
      <c r="C1260" s="206" t="s">
        <v>1806</v>
      </c>
      <c r="D1260" s="206" t="s">
        <v>110</v>
      </c>
      <c r="E1260" s="205" t="s">
        <v>1752</v>
      </c>
      <c r="F1260" s="200" t="s">
        <v>1753</v>
      </c>
      <c r="G1260" s="204" t="s">
        <v>113</v>
      </c>
      <c r="H1260" s="203">
        <v>13.189</v>
      </c>
      <c r="I1260" s="202"/>
      <c r="J1260" s="201">
        <f>ROUND(I1260*H1260,2)</f>
        <v>0</v>
      </c>
      <c r="K1260" s="200" t="s">
        <v>279</v>
      </c>
      <c r="L1260" s="189"/>
      <c r="M1260" s="199" t="s">
        <v>1</v>
      </c>
      <c r="N1260" s="224" t="s">
        <v>26</v>
      </c>
      <c r="O1260" s="223"/>
      <c r="P1260" s="222">
        <f>O1260*H1260</f>
        <v>0</v>
      </c>
      <c r="Q1260" s="222">
        <v>2.9999999999999997E-4</v>
      </c>
      <c r="R1260" s="222">
        <f>Q1260*H1260</f>
        <v>3.9566999999999996E-3</v>
      </c>
      <c r="S1260" s="222">
        <v>0</v>
      </c>
      <c r="T1260" s="221">
        <f>S1260*H1260</f>
        <v>0</v>
      </c>
      <c r="AR1260" s="193" t="s">
        <v>192</v>
      </c>
      <c r="AT1260" s="193" t="s">
        <v>110</v>
      </c>
      <c r="AU1260" s="193" t="s">
        <v>42</v>
      </c>
      <c r="AY1260" s="193" t="s">
        <v>108</v>
      </c>
      <c r="BE1260" s="194">
        <f>IF(N1260="základní",J1260,0)</f>
        <v>0</v>
      </c>
      <c r="BF1260" s="194">
        <f>IF(N1260="snížená",J1260,0)</f>
        <v>0</v>
      </c>
      <c r="BG1260" s="194">
        <f>IF(N1260="zákl. přenesená",J1260,0)</f>
        <v>0</v>
      </c>
      <c r="BH1260" s="194">
        <f>IF(N1260="sníž. přenesená",J1260,0)</f>
        <v>0</v>
      </c>
      <c r="BI1260" s="194">
        <f>IF(N1260="nulová",J1260,0)</f>
        <v>0</v>
      </c>
      <c r="BJ1260" s="193" t="s">
        <v>38</v>
      </c>
      <c r="BK1260" s="194">
        <f>ROUND(I1260*H1260,2)</f>
        <v>0</v>
      </c>
      <c r="BL1260" s="193" t="s">
        <v>192</v>
      </c>
      <c r="BM1260" s="193" t="s">
        <v>1754</v>
      </c>
    </row>
    <row r="1261" spans="2:65" s="227" customFormat="1" x14ac:dyDescent="0.3">
      <c r="B1261" s="232"/>
      <c r="D1261" s="236" t="s">
        <v>117</v>
      </c>
      <c r="E1261" s="228" t="s">
        <v>1</v>
      </c>
      <c r="F1261" s="235" t="s">
        <v>1755</v>
      </c>
      <c r="H1261" s="234">
        <v>0.55600000000000005</v>
      </c>
      <c r="I1261" s="233"/>
      <c r="L1261" s="232"/>
      <c r="M1261" s="231"/>
      <c r="N1261" s="230"/>
      <c r="O1261" s="230"/>
      <c r="P1261" s="230"/>
      <c r="Q1261" s="230"/>
      <c r="R1261" s="230"/>
      <c r="S1261" s="230"/>
      <c r="T1261" s="229"/>
      <c r="AT1261" s="228" t="s">
        <v>117</v>
      </c>
      <c r="AU1261" s="228" t="s">
        <v>42</v>
      </c>
      <c r="AV1261" s="227" t="s">
        <v>42</v>
      </c>
      <c r="AW1261" s="227" t="s">
        <v>19</v>
      </c>
      <c r="AX1261" s="227" t="s">
        <v>37</v>
      </c>
      <c r="AY1261" s="228" t="s">
        <v>108</v>
      </c>
    </row>
    <row r="1262" spans="2:65" s="227" customFormat="1" x14ac:dyDescent="0.3">
      <c r="B1262" s="232"/>
      <c r="D1262" s="240" t="s">
        <v>117</v>
      </c>
      <c r="E1262" s="239" t="s">
        <v>1</v>
      </c>
      <c r="F1262" s="238" t="s">
        <v>1749</v>
      </c>
      <c r="H1262" s="237">
        <v>12.632999999999999</v>
      </c>
      <c r="I1262" s="233"/>
      <c r="L1262" s="232"/>
      <c r="M1262" s="231"/>
      <c r="N1262" s="230"/>
      <c r="O1262" s="230"/>
      <c r="P1262" s="230"/>
      <c r="Q1262" s="230"/>
      <c r="R1262" s="230"/>
      <c r="S1262" s="230"/>
      <c r="T1262" s="229"/>
      <c r="AT1262" s="228" t="s">
        <v>117</v>
      </c>
      <c r="AU1262" s="228" t="s">
        <v>42</v>
      </c>
      <c r="AV1262" s="227" t="s">
        <v>42</v>
      </c>
      <c r="AW1262" s="227" t="s">
        <v>19</v>
      </c>
      <c r="AX1262" s="227" t="s">
        <v>37</v>
      </c>
      <c r="AY1262" s="228" t="s">
        <v>108</v>
      </c>
    </row>
    <row r="1263" spans="2:65" s="188" customFormat="1" ht="22.5" customHeight="1" x14ac:dyDescent="0.3">
      <c r="B1263" s="207"/>
      <c r="C1263" s="206" t="s">
        <v>1812</v>
      </c>
      <c r="D1263" s="206" t="s">
        <v>110</v>
      </c>
      <c r="E1263" s="205" t="s">
        <v>1757</v>
      </c>
      <c r="F1263" s="200" t="s">
        <v>1758</v>
      </c>
      <c r="G1263" s="204" t="s">
        <v>385</v>
      </c>
      <c r="H1263" s="203">
        <v>8.26</v>
      </c>
      <c r="I1263" s="202"/>
      <c r="J1263" s="201">
        <f>ROUND(I1263*H1263,2)</f>
        <v>0</v>
      </c>
      <c r="K1263" s="200" t="s">
        <v>279</v>
      </c>
      <c r="L1263" s="189"/>
      <c r="M1263" s="199" t="s">
        <v>1</v>
      </c>
      <c r="N1263" s="224" t="s">
        <v>26</v>
      </c>
      <c r="O1263" s="223"/>
      <c r="P1263" s="222">
        <f>O1263*H1263</f>
        <v>0</v>
      </c>
      <c r="Q1263" s="222">
        <v>3.0000000000000001E-5</v>
      </c>
      <c r="R1263" s="222">
        <f>Q1263*H1263</f>
        <v>2.4780000000000001E-4</v>
      </c>
      <c r="S1263" s="222">
        <v>0</v>
      </c>
      <c r="T1263" s="221">
        <f>S1263*H1263</f>
        <v>0</v>
      </c>
      <c r="AR1263" s="193" t="s">
        <v>192</v>
      </c>
      <c r="AT1263" s="193" t="s">
        <v>110</v>
      </c>
      <c r="AU1263" s="193" t="s">
        <v>42</v>
      </c>
      <c r="AY1263" s="193" t="s">
        <v>108</v>
      </c>
      <c r="BE1263" s="194">
        <f>IF(N1263="základní",J1263,0)</f>
        <v>0</v>
      </c>
      <c r="BF1263" s="194">
        <f>IF(N1263="snížená",J1263,0)</f>
        <v>0</v>
      </c>
      <c r="BG1263" s="194">
        <f>IF(N1263="zákl. přenesená",J1263,0)</f>
        <v>0</v>
      </c>
      <c r="BH1263" s="194">
        <f>IF(N1263="sníž. přenesená",J1263,0)</f>
        <v>0</v>
      </c>
      <c r="BI1263" s="194">
        <f>IF(N1263="nulová",J1263,0)</f>
        <v>0</v>
      </c>
      <c r="BJ1263" s="193" t="s">
        <v>38</v>
      </c>
      <c r="BK1263" s="194">
        <f>ROUND(I1263*H1263,2)</f>
        <v>0</v>
      </c>
      <c r="BL1263" s="193" t="s">
        <v>192</v>
      </c>
      <c r="BM1263" s="193" t="s">
        <v>1759</v>
      </c>
    </row>
    <row r="1264" spans="2:65" s="227" customFormat="1" x14ac:dyDescent="0.3">
      <c r="B1264" s="232"/>
      <c r="D1264" s="240" t="s">
        <v>117</v>
      </c>
      <c r="E1264" s="239" t="s">
        <v>1</v>
      </c>
      <c r="F1264" s="238" t="s">
        <v>1760</v>
      </c>
      <c r="H1264" s="237">
        <v>8.26</v>
      </c>
      <c r="I1264" s="233"/>
      <c r="L1264" s="232"/>
      <c r="M1264" s="231"/>
      <c r="N1264" s="230"/>
      <c r="O1264" s="230"/>
      <c r="P1264" s="230"/>
      <c r="Q1264" s="230"/>
      <c r="R1264" s="230"/>
      <c r="S1264" s="230"/>
      <c r="T1264" s="229"/>
      <c r="AT1264" s="228" t="s">
        <v>117</v>
      </c>
      <c r="AU1264" s="228" t="s">
        <v>42</v>
      </c>
      <c r="AV1264" s="227" t="s">
        <v>42</v>
      </c>
      <c r="AW1264" s="227" t="s">
        <v>19</v>
      </c>
      <c r="AX1264" s="227" t="s">
        <v>37</v>
      </c>
      <c r="AY1264" s="228" t="s">
        <v>108</v>
      </c>
    </row>
    <row r="1265" spans="2:65" s="188" customFormat="1" ht="22.5" customHeight="1" x14ac:dyDescent="0.3">
      <c r="B1265" s="207"/>
      <c r="C1265" s="206" t="s">
        <v>1819</v>
      </c>
      <c r="D1265" s="206" t="s">
        <v>110</v>
      </c>
      <c r="E1265" s="205" t="s">
        <v>1762</v>
      </c>
      <c r="F1265" s="200" t="s">
        <v>1763</v>
      </c>
      <c r="G1265" s="204" t="s">
        <v>385</v>
      </c>
      <c r="H1265" s="203">
        <v>2.7</v>
      </c>
      <c r="I1265" s="202"/>
      <c r="J1265" s="201">
        <f>ROUND(I1265*H1265,2)</f>
        <v>0</v>
      </c>
      <c r="K1265" s="200" t="s">
        <v>279</v>
      </c>
      <c r="L1265" s="189"/>
      <c r="M1265" s="199" t="s">
        <v>1</v>
      </c>
      <c r="N1265" s="224" t="s">
        <v>26</v>
      </c>
      <c r="O1265" s="223"/>
      <c r="P1265" s="222">
        <f>O1265*H1265</f>
        <v>0</v>
      </c>
      <c r="Q1265" s="222">
        <v>3.4000000000000002E-4</v>
      </c>
      <c r="R1265" s="222">
        <f>Q1265*H1265</f>
        <v>9.1800000000000009E-4</v>
      </c>
      <c r="S1265" s="222">
        <v>0</v>
      </c>
      <c r="T1265" s="221">
        <f>S1265*H1265</f>
        <v>0</v>
      </c>
      <c r="AR1265" s="193" t="s">
        <v>192</v>
      </c>
      <c r="AT1265" s="193" t="s">
        <v>110</v>
      </c>
      <c r="AU1265" s="193" t="s">
        <v>42</v>
      </c>
      <c r="AY1265" s="193" t="s">
        <v>108</v>
      </c>
      <c r="BE1265" s="194">
        <f>IF(N1265="základní",J1265,0)</f>
        <v>0</v>
      </c>
      <c r="BF1265" s="194">
        <f>IF(N1265="snížená",J1265,0)</f>
        <v>0</v>
      </c>
      <c r="BG1265" s="194">
        <f>IF(N1265="zákl. přenesená",J1265,0)</f>
        <v>0</v>
      </c>
      <c r="BH1265" s="194">
        <f>IF(N1265="sníž. přenesená",J1265,0)</f>
        <v>0</v>
      </c>
      <c r="BI1265" s="194">
        <f>IF(N1265="nulová",J1265,0)</f>
        <v>0</v>
      </c>
      <c r="BJ1265" s="193" t="s">
        <v>38</v>
      </c>
      <c r="BK1265" s="194">
        <f>ROUND(I1265*H1265,2)</f>
        <v>0</v>
      </c>
      <c r="BL1265" s="193" t="s">
        <v>192</v>
      </c>
      <c r="BM1265" s="193" t="s">
        <v>1764</v>
      </c>
    </row>
    <row r="1266" spans="2:65" s="227" customFormat="1" x14ac:dyDescent="0.3">
      <c r="B1266" s="232"/>
      <c r="D1266" s="240" t="s">
        <v>117</v>
      </c>
      <c r="E1266" s="239" t="s">
        <v>1</v>
      </c>
      <c r="F1266" s="238" t="s">
        <v>1765</v>
      </c>
      <c r="H1266" s="237">
        <v>2.7</v>
      </c>
      <c r="I1266" s="233"/>
      <c r="L1266" s="232"/>
      <c r="M1266" s="231"/>
      <c r="N1266" s="230"/>
      <c r="O1266" s="230"/>
      <c r="P1266" s="230"/>
      <c r="Q1266" s="230"/>
      <c r="R1266" s="230"/>
      <c r="S1266" s="230"/>
      <c r="T1266" s="229"/>
      <c r="AT1266" s="228" t="s">
        <v>117</v>
      </c>
      <c r="AU1266" s="228" t="s">
        <v>42</v>
      </c>
      <c r="AV1266" s="227" t="s">
        <v>42</v>
      </c>
      <c r="AW1266" s="227" t="s">
        <v>19</v>
      </c>
      <c r="AX1266" s="227" t="s">
        <v>37</v>
      </c>
      <c r="AY1266" s="228" t="s">
        <v>108</v>
      </c>
    </row>
    <row r="1267" spans="2:65" s="188" customFormat="1" ht="22.5" customHeight="1" x14ac:dyDescent="0.3">
      <c r="B1267" s="207"/>
      <c r="C1267" s="252" t="s">
        <v>1828</v>
      </c>
      <c r="D1267" s="252" t="s">
        <v>178</v>
      </c>
      <c r="E1267" s="251" t="s">
        <v>1767</v>
      </c>
      <c r="F1267" s="246" t="s">
        <v>1768</v>
      </c>
      <c r="G1267" s="250" t="s">
        <v>385</v>
      </c>
      <c r="H1267" s="249">
        <v>3.0459999999999998</v>
      </c>
      <c r="I1267" s="248"/>
      <c r="J1267" s="247">
        <f>ROUND(I1267*H1267,2)</f>
        <v>0</v>
      </c>
      <c r="K1267" s="246" t="s">
        <v>279</v>
      </c>
      <c r="L1267" s="245"/>
      <c r="M1267" s="244" t="s">
        <v>1</v>
      </c>
      <c r="N1267" s="243" t="s">
        <v>26</v>
      </c>
      <c r="O1267" s="223"/>
      <c r="P1267" s="222">
        <f>O1267*H1267</f>
        <v>0</v>
      </c>
      <c r="Q1267" s="222">
        <v>3.0000000000000001E-5</v>
      </c>
      <c r="R1267" s="222">
        <f>Q1267*H1267</f>
        <v>9.1379999999999996E-5</v>
      </c>
      <c r="S1267" s="222">
        <v>0</v>
      </c>
      <c r="T1267" s="221">
        <f>S1267*H1267</f>
        <v>0</v>
      </c>
      <c r="AR1267" s="193" t="s">
        <v>284</v>
      </c>
      <c r="AT1267" s="193" t="s">
        <v>178</v>
      </c>
      <c r="AU1267" s="193" t="s">
        <v>42</v>
      </c>
      <c r="AY1267" s="193" t="s">
        <v>108</v>
      </c>
      <c r="BE1267" s="194">
        <f>IF(N1267="základní",J1267,0)</f>
        <v>0</v>
      </c>
      <c r="BF1267" s="194">
        <f>IF(N1267="snížená",J1267,0)</f>
        <v>0</v>
      </c>
      <c r="BG1267" s="194">
        <f>IF(N1267="zákl. přenesená",J1267,0)</f>
        <v>0</v>
      </c>
      <c r="BH1267" s="194">
        <f>IF(N1267="sníž. přenesená",J1267,0)</f>
        <v>0</v>
      </c>
      <c r="BI1267" s="194">
        <f>IF(N1267="nulová",J1267,0)</f>
        <v>0</v>
      </c>
      <c r="BJ1267" s="193" t="s">
        <v>38</v>
      </c>
      <c r="BK1267" s="194">
        <f>ROUND(I1267*H1267,2)</f>
        <v>0</v>
      </c>
      <c r="BL1267" s="193" t="s">
        <v>192</v>
      </c>
      <c r="BM1267" s="193" t="s">
        <v>1769</v>
      </c>
    </row>
    <row r="1268" spans="2:65" s="227" customFormat="1" x14ac:dyDescent="0.3">
      <c r="B1268" s="232"/>
      <c r="D1268" s="240" t="s">
        <v>117</v>
      </c>
      <c r="F1268" s="238" t="s">
        <v>1770</v>
      </c>
      <c r="H1268" s="237">
        <v>3.0459999999999998</v>
      </c>
      <c r="I1268" s="233"/>
      <c r="L1268" s="232"/>
      <c r="M1268" s="231"/>
      <c r="N1268" s="230"/>
      <c r="O1268" s="230"/>
      <c r="P1268" s="230"/>
      <c r="Q1268" s="230"/>
      <c r="R1268" s="230"/>
      <c r="S1268" s="230"/>
      <c r="T1268" s="229"/>
      <c r="AT1268" s="228" t="s">
        <v>117</v>
      </c>
      <c r="AU1268" s="228" t="s">
        <v>42</v>
      </c>
      <c r="AV1268" s="227" t="s">
        <v>42</v>
      </c>
      <c r="AW1268" s="227" t="s">
        <v>2</v>
      </c>
      <c r="AX1268" s="227" t="s">
        <v>38</v>
      </c>
      <c r="AY1268" s="228" t="s">
        <v>108</v>
      </c>
    </row>
    <row r="1269" spans="2:65" s="188" customFormat="1" ht="22.5" customHeight="1" x14ac:dyDescent="0.3">
      <c r="B1269" s="207"/>
      <c r="C1269" s="206" t="s">
        <v>1834</v>
      </c>
      <c r="D1269" s="206" t="s">
        <v>110</v>
      </c>
      <c r="E1269" s="205" t="s">
        <v>1772</v>
      </c>
      <c r="F1269" s="200" t="s">
        <v>1773</v>
      </c>
      <c r="G1269" s="204" t="s">
        <v>163</v>
      </c>
      <c r="H1269" s="203">
        <v>0.34899999999999998</v>
      </c>
      <c r="I1269" s="202"/>
      <c r="J1269" s="201">
        <f>ROUND(I1269*H1269,2)</f>
        <v>0</v>
      </c>
      <c r="K1269" s="200" t="s">
        <v>279</v>
      </c>
      <c r="L1269" s="189"/>
      <c r="M1269" s="199" t="s">
        <v>1</v>
      </c>
      <c r="N1269" s="224" t="s">
        <v>26</v>
      </c>
      <c r="O1269" s="223"/>
      <c r="P1269" s="222">
        <f>O1269*H1269</f>
        <v>0</v>
      </c>
      <c r="Q1269" s="222">
        <v>0</v>
      </c>
      <c r="R1269" s="222">
        <f>Q1269*H1269</f>
        <v>0</v>
      </c>
      <c r="S1269" s="222">
        <v>0</v>
      </c>
      <c r="T1269" s="221">
        <f>S1269*H1269</f>
        <v>0</v>
      </c>
      <c r="AR1269" s="193" t="s">
        <v>192</v>
      </c>
      <c r="AT1269" s="193" t="s">
        <v>110</v>
      </c>
      <c r="AU1269" s="193" t="s">
        <v>42</v>
      </c>
      <c r="AY1269" s="193" t="s">
        <v>108</v>
      </c>
      <c r="BE1269" s="194">
        <f>IF(N1269="základní",J1269,0)</f>
        <v>0</v>
      </c>
      <c r="BF1269" s="194">
        <f>IF(N1269="snížená",J1269,0)</f>
        <v>0</v>
      </c>
      <c r="BG1269" s="194">
        <f>IF(N1269="zákl. přenesená",J1269,0)</f>
        <v>0</v>
      </c>
      <c r="BH1269" s="194">
        <f>IF(N1269="sníž. přenesená",J1269,0)</f>
        <v>0</v>
      </c>
      <c r="BI1269" s="194">
        <f>IF(N1269="nulová",J1269,0)</f>
        <v>0</v>
      </c>
      <c r="BJ1269" s="193" t="s">
        <v>38</v>
      </c>
      <c r="BK1269" s="194">
        <f>ROUND(I1269*H1269,2)</f>
        <v>0</v>
      </c>
      <c r="BL1269" s="193" t="s">
        <v>192</v>
      </c>
      <c r="BM1269" s="193" t="s">
        <v>1774</v>
      </c>
    </row>
    <row r="1270" spans="2:65" s="208" customFormat="1" ht="29.85" customHeight="1" x14ac:dyDescent="0.3">
      <c r="B1270" s="216"/>
      <c r="D1270" s="220" t="s">
        <v>36</v>
      </c>
      <c r="E1270" s="219" t="s">
        <v>1775</v>
      </c>
      <c r="F1270" s="219" t="s">
        <v>1776</v>
      </c>
      <c r="I1270" s="218"/>
      <c r="J1270" s="217">
        <f>BK1270</f>
        <v>0</v>
      </c>
      <c r="L1270" s="216"/>
      <c r="M1270" s="215"/>
      <c r="N1270" s="213"/>
      <c r="O1270" s="213"/>
      <c r="P1270" s="214">
        <f>SUM(P1271:P1283)</f>
        <v>0</v>
      </c>
      <c r="Q1270" s="213"/>
      <c r="R1270" s="214">
        <f>SUM(R1271:R1283)</f>
        <v>6.2004E-3</v>
      </c>
      <c r="S1270" s="213"/>
      <c r="T1270" s="212">
        <f>SUM(T1271:T1283)</f>
        <v>0</v>
      </c>
      <c r="AR1270" s="210" t="s">
        <v>42</v>
      </c>
      <c r="AT1270" s="211" t="s">
        <v>36</v>
      </c>
      <c r="AU1270" s="211" t="s">
        <v>38</v>
      </c>
      <c r="AY1270" s="210" t="s">
        <v>108</v>
      </c>
      <c r="BK1270" s="209">
        <f>SUM(BK1271:BK1283)</f>
        <v>0</v>
      </c>
    </row>
    <row r="1271" spans="2:65" s="188" customFormat="1" ht="22.5" customHeight="1" x14ac:dyDescent="0.3">
      <c r="B1271" s="207"/>
      <c r="C1271" s="206" t="s">
        <v>1840</v>
      </c>
      <c r="D1271" s="206" t="s">
        <v>110</v>
      </c>
      <c r="E1271" s="205" t="s">
        <v>1778</v>
      </c>
      <c r="F1271" s="200" t="s">
        <v>1779</v>
      </c>
      <c r="G1271" s="204" t="s">
        <v>113</v>
      </c>
      <c r="H1271" s="203">
        <v>11.25</v>
      </c>
      <c r="I1271" s="202"/>
      <c r="J1271" s="201">
        <f>ROUND(I1271*H1271,2)</f>
        <v>0</v>
      </c>
      <c r="K1271" s="200" t="s">
        <v>114</v>
      </c>
      <c r="L1271" s="189"/>
      <c r="M1271" s="199" t="s">
        <v>1</v>
      </c>
      <c r="N1271" s="224" t="s">
        <v>26</v>
      </c>
      <c r="O1271" s="223"/>
      <c r="P1271" s="222">
        <f>O1271*H1271</f>
        <v>0</v>
      </c>
      <c r="Q1271" s="222">
        <v>8.0000000000000007E-5</v>
      </c>
      <c r="R1271" s="222">
        <f>Q1271*H1271</f>
        <v>9.0000000000000008E-4</v>
      </c>
      <c r="S1271" s="222">
        <v>0</v>
      </c>
      <c r="T1271" s="221">
        <f>S1271*H1271</f>
        <v>0</v>
      </c>
      <c r="AR1271" s="193" t="s">
        <v>192</v>
      </c>
      <c r="AT1271" s="193" t="s">
        <v>110</v>
      </c>
      <c r="AU1271" s="193" t="s">
        <v>42</v>
      </c>
      <c r="AY1271" s="193" t="s">
        <v>108</v>
      </c>
      <c r="BE1271" s="194">
        <f>IF(N1271="základní",J1271,0)</f>
        <v>0</v>
      </c>
      <c r="BF1271" s="194">
        <f>IF(N1271="snížená",J1271,0)</f>
        <v>0</v>
      </c>
      <c r="BG1271" s="194">
        <f>IF(N1271="zákl. přenesená",J1271,0)</f>
        <v>0</v>
      </c>
      <c r="BH1271" s="194">
        <f>IF(N1271="sníž. přenesená",J1271,0)</f>
        <v>0</v>
      </c>
      <c r="BI1271" s="194">
        <f>IF(N1271="nulová",J1271,0)</f>
        <v>0</v>
      </c>
      <c r="BJ1271" s="193" t="s">
        <v>38</v>
      </c>
      <c r="BK1271" s="194">
        <f>ROUND(I1271*H1271,2)</f>
        <v>0</v>
      </c>
      <c r="BL1271" s="193" t="s">
        <v>192</v>
      </c>
      <c r="BM1271" s="193" t="s">
        <v>1780</v>
      </c>
    </row>
    <row r="1272" spans="2:65" s="227" customFormat="1" x14ac:dyDescent="0.3">
      <c r="B1272" s="232"/>
      <c r="D1272" s="236" t="s">
        <v>117</v>
      </c>
      <c r="E1272" s="228" t="s">
        <v>1</v>
      </c>
      <c r="F1272" s="235" t="s">
        <v>1781</v>
      </c>
      <c r="H1272" s="234">
        <v>6.25</v>
      </c>
      <c r="I1272" s="233"/>
      <c r="L1272" s="232"/>
      <c r="M1272" s="231"/>
      <c r="N1272" s="230"/>
      <c r="O1272" s="230"/>
      <c r="P1272" s="230"/>
      <c r="Q1272" s="230"/>
      <c r="R1272" s="230"/>
      <c r="S1272" s="230"/>
      <c r="T1272" s="229"/>
      <c r="AT1272" s="228" t="s">
        <v>117</v>
      </c>
      <c r="AU1272" s="228" t="s">
        <v>42</v>
      </c>
      <c r="AV1272" s="227" t="s">
        <v>42</v>
      </c>
      <c r="AW1272" s="227" t="s">
        <v>19</v>
      </c>
      <c r="AX1272" s="227" t="s">
        <v>37</v>
      </c>
      <c r="AY1272" s="228" t="s">
        <v>108</v>
      </c>
    </row>
    <row r="1273" spans="2:65" s="227" customFormat="1" x14ac:dyDescent="0.3">
      <c r="B1273" s="232"/>
      <c r="D1273" s="240" t="s">
        <v>117</v>
      </c>
      <c r="E1273" s="239" t="s">
        <v>1</v>
      </c>
      <c r="F1273" s="238" t="s">
        <v>1782</v>
      </c>
      <c r="H1273" s="237">
        <v>5</v>
      </c>
      <c r="I1273" s="233"/>
      <c r="L1273" s="232"/>
      <c r="M1273" s="231"/>
      <c r="N1273" s="230"/>
      <c r="O1273" s="230"/>
      <c r="P1273" s="230"/>
      <c r="Q1273" s="230"/>
      <c r="R1273" s="230"/>
      <c r="S1273" s="230"/>
      <c r="T1273" s="229"/>
      <c r="AT1273" s="228" t="s">
        <v>117</v>
      </c>
      <c r="AU1273" s="228" t="s">
        <v>42</v>
      </c>
      <c r="AV1273" s="227" t="s">
        <v>42</v>
      </c>
      <c r="AW1273" s="227" t="s">
        <v>19</v>
      </c>
      <c r="AX1273" s="227" t="s">
        <v>37</v>
      </c>
      <c r="AY1273" s="228" t="s">
        <v>108</v>
      </c>
    </row>
    <row r="1274" spans="2:65" s="188" customFormat="1" ht="31.5" customHeight="1" x14ac:dyDescent="0.3">
      <c r="B1274" s="207"/>
      <c r="C1274" s="206" t="s">
        <v>1845</v>
      </c>
      <c r="D1274" s="206" t="s">
        <v>110</v>
      </c>
      <c r="E1274" s="205" t="s">
        <v>1784</v>
      </c>
      <c r="F1274" s="200" t="s">
        <v>1785</v>
      </c>
      <c r="G1274" s="204" t="s">
        <v>113</v>
      </c>
      <c r="H1274" s="203">
        <v>11.25</v>
      </c>
      <c r="I1274" s="202"/>
      <c r="J1274" s="201">
        <f>ROUND(I1274*H1274,2)</f>
        <v>0</v>
      </c>
      <c r="K1274" s="200" t="s">
        <v>114</v>
      </c>
      <c r="L1274" s="189"/>
      <c r="M1274" s="199" t="s">
        <v>1</v>
      </c>
      <c r="N1274" s="224" t="s">
        <v>26</v>
      </c>
      <c r="O1274" s="223"/>
      <c r="P1274" s="222">
        <f>O1274*H1274</f>
        <v>0</v>
      </c>
      <c r="Q1274" s="222">
        <v>1.3999999999999999E-4</v>
      </c>
      <c r="R1274" s="222">
        <f>Q1274*H1274</f>
        <v>1.5749999999999998E-3</v>
      </c>
      <c r="S1274" s="222">
        <v>0</v>
      </c>
      <c r="T1274" s="221">
        <f>S1274*H1274</f>
        <v>0</v>
      </c>
      <c r="AR1274" s="193" t="s">
        <v>192</v>
      </c>
      <c r="AT1274" s="193" t="s">
        <v>110</v>
      </c>
      <c r="AU1274" s="193" t="s">
        <v>42</v>
      </c>
      <c r="AY1274" s="193" t="s">
        <v>108</v>
      </c>
      <c r="BE1274" s="194">
        <f>IF(N1274="základní",J1274,0)</f>
        <v>0</v>
      </c>
      <c r="BF1274" s="194">
        <f>IF(N1274="snížená",J1274,0)</f>
        <v>0</v>
      </c>
      <c r="BG1274" s="194">
        <f>IF(N1274="zákl. přenesená",J1274,0)</f>
        <v>0</v>
      </c>
      <c r="BH1274" s="194">
        <f>IF(N1274="sníž. přenesená",J1274,0)</f>
        <v>0</v>
      </c>
      <c r="BI1274" s="194">
        <f>IF(N1274="nulová",J1274,0)</f>
        <v>0</v>
      </c>
      <c r="BJ1274" s="193" t="s">
        <v>38</v>
      </c>
      <c r="BK1274" s="194">
        <f>ROUND(I1274*H1274,2)</f>
        <v>0</v>
      </c>
      <c r="BL1274" s="193" t="s">
        <v>192</v>
      </c>
      <c r="BM1274" s="193" t="s">
        <v>1786</v>
      </c>
    </row>
    <row r="1275" spans="2:65" s="227" customFormat="1" x14ac:dyDescent="0.3">
      <c r="B1275" s="232"/>
      <c r="D1275" s="236" t="s">
        <v>117</v>
      </c>
      <c r="E1275" s="228" t="s">
        <v>1</v>
      </c>
      <c r="F1275" s="235" t="s">
        <v>1781</v>
      </c>
      <c r="H1275" s="234">
        <v>6.25</v>
      </c>
      <c r="I1275" s="233"/>
      <c r="L1275" s="232"/>
      <c r="M1275" s="231"/>
      <c r="N1275" s="230"/>
      <c r="O1275" s="230"/>
      <c r="P1275" s="230"/>
      <c r="Q1275" s="230"/>
      <c r="R1275" s="230"/>
      <c r="S1275" s="230"/>
      <c r="T1275" s="229"/>
      <c r="AT1275" s="228" t="s">
        <v>117</v>
      </c>
      <c r="AU1275" s="228" t="s">
        <v>42</v>
      </c>
      <c r="AV1275" s="227" t="s">
        <v>42</v>
      </c>
      <c r="AW1275" s="227" t="s">
        <v>19</v>
      </c>
      <c r="AX1275" s="227" t="s">
        <v>37</v>
      </c>
      <c r="AY1275" s="228" t="s">
        <v>108</v>
      </c>
    </row>
    <row r="1276" spans="2:65" s="227" customFormat="1" x14ac:dyDescent="0.3">
      <c r="B1276" s="232"/>
      <c r="D1276" s="240" t="s">
        <v>117</v>
      </c>
      <c r="E1276" s="239" t="s">
        <v>1</v>
      </c>
      <c r="F1276" s="238" t="s">
        <v>1782</v>
      </c>
      <c r="H1276" s="237">
        <v>5</v>
      </c>
      <c r="I1276" s="233"/>
      <c r="L1276" s="232"/>
      <c r="M1276" s="231"/>
      <c r="N1276" s="230"/>
      <c r="O1276" s="230"/>
      <c r="P1276" s="230"/>
      <c r="Q1276" s="230"/>
      <c r="R1276" s="230"/>
      <c r="S1276" s="230"/>
      <c r="T1276" s="229"/>
      <c r="AT1276" s="228" t="s">
        <v>117</v>
      </c>
      <c r="AU1276" s="228" t="s">
        <v>42</v>
      </c>
      <c r="AV1276" s="227" t="s">
        <v>42</v>
      </c>
      <c r="AW1276" s="227" t="s">
        <v>19</v>
      </c>
      <c r="AX1276" s="227" t="s">
        <v>37</v>
      </c>
      <c r="AY1276" s="228" t="s">
        <v>108</v>
      </c>
    </row>
    <row r="1277" spans="2:65" s="188" customFormat="1" ht="22.5" customHeight="1" x14ac:dyDescent="0.3">
      <c r="B1277" s="207"/>
      <c r="C1277" s="206" t="s">
        <v>1849</v>
      </c>
      <c r="D1277" s="206" t="s">
        <v>110</v>
      </c>
      <c r="E1277" s="205" t="s">
        <v>1788</v>
      </c>
      <c r="F1277" s="200" t="s">
        <v>1789</v>
      </c>
      <c r="G1277" s="204" t="s">
        <v>113</v>
      </c>
      <c r="H1277" s="203">
        <v>11.25</v>
      </c>
      <c r="I1277" s="202"/>
      <c r="J1277" s="201">
        <f>ROUND(I1277*H1277,2)</f>
        <v>0</v>
      </c>
      <c r="K1277" s="200" t="s">
        <v>114</v>
      </c>
      <c r="L1277" s="189"/>
      <c r="M1277" s="199" t="s">
        <v>1</v>
      </c>
      <c r="N1277" s="224" t="s">
        <v>26</v>
      </c>
      <c r="O1277" s="223"/>
      <c r="P1277" s="222">
        <f>O1277*H1277</f>
        <v>0</v>
      </c>
      <c r="Q1277" s="222">
        <v>1.3999999999999999E-4</v>
      </c>
      <c r="R1277" s="222">
        <f>Q1277*H1277</f>
        <v>1.5749999999999998E-3</v>
      </c>
      <c r="S1277" s="222">
        <v>0</v>
      </c>
      <c r="T1277" s="221">
        <f>S1277*H1277</f>
        <v>0</v>
      </c>
      <c r="AR1277" s="193" t="s">
        <v>192</v>
      </c>
      <c r="AT1277" s="193" t="s">
        <v>110</v>
      </c>
      <c r="AU1277" s="193" t="s">
        <v>42</v>
      </c>
      <c r="AY1277" s="193" t="s">
        <v>108</v>
      </c>
      <c r="BE1277" s="194">
        <f>IF(N1277="základní",J1277,0)</f>
        <v>0</v>
      </c>
      <c r="BF1277" s="194">
        <f>IF(N1277="snížená",J1277,0)</f>
        <v>0</v>
      </c>
      <c r="BG1277" s="194">
        <f>IF(N1277="zákl. přenesená",J1277,0)</f>
        <v>0</v>
      </c>
      <c r="BH1277" s="194">
        <f>IF(N1277="sníž. přenesená",J1277,0)</f>
        <v>0</v>
      </c>
      <c r="BI1277" s="194">
        <f>IF(N1277="nulová",J1277,0)</f>
        <v>0</v>
      </c>
      <c r="BJ1277" s="193" t="s">
        <v>38</v>
      </c>
      <c r="BK1277" s="194">
        <f>ROUND(I1277*H1277,2)</f>
        <v>0</v>
      </c>
      <c r="BL1277" s="193" t="s">
        <v>192</v>
      </c>
      <c r="BM1277" s="193" t="s">
        <v>1790</v>
      </c>
    </row>
    <row r="1278" spans="2:65" s="227" customFormat="1" x14ac:dyDescent="0.3">
      <c r="B1278" s="232"/>
      <c r="D1278" s="236" t="s">
        <v>117</v>
      </c>
      <c r="E1278" s="228" t="s">
        <v>1</v>
      </c>
      <c r="F1278" s="235" t="s">
        <v>1781</v>
      </c>
      <c r="H1278" s="234">
        <v>6.25</v>
      </c>
      <c r="I1278" s="233"/>
      <c r="L1278" s="232"/>
      <c r="M1278" s="231"/>
      <c r="N1278" s="230"/>
      <c r="O1278" s="230"/>
      <c r="P1278" s="230"/>
      <c r="Q1278" s="230"/>
      <c r="R1278" s="230"/>
      <c r="S1278" s="230"/>
      <c r="T1278" s="229"/>
      <c r="AT1278" s="228" t="s">
        <v>117</v>
      </c>
      <c r="AU1278" s="228" t="s">
        <v>42</v>
      </c>
      <c r="AV1278" s="227" t="s">
        <v>42</v>
      </c>
      <c r="AW1278" s="227" t="s">
        <v>19</v>
      </c>
      <c r="AX1278" s="227" t="s">
        <v>37</v>
      </c>
      <c r="AY1278" s="228" t="s">
        <v>108</v>
      </c>
    </row>
    <row r="1279" spans="2:65" s="227" customFormat="1" x14ac:dyDescent="0.3">
      <c r="B1279" s="232"/>
      <c r="D1279" s="240" t="s">
        <v>117</v>
      </c>
      <c r="E1279" s="239" t="s">
        <v>1</v>
      </c>
      <c r="F1279" s="238" t="s">
        <v>1782</v>
      </c>
      <c r="H1279" s="237">
        <v>5</v>
      </c>
      <c r="I1279" s="233"/>
      <c r="L1279" s="232"/>
      <c r="M1279" s="231"/>
      <c r="N1279" s="230"/>
      <c r="O1279" s="230"/>
      <c r="P1279" s="230"/>
      <c r="Q1279" s="230"/>
      <c r="R1279" s="230"/>
      <c r="S1279" s="230"/>
      <c r="T1279" s="229"/>
      <c r="AT1279" s="228" t="s">
        <v>117</v>
      </c>
      <c r="AU1279" s="228" t="s">
        <v>42</v>
      </c>
      <c r="AV1279" s="227" t="s">
        <v>42</v>
      </c>
      <c r="AW1279" s="227" t="s">
        <v>19</v>
      </c>
      <c r="AX1279" s="227" t="s">
        <v>37</v>
      </c>
      <c r="AY1279" s="228" t="s">
        <v>108</v>
      </c>
    </row>
    <row r="1280" spans="2:65" s="188" customFormat="1" ht="22.5" customHeight="1" x14ac:dyDescent="0.3">
      <c r="B1280" s="207"/>
      <c r="C1280" s="206" t="s">
        <v>1853</v>
      </c>
      <c r="D1280" s="206" t="s">
        <v>110</v>
      </c>
      <c r="E1280" s="205" t="s">
        <v>1792</v>
      </c>
      <c r="F1280" s="200" t="s">
        <v>1793</v>
      </c>
      <c r="G1280" s="204" t="s">
        <v>113</v>
      </c>
      <c r="H1280" s="203">
        <v>3.84</v>
      </c>
      <c r="I1280" s="202"/>
      <c r="J1280" s="201">
        <f>ROUND(I1280*H1280,2)</f>
        <v>0</v>
      </c>
      <c r="K1280" s="200" t="s">
        <v>114</v>
      </c>
      <c r="L1280" s="189"/>
      <c r="M1280" s="199" t="s">
        <v>1</v>
      </c>
      <c r="N1280" s="224" t="s">
        <v>26</v>
      </c>
      <c r="O1280" s="223"/>
      <c r="P1280" s="222">
        <f>O1280*H1280</f>
        <v>0</v>
      </c>
      <c r="Q1280" s="222">
        <v>2.3000000000000001E-4</v>
      </c>
      <c r="R1280" s="222">
        <f>Q1280*H1280</f>
        <v>8.832E-4</v>
      </c>
      <c r="S1280" s="222">
        <v>0</v>
      </c>
      <c r="T1280" s="221">
        <f>S1280*H1280</f>
        <v>0</v>
      </c>
      <c r="AR1280" s="193" t="s">
        <v>192</v>
      </c>
      <c r="AT1280" s="193" t="s">
        <v>110</v>
      </c>
      <c r="AU1280" s="193" t="s">
        <v>42</v>
      </c>
      <c r="AY1280" s="193" t="s">
        <v>108</v>
      </c>
      <c r="BE1280" s="194">
        <f>IF(N1280="základní",J1280,0)</f>
        <v>0</v>
      </c>
      <c r="BF1280" s="194">
        <f>IF(N1280="snížená",J1280,0)</f>
        <v>0</v>
      </c>
      <c r="BG1280" s="194">
        <f>IF(N1280="zákl. přenesená",J1280,0)</f>
        <v>0</v>
      </c>
      <c r="BH1280" s="194">
        <f>IF(N1280="sníž. přenesená",J1280,0)</f>
        <v>0</v>
      </c>
      <c r="BI1280" s="194">
        <f>IF(N1280="nulová",J1280,0)</f>
        <v>0</v>
      </c>
      <c r="BJ1280" s="193" t="s">
        <v>38</v>
      </c>
      <c r="BK1280" s="194">
        <f>ROUND(I1280*H1280,2)</f>
        <v>0</v>
      </c>
      <c r="BL1280" s="193" t="s">
        <v>192</v>
      </c>
      <c r="BM1280" s="193" t="s">
        <v>1794</v>
      </c>
    </row>
    <row r="1281" spans="2:65" s="227" customFormat="1" x14ac:dyDescent="0.3">
      <c r="B1281" s="232"/>
      <c r="D1281" s="240" t="s">
        <v>117</v>
      </c>
      <c r="E1281" s="239" t="s">
        <v>1</v>
      </c>
      <c r="F1281" s="238" t="s">
        <v>1206</v>
      </c>
      <c r="H1281" s="237">
        <v>3.84</v>
      </c>
      <c r="I1281" s="233"/>
      <c r="L1281" s="232"/>
      <c r="M1281" s="231"/>
      <c r="N1281" s="230"/>
      <c r="O1281" s="230"/>
      <c r="P1281" s="230"/>
      <c r="Q1281" s="230"/>
      <c r="R1281" s="230"/>
      <c r="S1281" s="230"/>
      <c r="T1281" s="229"/>
      <c r="AT1281" s="228" t="s">
        <v>117</v>
      </c>
      <c r="AU1281" s="228" t="s">
        <v>42</v>
      </c>
      <c r="AV1281" s="227" t="s">
        <v>42</v>
      </c>
      <c r="AW1281" s="227" t="s">
        <v>19</v>
      </c>
      <c r="AX1281" s="227" t="s">
        <v>37</v>
      </c>
      <c r="AY1281" s="228" t="s">
        <v>108</v>
      </c>
    </row>
    <row r="1282" spans="2:65" s="188" customFormat="1" ht="22.5" customHeight="1" x14ac:dyDescent="0.3">
      <c r="B1282" s="207"/>
      <c r="C1282" s="206" t="s">
        <v>1859</v>
      </c>
      <c r="D1282" s="206" t="s">
        <v>110</v>
      </c>
      <c r="E1282" s="205" t="s">
        <v>1796</v>
      </c>
      <c r="F1282" s="200" t="s">
        <v>1797</v>
      </c>
      <c r="G1282" s="204" t="s">
        <v>113</v>
      </c>
      <c r="H1282" s="203">
        <v>3.84</v>
      </c>
      <c r="I1282" s="202"/>
      <c r="J1282" s="201">
        <f>ROUND(I1282*H1282,2)</f>
        <v>0</v>
      </c>
      <c r="K1282" s="200" t="s">
        <v>114</v>
      </c>
      <c r="L1282" s="189"/>
      <c r="M1282" s="199" t="s">
        <v>1</v>
      </c>
      <c r="N1282" s="224" t="s">
        <v>26</v>
      </c>
      <c r="O1282" s="223"/>
      <c r="P1282" s="222">
        <f>O1282*H1282</f>
        <v>0</v>
      </c>
      <c r="Q1282" s="222">
        <v>3.3E-4</v>
      </c>
      <c r="R1282" s="222">
        <f>Q1282*H1282</f>
        <v>1.2672E-3</v>
      </c>
      <c r="S1282" s="222">
        <v>0</v>
      </c>
      <c r="T1282" s="221">
        <f>S1282*H1282</f>
        <v>0</v>
      </c>
      <c r="AR1282" s="193" t="s">
        <v>192</v>
      </c>
      <c r="AT1282" s="193" t="s">
        <v>110</v>
      </c>
      <c r="AU1282" s="193" t="s">
        <v>42</v>
      </c>
      <c r="AY1282" s="193" t="s">
        <v>108</v>
      </c>
      <c r="BE1282" s="194">
        <f>IF(N1282="základní",J1282,0)</f>
        <v>0</v>
      </c>
      <c r="BF1282" s="194">
        <f>IF(N1282="snížená",J1282,0)</f>
        <v>0</v>
      </c>
      <c r="BG1282" s="194">
        <f>IF(N1282="zákl. přenesená",J1282,0)</f>
        <v>0</v>
      </c>
      <c r="BH1282" s="194">
        <f>IF(N1282="sníž. přenesená",J1282,0)</f>
        <v>0</v>
      </c>
      <c r="BI1282" s="194">
        <f>IF(N1282="nulová",J1282,0)</f>
        <v>0</v>
      </c>
      <c r="BJ1282" s="193" t="s">
        <v>38</v>
      </c>
      <c r="BK1282" s="194">
        <f>ROUND(I1282*H1282,2)</f>
        <v>0</v>
      </c>
      <c r="BL1282" s="193" t="s">
        <v>192</v>
      </c>
      <c r="BM1282" s="193" t="s">
        <v>1798</v>
      </c>
    </row>
    <row r="1283" spans="2:65" s="227" customFormat="1" x14ac:dyDescent="0.3">
      <c r="B1283" s="232"/>
      <c r="D1283" s="236" t="s">
        <v>117</v>
      </c>
      <c r="E1283" s="228" t="s">
        <v>1</v>
      </c>
      <c r="F1283" s="235" t="s">
        <v>1206</v>
      </c>
      <c r="H1283" s="234">
        <v>3.84</v>
      </c>
      <c r="I1283" s="233"/>
      <c r="L1283" s="232"/>
      <c r="M1283" s="231"/>
      <c r="N1283" s="230"/>
      <c r="O1283" s="230"/>
      <c r="P1283" s="230"/>
      <c r="Q1283" s="230"/>
      <c r="R1283" s="230"/>
      <c r="S1283" s="230"/>
      <c r="T1283" s="229"/>
      <c r="AT1283" s="228" t="s">
        <v>117</v>
      </c>
      <c r="AU1283" s="228" t="s">
        <v>42</v>
      </c>
      <c r="AV1283" s="227" t="s">
        <v>42</v>
      </c>
      <c r="AW1283" s="227" t="s">
        <v>19</v>
      </c>
      <c r="AX1283" s="227" t="s">
        <v>37</v>
      </c>
      <c r="AY1283" s="228" t="s">
        <v>108</v>
      </c>
    </row>
    <row r="1284" spans="2:65" s="208" customFormat="1" ht="29.85" customHeight="1" x14ac:dyDescent="0.3">
      <c r="B1284" s="216"/>
      <c r="D1284" s="220" t="s">
        <v>36</v>
      </c>
      <c r="E1284" s="219" t="s">
        <v>1799</v>
      </c>
      <c r="F1284" s="219" t="s">
        <v>1800</v>
      </c>
      <c r="I1284" s="218"/>
      <c r="J1284" s="217">
        <f>BK1284</f>
        <v>0</v>
      </c>
      <c r="L1284" s="216"/>
      <c r="M1284" s="215"/>
      <c r="N1284" s="213"/>
      <c r="O1284" s="213"/>
      <c r="P1284" s="214">
        <f>SUM(P1285:P1288)</f>
        <v>0</v>
      </c>
      <c r="Q1284" s="213"/>
      <c r="R1284" s="214">
        <f>SUM(R1285:R1288)</f>
        <v>0.36749999999999999</v>
      </c>
      <c r="S1284" s="213"/>
      <c r="T1284" s="212">
        <f>SUM(T1285:T1288)</f>
        <v>0</v>
      </c>
      <c r="AR1284" s="210" t="s">
        <v>42</v>
      </c>
      <c r="AT1284" s="211" t="s">
        <v>36</v>
      </c>
      <c r="AU1284" s="211" t="s">
        <v>38</v>
      </c>
      <c r="AY1284" s="210" t="s">
        <v>108</v>
      </c>
      <c r="BK1284" s="209">
        <f>SUM(BK1285:BK1288)</f>
        <v>0</v>
      </c>
    </row>
    <row r="1285" spans="2:65" s="188" customFormat="1" ht="22.5" customHeight="1" x14ac:dyDescent="0.3">
      <c r="B1285" s="207"/>
      <c r="C1285" s="206" t="s">
        <v>1865</v>
      </c>
      <c r="D1285" s="206" t="s">
        <v>110</v>
      </c>
      <c r="E1285" s="205" t="s">
        <v>1802</v>
      </c>
      <c r="F1285" s="200" t="s">
        <v>1803</v>
      </c>
      <c r="G1285" s="204" t="s">
        <v>113</v>
      </c>
      <c r="H1285" s="203">
        <v>750</v>
      </c>
      <c r="I1285" s="202"/>
      <c r="J1285" s="201">
        <f>ROUND(I1285*H1285,2)</f>
        <v>0</v>
      </c>
      <c r="K1285" s="200" t="s">
        <v>279</v>
      </c>
      <c r="L1285" s="189"/>
      <c r="M1285" s="199" t="s">
        <v>1</v>
      </c>
      <c r="N1285" s="224" t="s">
        <v>26</v>
      </c>
      <c r="O1285" s="223"/>
      <c r="P1285" s="222">
        <f>O1285*H1285</f>
        <v>0</v>
      </c>
      <c r="Q1285" s="222">
        <v>2.0000000000000001E-4</v>
      </c>
      <c r="R1285" s="222">
        <f>Q1285*H1285</f>
        <v>0.15</v>
      </c>
      <c r="S1285" s="222">
        <v>0</v>
      </c>
      <c r="T1285" s="221">
        <f>S1285*H1285</f>
        <v>0</v>
      </c>
      <c r="AR1285" s="193" t="s">
        <v>192</v>
      </c>
      <c r="AT1285" s="193" t="s">
        <v>110</v>
      </c>
      <c r="AU1285" s="193" t="s">
        <v>42</v>
      </c>
      <c r="AY1285" s="193" t="s">
        <v>108</v>
      </c>
      <c r="BE1285" s="194">
        <f>IF(N1285="základní",J1285,0)</f>
        <v>0</v>
      </c>
      <c r="BF1285" s="194">
        <f>IF(N1285="snížená",J1285,0)</f>
        <v>0</v>
      </c>
      <c r="BG1285" s="194">
        <f>IF(N1285="zákl. přenesená",J1285,0)</f>
        <v>0</v>
      </c>
      <c r="BH1285" s="194">
        <f>IF(N1285="sníž. přenesená",J1285,0)</f>
        <v>0</v>
      </c>
      <c r="BI1285" s="194">
        <f>IF(N1285="nulová",J1285,0)</f>
        <v>0</v>
      </c>
      <c r="BJ1285" s="193" t="s">
        <v>38</v>
      </c>
      <c r="BK1285" s="194">
        <f>ROUND(I1285*H1285,2)</f>
        <v>0</v>
      </c>
      <c r="BL1285" s="193" t="s">
        <v>192</v>
      </c>
      <c r="BM1285" s="193" t="s">
        <v>1804</v>
      </c>
    </row>
    <row r="1286" spans="2:65" s="227" customFormat="1" x14ac:dyDescent="0.3">
      <c r="B1286" s="232"/>
      <c r="D1286" s="240" t="s">
        <v>117</v>
      </c>
      <c r="E1286" s="239" t="s">
        <v>1</v>
      </c>
      <c r="F1286" s="238" t="s">
        <v>1805</v>
      </c>
      <c r="H1286" s="237">
        <v>750</v>
      </c>
      <c r="I1286" s="233"/>
      <c r="L1286" s="232"/>
      <c r="M1286" s="231"/>
      <c r="N1286" s="230"/>
      <c r="O1286" s="230"/>
      <c r="P1286" s="230"/>
      <c r="Q1286" s="230"/>
      <c r="R1286" s="230"/>
      <c r="S1286" s="230"/>
      <c r="T1286" s="229"/>
      <c r="AT1286" s="228" t="s">
        <v>117</v>
      </c>
      <c r="AU1286" s="228" t="s">
        <v>42</v>
      </c>
      <c r="AV1286" s="227" t="s">
        <v>42</v>
      </c>
      <c r="AW1286" s="227" t="s">
        <v>19</v>
      </c>
      <c r="AX1286" s="227" t="s">
        <v>37</v>
      </c>
      <c r="AY1286" s="228" t="s">
        <v>108</v>
      </c>
    </row>
    <row r="1287" spans="2:65" s="188" customFormat="1" ht="31.5" customHeight="1" x14ac:dyDescent="0.3">
      <c r="B1287" s="207"/>
      <c r="C1287" s="206" t="s">
        <v>2075</v>
      </c>
      <c r="D1287" s="206" t="s">
        <v>110</v>
      </c>
      <c r="E1287" s="205" t="s">
        <v>1807</v>
      </c>
      <c r="F1287" s="200" t="s">
        <v>1808</v>
      </c>
      <c r="G1287" s="204" t="s">
        <v>113</v>
      </c>
      <c r="H1287" s="203">
        <v>750</v>
      </c>
      <c r="I1287" s="202"/>
      <c r="J1287" s="201">
        <f>ROUND(I1287*H1287,2)</f>
        <v>0</v>
      </c>
      <c r="K1287" s="200" t="s">
        <v>279</v>
      </c>
      <c r="L1287" s="189"/>
      <c r="M1287" s="199" t="s">
        <v>1</v>
      </c>
      <c r="N1287" s="224" t="s">
        <v>26</v>
      </c>
      <c r="O1287" s="223"/>
      <c r="P1287" s="222">
        <f>O1287*H1287</f>
        <v>0</v>
      </c>
      <c r="Q1287" s="222">
        <v>2.9E-4</v>
      </c>
      <c r="R1287" s="222">
        <f>Q1287*H1287</f>
        <v>0.2175</v>
      </c>
      <c r="S1287" s="222">
        <v>0</v>
      </c>
      <c r="T1287" s="221">
        <f>S1287*H1287</f>
        <v>0</v>
      </c>
      <c r="AR1287" s="193" t="s">
        <v>192</v>
      </c>
      <c r="AT1287" s="193" t="s">
        <v>110</v>
      </c>
      <c r="AU1287" s="193" t="s">
        <v>42</v>
      </c>
      <c r="AY1287" s="193" t="s">
        <v>108</v>
      </c>
      <c r="BE1287" s="194">
        <f>IF(N1287="základní",J1287,0)</f>
        <v>0</v>
      </c>
      <c r="BF1287" s="194">
        <f>IF(N1287="snížená",J1287,0)</f>
        <v>0</v>
      </c>
      <c r="BG1287" s="194">
        <f>IF(N1287="zákl. přenesená",J1287,0)</f>
        <v>0</v>
      </c>
      <c r="BH1287" s="194">
        <f>IF(N1287="sníž. přenesená",J1287,0)</f>
        <v>0</v>
      </c>
      <c r="BI1287" s="194">
        <f>IF(N1287="nulová",J1287,0)</f>
        <v>0</v>
      </c>
      <c r="BJ1287" s="193" t="s">
        <v>38</v>
      </c>
      <c r="BK1287" s="194">
        <f>ROUND(I1287*H1287,2)</f>
        <v>0</v>
      </c>
      <c r="BL1287" s="193" t="s">
        <v>192</v>
      </c>
      <c r="BM1287" s="193" t="s">
        <v>1809</v>
      </c>
    </row>
    <row r="1288" spans="2:65" s="227" customFormat="1" x14ac:dyDescent="0.3">
      <c r="B1288" s="232"/>
      <c r="D1288" s="236" t="s">
        <v>117</v>
      </c>
      <c r="E1288" s="228" t="s">
        <v>1</v>
      </c>
      <c r="F1288" s="235" t="s">
        <v>1805</v>
      </c>
      <c r="H1288" s="234">
        <v>750</v>
      </c>
      <c r="I1288" s="233"/>
      <c r="L1288" s="232"/>
      <c r="M1288" s="231"/>
      <c r="N1288" s="230"/>
      <c r="O1288" s="230"/>
      <c r="P1288" s="230"/>
      <c r="Q1288" s="230"/>
      <c r="R1288" s="230"/>
      <c r="S1288" s="230"/>
      <c r="T1288" s="229"/>
      <c r="AT1288" s="228" t="s">
        <v>117</v>
      </c>
      <c r="AU1288" s="228" t="s">
        <v>42</v>
      </c>
      <c r="AV1288" s="227" t="s">
        <v>42</v>
      </c>
      <c r="AW1288" s="227" t="s">
        <v>19</v>
      </c>
      <c r="AX1288" s="227" t="s">
        <v>37</v>
      </c>
      <c r="AY1288" s="228" t="s">
        <v>108</v>
      </c>
    </row>
    <row r="1289" spans="2:65" s="208" customFormat="1" ht="37.35" customHeight="1" x14ac:dyDescent="0.35">
      <c r="B1289" s="216"/>
      <c r="D1289" s="220" t="s">
        <v>36</v>
      </c>
      <c r="E1289" s="242" t="s">
        <v>1810</v>
      </c>
      <c r="F1289" s="242" t="s">
        <v>1811</v>
      </c>
      <c r="I1289" s="218"/>
      <c r="J1289" s="241">
        <f>BK1289</f>
        <v>0</v>
      </c>
      <c r="L1289" s="216"/>
      <c r="M1289" s="215"/>
      <c r="N1289" s="213"/>
      <c r="O1289" s="213"/>
      <c r="P1289" s="214">
        <f>SUM(P1290:P1293)</f>
        <v>0</v>
      </c>
      <c r="Q1289" s="213"/>
      <c r="R1289" s="214">
        <f>SUM(R1290:R1293)</f>
        <v>0</v>
      </c>
      <c r="S1289" s="213"/>
      <c r="T1289" s="212">
        <f>SUM(T1290:T1293)</f>
        <v>0</v>
      </c>
      <c r="AR1289" s="210" t="s">
        <v>115</v>
      </c>
      <c r="AT1289" s="211" t="s">
        <v>36</v>
      </c>
      <c r="AU1289" s="211" t="s">
        <v>37</v>
      </c>
      <c r="AY1289" s="210" t="s">
        <v>108</v>
      </c>
      <c r="BK1289" s="209">
        <f>SUM(BK1290:BK1293)</f>
        <v>0</v>
      </c>
    </row>
    <row r="1290" spans="2:65" s="188" customFormat="1" ht="22.5" customHeight="1" x14ac:dyDescent="0.3">
      <c r="B1290" s="207"/>
      <c r="C1290" s="366" t="s">
        <v>2110</v>
      </c>
      <c r="D1290" s="366" t="s">
        <v>110</v>
      </c>
      <c r="E1290" s="367" t="s">
        <v>1813</v>
      </c>
      <c r="F1290" s="368" t="s">
        <v>1814</v>
      </c>
      <c r="G1290" s="369" t="s">
        <v>1815</v>
      </c>
      <c r="H1290" s="370">
        <v>35</v>
      </c>
      <c r="I1290" s="371"/>
      <c r="J1290" s="371">
        <f>ROUND(I1290*H1290,2)</f>
        <v>0</v>
      </c>
      <c r="K1290" s="368" t="s">
        <v>279</v>
      </c>
      <c r="L1290" s="189"/>
      <c r="M1290" s="199" t="s">
        <v>1</v>
      </c>
      <c r="N1290" s="224" t="s">
        <v>26</v>
      </c>
      <c r="O1290" s="223"/>
      <c r="P1290" s="222">
        <f>O1290*H1290</f>
        <v>0</v>
      </c>
      <c r="Q1290" s="222">
        <v>0</v>
      </c>
      <c r="R1290" s="222">
        <f>Q1290*H1290</f>
        <v>0</v>
      </c>
      <c r="S1290" s="222">
        <v>0</v>
      </c>
      <c r="T1290" s="221">
        <f>S1290*H1290</f>
        <v>0</v>
      </c>
      <c r="AR1290" s="193" t="s">
        <v>1816</v>
      </c>
      <c r="AT1290" s="193" t="s">
        <v>110</v>
      </c>
      <c r="AU1290" s="193" t="s">
        <v>38</v>
      </c>
      <c r="AY1290" s="193" t="s">
        <v>108</v>
      </c>
      <c r="BE1290" s="194">
        <f>IF(N1290="základní",J1290,0)</f>
        <v>0</v>
      </c>
      <c r="BF1290" s="194">
        <f>IF(N1290="snížená",J1290,0)</f>
        <v>0</v>
      </c>
      <c r="BG1290" s="194">
        <f>IF(N1290="zákl. přenesená",J1290,0)</f>
        <v>0</v>
      </c>
      <c r="BH1290" s="194">
        <f>IF(N1290="sníž. přenesená",J1290,0)</f>
        <v>0</v>
      </c>
      <c r="BI1290" s="194">
        <f>IF(N1290="nulová",J1290,0)</f>
        <v>0</v>
      </c>
      <c r="BJ1290" s="193" t="s">
        <v>38</v>
      </c>
      <c r="BK1290" s="194">
        <f>ROUND(I1290*H1290,2)</f>
        <v>0</v>
      </c>
      <c r="BL1290" s="193" t="s">
        <v>1816</v>
      </c>
      <c r="BM1290" s="193" t="s">
        <v>1817</v>
      </c>
    </row>
    <row r="1291" spans="2:65" s="227" customFormat="1" x14ac:dyDescent="0.3">
      <c r="B1291" s="232"/>
      <c r="D1291" s="240" t="s">
        <v>117</v>
      </c>
      <c r="E1291" s="239" t="s">
        <v>1</v>
      </c>
      <c r="F1291" s="238" t="s">
        <v>1818</v>
      </c>
      <c r="H1291" s="237">
        <v>35</v>
      </c>
      <c r="I1291" s="233"/>
      <c r="L1291" s="232"/>
      <c r="M1291" s="231"/>
      <c r="N1291" s="230"/>
      <c r="O1291" s="230"/>
      <c r="P1291" s="230"/>
      <c r="Q1291" s="230"/>
      <c r="R1291" s="230"/>
      <c r="S1291" s="230"/>
      <c r="T1291" s="229"/>
      <c r="AT1291" s="228" t="s">
        <v>117</v>
      </c>
      <c r="AU1291" s="228" t="s">
        <v>38</v>
      </c>
      <c r="AV1291" s="227" t="s">
        <v>42</v>
      </c>
      <c r="AW1291" s="227" t="s">
        <v>19</v>
      </c>
      <c r="AX1291" s="227" t="s">
        <v>37</v>
      </c>
      <c r="AY1291" s="228" t="s">
        <v>108</v>
      </c>
    </row>
    <row r="1292" spans="2:65" s="188" customFormat="1" ht="22.5" customHeight="1" x14ac:dyDescent="0.3">
      <c r="B1292" s="207"/>
      <c r="C1292" s="378" t="s">
        <v>2074</v>
      </c>
      <c r="D1292" s="378" t="s">
        <v>110</v>
      </c>
      <c r="E1292" s="379" t="s">
        <v>1820</v>
      </c>
      <c r="F1292" s="380" t="s">
        <v>1821</v>
      </c>
      <c r="G1292" s="381" t="s">
        <v>1815</v>
      </c>
      <c r="H1292" s="382">
        <v>7</v>
      </c>
      <c r="I1292" s="383"/>
      <c r="J1292" s="383">
        <f>ROUND(I1292*H1292,2)</f>
        <v>0</v>
      </c>
      <c r="K1292" s="380" t="s">
        <v>279</v>
      </c>
      <c r="L1292" s="189"/>
      <c r="M1292" s="199" t="s">
        <v>1</v>
      </c>
      <c r="N1292" s="224" t="s">
        <v>26</v>
      </c>
      <c r="O1292" s="223"/>
      <c r="P1292" s="222">
        <f>O1292*H1292</f>
        <v>0</v>
      </c>
      <c r="Q1292" s="222">
        <v>0</v>
      </c>
      <c r="R1292" s="222">
        <f>Q1292*H1292</f>
        <v>0</v>
      </c>
      <c r="S1292" s="222">
        <v>0</v>
      </c>
      <c r="T1292" s="221">
        <f>S1292*H1292</f>
        <v>0</v>
      </c>
      <c r="AR1292" s="193" t="s">
        <v>1816</v>
      </c>
      <c r="AT1292" s="193" t="s">
        <v>110</v>
      </c>
      <c r="AU1292" s="193" t="s">
        <v>38</v>
      </c>
      <c r="AY1292" s="193" t="s">
        <v>108</v>
      </c>
      <c r="BE1292" s="194">
        <f>IF(N1292="základní",J1292,0)</f>
        <v>0</v>
      </c>
      <c r="BF1292" s="194">
        <f>IF(N1292="snížená",J1292,0)</f>
        <v>0</v>
      </c>
      <c r="BG1292" s="194">
        <f>IF(N1292="zákl. přenesená",J1292,0)</f>
        <v>0</v>
      </c>
      <c r="BH1292" s="194">
        <f>IF(N1292="sníž. přenesená",J1292,0)</f>
        <v>0</v>
      </c>
      <c r="BI1292" s="194">
        <f>IF(N1292="nulová",J1292,0)</f>
        <v>0</v>
      </c>
      <c r="BJ1292" s="193" t="s">
        <v>38</v>
      </c>
      <c r="BK1292" s="194">
        <f>ROUND(I1292*H1292,2)</f>
        <v>0</v>
      </c>
      <c r="BL1292" s="193" t="s">
        <v>1816</v>
      </c>
      <c r="BM1292" s="193" t="s">
        <v>1822</v>
      </c>
    </row>
    <row r="1293" spans="2:65" s="227" customFormat="1" x14ac:dyDescent="0.3">
      <c r="B1293" s="232"/>
      <c r="D1293" s="236" t="s">
        <v>117</v>
      </c>
      <c r="E1293" s="228" t="s">
        <v>1</v>
      </c>
      <c r="F1293" s="235" t="s">
        <v>1823</v>
      </c>
      <c r="H1293" s="234">
        <v>7</v>
      </c>
      <c r="I1293" s="233"/>
      <c r="L1293" s="232"/>
      <c r="M1293" s="231"/>
      <c r="N1293" s="230"/>
      <c r="O1293" s="230"/>
      <c r="P1293" s="230"/>
      <c r="Q1293" s="230"/>
      <c r="R1293" s="230"/>
      <c r="S1293" s="230"/>
      <c r="T1293" s="229"/>
      <c r="AT1293" s="228" t="s">
        <v>117</v>
      </c>
      <c r="AU1293" s="228" t="s">
        <v>38</v>
      </c>
      <c r="AV1293" s="227" t="s">
        <v>42</v>
      </c>
      <c r="AW1293" s="227" t="s">
        <v>19</v>
      </c>
      <c r="AX1293" s="227" t="s">
        <v>37</v>
      </c>
      <c r="AY1293" s="228" t="s">
        <v>108</v>
      </c>
    </row>
    <row r="1294" spans="2:65" s="208" customFormat="1" ht="37.35" customHeight="1" x14ac:dyDescent="0.35">
      <c r="B1294" s="216"/>
      <c r="D1294" s="210" t="s">
        <v>36</v>
      </c>
      <c r="E1294" s="226" t="s">
        <v>1824</v>
      </c>
      <c r="F1294" s="226" t="s">
        <v>1825</v>
      </c>
      <c r="I1294" s="218"/>
      <c r="J1294" s="225">
        <f>BK1294</f>
        <v>0</v>
      </c>
      <c r="L1294" s="216"/>
      <c r="M1294" s="215"/>
      <c r="N1294" s="213"/>
      <c r="O1294" s="213"/>
      <c r="P1294" s="214">
        <f>P1295+P1298+P1300+P1304+P1306</f>
        <v>0</v>
      </c>
      <c r="Q1294" s="213"/>
      <c r="R1294" s="214">
        <f>R1295+R1298+R1300+R1304+R1306</f>
        <v>0</v>
      </c>
      <c r="S1294" s="213"/>
      <c r="T1294" s="212">
        <f>T1295+T1298+T1300+T1304+T1306</f>
        <v>0</v>
      </c>
      <c r="AR1294" s="210" t="s">
        <v>135</v>
      </c>
      <c r="AT1294" s="211" t="s">
        <v>36</v>
      </c>
      <c r="AU1294" s="211" t="s">
        <v>37</v>
      </c>
      <c r="AY1294" s="210" t="s">
        <v>108</v>
      </c>
      <c r="BK1294" s="209">
        <f>BK1295+BK1298+BK1300+BK1304+BK1306</f>
        <v>0</v>
      </c>
    </row>
    <row r="1295" spans="2:65" s="208" customFormat="1" ht="19.899999999999999" customHeight="1" x14ac:dyDescent="0.3">
      <c r="B1295" s="216"/>
      <c r="D1295" s="220" t="s">
        <v>36</v>
      </c>
      <c r="E1295" s="219" t="s">
        <v>1826</v>
      </c>
      <c r="F1295" s="219" t="s">
        <v>1827</v>
      </c>
      <c r="I1295" s="218"/>
      <c r="J1295" s="217">
        <f>BK1295</f>
        <v>0</v>
      </c>
      <c r="L1295" s="216"/>
      <c r="M1295" s="215"/>
      <c r="N1295" s="213"/>
      <c r="O1295" s="213"/>
      <c r="P1295" s="214">
        <f>SUM(P1296:P1297)</f>
        <v>0</v>
      </c>
      <c r="Q1295" s="213"/>
      <c r="R1295" s="214">
        <f>SUM(R1296:R1297)</f>
        <v>0</v>
      </c>
      <c r="S1295" s="213"/>
      <c r="T1295" s="212">
        <f>SUM(T1296:T1297)</f>
        <v>0</v>
      </c>
      <c r="AR1295" s="210" t="s">
        <v>135</v>
      </c>
      <c r="AT1295" s="211" t="s">
        <v>36</v>
      </c>
      <c r="AU1295" s="211" t="s">
        <v>38</v>
      </c>
      <c r="AY1295" s="210" t="s">
        <v>108</v>
      </c>
      <c r="BK1295" s="209">
        <f>SUM(BK1296:BK1297)</f>
        <v>0</v>
      </c>
    </row>
    <row r="1296" spans="2:65" s="188" customFormat="1" ht="22.5" customHeight="1" x14ac:dyDescent="0.3">
      <c r="B1296" s="207"/>
      <c r="C1296" s="378" t="s">
        <v>2073</v>
      </c>
      <c r="D1296" s="378" t="s">
        <v>110</v>
      </c>
      <c r="E1296" s="379" t="s">
        <v>1829</v>
      </c>
      <c r="F1296" s="380" t="s">
        <v>1830</v>
      </c>
      <c r="G1296" s="381" t="s">
        <v>1831</v>
      </c>
      <c r="H1296" s="382">
        <v>1</v>
      </c>
      <c r="I1296" s="383"/>
      <c r="J1296" s="383">
        <f>ROUND(I1296*H1296,2)</f>
        <v>0</v>
      </c>
      <c r="K1296" s="380" t="s">
        <v>279</v>
      </c>
      <c r="L1296" s="189"/>
      <c r="M1296" s="199" t="s">
        <v>1</v>
      </c>
      <c r="N1296" s="224" t="s">
        <v>26</v>
      </c>
      <c r="O1296" s="223"/>
      <c r="P1296" s="222">
        <f>O1296*H1296</f>
        <v>0</v>
      </c>
      <c r="Q1296" s="222">
        <v>0</v>
      </c>
      <c r="R1296" s="222">
        <f>Q1296*H1296</f>
        <v>0</v>
      </c>
      <c r="S1296" s="222">
        <v>0</v>
      </c>
      <c r="T1296" s="221">
        <f>S1296*H1296</f>
        <v>0</v>
      </c>
      <c r="AR1296" s="193" t="s">
        <v>1832</v>
      </c>
      <c r="AT1296" s="193" t="s">
        <v>110</v>
      </c>
      <c r="AU1296" s="193" t="s">
        <v>42</v>
      </c>
      <c r="AY1296" s="193" t="s">
        <v>108</v>
      </c>
      <c r="BE1296" s="194">
        <f>IF(N1296="základní",J1296,0)</f>
        <v>0</v>
      </c>
      <c r="BF1296" s="194">
        <f>IF(N1296="snížená",J1296,0)</f>
        <v>0</v>
      </c>
      <c r="BG1296" s="194">
        <f>IF(N1296="zákl. přenesená",J1296,0)</f>
        <v>0</v>
      </c>
      <c r="BH1296" s="194">
        <f>IF(N1296="sníž. přenesená",J1296,0)</f>
        <v>0</v>
      </c>
      <c r="BI1296" s="194">
        <f>IF(N1296="nulová",J1296,0)</f>
        <v>0</v>
      </c>
      <c r="BJ1296" s="193" t="s">
        <v>38</v>
      </c>
      <c r="BK1296" s="194">
        <f>ROUND(I1296*H1296,2)</f>
        <v>0</v>
      </c>
      <c r="BL1296" s="193" t="s">
        <v>1832</v>
      </c>
      <c r="BM1296" s="193" t="s">
        <v>1833</v>
      </c>
    </row>
    <row r="1297" spans="2:65" s="188" customFormat="1" ht="22.5" customHeight="1" x14ac:dyDescent="0.3">
      <c r="B1297" s="207"/>
      <c r="C1297" s="378" t="s">
        <v>2072</v>
      </c>
      <c r="D1297" s="378" t="s">
        <v>110</v>
      </c>
      <c r="E1297" s="379" t="s">
        <v>1835</v>
      </c>
      <c r="F1297" s="380" t="s">
        <v>1836</v>
      </c>
      <c r="G1297" s="381" t="s">
        <v>1831</v>
      </c>
      <c r="H1297" s="382">
        <v>1</v>
      </c>
      <c r="I1297" s="383"/>
      <c r="J1297" s="383">
        <f>ROUND(I1297*H1297,2)</f>
        <v>0</v>
      </c>
      <c r="K1297" s="380" t="s">
        <v>279</v>
      </c>
      <c r="L1297" s="189"/>
      <c r="M1297" s="199" t="s">
        <v>1</v>
      </c>
      <c r="N1297" s="224" t="s">
        <v>26</v>
      </c>
      <c r="O1297" s="223"/>
      <c r="P1297" s="222">
        <f>O1297*H1297</f>
        <v>0</v>
      </c>
      <c r="Q1297" s="222">
        <v>0</v>
      </c>
      <c r="R1297" s="222">
        <f>Q1297*H1297</f>
        <v>0</v>
      </c>
      <c r="S1297" s="222">
        <v>0</v>
      </c>
      <c r="T1297" s="221">
        <f>S1297*H1297</f>
        <v>0</v>
      </c>
      <c r="AR1297" s="193" t="s">
        <v>1832</v>
      </c>
      <c r="AT1297" s="193" t="s">
        <v>110</v>
      </c>
      <c r="AU1297" s="193" t="s">
        <v>42</v>
      </c>
      <c r="AY1297" s="193" t="s">
        <v>108</v>
      </c>
      <c r="BE1297" s="194">
        <f>IF(N1297="základní",J1297,0)</f>
        <v>0</v>
      </c>
      <c r="BF1297" s="194">
        <f>IF(N1297="snížená",J1297,0)</f>
        <v>0</v>
      </c>
      <c r="BG1297" s="194">
        <f>IF(N1297="zákl. přenesená",J1297,0)</f>
        <v>0</v>
      </c>
      <c r="BH1297" s="194">
        <f>IF(N1297="sníž. přenesená",J1297,0)</f>
        <v>0</v>
      </c>
      <c r="BI1297" s="194">
        <f>IF(N1297="nulová",J1297,0)</f>
        <v>0</v>
      </c>
      <c r="BJ1297" s="193" t="s">
        <v>38</v>
      </c>
      <c r="BK1297" s="194">
        <f>ROUND(I1297*H1297,2)</f>
        <v>0</v>
      </c>
      <c r="BL1297" s="193" t="s">
        <v>1832</v>
      </c>
      <c r="BM1297" s="193" t="s">
        <v>1837</v>
      </c>
    </row>
    <row r="1298" spans="2:65" s="208" customFormat="1" ht="29.85" customHeight="1" x14ac:dyDescent="0.3">
      <c r="B1298" s="216"/>
      <c r="D1298" s="220" t="s">
        <v>36</v>
      </c>
      <c r="E1298" s="219" t="s">
        <v>1838</v>
      </c>
      <c r="F1298" s="219" t="s">
        <v>1839</v>
      </c>
      <c r="I1298" s="218"/>
      <c r="J1298" s="217">
        <f>BK1298</f>
        <v>0</v>
      </c>
      <c r="L1298" s="216"/>
      <c r="M1298" s="215"/>
      <c r="N1298" s="213"/>
      <c r="O1298" s="213"/>
      <c r="P1298" s="214">
        <f>P1299</f>
        <v>0</v>
      </c>
      <c r="Q1298" s="213"/>
      <c r="R1298" s="214">
        <f>R1299</f>
        <v>0</v>
      </c>
      <c r="S1298" s="213"/>
      <c r="T1298" s="212">
        <f>T1299</f>
        <v>0</v>
      </c>
      <c r="AR1298" s="210" t="s">
        <v>135</v>
      </c>
      <c r="AT1298" s="211" t="s">
        <v>36</v>
      </c>
      <c r="AU1298" s="211" t="s">
        <v>38</v>
      </c>
      <c r="AY1298" s="210" t="s">
        <v>108</v>
      </c>
      <c r="BK1298" s="209">
        <f>BK1299</f>
        <v>0</v>
      </c>
    </row>
    <row r="1299" spans="2:65" s="188" customFormat="1" ht="22.5" customHeight="1" x14ac:dyDescent="0.3">
      <c r="B1299" s="207"/>
      <c r="C1299" s="366" t="s">
        <v>2071</v>
      </c>
      <c r="D1299" s="366" t="s">
        <v>110</v>
      </c>
      <c r="E1299" s="367" t="s">
        <v>1841</v>
      </c>
      <c r="F1299" s="368" t="s">
        <v>1839</v>
      </c>
      <c r="G1299" s="369" t="s">
        <v>1831</v>
      </c>
      <c r="H1299" s="370">
        <v>1</v>
      </c>
      <c r="I1299" s="371"/>
      <c r="J1299" s="371">
        <f>ROUND(I1299*H1299,2)</f>
        <v>0</v>
      </c>
      <c r="K1299" s="368" t="s">
        <v>279</v>
      </c>
      <c r="L1299" s="189"/>
      <c r="M1299" s="199" t="s">
        <v>1</v>
      </c>
      <c r="N1299" s="224" t="s">
        <v>26</v>
      </c>
      <c r="O1299" s="223"/>
      <c r="P1299" s="222">
        <f>O1299*H1299</f>
        <v>0</v>
      </c>
      <c r="Q1299" s="222">
        <v>0</v>
      </c>
      <c r="R1299" s="222">
        <f>Q1299*H1299</f>
        <v>0</v>
      </c>
      <c r="S1299" s="222">
        <v>0</v>
      </c>
      <c r="T1299" s="221">
        <f>S1299*H1299</f>
        <v>0</v>
      </c>
      <c r="AR1299" s="193" t="s">
        <v>1832</v>
      </c>
      <c r="AT1299" s="193" t="s">
        <v>110</v>
      </c>
      <c r="AU1299" s="193" t="s">
        <v>42</v>
      </c>
      <c r="AY1299" s="193" t="s">
        <v>108</v>
      </c>
      <c r="BE1299" s="194">
        <f>IF(N1299="základní",J1299,0)</f>
        <v>0</v>
      </c>
      <c r="BF1299" s="194">
        <f>IF(N1299="snížená",J1299,0)</f>
        <v>0</v>
      </c>
      <c r="BG1299" s="194">
        <f>IF(N1299="zákl. přenesená",J1299,0)</f>
        <v>0</v>
      </c>
      <c r="BH1299" s="194">
        <f>IF(N1299="sníž. přenesená",J1299,0)</f>
        <v>0</v>
      </c>
      <c r="BI1299" s="194">
        <f>IF(N1299="nulová",J1299,0)</f>
        <v>0</v>
      </c>
      <c r="BJ1299" s="193" t="s">
        <v>38</v>
      </c>
      <c r="BK1299" s="194">
        <f>ROUND(I1299*H1299,2)</f>
        <v>0</v>
      </c>
      <c r="BL1299" s="193" t="s">
        <v>1832</v>
      </c>
      <c r="BM1299" s="193" t="s">
        <v>1842</v>
      </c>
    </row>
    <row r="1300" spans="2:65" s="208" customFormat="1" ht="29.85" customHeight="1" x14ac:dyDescent="0.3">
      <c r="B1300" s="216"/>
      <c r="D1300" s="220" t="s">
        <v>36</v>
      </c>
      <c r="E1300" s="219" t="s">
        <v>1843</v>
      </c>
      <c r="F1300" s="219" t="s">
        <v>1844</v>
      </c>
      <c r="I1300" s="218"/>
      <c r="J1300" s="217">
        <f>BK1300</f>
        <v>0</v>
      </c>
      <c r="L1300" s="216"/>
      <c r="M1300" s="215"/>
      <c r="N1300" s="213"/>
      <c r="O1300" s="213"/>
      <c r="P1300" s="214">
        <f>SUM(P1301:P1303)</f>
        <v>0</v>
      </c>
      <c r="Q1300" s="213"/>
      <c r="R1300" s="214">
        <f>SUM(R1301:R1303)</f>
        <v>0</v>
      </c>
      <c r="S1300" s="213"/>
      <c r="T1300" s="212">
        <f>SUM(T1301:T1303)</f>
        <v>0</v>
      </c>
      <c r="AR1300" s="210" t="s">
        <v>135</v>
      </c>
      <c r="AT1300" s="211" t="s">
        <v>36</v>
      </c>
      <c r="AU1300" s="211" t="s">
        <v>38</v>
      </c>
      <c r="AY1300" s="210" t="s">
        <v>108</v>
      </c>
      <c r="BK1300" s="209">
        <f>SUM(BK1301:BK1303)</f>
        <v>0</v>
      </c>
    </row>
    <row r="1301" spans="2:65" s="188" customFormat="1" ht="22.5" customHeight="1" x14ac:dyDescent="0.3">
      <c r="B1301" s="207"/>
      <c r="C1301" s="378" t="s">
        <v>2070</v>
      </c>
      <c r="D1301" s="378" t="s">
        <v>110</v>
      </c>
      <c r="E1301" s="379" t="s">
        <v>1846</v>
      </c>
      <c r="F1301" s="380" t="s">
        <v>1847</v>
      </c>
      <c r="G1301" s="381" t="s">
        <v>1831</v>
      </c>
      <c r="H1301" s="382">
        <v>1</v>
      </c>
      <c r="I1301" s="383"/>
      <c r="J1301" s="383">
        <f>ROUND(I1301*H1301,2)</f>
        <v>0</v>
      </c>
      <c r="K1301" s="380" t="s">
        <v>279</v>
      </c>
      <c r="L1301" s="189"/>
      <c r="M1301" s="199" t="s">
        <v>1</v>
      </c>
      <c r="N1301" s="224" t="s">
        <v>26</v>
      </c>
      <c r="O1301" s="223"/>
      <c r="P1301" s="222">
        <f>O1301*H1301</f>
        <v>0</v>
      </c>
      <c r="Q1301" s="222">
        <v>0</v>
      </c>
      <c r="R1301" s="222">
        <f>Q1301*H1301</f>
        <v>0</v>
      </c>
      <c r="S1301" s="222">
        <v>0</v>
      </c>
      <c r="T1301" s="221">
        <f>S1301*H1301</f>
        <v>0</v>
      </c>
      <c r="AR1301" s="193" t="s">
        <v>1832</v>
      </c>
      <c r="AT1301" s="193" t="s">
        <v>110</v>
      </c>
      <c r="AU1301" s="193" t="s">
        <v>42</v>
      </c>
      <c r="AY1301" s="193" t="s">
        <v>108</v>
      </c>
      <c r="BE1301" s="194">
        <f>IF(N1301="základní",J1301,0)</f>
        <v>0</v>
      </c>
      <c r="BF1301" s="194">
        <f>IF(N1301="snížená",J1301,0)</f>
        <v>0</v>
      </c>
      <c r="BG1301" s="194">
        <f>IF(N1301="zákl. přenesená",J1301,0)</f>
        <v>0</v>
      </c>
      <c r="BH1301" s="194">
        <f>IF(N1301="sníž. přenesená",J1301,0)</f>
        <v>0</v>
      </c>
      <c r="BI1301" s="194">
        <f>IF(N1301="nulová",J1301,0)</f>
        <v>0</v>
      </c>
      <c r="BJ1301" s="193" t="s">
        <v>38</v>
      </c>
      <c r="BK1301" s="194">
        <f>ROUND(I1301*H1301,2)</f>
        <v>0</v>
      </c>
      <c r="BL1301" s="193" t="s">
        <v>1832</v>
      </c>
      <c r="BM1301" s="193" t="s">
        <v>1848</v>
      </c>
    </row>
    <row r="1302" spans="2:65" s="188" customFormat="1" ht="22.5" customHeight="1" x14ac:dyDescent="0.3">
      <c r="B1302" s="207"/>
      <c r="C1302" s="378" t="s">
        <v>2069</v>
      </c>
      <c r="D1302" s="378" t="s">
        <v>110</v>
      </c>
      <c r="E1302" s="379" t="s">
        <v>1850</v>
      </c>
      <c r="F1302" s="380" t="s">
        <v>1851</v>
      </c>
      <c r="G1302" s="381" t="s">
        <v>1831</v>
      </c>
      <c r="H1302" s="382">
        <v>1</v>
      </c>
      <c r="I1302" s="383"/>
      <c r="J1302" s="383">
        <f>ROUND(I1302*H1302,2)</f>
        <v>0</v>
      </c>
      <c r="K1302" s="380" t="s">
        <v>279</v>
      </c>
      <c r="L1302" s="189"/>
      <c r="M1302" s="199" t="s">
        <v>1</v>
      </c>
      <c r="N1302" s="224" t="s">
        <v>26</v>
      </c>
      <c r="O1302" s="223"/>
      <c r="P1302" s="222">
        <f>O1302*H1302</f>
        <v>0</v>
      </c>
      <c r="Q1302" s="222">
        <v>0</v>
      </c>
      <c r="R1302" s="222">
        <f>Q1302*H1302</f>
        <v>0</v>
      </c>
      <c r="S1302" s="222">
        <v>0</v>
      </c>
      <c r="T1302" s="221">
        <f>S1302*H1302</f>
        <v>0</v>
      </c>
      <c r="AR1302" s="193" t="s">
        <v>1832</v>
      </c>
      <c r="AT1302" s="193" t="s">
        <v>110</v>
      </c>
      <c r="AU1302" s="193" t="s">
        <v>42</v>
      </c>
      <c r="AY1302" s="193" t="s">
        <v>108</v>
      </c>
      <c r="BE1302" s="194">
        <f>IF(N1302="základní",J1302,0)</f>
        <v>0</v>
      </c>
      <c r="BF1302" s="194">
        <f>IF(N1302="snížená",J1302,0)</f>
        <v>0</v>
      </c>
      <c r="BG1302" s="194">
        <f>IF(N1302="zákl. přenesená",J1302,0)</f>
        <v>0</v>
      </c>
      <c r="BH1302" s="194">
        <f>IF(N1302="sníž. přenesená",J1302,0)</f>
        <v>0</v>
      </c>
      <c r="BI1302" s="194">
        <f>IF(N1302="nulová",J1302,0)</f>
        <v>0</v>
      </c>
      <c r="BJ1302" s="193" t="s">
        <v>38</v>
      </c>
      <c r="BK1302" s="194">
        <f>ROUND(I1302*H1302,2)</f>
        <v>0</v>
      </c>
      <c r="BL1302" s="193" t="s">
        <v>1832</v>
      </c>
      <c r="BM1302" s="193" t="s">
        <v>1852</v>
      </c>
    </row>
    <row r="1303" spans="2:65" s="188" customFormat="1" ht="31.5" customHeight="1" x14ac:dyDescent="0.3">
      <c r="B1303" s="207"/>
      <c r="C1303" s="378" t="s">
        <v>2068</v>
      </c>
      <c r="D1303" s="378" t="s">
        <v>110</v>
      </c>
      <c r="E1303" s="379" t="s">
        <v>1854</v>
      </c>
      <c r="F1303" s="380" t="s">
        <v>1855</v>
      </c>
      <c r="G1303" s="381" t="s">
        <v>1831</v>
      </c>
      <c r="H1303" s="382">
        <v>1</v>
      </c>
      <c r="I1303" s="383"/>
      <c r="J1303" s="383">
        <f>ROUND(I1303*H1303,2)</f>
        <v>0</v>
      </c>
      <c r="K1303" s="380" t="s">
        <v>279</v>
      </c>
      <c r="L1303" s="189"/>
      <c r="M1303" s="199" t="s">
        <v>1</v>
      </c>
      <c r="N1303" s="224" t="s">
        <v>26</v>
      </c>
      <c r="O1303" s="223"/>
      <c r="P1303" s="222">
        <f>O1303*H1303</f>
        <v>0</v>
      </c>
      <c r="Q1303" s="222">
        <v>0</v>
      </c>
      <c r="R1303" s="222">
        <f>Q1303*H1303</f>
        <v>0</v>
      </c>
      <c r="S1303" s="222">
        <v>0</v>
      </c>
      <c r="T1303" s="221">
        <f>S1303*H1303</f>
        <v>0</v>
      </c>
      <c r="AR1303" s="193" t="s">
        <v>1832</v>
      </c>
      <c r="AT1303" s="193" t="s">
        <v>110</v>
      </c>
      <c r="AU1303" s="193" t="s">
        <v>42</v>
      </c>
      <c r="AY1303" s="193" t="s">
        <v>108</v>
      </c>
      <c r="BE1303" s="194">
        <f>IF(N1303="základní",J1303,0)</f>
        <v>0</v>
      </c>
      <c r="BF1303" s="194">
        <f>IF(N1303="snížená",J1303,0)</f>
        <v>0</v>
      </c>
      <c r="BG1303" s="194">
        <f>IF(N1303="zákl. přenesená",J1303,0)</f>
        <v>0</v>
      </c>
      <c r="BH1303" s="194">
        <f>IF(N1303="sníž. přenesená",J1303,0)</f>
        <v>0</v>
      </c>
      <c r="BI1303" s="194">
        <f>IF(N1303="nulová",J1303,0)</f>
        <v>0</v>
      </c>
      <c r="BJ1303" s="193" t="s">
        <v>38</v>
      </c>
      <c r="BK1303" s="194">
        <f>ROUND(I1303*H1303,2)</f>
        <v>0</v>
      </c>
      <c r="BL1303" s="193" t="s">
        <v>1832</v>
      </c>
      <c r="BM1303" s="193" t="s">
        <v>1856</v>
      </c>
    </row>
    <row r="1304" spans="2:65" s="208" customFormat="1" ht="29.85" customHeight="1" x14ac:dyDescent="0.3">
      <c r="B1304" s="216"/>
      <c r="D1304" s="220" t="s">
        <v>36</v>
      </c>
      <c r="E1304" s="219" t="s">
        <v>1857</v>
      </c>
      <c r="F1304" s="219" t="s">
        <v>1858</v>
      </c>
      <c r="I1304" s="218"/>
      <c r="J1304" s="217">
        <f>BK1304</f>
        <v>0</v>
      </c>
      <c r="L1304" s="216"/>
      <c r="M1304" s="215"/>
      <c r="N1304" s="213"/>
      <c r="O1304" s="213"/>
      <c r="P1304" s="214">
        <f>P1305</f>
        <v>0</v>
      </c>
      <c r="Q1304" s="213"/>
      <c r="R1304" s="214">
        <f>R1305</f>
        <v>0</v>
      </c>
      <c r="S1304" s="213"/>
      <c r="T1304" s="212">
        <f>T1305</f>
        <v>0</v>
      </c>
      <c r="AR1304" s="210" t="s">
        <v>135</v>
      </c>
      <c r="AT1304" s="211" t="s">
        <v>36</v>
      </c>
      <c r="AU1304" s="211" t="s">
        <v>38</v>
      </c>
      <c r="AY1304" s="210" t="s">
        <v>108</v>
      </c>
      <c r="BK1304" s="209">
        <f>BK1305</f>
        <v>0</v>
      </c>
    </row>
    <row r="1305" spans="2:65" s="188" customFormat="1" ht="22.5" customHeight="1" x14ac:dyDescent="0.3">
      <c r="B1305" s="207"/>
      <c r="C1305" s="366" t="s">
        <v>2109</v>
      </c>
      <c r="D1305" s="366" t="s">
        <v>110</v>
      </c>
      <c r="E1305" s="367" t="s">
        <v>1860</v>
      </c>
      <c r="F1305" s="368" t="s">
        <v>1861</v>
      </c>
      <c r="G1305" s="369" t="s">
        <v>1831</v>
      </c>
      <c r="H1305" s="370">
        <v>1</v>
      </c>
      <c r="I1305" s="371"/>
      <c r="J1305" s="371">
        <f>ROUND(I1305*H1305,2)</f>
        <v>0</v>
      </c>
      <c r="K1305" s="368" t="s">
        <v>1</v>
      </c>
      <c r="L1305" s="189"/>
      <c r="M1305" s="199" t="s">
        <v>1</v>
      </c>
      <c r="N1305" s="224" t="s">
        <v>26</v>
      </c>
      <c r="O1305" s="223"/>
      <c r="P1305" s="222">
        <f>O1305*H1305</f>
        <v>0</v>
      </c>
      <c r="Q1305" s="222">
        <v>0</v>
      </c>
      <c r="R1305" s="222">
        <f>Q1305*H1305</f>
        <v>0</v>
      </c>
      <c r="S1305" s="222">
        <v>0</v>
      </c>
      <c r="T1305" s="221">
        <f>S1305*H1305</f>
        <v>0</v>
      </c>
      <c r="AR1305" s="193" t="s">
        <v>1832</v>
      </c>
      <c r="AT1305" s="193" t="s">
        <v>110</v>
      </c>
      <c r="AU1305" s="193" t="s">
        <v>42</v>
      </c>
      <c r="AY1305" s="193" t="s">
        <v>108</v>
      </c>
      <c r="BE1305" s="194">
        <f>IF(N1305="základní",J1305,0)</f>
        <v>0</v>
      </c>
      <c r="BF1305" s="194">
        <f>IF(N1305="snížená",J1305,0)</f>
        <v>0</v>
      </c>
      <c r="BG1305" s="194">
        <f>IF(N1305="zákl. přenesená",J1305,0)</f>
        <v>0</v>
      </c>
      <c r="BH1305" s="194">
        <f>IF(N1305="sníž. přenesená",J1305,0)</f>
        <v>0</v>
      </c>
      <c r="BI1305" s="194">
        <f>IF(N1305="nulová",J1305,0)</f>
        <v>0</v>
      </c>
      <c r="BJ1305" s="193" t="s">
        <v>38</v>
      </c>
      <c r="BK1305" s="194">
        <f>ROUND(I1305*H1305,2)</f>
        <v>0</v>
      </c>
      <c r="BL1305" s="193" t="s">
        <v>1832</v>
      </c>
      <c r="BM1305" s="193" t="s">
        <v>1862</v>
      </c>
    </row>
    <row r="1306" spans="2:65" s="208" customFormat="1" ht="29.85" customHeight="1" x14ac:dyDescent="0.3">
      <c r="B1306" s="216"/>
      <c r="D1306" s="220" t="s">
        <v>36</v>
      </c>
      <c r="E1306" s="219" t="s">
        <v>1863</v>
      </c>
      <c r="F1306" s="219" t="s">
        <v>1864</v>
      </c>
      <c r="I1306" s="218"/>
      <c r="J1306" s="217">
        <f>BK1306</f>
        <v>0</v>
      </c>
      <c r="L1306" s="216"/>
      <c r="M1306" s="215"/>
      <c r="N1306" s="213"/>
      <c r="O1306" s="213"/>
      <c r="P1306" s="214">
        <f>P1307</f>
        <v>0</v>
      </c>
      <c r="Q1306" s="213"/>
      <c r="R1306" s="214">
        <f>R1307</f>
        <v>0</v>
      </c>
      <c r="S1306" s="213"/>
      <c r="T1306" s="212">
        <f>T1307</f>
        <v>0</v>
      </c>
      <c r="AR1306" s="210" t="s">
        <v>135</v>
      </c>
      <c r="AT1306" s="211" t="s">
        <v>36</v>
      </c>
      <c r="AU1306" s="211" t="s">
        <v>38</v>
      </c>
      <c r="AY1306" s="210" t="s">
        <v>108</v>
      </c>
      <c r="BK1306" s="209">
        <f>BK1307</f>
        <v>0</v>
      </c>
    </row>
    <row r="1307" spans="2:65" s="188" customFormat="1" ht="22.5" customHeight="1" x14ac:dyDescent="0.3">
      <c r="B1307" s="207"/>
      <c r="C1307" s="366" t="s">
        <v>2108</v>
      </c>
      <c r="D1307" s="366" t="s">
        <v>110</v>
      </c>
      <c r="E1307" s="367" t="s">
        <v>1866</v>
      </c>
      <c r="F1307" s="368" t="s">
        <v>1867</v>
      </c>
      <c r="G1307" s="369" t="s">
        <v>1831</v>
      </c>
      <c r="H1307" s="370">
        <v>1</v>
      </c>
      <c r="I1307" s="371"/>
      <c r="J1307" s="371">
        <f>ROUND(I1307*H1307,2)</f>
        <v>0</v>
      </c>
      <c r="K1307" s="368" t="s">
        <v>279</v>
      </c>
      <c r="L1307" s="189"/>
      <c r="M1307" s="199" t="s">
        <v>1</v>
      </c>
      <c r="N1307" s="198" t="s">
        <v>26</v>
      </c>
      <c r="O1307" s="197"/>
      <c r="P1307" s="196">
        <f>O1307*H1307</f>
        <v>0</v>
      </c>
      <c r="Q1307" s="196">
        <v>0</v>
      </c>
      <c r="R1307" s="196">
        <f>Q1307*H1307</f>
        <v>0</v>
      </c>
      <c r="S1307" s="196">
        <v>0</v>
      </c>
      <c r="T1307" s="195">
        <f>S1307*H1307</f>
        <v>0</v>
      </c>
      <c r="AR1307" s="193" t="s">
        <v>1832</v>
      </c>
      <c r="AT1307" s="193" t="s">
        <v>110</v>
      </c>
      <c r="AU1307" s="193" t="s">
        <v>42</v>
      </c>
      <c r="AY1307" s="193" t="s">
        <v>108</v>
      </c>
      <c r="BE1307" s="194">
        <f>IF(N1307="základní",J1307,0)</f>
        <v>0</v>
      </c>
      <c r="BF1307" s="194">
        <f>IF(N1307="snížená",J1307,0)</f>
        <v>0</v>
      </c>
      <c r="BG1307" s="194">
        <f>IF(N1307="zákl. přenesená",J1307,0)</f>
        <v>0</v>
      </c>
      <c r="BH1307" s="194">
        <f>IF(N1307="sníž. přenesená",J1307,0)</f>
        <v>0</v>
      </c>
      <c r="BI1307" s="194">
        <f>IF(N1307="nulová",J1307,0)</f>
        <v>0</v>
      </c>
      <c r="BJ1307" s="193" t="s">
        <v>38</v>
      </c>
      <c r="BK1307" s="194">
        <f>ROUND(I1307*H1307,2)</f>
        <v>0</v>
      </c>
      <c r="BL1307" s="193" t="s">
        <v>1832</v>
      </c>
      <c r="BM1307" s="193" t="s">
        <v>1868</v>
      </c>
    </row>
    <row r="1308" spans="2:65" s="188" customFormat="1" ht="6.95" customHeight="1" x14ac:dyDescent="0.3">
      <c r="B1308" s="192"/>
      <c r="C1308" s="190"/>
      <c r="D1308" s="190"/>
      <c r="E1308" s="190"/>
      <c r="F1308" s="190"/>
      <c r="G1308" s="190"/>
      <c r="H1308" s="190"/>
      <c r="I1308" s="191"/>
      <c r="J1308" s="190"/>
      <c r="K1308" s="190"/>
      <c r="L1308" s="189"/>
    </row>
    <row r="1311" spans="2:65" x14ac:dyDescent="0.3">
      <c r="D1311" s="396"/>
      <c r="E1311" s="396"/>
      <c r="F1311" s="397" t="s">
        <v>2160</v>
      </c>
    </row>
  </sheetData>
  <autoFilter ref="C111:K1307"/>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8" t="s">
        <v>1869</v>
      </c>
      <c r="D3" s="178"/>
      <c r="E3" s="178"/>
      <c r="F3" s="178"/>
      <c r="G3" s="178"/>
      <c r="H3" s="178"/>
      <c r="I3" s="178"/>
      <c r="J3" s="178"/>
      <c r="K3" s="7"/>
    </row>
    <row r="4" spans="2:11" ht="25.5" customHeight="1" x14ac:dyDescent="0.3">
      <c r="B4" s="8"/>
      <c r="C4" s="185" t="s">
        <v>1870</v>
      </c>
      <c r="D4" s="185"/>
      <c r="E4" s="185"/>
      <c r="F4" s="185"/>
      <c r="G4" s="185"/>
      <c r="H4" s="185"/>
      <c r="I4" s="185"/>
      <c r="J4" s="185"/>
      <c r="K4" s="9"/>
    </row>
    <row r="5" spans="2:11" ht="5.25" customHeight="1" x14ac:dyDescent="0.3">
      <c r="B5" s="8"/>
      <c r="C5" s="10"/>
      <c r="D5" s="10"/>
      <c r="E5" s="10"/>
      <c r="F5" s="10"/>
      <c r="G5" s="10"/>
      <c r="H5" s="10"/>
      <c r="I5" s="10"/>
      <c r="J5" s="10"/>
      <c r="K5" s="9"/>
    </row>
    <row r="6" spans="2:11" ht="15" customHeight="1" x14ac:dyDescent="0.3">
      <c r="B6" s="8"/>
      <c r="C6" s="181" t="s">
        <v>1871</v>
      </c>
      <c r="D6" s="181"/>
      <c r="E6" s="181"/>
      <c r="F6" s="181"/>
      <c r="G6" s="181"/>
      <c r="H6" s="181"/>
      <c r="I6" s="181"/>
      <c r="J6" s="181"/>
      <c r="K6" s="9"/>
    </row>
    <row r="7" spans="2:11" ht="15" customHeight="1" x14ac:dyDescent="0.3">
      <c r="B7" s="12"/>
      <c r="C7" s="181" t="s">
        <v>1872</v>
      </c>
      <c r="D7" s="181"/>
      <c r="E7" s="181"/>
      <c r="F7" s="181"/>
      <c r="G7" s="181"/>
      <c r="H7" s="181"/>
      <c r="I7" s="181"/>
      <c r="J7" s="181"/>
      <c r="K7" s="9"/>
    </row>
    <row r="8" spans="2:11" ht="12.75" customHeight="1" x14ac:dyDescent="0.3">
      <c r="B8" s="12"/>
      <c r="C8" s="11"/>
      <c r="D8" s="11"/>
      <c r="E8" s="11"/>
      <c r="F8" s="11"/>
      <c r="G8" s="11"/>
      <c r="H8" s="11"/>
      <c r="I8" s="11"/>
      <c r="J8" s="11"/>
      <c r="K8" s="9"/>
    </row>
    <row r="9" spans="2:11" ht="15" customHeight="1" x14ac:dyDescent="0.3">
      <c r="B9" s="12"/>
      <c r="C9" s="181" t="s">
        <v>1873</v>
      </c>
      <c r="D9" s="181"/>
      <c r="E9" s="181"/>
      <c r="F9" s="181"/>
      <c r="G9" s="181"/>
      <c r="H9" s="181"/>
      <c r="I9" s="181"/>
      <c r="J9" s="181"/>
      <c r="K9" s="9"/>
    </row>
    <row r="10" spans="2:11" ht="15" customHeight="1" x14ac:dyDescent="0.3">
      <c r="B10" s="12"/>
      <c r="C10" s="11"/>
      <c r="D10" s="181" t="s">
        <v>1874</v>
      </c>
      <c r="E10" s="181"/>
      <c r="F10" s="181"/>
      <c r="G10" s="181"/>
      <c r="H10" s="181"/>
      <c r="I10" s="181"/>
      <c r="J10" s="181"/>
      <c r="K10" s="9"/>
    </row>
    <row r="11" spans="2:11" ht="15" customHeight="1" x14ac:dyDescent="0.3">
      <c r="B11" s="12"/>
      <c r="C11" s="13"/>
      <c r="D11" s="181" t="s">
        <v>1875</v>
      </c>
      <c r="E11" s="181"/>
      <c r="F11" s="181"/>
      <c r="G11" s="181"/>
      <c r="H11" s="181"/>
      <c r="I11" s="181"/>
      <c r="J11" s="181"/>
      <c r="K11" s="9"/>
    </row>
    <row r="12" spans="2:11" ht="12.75" customHeight="1" x14ac:dyDescent="0.3">
      <c r="B12" s="12"/>
      <c r="C12" s="13"/>
      <c r="D12" s="13"/>
      <c r="E12" s="13"/>
      <c r="F12" s="13"/>
      <c r="G12" s="13"/>
      <c r="H12" s="13"/>
      <c r="I12" s="13"/>
      <c r="J12" s="13"/>
      <c r="K12" s="9"/>
    </row>
    <row r="13" spans="2:11" ht="15" customHeight="1" x14ac:dyDescent="0.3">
      <c r="B13" s="12"/>
      <c r="C13" s="13"/>
      <c r="D13" s="181" t="s">
        <v>1876</v>
      </c>
      <c r="E13" s="181"/>
      <c r="F13" s="181"/>
      <c r="G13" s="181"/>
      <c r="H13" s="181"/>
      <c r="I13" s="181"/>
      <c r="J13" s="181"/>
      <c r="K13" s="9"/>
    </row>
    <row r="14" spans="2:11" ht="15" customHeight="1" x14ac:dyDescent="0.3">
      <c r="B14" s="12"/>
      <c r="C14" s="13"/>
      <c r="D14" s="181" t="s">
        <v>1877</v>
      </c>
      <c r="E14" s="181"/>
      <c r="F14" s="181"/>
      <c r="G14" s="181"/>
      <c r="H14" s="181"/>
      <c r="I14" s="181"/>
      <c r="J14" s="181"/>
      <c r="K14" s="9"/>
    </row>
    <row r="15" spans="2:11" ht="15" customHeight="1" x14ac:dyDescent="0.3">
      <c r="B15" s="12"/>
      <c r="C15" s="13"/>
      <c r="D15" s="181" t="s">
        <v>1878</v>
      </c>
      <c r="E15" s="181"/>
      <c r="F15" s="181"/>
      <c r="G15" s="181"/>
      <c r="H15" s="181"/>
      <c r="I15" s="181"/>
      <c r="J15" s="181"/>
      <c r="K15" s="9"/>
    </row>
    <row r="16" spans="2:11" ht="15" customHeight="1" x14ac:dyDescent="0.3">
      <c r="B16" s="12"/>
      <c r="C16" s="13"/>
      <c r="D16" s="13"/>
      <c r="E16" s="14" t="s">
        <v>40</v>
      </c>
      <c r="F16" s="181" t="s">
        <v>1879</v>
      </c>
      <c r="G16" s="181"/>
      <c r="H16" s="181"/>
      <c r="I16" s="181"/>
      <c r="J16" s="181"/>
      <c r="K16" s="9"/>
    </row>
    <row r="17" spans="2:11" ht="15" customHeight="1" x14ac:dyDescent="0.3">
      <c r="B17" s="12"/>
      <c r="C17" s="13"/>
      <c r="D17" s="13"/>
      <c r="E17" s="14" t="s">
        <v>1880</v>
      </c>
      <c r="F17" s="181" t="s">
        <v>1881</v>
      </c>
      <c r="G17" s="181"/>
      <c r="H17" s="181"/>
      <c r="I17" s="181"/>
      <c r="J17" s="181"/>
      <c r="K17" s="9"/>
    </row>
    <row r="18" spans="2:11" ht="15" customHeight="1" x14ac:dyDescent="0.3">
      <c r="B18" s="12"/>
      <c r="C18" s="13"/>
      <c r="D18" s="13"/>
      <c r="E18" s="14" t="s">
        <v>1882</v>
      </c>
      <c r="F18" s="181" t="s">
        <v>1883</v>
      </c>
      <c r="G18" s="181"/>
      <c r="H18" s="181"/>
      <c r="I18" s="181"/>
      <c r="J18" s="181"/>
      <c r="K18" s="9"/>
    </row>
    <row r="19" spans="2:11" ht="15" customHeight="1" x14ac:dyDescent="0.3">
      <c r="B19" s="12"/>
      <c r="C19" s="13"/>
      <c r="D19" s="13"/>
      <c r="E19" s="14" t="s">
        <v>1884</v>
      </c>
      <c r="F19" s="181" t="s">
        <v>1885</v>
      </c>
      <c r="G19" s="181"/>
      <c r="H19" s="181"/>
      <c r="I19" s="181"/>
      <c r="J19" s="181"/>
      <c r="K19" s="9"/>
    </row>
    <row r="20" spans="2:11" ht="15" customHeight="1" x14ac:dyDescent="0.3">
      <c r="B20" s="12"/>
      <c r="C20" s="13"/>
      <c r="D20" s="13"/>
      <c r="E20" s="14" t="s">
        <v>1886</v>
      </c>
      <c r="F20" s="181" t="s">
        <v>1887</v>
      </c>
      <c r="G20" s="181"/>
      <c r="H20" s="181"/>
      <c r="I20" s="181"/>
      <c r="J20" s="181"/>
      <c r="K20" s="9"/>
    </row>
    <row r="21" spans="2:11" ht="15" customHeight="1" x14ac:dyDescent="0.3">
      <c r="B21" s="12"/>
      <c r="C21" s="13"/>
      <c r="D21" s="13"/>
      <c r="E21" s="14" t="s">
        <v>1888</v>
      </c>
      <c r="F21" s="181" t="s">
        <v>1889</v>
      </c>
      <c r="G21" s="181"/>
      <c r="H21" s="181"/>
      <c r="I21" s="181"/>
      <c r="J21" s="181"/>
      <c r="K21" s="9"/>
    </row>
    <row r="22" spans="2:11" ht="12.75" customHeight="1" x14ac:dyDescent="0.3">
      <c r="B22" s="12"/>
      <c r="C22" s="13"/>
      <c r="D22" s="13"/>
      <c r="E22" s="13"/>
      <c r="F22" s="13"/>
      <c r="G22" s="13"/>
      <c r="H22" s="13"/>
      <c r="I22" s="13"/>
      <c r="J22" s="13"/>
      <c r="K22" s="9"/>
    </row>
    <row r="23" spans="2:11" ht="15" customHeight="1" x14ac:dyDescent="0.3">
      <c r="B23" s="12"/>
      <c r="C23" s="181" t="s">
        <v>1890</v>
      </c>
      <c r="D23" s="181"/>
      <c r="E23" s="181"/>
      <c r="F23" s="181"/>
      <c r="G23" s="181"/>
      <c r="H23" s="181"/>
      <c r="I23" s="181"/>
      <c r="J23" s="181"/>
      <c r="K23" s="9"/>
    </row>
    <row r="24" spans="2:11" ht="15" customHeight="1" x14ac:dyDescent="0.3">
      <c r="B24" s="12"/>
      <c r="C24" s="181" t="s">
        <v>1891</v>
      </c>
      <c r="D24" s="181"/>
      <c r="E24" s="181"/>
      <c r="F24" s="181"/>
      <c r="G24" s="181"/>
      <c r="H24" s="181"/>
      <c r="I24" s="181"/>
      <c r="J24" s="181"/>
      <c r="K24" s="9"/>
    </row>
    <row r="25" spans="2:11" ht="15" customHeight="1" x14ac:dyDescent="0.3">
      <c r="B25" s="12"/>
      <c r="C25" s="11"/>
      <c r="D25" s="181" t="s">
        <v>1892</v>
      </c>
      <c r="E25" s="181"/>
      <c r="F25" s="181"/>
      <c r="G25" s="181"/>
      <c r="H25" s="181"/>
      <c r="I25" s="181"/>
      <c r="J25" s="181"/>
      <c r="K25" s="9"/>
    </row>
    <row r="26" spans="2:11" ht="15" customHeight="1" x14ac:dyDescent="0.3">
      <c r="B26" s="12"/>
      <c r="C26" s="13"/>
      <c r="D26" s="181" t="s">
        <v>1893</v>
      </c>
      <c r="E26" s="181"/>
      <c r="F26" s="181"/>
      <c r="G26" s="181"/>
      <c r="H26" s="181"/>
      <c r="I26" s="181"/>
      <c r="J26" s="181"/>
      <c r="K26" s="9"/>
    </row>
    <row r="27" spans="2:11" ht="12.75" customHeight="1" x14ac:dyDescent="0.3">
      <c r="B27" s="12"/>
      <c r="C27" s="13"/>
      <c r="D27" s="13"/>
      <c r="E27" s="13"/>
      <c r="F27" s="13"/>
      <c r="G27" s="13"/>
      <c r="H27" s="13"/>
      <c r="I27" s="13"/>
      <c r="J27" s="13"/>
      <c r="K27" s="9"/>
    </row>
    <row r="28" spans="2:11" ht="15" customHeight="1" x14ac:dyDescent="0.3">
      <c r="B28" s="12"/>
      <c r="C28" s="13"/>
      <c r="D28" s="181" t="s">
        <v>1894</v>
      </c>
      <c r="E28" s="181"/>
      <c r="F28" s="181"/>
      <c r="G28" s="181"/>
      <c r="H28" s="181"/>
      <c r="I28" s="181"/>
      <c r="J28" s="181"/>
      <c r="K28" s="9"/>
    </row>
    <row r="29" spans="2:11" ht="15" customHeight="1" x14ac:dyDescent="0.3">
      <c r="B29" s="12"/>
      <c r="C29" s="13"/>
      <c r="D29" s="181" t="s">
        <v>1895</v>
      </c>
      <c r="E29" s="181"/>
      <c r="F29" s="181"/>
      <c r="G29" s="181"/>
      <c r="H29" s="181"/>
      <c r="I29" s="181"/>
      <c r="J29" s="181"/>
      <c r="K29" s="9"/>
    </row>
    <row r="30" spans="2:11" ht="12.75" customHeight="1" x14ac:dyDescent="0.3">
      <c r="B30" s="12"/>
      <c r="C30" s="13"/>
      <c r="D30" s="13"/>
      <c r="E30" s="13"/>
      <c r="F30" s="13"/>
      <c r="G30" s="13"/>
      <c r="H30" s="13"/>
      <c r="I30" s="13"/>
      <c r="J30" s="13"/>
      <c r="K30" s="9"/>
    </row>
    <row r="31" spans="2:11" ht="15" customHeight="1" x14ac:dyDescent="0.3">
      <c r="B31" s="12"/>
      <c r="C31" s="13"/>
      <c r="D31" s="181" t="s">
        <v>1896</v>
      </c>
      <c r="E31" s="181"/>
      <c r="F31" s="181"/>
      <c r="G31" s="181"/>
      <c r="H31" s="181"/>
      <c r="I31" s="181"/>
      <c r="J31" s="181"/>
      <c r="K31" s="9"/>
    </row>
    <row r="32" spans="2:11" ht="15" customHeight="1" x14ac:dyDescent="0.3">
      <c r="B32" s="12"/>
      <c r="C32" s="13"/>
      <c r="D32" s="181" t="s">
        <v>1897</v>
      </c>
      <c r="E32" s="181"/>
      <c r="F32" s="181"/>
      <c r="G32" s="181"/>
      <c r="H32" s="181"/>
      <c r="I32" s="181"/>
      <c r="J32" s="181"/>
      <c r="K32" s="9"/>
    </row>
    <row r="33" spans="2:11" ht="15" customHeight="1" x14ac:dyDescent="0.3">
      <c r="B33" s="12"/>
      <c r="C33" s="13"/>
      <c r="D33" s="181" t="s">
        <v>1898</v>
      </c>
      <c r="E33" s="181"/>
      <c r="F33" s="181"/>
      <c r="G33" s="181"/>
      <c r="H33" s="181"/>
      <c r="I33" s="181"/>
      <c r="J33" s="181"/>
      <c r="K33" s="9"/>
    </row>
    <row r="34" spans="2:11" ht="15" customHeight="1" x14ac:dyDescent="0.3">
      <c r="B34" s="12"/>
      <c r="C34" s="13"/>
      <c r="D34" s="11"/>
      <c r="E34" s="15" t="s">
        <v>93</v>
      </c>
      <c r="F34" s="11"/>
      <c r="G34" s="181" t="s">
        <v>1899</v>
      </c>
      <c r="H34" s="181"/>
      <c r="I34" s="181"/>
      <c r="J34" s="181"/>
      <c r="K34" s="9"/>
    </row>
    <row r="35" spans="2:11" ht="30.75" customHeight="1" x14ac:dyDescent="0.3">
      <c r="B35" s="12"/>
      <c r="C35" s="13"/>
      <c r="D35" s="11"/>
      <c r="E35" s="15" t="s">
        <v>1900</v>
      </c>
      <c r="F35" s="11"/>
      <c r="G35" s="181" t="s">
        <v>1901</v>
      </c>
      <c r="H35" s="181"/>
      <c r="I35" s="181"/>
      <c r="J35" s="181"/>
      <c r="K35" s="9"/>
    </row>
    <row r="36" spans="2:11" ht="15" customHeight="1" x14ac:dyDescent="0.3">
      <c r="B36" s="12"/>
      <c r="C36" s="13"/>
      <c r="D36" s="11"/>
      <c r="E36" s="15" t="s">
        <v>34</v>
      </c>
      <c r="F36" s="11"/>
      <c r="G36" s="181" t="s">
        <v>1902</v>
      </c>
      <c r="H36" s="181"/>
      <c r="I36" s="181"/>
      <c r="J36" s="181"/>
      <c r="K36" s="9"/>
    </row>
    <row r="37" spans="2:11" ht="15" customHeight="1" x14ac:dyDescent="0.3">
      <c r="B37" s="12"/>
      <c r="C37" s="13"/>
      <c r="D37" s="11"/>
      <c r="E37" s="15" t="s">
        <v>94</v>
      </c>
      <c r="F37" s="11"/>
      <c r="G37" s="181" t="s">
        <v>1903</v>
      </c>
      <c r="H37" s="181"/>
      <c r="I37" s="181"/>
      <c r="J37" s="181"/>
      <c r="K37" s="9"/>
    </row>
    <row r="38" spans="2:11" ht="15" customHeight="1" x14ac:dyDescent="0.3">
      <c r="B38" s="12"/>
      <c r="C38" s="13"/>
      <c r="D38" s="11"/>
      <c r="E38" s="15" t="s">
        <v>95</v>
      </c>
      <c r="F38" s="11"/>
      <c r="G38" s="181" t="s">
        <v>1904</v>
      </c>
      <c r="H38" s="181"/>
      <c r="I38" s="181"/>
      <c r="J38" s="181"/>
      <c r="K38" s="9"/>
    </row>
    <row r="39" spans="2:11" ht="15" customHeight="1" x14ac:dyDescent="0.3">
      <c r="B39" s="12"/>
      <c r="C39" s="13"/>
      <c r="D39" s="11"/>
      <c r="E39" s="15" t="s">
        <v>96</v>
      </c>
      <c r="F39" s="11"/>
      <c r="G39" s="181" t="s">
        <v>1905</v>
      </c>
      <c r="H39" s="181"/>
      <c r="I39" s="181"/>
      <c r="J39" s="181"/>
      <c r="K39" s="9"/>
    </row>
    <row r="40" spans="2:11" ht="15" customHeight="1" x14ac:dyDescent="0.3">
      <c r="B40" s="12"/>
      <c r="C40" s="13"/>
      <c r="D40" s="11"/>
      <c r="E40" s="15" t="s">
        <v>1906</v>
      </c>
      <c r="F40" s="11"/>
      <c r="G40" s="181" t="s">
        <v>1907</v>
      </c>
      <c r="H40" s="181"/>
      <c r="I40" s="181"/>
      <c r="J40" s="181"/>
      <c r="K40" s="9"/>
    </row>
    <row r="41" spans="2:11" ht="15" customHeight="1" x14ac:dyDescent="0.3">
      <c r="B41" s="12"/>
      <c r="C41" s="13"/>
      <c r="D41" s="11"/>
      <c r="E41" s="15"/>
      <c r="F41" s="11"/>
      <c r="G41" s="181" t="s">
        <v>1908</v>
      </c>
      <c r="H41" s="181"/>
      <c r="I41" s="181"/>
      <c r="J41" s="181"/>
      <c r="K41" s="9"/>
    </row>
    <row r="42" spans="2:11" ht="15" customHeight="1" x14ac:dyDescent="0.3">
      <c r="B42" s="12"/>
      <c r="C42" s="13"/>
      <c r="D42" s="11"/>
      <c r="E42" s="15" t="s">
        <v>1909</v>
      </c>
      <c r="F42" s="11"/>
      <c r="G42" s="181" t="s">
        <v>1910</v>
      </c>
      <c r="H42" s="181"/>
      <c r="I42" s="181"/>
      <c r="J42" s="181"/>
      <c r="K42" s="9"/>
    </row>
    <row r="43" spans="2:11" ht="15" customHeight="1" x14ac:dyDescent="0.3">
      <c r="B43" s="12"/>
      <c r="C43" s="13"/>
      <c r="D43" s="11"/>
      <c r="E43" s="15" t="s">
        <v>98</v>
      </c>
      <c r="F43" s="11"/>
      <c r="G43" s="181" t="s">
        <v>1911</v>
      </c>
      <c r="H43" s="181"/>
      <c r="I43" s="181"/>
      <c r="J43" s="181"/>
      <c r="K43" s="9"/>
    </row>
    <row r="44" spans="2:11" ht="12.75" customHeight="1" x14ac:dyDescent="0.3">
      <c r="B44" s="12"/>
      <c r="C44" s="13"/>
      <c r="D44" s="11"/>
      <c r="E44" s="11"/>
      <c r="F44" s="11"/>
      <c r="G44" s="11"/>
      <c r="H44" s="11"/>
      <c r="I44" s="11"/>
      <c r="J44" s="11"/>
      <c r="K44" s="9"/>
    </row>
    <row r="45" spans="2:11" ht="15" customHeight="1" x14ac:dyDescent="0.3">
      <c r="B45" s="12"/>
      <c r="C45" s="13"/>
      <c r="D45" s="181" t="s">
        <v>1912</v>
      </c>
      <c r="E45" s="181"/>
      <c r="F45" s="181"/>
      <c r="G45" s="181"/>
      <c r="H45" s="181"/>
      <c r="I45" s="181"/>
      <c r="J45" s="181"/>
      <c r="K45" s="9"/>
    </row>
    <row r="46" spans="2:11" ht="15" customHeight="1" x14ac:dyDescent="0.3">
      <c r="B46" s="12"/>
      <c r="C46" s="13"/>
      <c r="D46" s="13"/>
      <c r="E46" s="181" t="s">
        <v>1913</v>
      </c>
      <c r="F46" s="181"/>
      <c r="G46" s="181"/>
      <c r="H46" s="181"/>
      <c r="I46" s="181"/>
      <c r="J46" s="181"/>
      <c r="K46" s="9"/>
    </row>
    <row r="47" spans="2:11" ht="15" customHeight="1" x14ac:dyDescent="0.3">
      <c r="B47" s="12"/>
      <c r="C47" s="13"/>
      <c r="D47" s="13"/>
      <c r="E47" s="181" t="s">
        <v>1914</v>
      </c>
      <c r="F47" s="181"/>
      <c r="G47" s="181"/>
      <c r="H47" s="181"/>
      <c r="I47" s="181"/>
      <c r="J47" s="181"/>
      <c r="K47" s="9"/>
    </row>
    <row r="48" spans="2:11" ht="15" customHeight="1" x14ac:dyDescent="0.3">
      <c r="B48" s="12"/>
      <c r="C48" s="13"/>
      <c r="D48" s="13"/>
      <c r="E48" s="181" t="s">
        <v>1915</v>
      </c>
      <c r="F48" s="181"/>
      <c r="G48" s="181"/>
      <c r="H48" s="181"/>
      <c r="I48" s="181"/>
      <c r="J48" s="181"/>
      <c r="K48" s="9"/>
    </row>
    <row r="49" spans="2:11" ht="15" customHeight="1" x14ac:dyDescent="0.3">
      <c r="B49" s="12"/>
      <c r="C49" s="13"/>
      <c r="D49" s="181" t="s">
        <v>1916</v>
      </c>
      <c r="E49" s="181"/>
      <c r="F49" s="181"/>
      <c r="G49" s="181"/>
      <c r="H49" s="181"/>
      <c r="I49" s="181"/>
      <c r="J49" s="181"/>
      <c r="K49" s="9"/>
    </row>
    <row r="50" spans="2:11" ht="25.5" customHeight="1" x14ac:dyDescent="0.3">
      <c r="B50" s="8"/>
      <c r="C50" s="185" t="s">
        <v>1917</v>
      </c>
      <c r="D50" s="185"/>
      <c r="E50" s="185"/>
      <c r="F50" s="185"/>
      <c r="G50" s="185"/>
      <c r="H50" s="185"/>
      <c r="I50" s="185"/>
      <c r="J50" s="185"/>
      <c r="K50" s="9"/>
    </row>
    <row r="51" spans="2:11" ht="5.25" customHeight="1" x14ac:dyDescent="0.3">
      <c r="B51" s="8"/>
      <c r="C51" s="10"/>
      <c r="D51" s="10"/>
      <c r="E51" s="10"/>
      <c r="F51" s="10"/>
      <c r="G51" s="10"/>
      <c r="H51" s="10"/>
      <c r="I51" s="10"/>
      <c r="J51" s="10"/>
      <c r="K51" s="9"/>
    </row>
    <row r="52" spans="2:11" ht="15" customHeight="1" x14ac:dyDescent="0.3">
      <c r="B52" s="8"/>
      <c r="C52" s="181" t="s">
        <v>1918</v>
      </c>
      <c r="D52" s="181"/>
      <c r="E52" s="181"/>
      <c r="F52" s="181"/>
      <c r="G52" s="181"/>
      <c r="H52" s="181"/>
      <c r="I52" s="181"/>
      <c r="J52" s="181"/>
      <c r="K52" s="9"/>
    </row>
    <row r="53" spans="2:11" ht="15" customHeight="1" x14ac:dyDescent="0.3">
      <c r="B53" s="8"/>
      <c r="C53" s="181" t="s">
        <v>1919</v>
      </c>
      <c r="D53" s="181"/>
      <c r="E53" s="181"/>
      <c r="F53" s="181"/>
      <c r="G53" s="181"/>
      <c r="H53" s="181"/>
      <c r="I53" s="181"/>
      <c r="J53" s="181"/>
      <c r="K53" s="9"/>
    </row>
    <row r="54" spans="2:11" ht="12.75" customHeight="1" x14ac:dyDescent="0.3">
      <c r="B54" s="8"/>
      <c r="C54" s="11"/>
      <c r="D54" s="11"/>
      <c r="E54" s="11"/>
      <c r="F54" s="11"/>
      <c r="G54" s="11"/>
      <c r="H54" s="11"/>
      <c r="I54" s="11"/>
      <c r="J54" s="11"/>
      <c r="K54" s="9"/>
    </row>
    <row r="55" spans="2:11" ht="15" customHeight="1" x14ac:dyDescent="0.3">
      <c r="B55" s="8"/>
      <c r="C55" s="181" t="s">
        <v>1920</v>
      </c>
      <c r="D55" s="181"/>
      <c r="E55" s="181"/>
      <c r="F55" s="181"/>
      <c r="G55" s="181"/>
      <c r="H55" s="181"/>
      <c r="I55" s="181"/>
      <c r="J55" s="181"/>
      <c r="K55" s="9"/>
    </row>
    <row r="56" spans="2:11" ht="15" customHeight="1" x14ac:dyDescent="0.3">
      <c r="B56" s="8"/>
      <c r="C56" s="13"/>
      <c r="D56" s="181" t="s">
        <v>1921</v>
      </c>
      <c r="E56" s="181"/>
      <c r="F56" s="181"/>
      <c r="G56" s="181"/>
      <c r="H56" s="181"/>
      <c r="I56" s="181"/>
      <c r="J56" s="181"/>
      <c r="K56" s="9"/>
    </row>
    <row r="57" spans="2:11" ht="15" customHeight="1" x14ac:dyDescent="0.3">
      <c r="B57" s="8"/>
      <c r="C57" s="13"/>
      <c r="D57" s="181" t="s">
        <v>1922</v>
      </c>
      <c r="E57" s="181"/>
      <c r="F57" s="181"/>
      <c r="G57" s="181"/>
      <c r="H57" s="181"/>
      <c r="I57" s="181"/>
      <c r="J57" s="181"/>
      <c r="K57" s="9"/>
    </row>
    <row r="58" spans="2:11" ht="15" customHeight="1" x14ac:dyDescent="0.3">
      <c r="B58" s="8"/>
      <c r="C58" s="13"/>
      <c r="D58" s="181" t="s">
        <v>1923</v>
      </c>
      <c r="E58" s="181"/>
      <c r="F58" s="181"/>
      <c r="G58" s="181"/>
      <c r="H58" s="181"/>
      <c r="I58" s="181"/>
      <c r="J58" s="181"/>
      <c r="K58" s="9"/>
    </row>
    <row r="59" spans="2:11" ht="15" customHeight="1" x14ac:dyDescent="0.3">
      <c r="B59" s="8"/>
      <c r="C59" s="13"/>
      <c r="D59" s="181" t="s">
        <v>1924</v>
      </c>
      <c r="E59" s="181"/>
      <c r="F59" s="181"/>
      <c r="G59" s="181"/>
      <c r="H59" s="181"/>
      <c r="I59" s="181"/>
      <c r="J59" s="181"/>
      <c r="K59" s="9"/>
    </row>
    <row r="60" spans="2:11" ht="15" customHeight="1" x14ac:dyDescent="0.3">
      <c r="B60" s="8"/>
      <c r="C60" s="13"/>
      <c r="D60" s="182" t="s">
        <v>1925</v>
      </c>
      <c r="E60" s="182"/>
      <c r="F60" s="182"/>
      <c r="G60" s="182"/>
      <c r="H60" s="182"/>
      <c r="I60" s="182"/>
      <c r="J60" s="182"/>
      <c r="K60" s="9"/>
    </row>
    <row r="61" spans="2:11" ht="15" customHeight="1" x14ac:dyDescent="0.3">
      <c r="B61" s="8"/>
      <c r="C61" s="13"/>
      <c r="D61" s="181" t="s">
        <v>1926</v>
      </c>
      <c r="E61" s="181"/>
      <c r="F61" s="181"/>
      <c r="G61" s="181"/>
      <c r="H61" s="181"/>
      <c r="I61" s="181"/>
      <c r="J61" s="181"/>
      <c r="K61" s="9"/>
    </row>
    <row r="62" spans="2:11" ht="12.75" customHeight="1" x14ac:dyDescent="0.3">
      <c r="B62" s="8"/>
      <c r="C62" s="13"/>
      <c r="D62" s="13"/>
      <c r="E62" s="16"/>
      <c r="F62" s="13"/>
      <c r="G62" s="13"/>
      <c r="H62" s="13"/>
      <c r="I62" s="13"/>
      <c r="J62" s="13"/>
      <c r="K62" s="9"/>
    </row>
    <row r="63" spans="2:11" ht="15" customHeight="1" x14ac:dyDescent="0.3">
      <c r="B63" s="8"/>
      <c r="C63" s="13"/>
      <c r="D63" s="181" t="s">
        <v>1927</v>
      </c>
      <c r="E63" s="181"/>
      <c r="F63" s="181"/>
      <c r="G63" s="181"/>
      <c r="H63" s="181"/>
      <c r="I63" s="181"/>
      <c r="J63" s="181"/>
      <c r="K63" s="9"/>
    </row>
    <row r="64" spans="2:11" ht="15" customHeight="1" x14ac:dyDescent="0.3">
      <c r="B64" s="8"/>
      <c r="C64" s="13"/>
      <c r="D64" s="182" t="s">
        <v>1928</v>
      </c>
      <c r="E64" s="182"/>
      <c r="F64" s="182"/>
      <c r="G64" s="182"/>
      <c r="H64" s="182"/>
      <c r="I64" s="182"/>
      <c r="J64" s="182"/>
      <c r="K64" s="9"/>
    </row>
    <row r="65" spans="2:11" ht="15" customHeight="1" x14ac:dyDescent="0.3">
      <c r="B65" s="8"/>
      <c r="C65" s="13"/>
      <c r="D65" s="181" t="s">
        <v>1929</v>
      </c>
      <c r="E65" s="181"/>
      <c r="F65" s="181"/>
      <c r="G65" s="181"/>
      <c r="H65" s="181"/>
      <c r="I65" s="181"/>
      <c r="J65" s="181"/>
      <c r="K65" s="9"/>
    </row>
    <row r="66" spans="2:11" ht="15" customHeight="1" x14ac:dyDescent="0.3">
      <c r="B66" s="8"/>
      <c r="C66" s="13"/>
      <c r="D66" s="181" t="s">
        <v>1930</v>
      </c>
      <c r="E66" s="181"/>
      <c r="F66" s="181"/>
      <c r="G66" s="181"/>
      <c r="H66" s="181"/>
      <c r="I66" s="181"/>
      <c r="J66" s="181"/>
      <c r="K66" s="9"/>
    </row>
    <row r="67" spans="2:11" ht="15" customHeight="1" x14ac:dyDescent="0.3">
      <c r="B67" s="8"/>
      <c r="C67" s="13"/>
      <c r="D67" s="181" t="s">
        <v>1931</v>
      </c>
      <c r="E67" s="181"/>
      <c r="F67" s="181"/>
      <c r="G67" s="181"/>
      <c r="H67" s="181"/>
      <c r="I67" s="181"/>
      <c r="J67" s="181"/>
      <c r="K67" s="9"/>
    </row>
    <row r="68" spans="2:11" ht="15" customHeight="1" x14ac:dyDescent="0.3">
      <c r="B68" s="8"/>
      <c r="C68" s="13"/>
      <c r="D68" s="181" t="s">
        <v>1932</v>
      </c>
      <c r="E68" s="181"/>
      <c r="F68" s="181"/>
      <c r="G68" s="181"/>
      <c r="H68" s="181"/>
      <c r="I68" s="181"/>
      <c r="J68" s="181"/>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83" t="s">
        <v>47</v>
      </c>
      <c r="D73" s="183"/>
      <c r="E73" s="183"/>
      <c r="F73" s="183"/>
      <c r="G73" s="183"/>
      <c r="H73" s="183"/>
      <c r="I73" s="183"/>
      <c r="J73" s="183"/>
      <c r="K73" s="26"/>
    </row>
    <row r="74" spans="2:11" ht="17.25" customHeight="1" x14ac:dyDescent="0.3">
      <c r="B74" s="25"/>
      <c r="C74" s="27" t="s">
        <v>1933</v>
      </c>
      <c r="D74" s="27"/>
      <c r="E74" s="27"/>
      <c r="F74" s="27" t="s">
        <v>1934</v>
      </c>
      <c r="G74" s="28"/>
      <c r="H74" s="27" t="s">
        <v>94</v>
      </c>
      <c r="I74" s="27" t="s">
        <v>35</v>
      </c>
      <c r="J74" s="27" t="s">
        <v>1935</v>
      </c>
      <c r="K74" s="26"/>
    </row>
    <row r="75" spans="2:11" ht="17.25" customHeight="1" x14ac:dyDescent="0.3">
      <c r="B75" s="25"/>
      <c r="C75" s="29" t="s">
        <v>1936</v>
      </c>
      <c r="D75" s="29"/>
      <c r="E75" s="29"/>
      <c r="F75" s="30" t="s">
        <v>1937</v>
      </c>
      <c r="G75" s="31"/>
      <c r="H75" s="29"/>
      <c r="I75" s="29"/>
      <c r="J75" s="29" t="s">
        <v>1938</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1939</v>
      </c>
      <c r="G77" s="33"/>
      <c r="H77" s="15" t="s">
        <v>1940</v>
      </c>
      <c r="I77" s="15" t="s">
        <v>1941</v>
      </c>
      <c r="J77" s="15">
        <v>20</v>
      </c>
      <c r="K77" s="26"/>
    </row>
    <row r="78" spans="2:11" ht="15" customHeight="1" x14ac:dyDescent="0.3">
      <c r="B78" s="25"/>
      <c r="C78" s="15" t="s">
        <v>1942</v>
      </c>
      <c r="D78" s="15"/>
      <c r="E78" s="15"/>
      <c r="F78" s="34" t="s">
        <v>1939</v>
      </c>
      <c r="G78" s="33"/>
      <c r="H78" s="15" t="s">
        <v>1943</v>
      </c>
      <c r="I78" s="15" t="s">
        <v>1941</v>
      </c>
      <c r="J78" s="15">
        <v>120</v>
      </c>
      <c r="K78" s="26"/>
    </row>
    <row r="79" spans="2:11" ht="15" customHeight="1" x14ac:dyDescent="0.3">
      <c r="B79" s="35"/>
      <c r="C79" s="15" t="s">
        <v>1944</v>
      </c>
      <c r="D79" s="15"/>
      <c r="E79" s="15"/>
      <c r="F79" s="34" t="s">
        <v>1945</v>
      </c>
      <c r="G79" s="33"/>
      <c r="H79" s="15" t="s">
        <v>1946</v>
      </c>
      <c r="I79" s="15" t="s">
        <v>1941</v>
      </c>
      <c r="J79" s="15">
        <v>50</v>
      </c>
      <c r="K79" s="26"/>
    </row>
    <row r="80" spans="2:11" ht="15" customHeight="1" x14ac:dyDescent="0.3">
      <c r="B80" s="35"/>
      <c r="C80" s="15" t="s">
        <v>1947</v>
      </c>
      <c r="D80" s="15"/>
      <c r="E80" s="15"/>
      <c r="F80" s="34" t="s">
        <v>1939</v>
      </c>
      <c r="G80" s="33"/>
      <c r="H80" s="15" t="s">
        <v>1948</v>
      </c>
      <c r="I80" s="15" t="s">
        <v>1949</v>
      </c>
      <c r="J80" s="15"/>
      <c r="K80" s="26"/>
    </row>
    <row r="81" spans="2:11" ht="15" customHeight="1" x14ac:dyDescent="0.3">
      <c r="B81" s="35"/>
      <c r="C81" s="36" t="s">
        <v>1950</v>
      </c>
      <c r="D81" s="36"/>
      <c r="E81" s="36"/>
      <c r="F81" s="37" t="s">
        <v>1945</v>
      </c>
      <c r="G81" s="36"/>
      <c r="H81" s="36" t="s">
        <v>1951</v>
      </c>
      <c r="I81" s="36" t="s">
        <v>1941</v>
      </c>
      <c r="J81" s="36">
        <v>15</v>
      </c>
      <c r="K81" s="26"/>
    </row>
    <row r="82" spans="2:11" ht="15" customHeight="1" x14ac:dyDescent="0.3">
      <c r="B82" s="35"/>
      <c r="C82" s="36" t="s">
        <v>1952</v>
      </c>
      <c r="D82" s="36"/>
      <c r="E82" s="36"/>
      <c r="F82" s="37" t="s">
        <v>1945</v>
      </c>
      <c r="G82" s="36"/>
      <c r="H82" s="36" t="s">
        <v>1953</v>
      </c>
      <c r="I82" s="36" t="s">
        <v>1941</v>
      </c>
      <c r="J82" s="36">
        <v>15</v>
      </c>
      <c r="K82" s="26"/>
    </row>
    <row r="83" spans="2:11" ht="15" customHeight="1" x14ac:dyDescent="0.3">
      <c r="B83" s="35"/>
      <c r="C83" s="36" t="s">
        <v>1954</v>
      </c>
      <c r="D83" s="36"/>
      <c r="E83" s="36"/>
      <c r="F83" s="37" t="s">
        <v>1945</v>
      </c>
      <c r="G83" s="36"/>
      <c r="H83" s="36" t="s">
        <v>1955</v>
      </c>
      <c r="I83" s="36" t="s">
        <v>1941</v>
      </c>
      <c r="J83" s="36">
        <v>20</v>
      </c>
      <c r="K83" s="26"/>
    </row>
    <row r="84" spans="2:11" ht="15" customHeight="1" x14ac:dyDescent="0.3">
      <c r="B84" s="35"/>
      <c r="C84" s="36" t="s">
        <v>1956</v>
      </c>
      <c r="D84" s="36"/>
      <c r="E84" s="36"/>
      <c r="F84" s="37" t="s">
        <v>1945</v>
      </c>
      <c r="G84" s="36"/>
      <c r="H84" s="36" t="s">
        <v>1957</v>
      </c>
      <c r="I84" s="36" t="s">
        <v>1941</v>
      </c>
      <c r="J84" s="36">
        <v>20</v>
      </c>
      <c r="K84" s="26"/>
    </row>
    <row r="85" spans="2:11" ht="15" customHeight="1" x14ac:dyDescent="0.3">
      <c r="B85" s="35"/>
      <c r="C85" s="15" t="s">
        <v>1958</v>
      </c>
      <c r="D85" s="15"/>
      <c r="E85" s="15"/>
      <c r="F85" s="34" t="s">
        <v>1945</v>
      </c>
      <c r="G85" s="33"/>
      <c r="H85" s="15" t="s">
        <v>1959</v>
      </c>
      <c r="I85" s="15" t="s">
        <v>1941</v>
      </c>
      <c r="J85" s="15">
        <v>50</v>
      </c>
      <c r="K85" s="26"/>
    </row>
    <row r="86" spans="2:11" ht="15" customHeight="1" x14ac:dyDescent="0.3">
      <c r="B86" s="35"/>
      <c r="C86" s="15" t="s">
        <v>1960</v>
      </c>
      <c r="D86" s="15"/>
      <c r="E86" s="15"/>
      <c r="F86" s="34" t="s">
        <v>1945</v>
      </c>
      <c r="G86" s="33"/>
      <c r="H86" s="15" t="s">
        <v>1961</v>
      </c>
      <c r="I86" s="15" t="s">
        <v>1941</v>
      </c>
      <c r="J86" s="15">
        <v>20</v>
      </c>
      <c r="K86" s="26"/>
    </row>
    <row r="87" spans="2:11" ht="15" customHeight="1" x14ac:dyDescent="0.3">
      <c r="B87" s="35"/>
      <c r="C87" s="15" t="s">
        <v>1962</v>
      </c>
      <c r="D87" s="15"/>
      <c r="E87" s="15"/>
      <c r="F87" s="34" t="s">
        <v>1945</v>
      </c>
      <c r="G87" s="33"/>
      <c r="H87" s="15" t="s">
        <v>1963</v>
      </c>
      <c r="I87" s="15" t="s">
        <v>1941</v>
      </c>
      <c r="J87" s="15">
        <v>20</v>
      </c>
      <c r="K87" s="26"/>
    </row>
    <row r="88" spans="2:11" ht="15" customHeight="1" x14ac:dyDescent="0.3">
      <c r="B88" s="35"/>
      <c r="C88" s="15" t="s">
        <v>1964</v>
      </c>
      <c r="D88" s="15"/>
      <c r="E88" s="15"/>
      <c r="F88" s="34" t="s">
        <v>1945</v>
      </c>
      <c r="G88" s="33"/>
      <c r="H88" s="15" t="s">
        <v>1965</v>
      </c>
      <c r="I88" s="15" t="s">
        <v>1941</v>
      </c>
      <c r="J88" s="15">
        <v>50</v>
      </c>
      <c r="K88" s="26"/>
    </row>
    <row r="89" spans="2:11" ht="15" customHeight="1" x14ac:dyDescent="0.3">
      <c r="B89" s="35"/>
      <c r="C89" s="15" t="s">
        <v>1966</v>
      </c>
      <c r="D89" s="15"/>
      <c r="E89" s="15"/>
      <c r="F89" s="34" t="s">
        <v>1945</v>
      </c>
      <c r="G89" s="33"/>
      <c r="H89" s="15" t="s">
        <v>1966</v>
      </c>
      <c r="I89" s="15" t="s">
        <v>1941</v>
      </c>
      <c r="J89" s="15">
        <v>50</v>
      </c>
      <c r="K89" s="26"/>
    </row>
    <row r="90" spans="2:11" ht="15" customHeight="1" x14ac:dyDescent="0.3">
      <c r="B90" s="35"/>
      <c r="C90" s="15" t="s">
        <v>99</v>
      </c>
      <c r="D90" s="15"/>
      <c r="E90" s="15"/>
      <c r="F90" s="34" t="s">
        <v>1945</v>
      </c>
      <c r="G90" s="33"/>
      <c r="H90" s="15" t="s">
        <v>1967</v>
      </c>
      <c r="I90" s="15" t="s">
        <v>1941</v>
      </c>
      <c r="J90" s="15">
        <v>255</v>
      </c>
      <c r="K90" s="26"/>
    </row>
    <row r="91" spans="2:11" ht="15" customHeight="1" x14ac:dyDescent="0.3">
      <c r="B91" s="35"/>
      <c r="C91" s="15" t="s">
        <v>1968</v>
      </c>
      <c r="D91" s="15"/>
      <c r="E91" s="15"/>
      <c r="F91" s="34" t="s">
        <v>1939</v>
      </c>
      <c r="G91" s="33"/>
      <c r="H91" s="15" t="s">
        <v>1969</v>
      </c>
      <c r="I91" s="15" t="s">
        <v>1970</v>
      </c>
      <c r="J91" s="15"/>
      <c r="K91" s="26"/>
    </row>
    <row r="92" spans="2:11" ht="15" customHeight="1" x14ac:dyDescent="0.3">
      <c r="B92" s="35"/>
      <c r="C92" s="15" t="s">
        <v>1971</v>
      </c>
      <c r="D92" s="15"/>
      <c r="E92" s="15"/>
      <c r="F92" s="34" t="s">
        <v>1939</v>
      </c>
      <c r="G92" s="33"/>
      <c r="H92" s="15" t="s">
        <v>1972</v>
      </c>
      <c r="I92" s="15" t="s">
        <v>1973</v>
      </c>
      <c r="J92" s="15"/>
      <c r="K92" s="26"/>
    </row>
    <row r="93" spans="2:11" ht="15" customHeight="1" x14ac:dyDescent="0.3">
      <c r="B93" s="35"/>
      <c r="C93" s="15" t="s">
        <v>1974</v>
      </c>
      <c r="D93" s="15"/>
      <c r="E93" s="15"/>
      <c r="F93" s="34" t="s">
        <v>1939</v>
      </c>
      <c r="G93" s="33"/>
      <c r="H93" s="15" t="s">
        <v>1974</v>
      </c>
      <c r="I93" s="15" t="s">
        <v>1973</v>
      </c>
      <c r="J93" s="15"/>
      <c r="K93" s="26"/>
    </row>
    <row r="94" spans="2:11" ht="15" customHeight="1" x14ac:dyDescent="0.3">
      <c r="B94" s="35"/>
      <c r="C94" s="15" t="s">
        <v>21</v>
      </c>
      <c r="D94" s="15"/>
      <c r="E94" s="15"/>
      <c r="F94" s="34" t="s">
        <v>1939</v>
      </c>
      <c r="G94" s="33"/>
      <c r="H94" s="15" t="s">
        <v>1975</v>
      </c>
      <c r="I94" s="15" t="s">
        <v>1973</v>
      </c>
      <c r="J94" s="15"/>
      <c r="K94" s="26"/>
    </row>
    <row r="95" spans="2:11" ht="15" customHeight="1" x14ac:dyDescent="0.3">
      <c r="B95" s="35"/>
      <c r="C95" s="15" t="s">
        <v>31</v>
      </c>
      <c r="D95" s="15"/>
      <c r="E95" s="15"/>
      <c r="F95" s="34" t="s">
        <v>1939</v>
      </c>
      <c r="G95" s="33"/>
      <c r="H95" s="15" t="s">
        <v>1976</v>
      </c>
      <c r="I95" s="15" t="s">
        <v>1973</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83" t="s">
        <v>1977</v>
      </c>
      <c r="D100" s="183"/>
      <c r="E100" s="183"/>
      <c r="F100" s="183"/>
      <c r="G100" s="183"/>
      <c r="H100" s="183"/>
      <c r="I100" s="183"/>
      <c r="J100" s="183"/>
      <c r="K100" s="26"/>
    </row>
    <row r="101" spans="2:11" ht="17.25" customHeight="1" x14ac:dyDescent="0.3">
      <c r="B101" s="25"/>
      <c r="C101" s="27" t="s">
        <v>1933</v>
      </c>
      <c r="D101" s="27"/>
      <c r="E101" s="27"/>
      <c r="F101" s="27" t="s">
        <v>1934</v>
      </c>
      <c r="G101" s="28"/>
      <c r="H101" s="27" t="s">
        <v>94</v>
      </c>
      <c r="I101" s="27" t="s">
        <v>35</v>
      </c>
      <c r="J101" s="27" t="s">
        <v>1935</v>
      </c>
      <c r="K101" s="26"/>
    </row>
    <row r="102" spans="2:11" ht="17.25" customHeight="1" x14ac:dyDescent="0.3">
      <c r="B102" s="25"/>
      <c r="C102" s="29" t="s">
        <v>1936</v>
      </c>
      <c r="D102" s="29"/>
      <c r="E102" s="29"/>
      <c r="F102" s="30" t="s">
        <v>1937</v>
      </c>
      <c r="G102" s="31"/>
      <c r="H102" s="29"/>
      <c r="I102" s="29"/>
      <c r="J102" s="29" t="s">
        <v>1938</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1939</v>
      </c>
      <c r="G104" s="43"/>
      <c r="H104" s="15" t="s">
        <v>1978</v>
      </c>
      <c r="I104" s="15" t="s">
        <v>1941</v>
      </c>
      <c r="J104" s="15">
        <v>20</v>
      </c>
      <c r="K104" s="26"/>
    </row>
    <row r="105" spans="2:11" ht="15" customHeight="1" x14ac:dyDescent="0.3">
      <c r="B105" s="25"/>
      <c r="C105" s="15" t="s">
        <v>1942</v>
      </c>
      <c r="D105" s="15"/>
      <c r="E105" s="15"/>
      <c r="F105" s="34" t="s">
        <v>1939</v>
      </c>
      <c r="G105" s="15"/>
      <c r="H105" s="15" t="s">
        <v>1978</v>
      </c>
      <c r="I105" s="15" t="s">
        <v>1941</v>
      </c>
      <c r="J105" s="15">
        <v>120</v>
      </c>
      <c r="K105" s="26"/>
    </row>
    <row r="106" spans="2:11" ht="15" customHeight="1" x14ac:dyDescent="0.3">
      <c r="B106" s="35"/>
      <c r="C106" s="15" t="s">
        <v>1944</v>
      </c>
      <c r="D106" s="15"/>
      <c r="E106" s="15"/>
      <c r="F106" s="34" t="s">
        <v>1945</v>
      </c>
      <c r="G106" s="15"/>
      <c r="H106" s="15" t="s">
        <v>1978</v>
      </c>
      <c r="I106" s="15" t="s">
        <v>1941</v>
      </c>
      <c r="J106" s="15">
        <v>50</v>
      </c>
      <c r="K106" s="26"/>
    </row>
    <row r="107" spans="2:11" ht="15" customHeight="1" x14ac:dyDescent="0.3">
      <c r="B107" s="35"/>
      <c r="C107" s="15" t="s">
        <v>1947</v>
      </c>
      <c r="D107" s="15"/>
      <c r="E107" s="15"/>
      <c r="F107" s="34" t="s">
        <v>1939</v>
      </c>
      <c r="G107" s="15"/>
      <c r="H107" s="15" t="s">
        <v>1978</v>
      </c>
      <c r="I107" s="15" t="s">
        <v>1949</v>
      </c>
      <c r="J107" s="15"/>
      <c r="K107" s="26"/>
    </row>
    <row r="108" spans="2:11" ht="15" customHeight="1" x14ac:dyDescent="0.3">
      <c r="B108" s="35"/>
      <c r="C108" s="15" t="s">
        <v>1958</v>
      </c>
      <c r="D108" s="15"/>
      <c r="E108" s="15"/>
      <c r="F108" s="34" t="s">
        <v>1945</v>
      </c>
      <c r="G108" s="15"/>
      <c r="H108" s="15" t="s">
        <v>1978</v>
      </c>
      <c r="I108" s="15" t="s">
        <v>1941</v>
      </c>
      <c r="J108" s="15">
        <v>50</v>
      </c>
      <c r="K108" s="26"/>
    </row>
    <row r="109" spans="2:11" ht="15" customHeight="1" x14ac:dyDescent="0.3">
      <c r="B109" s="35"/>
      <c r="C109" s="15" t="s">
        <v>1966</v>
      </c>
      <c r="D109" s="15"/>
      <c r="E109" s="15"/>
      <c r="F109" s="34" t="s">
        <v>1945</v>
      </c>
      <c r="G109" s="15"/>
      <c r="H109" s="15" t="s">
        <v>1978</v>
      </c>
      <c r="I109" s="15" t="s">
        <v>1941</v>
      </c>
      <c r="J109" s="15">
        <v>50</v>
      </c>
      <c r="K109" s="26"/>
    </row>
    <row r="110" spans="2:11" ht="15" customHeight="1" x14ac:dyDescent="0.3">
      <c r="B110" s="35"/>
      <c r="C110" s="15" t="s">
        <v>1964</v>
      </c>
      <c r="D110" s="15"/>
      <c r="E110" s="15"/>
      <c r="F110" s="34" t="s">
        <v>1945</v>
      </c>
      <c r="G110" s="15"/>
      <c r="H110" s="15" t="s">
        <v>1978</v>
      </c>
      <c r="I110" s="15" t="s">
        <v>1941</v>
      </c>
      <c r="J110" s="15">
        <v>50</v>
      </c>
      <c r="K110" s="26"/>
    </row>
    <row r="111" spans="2:11" ht="15" customHeight="1" x14ac:dyDescent="0.3">
      <c r="B111" s="35"/>
      <c r="C111" s="15" t="s">
        <v>34</v>
      </c>
      <c r="D111" s="15"/>
      <c r="E111" s="15"/>
      <c r="F111" s="34" t="s">
        <v>1939</v>
      </c>
      <c r="G111" s="15"/>
      <c r="H111" s="15" t="s">
        <v>1979</v>
      </c>
      <c r="I111" s="15" t="s">
        <v>1941</v>
      </c>
      <c r="J111" s="15">
        <v>20</v>
      </c>
      <c r="K111" s="26"/>
    </row>
    <row r="112" spans="2:11" ht="15" customHeight="1" x14ac:dyDescent="0.3">
      <c r="B112" s="35"/>
      <c r="C112" s="15" t="s">
        <v>1980</v>
      </c>
      <c r="D112" s="15"/>
      <c r="E112" s="15"/>
      <c r="F112" s="34" t="s">
        <v>1939</v>
      </c>
      <c r="G112" s="15"/>
      <c r="H112" s="15" t="s">
        <v>1981</v>
      </c>
      <c r="I112" s="15" t="s">
        <v>1941</v>
      </c>
      <c r="J112" s="15">
        <v>120</v>
      </c>
      <c r="K112" s="26"/>
    </row>
    <row r="113" spans="2:11" ht="15" customHeight="1" x14ac:dyDescent="0.3">
      <c r="B113" s="35"/>
      <c r="C113" s="15" t="s">
        <v>21</v>
      </c>
      <c r="D113" s="15"/>
      <c r="E113" s="15"/>
      <c r="F113" s="34" t="s">
        <v>1939</v>
      </c>
      <c r="G113" s="15"/>
      <c r="H113" s="15" t="s">
        <v>1982</v>
      </c>
      <c r="I113" s="15" t="s">
        <v>1973</v>
      </c>
      <c r="J113" s="15"/>
      <c r="K113" s="26"/>
    </row>
    <row r="114" spans="2:11" ht="15" customHeight="1" x14ac:dyDescent="0.3">
      <c r="B114" s="35"/>
      <c r="C114" s="15" t="s">
        <v>31</v>
      </c>
      <c r="D114" s="15"/>
      <c r="E114" s="15"/>
      <c r="F114" s="34" t="s">
        <v>1939</v>
      </c>
      <c r="G114" s="15"/>
      <c r="H114" s="15" t="s">
        <v>1983</v>
      </c>
      <c r="I114" s="15" t="s">
        <v>1973</v>
      </c>
      <c r="J114" s="15"/>
      <c r="K114" s="26"/>
    </row>
    <row r="115" spans="2:11" ht="15" customHeight="1" x14ac:dyDescent="0.3">
      <c r="B115" s="35"/>
      <c r="C115" s="15" t="s">
        <v>35</v>
      </c>
      <c r="D115" s="15"/>
      <c r="E115" s="15"/>
      <c r="F115" s="34" t="s">
        <v>1939</v>
      </c>
      <c r="G115" s="15"/>
      <c r="H115" s="15" t="s">
        <v>1984</v>
      </c>
      <c r="I115" s="15" t="s">
        <v>1985</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8" t="s">
        <v>1986</v>
      </c>
      <c r="D120" s="178"/>
      <c r="E120" s="178"/>
      <c r="F120" s="178"/>
      <c r="G120" s="178"/>
      <c r="H120" s="178"/>
      <c r="I120" s="178"/>
      <c r="J120" s="178"/>
      <c r="K120" s="51"/>
    </row>
    <row r="121" spans="2:11" ht="17.25" customHeight="1" x14ac:dyDescent="0.3">
      <c r="B121" s="52"/>
      <c r="C121" s="27" t="s">
        <v>1933</v>
      </c>
      <c r="D121" s="27"/>
      <c r="E121" s="27"/>
      <c r="F121" s="27" t="s">
        <v>1934</v>
      </c>
      <c r="G121" s="28"/>
      <c r="H121" s="27" t="s">
        <v>94</v>
      </c>
      <c r="I121" s="27" t="s">
        <v>35</v>
      </c>
      <c r="J121" s="27" t="s">
        <v>1935</v>
      </c>
      <c r="K121" s="53"/>
    </row>
    <row r="122" spans="2:11" ht="17.25" customHeight="1" x14ac:dyDescent="0.3">
      <c r="B122" s="52"/>
      <c r="C122" s="29" t="s">
        <v>1936</v>
      </c>
      <c r="D122" s="29"/>
      <c r="E122" s="29"/>
      <c r="F122" s="30" t="s">
        <v>1937</v>
      </c>
      <c r="G122" s="31"/>
      <c r="H122" s="29"/>
      <c r="I122" s="29"/>
      <c r="J122" s="29" t="s">
        <v>1938</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1942</v>
      </c>
      <c r="D124" s="32"/>
      <c r="E124" s="32"/>
      <c r="F124" s="34" t="s">
        <v>1939</v>
      </c>
      <c r="G124" s="15"/>
      <c r="H124" s="15" t="s">
        <v>1978</v>
      </c>
      <c r="I124" s="15" t="s">
        <v>1941</v>
      </c>
      <c r="J124" s="15">
        <v>120</v>
      </c>
      <c r="K124" s="56"/>
    </row>
    <row r="125" spans="2:11" ht="15" customHeight="1" x14ac:dyDescent="0.3">
      <c r="B125" s="54"/>
      <c r="C125" s="15" t="s">
        <v>1987</v>
      </c>
      <c r="D125" s="15"/>
      <c r="E125" s="15"/>
      <c r="F125" s="34" t="s">
        <v>1939</v>
      </c>
      <c r="G125" s="15"/>
      <c r="H125" s="15" t="s">
        <v>1988</v>
      </c>
      <c r="I125" s="15" t="s">
        <v>1941</v>
      </c>
      <c r="J125" s="15" t="s">
        <v>1989</v>
      </c>
      <c r="K125" s="56"/>
    </row>
    <row r="126" spans="2:11" ht="15" customHeight="1" x14ac:dyDescent="0.3">
      <c r="B126" s="54"/>
      <c r="C126" s="15" t="s">
        <v>1888</v>
      </c>
      <c r="D126" s="15"/>
      <c r="E126" s="15"/>
      <c r="F126" s="34" t="s">
        <v>1939</v>
      </c>
      <c r="G126" s="15"/>
      <c r="H126" s="15" t="s">
        <v>1990</v>
      </c>
      <c r="I126" s="15" t="s">
        <v>1941</v>
      </c>
      <c r="J126" s="15" t="s">
        <v>1989</v>
      </c>
      <c r="K126" s="56"/>
    </row>
    <row r="127" spans="2:11" ht="15" customHeight="1" x14ac:dyDescent="0.3">
      <c r="B127" s="54"/>
      <c r="C127" s="15" t="s">
        <v>1950</v>
      </c>
      <c r="D127" s="15"/>
      <c r="E127" s="15"/>
      <c r="F127" s="34" t="s">
        <v>1945</v>
      </c>
      <c r="G127" s="15"/>
      <c r="H127" s="15" t="s">
        <v>1951</v>
      </c>
      <c r="I127" s="15" t="s">
        <v>1941</v>
      </c>
      <c r="J127" s="15">
        <v>15</v>
      </c>
      <c r="K127" s="56"/>
    </row>
    <row r="128" spans="2:11" ht="15" customHeight="1" x14ac:dyDescent="0.3">
      <c r="B128" s="54"/>
      <c r="C128" s="36" t="s">
        <v>1952</v>
      </c>
      <c r="D128" s="36"/>
      <c r="E128" s="36"/>
      <c r="F128" s="37" t="s">
        <v>1945</v>
      </c>
      <c r="G128" s="36"/>
      <c r="H128" s="36" t="s">
        <v>1953</v>
      </c>
      <c r="I128" s="36" t="s">
        <v>1941</v>
      </c>
      <c r="J128" s="36">
        <v>15</v>
      </c>
      <c r="K128" s="56"/>
    </row>
    <row r="129" spans="2:11" ht="15" customHeight="1" x14ac:dyDescent="0.3">
      <c r="B129" s="54"/>
      <c r="C129" s="36" t="s">
        <v>1954</v>
      </c>
      <c r="D129" s="36"/>
      <c r="E129" s="36"/>
      <c r="F129" s="37" t="s">
        <v>1945</v>
      </c>
      <c r="G129" s="36"/>
      <c r="H129" s="36" t="s">
        <v>1955</v>
      </c>
      <c r="I129" s="36" t="s">
        <v>1941</v>
      </c>
      <c r="J129" s="36">
        <v>20</v>
      </c>
      <c r="K129" s="56"/>
    </row>
    <row r="130" spans="2:11" ht="15" customHeight="1" x14ac:dyDescent="0.3">
      <c r="B130" s="54"/>
      <c r="C130" s="36" t="s">
        <v>1956</v>
      </c>
      <c r="D130" s="36"/>
      <c r="E130" s="36"/>
      <c r="F130" s="37" t="s">
        <v>1945</v>
      </c>
      <c r="G130" s="36"/>
      <c r="H130" s="36" t="s">
        <v>1957</v>
      </c>
      <c r="I130" s="36" t="s">
        <v>1941</v>
      </c>
      <c r="J130" s="36">
        <v>20</v>
      </c>
      <c r="K130" s="56"/>
    </row>
    <row r="131" spans="2:11" ht="15" customHeight="1" x14ac:dyDescent="0.3">
      <c r="B131" s="54"/>
      <c r="C131" s="15" t="s">
        <v>1944</v>
      </c>
      <c r="D131" s="15"/>
      <c r="E131" s="15"/>
      <c r="F131" s="34" t="s">
        <v>1945</v>
      </c>
      <c r="G131" s="15"/>
      <c r="H131" s="15" t="s">
        <v>1978</v>
      </c>
      <c r="I131" s="15" t="s">
        <v>1941</v>
      </c>
      <c r="J131" s="15">
        <v>50</v>
      </c>
      <c r="K131" s="56"/>
    </row>
    <row r="132" spans="2:11" ht="15" customHeight="1" x14ac:dyDescent="0.3">
      <c r="B132" s="54"/>
      <c r="C132" s="15" t="s">
        <v>1958</v>
      </c>
      <c r="D132" s="15"/>
      <c r="E132" s="15"/>
      <c r="F132" s="34" t="s">
        <v>1945</v>
      </c>
      <c r="G132" s="15"/>
      <c r="H132" s="15" t="s">
        <v>1978</v>
      </c>
      <c r="I132" s="15" t="s">
        <v>1941</v>
      </c>
      <c r="J132" s="15">
        <v>50</v>
      </c>
      <c r="K132" s="56"/>
    </row>
    <row r="133" spans="2:11" ht="15" customHeight="1" x14ac:dyDescent="0.3">
      <c r="B133" s="54"/>
      <c r="C133" s="15" t="s">
        <v>1964</v>
      </c>
      <c r="D133" s="15"/>
      <c r="E133" s="15"/>
      <c r="F133" s="34" t="s">
        <v>1945</v>
      </c>
      <c r="G133" s="15"/>
      <c r="H133" s="15" t="s">
        <v>1978</v>
      </c>
      <c r="I133" s="15" t="s">
        <v>1941</v>
      </c>
      <c r="J133" s="15">
        <v>50</v>
      </c>
      <c r="K133" s="56"/>
    </row>
    <row r="134" spans="2:11" ht="15" customHeight="1" x14ac:dyDescent="0.3">
      <c r="B134" s="54"/>
      <c r="C134" s="15" t="s">
        <v>1966</v>
      </c>
      <c r="D134" s="15"/>
      <c r="E134" s="15"/>
      <c r="F134" s="34" t="s">
        <v>1945</v>
      </c>
      <c r="G134" s="15"/>
      <c r="H134" s="15" t="s">
        <v>1978</v>
      </c>
      <c r="I134" s="15" t="s">
        <v>1941</v>
      </c>
      <c r="J134" s="15">
        <v>50</v>
      </c>
      <c r="K134" s="56"/>
    </row>
    <row r="135" spans="2:11" ht="15" customHeight="1" x14ac:dyDescent="0.3">
      <c r="B135" s="54"/>
      <c r="C135" s="15" t="s">
        <v>99</v>
      </c>
      <c r="D135" s="15"/>
      <c r="E135" s="15"/>
      <c r="F135" s="34" t="s">
        <v>1945</v>
      </c>
      <c r="G135" s="15"/>
      <c r="H135" s="15" t="s">
        <v>1991</v>
      </c>
      <c r="I135" s="15" t="s">
        <v>1941</v>
      </c>
      <c r="J135" s="15">
        <v>255</v>
      </c>
      <c r="K135" s="56"/>
    </row>
    <row r="136" spans="2:11" ht="15" customHeight="1" x14ac:dyDescent="0.3">
      <c r="B136" s="54"/>
      <c r="C136" s="15" t="s">
        <v>1968</v>
      </c>
      <c r="D136" s="15"/>
      <c r="E136" s="15"/>
      <c r="F136" s="34" t="s">
        <v>1939</v>
      </c>
      <c r="G136" s="15"/>
      <c r="H136" s="15" t="s">
        <v>1992</v>
      </c>
      <c r="I136" s="15" t="s">
        <v>1970</v>
      </c>
      <c r="J136" s="15"/>
      <c r="K136" s="56"/>
    </row>
    <row r="137" spans="2:11" ht="15" customHeight="1" x14ac:dyDescent="0.3">
      <c r="B137" s="54"/>
      <c r="C137" s="15" t="s">
        <v>1971</v>
      </c>
      <c r="D137" s="15"/>
      <c r="E137" s="15"/>
      <c r="F137" s="34" t="s">
        <v>1939</v>
      </c>
      <c r="G137" s="15"/>
      <c r="H137" s="15" t="s">
        <v>1993</v>
      </c>
      <c r="I137" s="15" t="s">
        <v>1973</v>
      </c>
      <c r="J137" s="15"/>
      <c r="K137" s="56"/>
    </row>
    <row r="138" spans="2:11" ht="15" customHeight="1" x14ac:dyDescent="0.3">
      <c r="B138" s="54"/>
      <c r="C138" s="15" t="s">
        <v>1974</v>
      </c>
      <c r="D138" s="15"/>
      <c r="E138" s="15"/>
      <c r="F138" s="34" t="s">
        <v>1939</v>
      </c>
      <c r="G138" s="15"/>
      <c r="H138" s="15" t="s">
        <v>1974</v>
      </c>
      <c r="I138" s="15" t="s">
        <v>1973</v>
      </c>
      <c r="J138" s="15"/>
      <c r="K138" s="56"/>
    </row>
    <row r="139" spans="2:11" ht="15" customHeight="1" x14ac:dyDescent="0.3">
      <c r="B139" s="54"/>
      <c r="C139" s="15" t="s">
        <v>21</v>
      </c>
      <c r="D139" s="15"/>
      <c r="E139" s="15"/>
      <c r="F139" s="34" t="s">
        <v>1939</v>
      </c>
      <c r="G139" s="15"/>
      <c r="H139" s="15" t="s">
        <v>1994</v>
      </c>
      <c r="I139" s="15" t="s">
        <v>1973</v>
      </c>
      <c r="J139" s="15"/>
      <c r="K139" s="56"/>
    </row>
    <row r="140" spans="2:11" ht="15" customHeight="1" x14ac:dyDescent="0.3">
      <c r="B140" s="54"/>
      <c r="C140" s="15" t="s">
        <v>1995</v>
      </c>
      <c r="D140" s="15"/>
      <c r="E140" s="15"/>
      <c r="F140" s="34" t="s">
        <v>1939</v>
      </c>
      <c r="G140" s="15"/>
      <c r="H140" s="15" t="s">
        <v>1996</v>
      </c>
      <c r="I140" s="15" t="s">
        <v>1973</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83" t="s">
        <v>1997</v>
      </c>
      <c r="D145" s="183"/>
      <c r="E145" s="183"/>
      <c r="F145" s="183"/>
      <c r="G145" s="183"/>
      <c r="H145" s="183"/>
      <c r="I145" s="183"/>
      <c r="J145" s="183"/>
      <c r="K145" s="26"/>
    </row>
    <row r="146" spans="2:11" ht="17.25" customHeight="1" x14ac:dyDescent="0.3">
      <c r="B146" s="25"/>
      <c r="C146" s="27" t="s">
        <v>1933</v>
      </c>
      <c r="D146" s="27"/>
      <c r="E146" s="27"/>
      <c r="F146" s="27" t="s">
        <v>1934</v>
      </c>
      <c r="G146" s="28"/>
      <c r="H146" s="27" t="s">
        <v>94</v>
      </c>
      <c r="I146" s="27" t="s">
        <v>35</v>
      </c>
      <c r="J146" s="27" t="s">
        <v>1935</v>
      </c>
      <c r="K146" s="26"/>
    </row>
    <row r="147" spans="2:11" ht="17.25" customHeight="1" x14ac:dyDescent="0.3">
      <c r="B147" s="25"/>
      <c r="C147" s="29" t="s">
        <v>1936</v>
      </c>
      <c r="D147" s="29"/>
      <c r="E147" s="29"/>
      <c r="F147" s="30" t="s">
        <v>1937</v>
      </c>
      <c r="G147" s="31"/>
      <c r="H147" s="29"/>
      <c r="I147" s="29"/>
      <c r="J147" s="29" t="s">
        <v>1938</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1942</v>
      </c>
      <c r="D149" s="15"/>
      <c r="E149" s="15"/>
      <c r="F149" s="61" t="s">
        <v>1939</v>
      </c>
      <c r="G149" s="15"/>
      <c r="H149" s="60" t="s">
        <v>1978</v>
      </c>
      <c r="I149" s="60" t="s">
        <v>1941</v>
      </c>
      <c r="J149" s="60">
        <v>120</v>
      </c>
      <c r="K149" s="56"/>
    </row>
    <row r="150" spans="2:11" ht="15" customHeight="1" x14ac:dyDescent="0.3">
      <c r="B150" s="35"/>
      <c r="C150" s="60" t="s">
        <v>1987</v>
      </c>
      <c r="D150" s="15"/>
      <c r="E150" s="15"/>
      <c r="F150" s="61" t="s">
        <v>1939</v>
      </c>
      <c r="G150" s="15"/>
      <c r="H150" s="60" t="s">
        <v>1998</v>
      </c>
      <c r="I150" s="60" t="s">
        <v>1941</v>
      </c>
      <c r="J150" s="60" t="s">
        <v>1989</v>
      </c>
      <c r="K150" s="56"/>
    </row>
    <row r="151" spans="2:11" ht="15" customHeight="1" x14ac:dyDescent="0.3">
      <c r="B151" s="35"/>
      <c r="C151" s="60" t="s">
        <v>1888</v>
      </c>
      <c r="D151" s="15"/>
      <c r="E151" s="15"/>
      <c r="F151" s="61" t="s">
        <v>1939</v>
      </c>
      <c r="G151" s="15"/>
      <c r="H151" s="60" t="s">
        <v>1999</v>
      </c>
      <c r="I151" s="60" t="s">
        <v>1941</v>
      </c>
      <c r="J151" s="60" t="s">
        <v>1989</v>
      </c>
      <c r="K151" s="56"/>
    </row>
    <row r="152" spans="2:11" ht="15" customHeight="1" x14ac:dyDescent="0.3">
      <c r="B152" s="35"/>
      <c r="C152" s="60" t="s">
        <v>1944</v>
      </c>
      <c r="D152" s="15"/>
      <c r="E152" s="15"/>
      <c r="F152" s="61" t="s">
        <v>1945</v>
      </c>
      <c r="G152" s="15"/>
      <c r="H152" s="60" t="s">
        <v>1978</v>
      </c>
      <c r="I152" s="60" t="s">
        <v>1941</v>
      </c>
      <c r="J152" s="60">
        <v>50</v>
      </c>
      <c r="K152" s="56"/>
    </row>
    <row r="153" spans="2:11" ht="15" customHeight="1" x14ac:dyDescent="0.3">
      <c r="B153" s="35"/>
      <c r="C153" s="60" t="s">
        <v>1947</v>
      </c>
      <c r="D153" s="15"/>
      <c r="E153" s="15"/>
      <c r="F153" s="61" t="s">
        <v>1939</v>
      </c>
      <c r="G153" s="15"/>
      <c r="H153" s="60" t="s">
        <v>1978</v>
      </c>
      <c r="I153" s="60" t="s">
        <v>1949</v>
      </c>
      <c r="J153" s="60"/>
      <c r="K153" s="56"/>
    </row>
    <row r="154" spans="2:11" ht="15" customHeight="1" x14ac:dyDescent="0.3">
      <c r="B154" s="35"/>
      <c r="C154" s="60" t="s">
        <v>1958</v>
      </c>
      <c r="D154" s="15"/>
      <c r="E154" s="15"/>
      <c r="F154" s="61" t="s">
        <v>1945</v>
      </c>
      <c r="G154" s="15"/>
      <c r="H154" s="60" t="s">
        <v>1978</v>
      </c>
      <c r="I154" s="60" t="s">
        <v>1941</v>
      </c>
      <c r="J154" s="60">
        <v>50</v>
      </c>
      <c r="K154" s="56"/>
    </row>
    <row r="155" spans="2:11" ht="15" customHeight="1" x14ac:dyDescent="0.3">
      <c r="B155" s="35"/>
      <c r="C155" s="60" t="s">
        <v>1966</v>
      </c>
      <c r="D155" s="15"/>
      <c r="E155" s="15"/>
      <c r="F155" s="61" t="s">
        <v>1945</v>
      </c>
      <c r="G155" s="15"/>
      <c r="H155" s="60" t="s">
        <v>1978</v>
      </c>
      <c r="I155" s="60" t="s">
        <v>1941</v>
      </c>
      <c r="J155" s="60">
        <v>50</v>
      </c>
      <c r="K155" s="56"/>
    </row>
    <row r="156" spans="2:11" ht="15" customHeight="1" x14ac:dyDescent="0.3">
      <c r="B156" s="35"/>
      <c r="C156" s="60" t="s">
        <v>1964</v>
      </c>
      <c r="D156" s="15"/>
      <c r="E156" s="15"/>
      <c r="F156" s="61" t="s">
        <v>1945</v>
      </c>
      <c r="G156" s="15"/>
      <c r="H156" s="60" t="s">
        <v>1978</v>
      </c>
      <c r="I156" s="60" t="s">
        <v>1941</v>
      </c>
      <c r="J156" s="60">
        <v>50</v>
      </c>
      <c r="K156" s="56"/>
    </row>
    <row r="157" spans="2:11" ht="15" customHeight="1" x14ac:dyDescent="0.3">
      <c r="B157" s="35"/>
      <c r="C157" s="60" t="s">
        <v>52</v>
      </c>
      <c r="D157" s="15"/>
      <c r="E157" s="15"/>
      <c r="F157" s="61" t="s">
        <v>1939</v>
      </c>
      <c r="G157" s="15"/>
      <c r="H157" s="60" t="s">
        <v>2000</v>
      </c>
      <c r="I157" s="60" t="s">
        <v>1941</v>
      </c>
      <c r="J157" s="60" t="s">
        <v>2001</v>
      </c>
      <c r="K157" s="56"/>
    </row>
    <row r="158" spans="2:11" ht="15" customHeight="1" x14ac:dyDescent="0.3">
      <c r="B158" s="35"/>
      <c r="C158" s="60" t="s">
        <v>2002</v>
      </c>
      <c r="D158" s="15"/>
      <c r="E158" s="15"/>
      <c r="F158" s="61" t="s">
        <v>1939</v>
      </c>
      <c r="G158" s="15"/>
      <c r="H158" s="60" t="s">
        <v>2003</v>
      </c>
      <c r="I158" s="60" t="s">
        <v>1973</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8" t="s">
        <v>2004</v>
      </c>
      <c r="D163" s="178"/>
      <c r="E163" s="178"/>
      <c r="F163" s="178"/>
      <c r="G163" s="178"/>
      <c r="H163" s="178"/>
      <c r="I163" s="178"/>
      <c r="J163" s="178"/>
      <c r="K163" s="7"/>
    </row>
    <row r="164" spans="2:11" ht="17.25" customHeight="1" x14ac:dyDescent="0.3">
      <c r="B164" s="6"/>
      <c r="C164" s="27" t="s">
        <v>1933</v>
      </c>
      <c r="D164" s="27"/>
      <c r="E164" s="27"/>
      <c r="F164" s="27" t="s">
        <v>1934</v>
      </c>
      <c r="G164" s="64"/>
      <c r="H164" s="65" t="s">
        <v>94</v>
      </c>
      <c r="I164" s="65" t="s">
        <v>35</v>
      </c>
      <c r="J164" s="27" t="s">
        <v>1935</v>
      </c>
      <c r="K164" s="7"/>
    </row>
    <row r="165" spans="2:11" ht="17.25" customHeight="1" x14ac:dyDescent="0.3">
      <c r="B165" s="8"/>
      <c r="C165" s="29" t="s">
        <v>1936</v>
      </c>
      <c r="D165" s="29"/>
      <c r="E165" s="29"/>
      <c r="F165" s="30" t="s">
        <v>1937</v>
      </c>
      <c r="G165" s="66"/>
      <c r="H165" s="67"/>
      <c r="I165" s="67"/>
      <c r="J165" s="29" t="s">
        <v>1938</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1942</v>
      </c>
      <c r="D167" s="15"/>
      <c r="E167" s="15"/>
      <c r="F167" s="34" t="s">
        <v>1939</v>
      </c>
      <c r="G167" s="15"/>
      <c r="H167" s="15" t="s">
        <v>1978</v>
      </c>
      <c r="I167" s="15" t="s">
        <v>1941</v>
      </c>
      <c r="J167" s="15">
        <v>120</v>
      </c>
      <c r="K167" s="56"/>
    </row>
    <row r="168" spans="2:11" ht="15" customHeight="1" x14ac:dyDescent="0.3">
      <c r="B168" s="35"/>
      <c r="C168" s="15" t="s">
        <v>1987</v>
      </c>
      <c r="D168" s="15"/>
      <c r="E168" s="15"/>
      <c r="F168" s="34" t="s">
        <v>1939</v>
      </c>
      <c r="G168" s="15"/>
      <c r="H168" s="15" t="s">
        <v>1988</v>
      </c>
      <c r="I168" s="15" t="s">
        <v>1941</v>
      </c>
      <c r="J168" s="15" t="s">
        <v>1989</v>
      </c>
      <c r="K168" s="56"/>
    </row>
    <row r="169" spans="2:11" ht="15" customHeight="1" x14ac:dyDescent="0.3">
      <c r="B169" s="35"/>
      <c r="C169" s="15" t="s">
        <v>1888</v>
      </c>
      <c r="D169" s="15"/>
      <c r="E169" s="15"/>
      <c r="F169" s="34" t="s">
        <v>1939</v>
      </c>
      <c r="G169" s="15"/>
      <c r="H169" s="15" t="s">
        <v>2005</v>
      </c>
      <c r="I169" s="15" t="s">
        <v>1941</v>
      </c>
      <c r="J169" s="15" t="s">
        <v>1989</v>
      </c>
      <c r="K169" s="56"/>
    </row>
    <row r="170" spans="2:11" ht="15" customHeight="1" x14ac:dyDescent="0.3">
      <c r="B170" s="35"/>
      <c r="C170" s="15" t="s">
        <v>1944</v>
      </c>
      <c r="D170" s="15"/>
      <c r="E170" s="15"/>
      <c r="F170" s="34" t="s">
        <v>1945</v>
      </c>
      <c r="G170" s="15"/>
      <c r="H170" s="15" t="s">
        <v>2005</v>
      </c>
      <c r="I170" s="15" t="s">
        <v>1941</v>
      </c>
      <c r="J170" s="15">
        <v>50</v>
      </c>
      <c r="K170" s="56"/>
    </row>
    <row r="171" spans="2:11" ht="15" customHeight="1" x14ac:dyDescent="0.3">
      <c r="B171" s="35"/>
      <c r="C171" s="15" t="s">
        <v>1947</v>
      </c>
      <c r="D171" s="15"/>
      <c r="E171" s="15"/>
      <c r="F171" s="34" t="s">
        <v>1939</v>
      </c>
      <c r="G171" s="15"/>
      <c r="H171" s="15" t="s">
        <v>2005</v>
      </c>
      <c r="I171" s="15" t="s">
        <v>1949</v>
      </c>
      <c r="J171" s="15"/>
      <c r="K171" s="56"/>
    </row>
    <row r="172" spans="2:11" ht="15" customHeight="1" x14ac:dyDescent="0.3">
      <c r="B172" s="35"/>
      <c r="C172" s="15" t="s">
        <v>1958</v>
      </c>
      <c r="D172" s="15"/>
      <c r="E172" s="15"/>
      <c r="F172" s="34" t="s">
        <v>1945</v>
      </c>
      <c r="G172" s="15"/>
      <c r="H172" s="15" t="s">
        <v>2005</v>
      </c>
      <c r="I172" s="15" t="s">
        <v>1941</v>
      </c>
      <c r="J172" s="15">
        <v>50</v>
      </c>
      <c r="K172" s="56"/>
    </row>
    <row r="173" spans="2:11" ht="15" customHeight="1" x14ac:dyDescent="0.3">
      <c r="B173" s="35"/>
      <c r="C173" s="15" t="s">
        <v>1966</v>
      </c>
      <c r="D173" s="15"/>
      <c r="E173" s="15"/>
      <c r="F173" s="34" t="s">
        <v>1945</v>
      </c>
      <c r="G173" s="15"/>
      <c r="H173" s="15" t="s">
        <v>2005</v>
      </c>
      <c r="I173" s="15" t="s">
        <v>1941</v>
      </c>
      <c r="J173" s="15">
        <v>50</v>
      </c>
      <c r="K173" s="56"/>
    </row>
    <row r="174" spans="2:11" ht="15" customHeight="1" x14ac:dyDescent="0.3">
      <c r="B174" s="35"/>
      <c r="C174" s="15" t="s">
        <v>1964</v>
      </c>
      <c r="D174" s="15"/>
      <c r="E174" s="15"/>
      <c r="F174" s="34" t="s">
        <v>1945</v>
      </c>
      <c r="G174" s="15"/>
      <c r="H174" s="15" t="s">
        <v>2005</v>
      </c>
      <c r="I174" s="15" t="s">
        <v>1941</v>
      </c>
      <c r="J174" s="15">
        <v>50</v>
      </c>
      <c r="K174" s="56"/>
    </row>
    <row r="175" spans="2:11" ht="15" customHeight="1" x14ac:dyDescent="0.3">
      <c r="B175" s="35"/>
      <c r="C175" s="15" t="s">
        <v>93</v>
      </c>
      <c r="D175" s="15"/>
      <c r="E175" s="15"/>
      <c r="F175" s="34" t="s">
        <v>1939</v>
      </c>
      <c r="G175" s="15"/>
      <c r="H175" s="15" t="s">
        <v>2006</v>
      </c>
      <c r="I175" s="15" t="s">
        <v>2007</v>
      </c>
      <c r="J175" s="15"/>
      <c r="K175" s="56"/>
    </row>
    <row r="176" spans="2:11" ht="15" customHeight="1" x14ac:dyDescent="0.3">
      <c r="B176" s="35"/>
      <c r="C176" s="15" t="s">
        <v>35</v>
      </c>
      <c r="D176" s="15"/>
      <c r="E176" s="15"/>
      <c r="F176" s="34" t="s">
        <v>1939</v>
      </c>
      <c r="G176" s="15"/>
      <c r="H176" s="15" t="s">
        <v>2008</v>
      </c>
      <c r="I176" s="15" t="s">
        <v>2009</v>
      </c>
      <c r="J176" s="15">
        <v>1</v>
      </c>
      <c r="K176" s="56"/>
    </row>
    <row r="177" spans="2:11" ht="15" customHeight="1" x14ac:dyDescent="0.3">
      <c r="B177" s="35"/>
      <c r="C177" s="15" t="s">
        <v>34</v>
      </c>
      <c r="D177" s="15"/>
      <c r="E177" s="15"/>
      <c r="F177" s="34" t="s">
        <v>1939</v>
      </c>
      <c r="G177" s="15"/>
      <c r="H177" s="15" t="s">
        <v>2010</v>
      </c>
      <c r="I177" s="15" t="s">
        <v>1941</v>
      </c>
      <c r="J177" s="15">
        <v>20</v>
      </c>
      <c r="K177" s="56"/>
    </row>
    <row r="178" spans="2:11" ht="15" customHeight="1" x14ac:dyDescent="0.3">
      <c r="B178" s="35"/>
      <c r="C178" s="15" t="s">
        <v>94</v>
      </c>
      <c r="D178" s="15"/>
      <c r="E178" s="15"/>
      <c r="F178" s="34" t="s">
        <v>1939</v>
      </c>
      <c r="G178" s="15"/>
      <c r="H178" s="15" t="s">
        <v>2011</v>
      </c>
      <c r="I178" s="15" t="s">
        <v>1941</v>
      </c>
      <c r="J178" s="15">
        <v>255</v>
      </c>
      <c r="K178" s="56"/>
    </row>
    <row r="179" spans="2:11" ht="15" customHeight="1" x14ac:dyDescent="0.3">
      <c r="B179" s="35"/>
      <c r="C179" s="15" t="s">
        <v>95</v>
      </c>
      <c r="D179" s="15"/>
      <c r="E179" s="15"/>
      <c r="F179" s="34" t="s">
        <v>1939</v>
      </c>
      <c r="G179" s="15"/>
      <c r="H179" s="15" t="s">
        <v>1904</v>
      </c>
      <c r="I179" s="15" t="s">
        <v>1941</v>
      </c>
      <c r="J179" s="15">
        <v>10</v>
      </c>
      <c r="K179" s="56"/>
    </row>
    <row r="180" spans="2:11" ht="15" customHeight="1" x14ac:dyDescent="0.3">
      <c r="B180" s="35"/>
      <c r="C180" s="15" t="s">
        <v>96</v>
      </c>
      <c r="D180" s="15"/>
      <c r="E180" s="15"/>
      <c r="F180" s="34" t="s">
        <v>1939</v>
      </c>
      <c r="G180" s="15"/>
      <c r="H180" s="15" t="s">
        <v>2012</v>
      </c>
      <c r="I180" s="15" t="s">
        <v>1973</v>
      </c>
      <c r="J180" s="15"/>
      <c r="K180" s="56"/>
    </row>
    <row r="181" spans="2:11" ht="15" customHeight="1" x14ac:dyDescent="0.3">
      <c r="B181" s="35"/>
      <c r="C181" s="15" t="s">
        <v>2013</v>
      </c>
      <c r="D181" s="15"/>
      <c r="E181" s="15"/>
      <c r="F181" s="34" t="s">
        <v>1939</v>
      </c>
      <c r="G181" s="15"/>
      <c r="H181" s="15" t="s">
        <v>2014</v>
      </c>
      <c r="I181" s="15" t="s">
        <v>1973</v>
      </c>
      <c r="J181" s="15"/>
      <c r="K181" s="56"/>
    </row>
    <row r="182" spans="2:11" ht="15" customHeight="1" x14ac:dyDescent="0.3">
      <c r="B182" s="35"/>
      <c r="C182" s="15" t="s">
        <v>2002</v>
      </c>
      <c r="D182" s="15"/>
      <c r="E182" s="15"/>
      <c r="F182" s="34" t="s">
        <v>1939</v>
      </c>
      <c r="G182" s="15"/>
      <c r="H182" s="15" t="s">
        <v>2015</v>
      </c>
      <c r="I182" s="15" t="s">
        <v>1973</v>
      </c>
      <c r="J182" s="15"/>
      <c r="K182" s="56"/>
    </row>
    <row r="183" spans="2:11" ht="15" customHeight="1" x14ac:dyDescent="0.3">
      <c r="B183" s="35"/>
      <c r="C183" s="15" t="s">
        <v>98</v>
      </c>
      <c r="D183" s="15"/>
      <c r="E183" s="15"/>
      <c r="F183" s="34" t="s">
        <v>1945</v>
      </c>
      <c r="G183" s="15"/>
      <c r="H183" s="15" t="s">
        <v>2016</v>
      </c>
      <c r="I183" s="15" t="s">
        <v>1941</v>
      </c>
      <c r="J183" s="15">
        <v>50</v>
      </c>
      <c r="K183" s="56"/>
    </row>
    <row r="184" spans="2:11" ht="15" customHeight="1" x14ac:dyDescent="0.3">
      <c r="B184" s="35"/>
      <c r="C184" s="15" t="s">
        <v>2017</v>
      </c>
      <c r="D184" s="15"/>
      <c r="E184" s="15"/>
      <c r="F184" s="34" t="s">
        <v>1945</v>
      </c>
      <c r="G184" s="15"/>
      <c r="H184" s="15" t="s">
        <v>2018</v>
      </c>
      <c r="I184" s="15" t="s">
        <v>2019</v>
      </c>
      <c r="J184" s="15"/>
      <c r="K184" s="56"/>
    </row>
    <row r="185" spans="2:11" ht="15" customHeight="1" x14ac:dyDescent="0.3">
      <c r="B185" s="35"/>
      <c r="C185" s="15" t="s">
        <v>2020</v>
      </c>
      <c r="D185" s="15"/>
      <c r="E185" s="15"/>
      <c r="F185" s="34" t="s">
        <v>1945</v>
      </c>
      <c r="G185" s="15"/>
      <c r="H185" s="15" t="s">
        <v>2021</v>
      </c>
      <c r="I185" s="15" t="s">
        <v>2019</v>
      </c>
      <c r="J185" s="15"/>
      <c r="K185" s="56"/>
    </row>
    <row r="186" spans="2:11" ht="15" customHeight="1" x14ac:dyDescent="0.3">
      <c r="B186" s="35"/>
      <c r="C186" s="15" t="s">
        <v>2022</v>
      </c>
      <c r="D186" s="15"/>
      <c r="E186" s="15"/>
      <c r="F186" s="34" t="s">
        <v>1945</v>
      </c>
      <c r="G186" s="15"/>
      <c r="H186" s="15" t="s">
        <v>2023</v>
      </c>
      <c r="I186" s="15" t="s">
        <v>2019</v>
      </c>
      <c r="J186" s="15"/>
      <c r="K186" s="56"/>
    </row>
    <row r="187" spans="2:11" ht="15" customHeight="1" x14ac:dyDescent="0.3">
      <c r="B187" s="35"/>
      <c r="C187" s="68" t="s">
        <v>2024</v>
      </c>
      <c r="D187" s="15"/>
      <c r="E187" s="15"/>
      <c r="F187" s="34" t="s">
        <v>1945</v>
      </c>
      <c r="G187" s="15"/>
      <c r="H187" s="15" t="s">
        <v>2025</v>
      </c>
      <c r="I187" s="15" t="s">
        <v>2026</v>
      </c>
      <c r="J187" s="69" t="s">
        <v>2027</v>
      </c>
      <c r="K187" s="56"/>
    </row>
    <row r="188" spans="2:11" ht="15" customHeight="1" x14ac:dyDescent="0.3">
      <c r="B188" s="35"/>
      <c r="C188" s="20" t="s">
        <v>25</v>
      </c>
      <c r="D188" s="15"/>
      <c r="E188" s="15"/>
      <c r="F188" s="34" t="s">
        <v>1939</v>
      </c>
      <c r="G188" s="15"/>
      <c r="H188" s="11" t="s">
        <v>2028</v>
      </c>
      <c r="I188" s="15" t="s">
        <v>2029</v>
      </c>
      <c r="J188" s="15"/>
      <c r="K188" s="56"/>
    </row>
    <row r="189" spans="2:11" ht="15" customHeight="1" x14ac:dyDescent="0.3">
      <c r="B189" s="35"/>
      <c r="C189" s="20" t="s">
        <v>2030</v>
      </c>
      <c r="D189" s="15"/>
      <c r="E189" s="15"/>
      <c r="F189" s="34" t="s">
        <v>1939</v>
      </c>
      <c r="G189" s="15"/>
      <c r="H189" s="15" t="s">
        <v>2031</v>
      </c>
      <c r="I189" s="15" t="s">
        <v>1973</v>
      </c>
      <c r="J189" s="15"/>
      <c r="K189" s="56"/>
    </row>
    <row r="190" spans="2:11" ht="15" customHeight="1" x14ac:dyDescent="0.3">
      <c r="B190" s="35"/>
      <c r="C190" s="20" t="s">
        <v>2032</v>
      </c>
      <c r="D190" s="15"/>
      <c r="E190" s="15"/>
      <c r="F190" s="34" t="s">
        <v>1939</v>
      </c>
      <c r="G190" s="15"/>
      <c r="H190" s="15" t="s">
        <v>2033</v>
      </c>
      <c r="I190" s="15" t="s">
        <v>1973</v>
      </c>
      <c r="J190" s="15"/>
      <c r="K190" s="56"/>
    </row>
    <row r="191" spans="2:11" ht="15" customHeight="1" x14ac:dyDescent="0.3">
      <c r="B191" s="35"/>
      <c r="C191" s="20" t="s">
        <v>2034</v>
      </c>
      <c r="D191" s="15"/>
      <c r="E191" s="15"/>
      <c r="F191" s="34" t="s">
        <v>1945</v>
      </c>
      <c r="G191" s="15"/>
      <c r="H191" s="15" t="s">
        <v>2035</v>
      </c>
      <c r="I191" s="15" t="s">
        <v>1973</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8" t="s">
        <v>2036</v>
      </c>
      <c r="D197" s="178"/>
      <c r="E197" s="178"/>
      <c r="F197" s="178"/>
      <c r="G197" s="178"/>
      <c r="H197" s="178"/>
      <c r="I197" s="178"/>
      <c r="J197" s="178"/>
      <c r="K197" s="7"/>
    </row>
    <row r="198" spans="2:11" ht="25.5" customHeight="1" x14ac:dyDescent="0.3">
      <c r="B198" s="6"/>
      <c r="C198" s="71" t="s">
        <v>2037</v>
      </c>
      <c r="D198" s="71"/>
      <c r="E198" s="71"/>
      <c r="F198" s="71" t="s">
        <v>2038</v>
      </c>
      <c r="G198" s="72"/>
      <c r="H198" s="184" t="s">
        <v>2039</v>
      </c>
      <c r="I198" s="184"/>
      <c r="J198" s="184"/>
      <c r="K198" s="7"/>
    </row>
    <row r="199" spans="2:11" ht="5.25" customHeight="1" x14ac:dyDescent="0.3">
      <c r="B199" s="35"/>
      <c r="C199" s="32"/>
      <c r="D199" s="32"/>
      <c r="E199" s="32"/>
      <c r="F199" s="32"/>
      <c r="G199" s="15"/>
      <c r="H199" s="32"/>
      <c r="I199" s="32"/>
      <c r="J199" s="32"/>
      <c r="K199" s="56"/>
    </row>
    <row r="200" spans="2:11" ht="15" customHeight="1" x14ac:dyDescent="0.3">
      <c r="B200" s="35"/>
      <c r="C200" s="15" t="s">
        <v>2029</v>
      </c>
      <c r="D200" s="15"/>
      <c r="E200" s="15"/>
      <c r="F200" s="34" t="s">
        <v>26</v>
      </c>
      <c r="G200" s="15"/>
      <c r="H200" s="180" t="s">
        <v>2040</v>
      </c>
      <c r="I200" s="180"/>
      <c r="J200" s="180"/>
      <c r="K200" s="56"/>
    </row>
    <row r="201" spans="2:11" ht="15" customHeight="1" x14ac:dyDescent="0.3">
      <c r="B201" s="35"/>
      <c r="C201" s="41"/>
      <c r="D201" s="15"/>
      <c r="E201" s="15"/>
      <c r="F201" s="34" t="s">
        <v>27</v>
      </c>
      <c r="G201" s="15"/>
      <c r="H201" s="180" t="s">
        <v>2041</v>
      </c>
      <c r="I201" s="180"/>
      <c r="J201" s="180"/>
      <c r="K201" s="56"/>
    </row>
    <row r="202" spans="2:11" ht="15" customHeight="1" x14ac:dyDescent="0.3">
      <c r="B202" s="35"/>
      <c r="C202" s="41"/>
      <c r="D202" s="15"/>
      <c r="E202" s="15"/>
      <c r="F202" s="34" t="s">
        <v>30</v>
      </c>
      <c r="G202" s="15"/>
      <c r="H202" s="180" t="s">
        <v>2042</v>
      </c>
      <c r="I202" s="180"/>
      <c r="J202" s="180"/>
      <c r="K202" s="56"/>
    </row>
    <row r="203" spans="2:11" ht="15" customHeight="1" x14ac:dyDescent="0.3">
      <c r="B203" s="35"/>
      <c r="C203" s="15"/>
      <c r="D203" s="15"/>
      <c r="E203" s="15"/>
      <c r="F203" s="34" t="s">
        <v>28</v>
      </c>
      <c r="G203" s="15"/>
      <c r="H203" s="180" t="s">
        <v>2043</v>
      </c>
      <c r="I203" s="180"/>
      <c r="J203" s="180"/>
      <c r="K203" s="56"/>
    </row>
    <row r="204" spans="2:11" ht="15" customHeight="1" x14ac:dyDescent="0.3">
      <c r="B204" s="35"/>
      <c r="C204" s="15"/>
      <c r="D204" s="15"/>
      <c r="E204" s="15"/>
      <c r="F204" s="34" t="s">
        <v>29</v>
      </c>
      <c r="G204" s="15"/>
      <c r="H204" s="180" t="s">
        <v>2044</v>
      </c>
      <c r="I204" s="180"/>
      <c r="J204" s="180"/>
      <c r="K204" s="56"/>
    </row>
    <row r="205" spans="2:11" ht="15" customHeight="1" x14ac:dyDescent="0.3">
      <c r="B205" s="35"/>
      <c r="C205" s="15"/>
      <c r="D205" s="15"/>
      <c r="E205" s="15"/>
      <c r="F205" s="34"/>
      <c r="G205" s="15"/>
      <c r="H205" s="15"/>
      <c r="I205" s="15"/>
      <c r="J205" s="15"/>
      <c r="K205" s="56"/>
    </row>
    <row r="206" spans="2:11" ht="15" customHeight="1" x14ac:dyDescent="0.3">
      <c r="B206" s="35"/>
      <c r="C206" s="15" t="s">
        <v>1985</v>
      </c>
      <c r="D206" s="15"/>
      <c r="E206" s="15"/>
      <c r="F206" s="34" t="s">
        <v>40</v>
      </c>
      <c r="G206" s="15"/>
      <c r="H206" s="180" t="s">
        <v>2045</v>
      </c>
      <c r="I206" s="180"/>
      <c r="J206" s="180"/>
      <c r="K206" s="56"/>
    </row>
    <row r="207" spans="2:11" ht="15" customHeight="1" x14ac:dyDescent="0.3">
      <c r="B207" s="35"/>
      <c r="C207" s="41"/>
      <c r="D207" s="15"/>
      <c r="E207" s="15"/>
      <c r="F207" s="34" t="s">
        <v>1882</v>
      </c>
      <c r="G207" s="15"/>
      <c r="H207" s="180" t="s">
        <v>1883</v>
      </c>
      <c r="I207" s="180"/>
      <c r="J207" s="180"/>
      <c r="K207" s="56"/>
    </row>
    <row r="208" spans="2:11" ht="15" customHeight="1" x14ac:dyDescent="0.3">
      <c r="B208" s="35"/>
      <c r="C208" s="15"/>
      <c r="D208" s="15"/>
      <c r="E208" s="15"/>
      <c r="F208" s="34" t="s">
        <v>1880</v>
      </c>
      <c r="G208" s="15"/>
      <c r="H208" s="180" t="s">
        <v>2046</v>
      </c>
      <c r="I208" s="180"/>
      <c r="J208" s="180"/>
      <c r="K208" s="56"/>
    </row>
    <row r="209" spans="2:11" ht="15" customHeight="1" x14ac:dyDescent="0.3">
      <c r="B209" s="73"/>
      <c r="C209" s="41"/>
      <c r="D209" s="41"/>
      <c r="E209" s="41"/>
      <c r="F209" s="34" t="s">
        <v>1884</v>
      </c>
      <c r="G209" s="20"/>
      <c r="H209" s="179" t="s">
        <v>1885</v>
      </c>
      <c r="I209" s="179"/>
      <c r="J209" s="179"/>
      <c r="K209" s="74"/>
    </row>
    <row r="210" spans="2:11" ht="15" customHeight="1" x14ac:dyDescent="0.3">
      <c r="B210" s="73"/>
      <c r="C210" s="41"/>
      <c r="D210" s="41"/>
      <c r="E210" s="41"/>
      <c r="F210" s="34" t="s">
        <v>1886</v>
      </c>
      <c r="G210" s="20"/>
      <c r="H210" s="179" t="s">
        <v>2047</v>
      </c>
      <c r="I210" s="179"/>
      <c r="J210" s="179"/>
      <c r="K210" s="74"/>
    </row>
    <row r="211" spans="2:11" ht="15" customHeight="1" x14ac:dyDescent="0.3">
      <c r="B211" s="73"/>
      <c r="C211" s="41"/>
      <c r="D211" s="41"/>
      <c r="E211" s="41"/>
      <c r="F211" s="75"/>
      <c r="G211" s="20"/>
      <c r="H211" s="76"/>
      <c r="I211" s="76"/>
      <c r="J211" s="76"/>
      <c r="K211" s="74"/>
    </row>
    <row r="212" spans="2:11" ht="15" customHeight="1" x14ac:dyDescent="0.3">
      <c r="B212" s="73"/>
      <c r="C212" s="15" t="s">
        <v>2009</v>
      </c>
      <c r="D212" s="41"/>
      <c r="E212" s="41"/>
      <c r="F212" s="34">
        <v>1</v>
      </c>
      <c r="G212" s="20"/>
      <c r="H212" s="179" t="s">
        <v>2048</v>
      </c>
      <c r="I212" s="179"/>
      <c r="J212" s="179"/>
      <c r="K212" s="74"/>
    </row>
    <row r="213" spans="2:11" ht="15" customHeight="1" x14ac:dyDescent="0.3">
      <c r="B213" s="73"/>
      <c r="C213" s="41"/>
      <c r="D213" s="41"/>
      <c r="E213" s="41"/>
      <c r="F213" s="34">
        <v>2</v>
      </c>
      <c r="G213" s="20"/>
      <c r="H213" s="179" t="s">
        <v>2049</v>
      </c>
      <c r="I213" s="179"/>
      <c r="J213" s="179"/>
      <c r="K213" s="74"/>
    </row>
    <row r="214" spans="2:11" ht="15" customHeight="1" x14ac:dyDescent="0.3">
      <c r="B214" s="73"/>
      <c r="C214" s="41"/>
      <c r="D214" s="41"/>
      <c r="E214" s="41"/>
      <c r="F214" s="34">
        <v>3</v>
      </c>
      <c r="G214" s="20"/>
      <c r="H214" s="179" t="s">
        <v>2050</v>
      </c>
      <c r="I214" s="179"/>
      <c r="J214" s="179"/>
      <c r="K214" s="74"/>
    </row>
    <row r="215" spans="2:11" ht="15" customHeight="1" x14ac:dyDescent="0.3">
      <c r="B215" s="73"/>
      <c r="C215" s="41"/>
      <c r="D215" s="41"/>
      <c r="E215" s="41"/>
      <c r="F215" s="34">
        <v>4</v>
      </c>
      <c r="G215" s="20"/>
      <c r="H215" s="179" t="s">
        <v>2051</v>
      </c>
      <c r="I215" s="179"/>
      <c r="J215" s="179"/>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Architektonicko-stave...</vt:lpstr>
      <vt:lpstr>Pokyny pro vyplnění</vt:lpstr>
      <vt:lpstr>'Architektonicko-stave...'!Názvy_tisku</vt:lpstr>
      <vt:lpstr>'Architektonicko-stave...'!Oblast_tisku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2017-10-27T13:33:57Z</cp:lastPrinted>
  <dcterms:created xsi:type="dcterms:W3CDTF">2017-05-17T20:44:10Z</dcterms:created>
  <dcterms:modified xsi:type="dcterms:W3CDTF">2018-03-18T21:18:06Z</dcterms:modified>
</cp:coreProperties>
</file>