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18032018\"/>
    </mc:Choice>
  </mc:AlternateContent>
  <bookViews>
    <workbookView xWindow="0" yWindow="0" windowWidth="24000" windowHeight="9675" activeTab="1"/>
  </bookViews>
  <sheets>
    <sheet name="Rekapitulace stavby" sheetId="4" r:id="rId1"/>
    <sheet name="Architektonicko-stave..." sheetId="10"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'Architektonicko-stave...'!$C$109:$K$1103</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'Architektonicko-stave...'!$109:$109</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'Architektonicko-stave...'!$C$4:$J$36,'Architektonicko-stave...'!$C$42:$J$91,'Architektonicko-stave...'!$C$97:$K$1103</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E7" i="10"/>
  <c r="J12" i="10"/>
  <c r="J14" i="10"/>
  <c r="E15" i="10"/>
  <c r="J15" i="10"/>
  <c r="J17" i="10"/>
  <c r="E18" i="10"/>
  <c r="F107" i="10" s="1"/>
  <c r="J18" i="10"/>
  <c r="J20" i="10"/>
  <c r="E21" i="10"/>
  <c r="J21" i="10"/>
  <c r="E45" i="10"/>
  <c r="E47" i="10"/>
  <c r="F49" i="10"/>
  <c r="J49" i="10"/>
  <c r="J51" i="10"/>
  <c r="E100" i="10"/>
  <c r="E102" i="10"/>
  <c r="F104" i="10"/>
  <c r="J104" i="10"/>
  <c r="J106" i="10"/>
  <c r="J113" i="10"/>
  <c r="P113" i="10"/>
  <c r="P112" i="10" s="1"/>
  <c r="R113" i="10"/>
  <c r="T113" i="10"/>
  <c r="T112" i="10" s="1"/>
  <c r="BE113" i="10"/>
  <c r="BF113" i="10"/>
  <c r="BG113" i="10"/>
  <c r="BH113" i="10"/>
  <c r="BI113" i="10"/>
  <c r="BK113" i="10"/>
  <c r="J116" i="10"/>
  <c r="P116" i="10"/>
  <c r="R116" i="10"/>
  <c r="T116" i="10"/>
  <c r="BE116" i="10"/>
  <c r="BF116" i="10"/>
  <c r="BG116" i="10"/>
  <c r="BH116" i="10"/>
  <c r="BI116" i="10"/>
  <c r="BK116" i="10"/>
  <c r="BK112" i="10" s="1"/>
  <c r="J120" i="10"/>
  <c r="P120" i="10"/>
  <c r="R120" i="10"/>
  <c r="T120" i="10"/>
  <c r="BE120" i="10"/>
  <c r="BF120" i="10"/>
  <c r="BG120" i="10"/>
  <c r="BH120" i="10"/>
  <c r="BI120" i="10"/>
  <c r="BK120" i="10"/>
  <c r="J124" i="10"/>
  <c r="P124" i="10"/>
  <c r="R124" i="10"/>
  <c r="T124" i="10"/>
  <c r="BE124" i="10"/>
  <c r="BF124" i="10"/>
  <c r="BG124" i="10"/>
  <c r="BH124" i="10"/>
  <c r="BI124" i="10"/>
  <c r="BK124" i="10"/>
  <c r="J126" i="10"/>
  <c r="P126" i="10"/>
  <c r="R126" i="10"/>
  <c r="T126" i="10"/>
  <c r="BE126" i="10"/>
  <c r="BF126" i="10"/>
  <c r="BG126" i="10"/>
  <c r="BH126" i="10"/>
  <c r="BI126" i="10"/>
  <c r="BK126" i="10"/>
  <c r="J128" i="10"/>
  <c r="P128" i="10"/>
  <c r="R128" i="10"/>
  <c r="T128" i="10"/>
  <c r="BE128" i="10"/>
  <c r="BF128" i="10"/>
  <c r="BG128" i="10"/>
  <c r="BH128" i="10"/>
  <c r="BI128" i="10"/>
  <c r="BK128" i="10"/>
  <c r="J132" i="10"/>
  <c r="P132" i="10"/>
  <c r="R132" i="10"/>
  <c r="T132" i="10"/>
  <c r="BE132" i="10"/>
  <c r="BF132" i="10"/>
  <c r="BG132" i="10"/>
  <c r="BH132" i="10"/>
  <c r="BI132" i="10"/>
  <c r="BK132" i="10"/>
  <c r="J135" i="10"/>
  <c r="P135" i="10"/>
  <c r="R135" i="10"/>
  <c r="T135" i="10"/>
  <c r="BE135" i="10"/>
  <c r="BF135" i="10"/>
  <c r="BG135" i="10"/>
  <c r="BH135" i="10"/>
  <c r="BI135" i="10"/>
  <c r="BK135" i="10"/>
  <c r="J137" i="10"/>
  <c r="P137" i="10"/>
  <c r="R137" i="10"/>
  <c r="T137" i="10"/>
  <c r="BE137" i="10"/>
  <c r="BF137" i="10"/>
  <c r="BG137" i="10"/>
  <c r="BH137" i="10"/>
  <c r="BI137" i="10"/>
  <c r="BK137" i="10"/>
  <c r="J139" i="10"/>
  <c r="P139" i="10"/>
  <c r="R139" i="10"/>
  <c r="T139" i="10"/>
  <c r="BE139" i="10"/>
  <c r="BF139" i="10"/>
  <c r="BG139" i="10"/>
  <c r="BH139" i="10"/>
  <c r="BI139" i="10"/>
  <c r="BK139" i="10"/>
  <c r="J142" i="10"/>
  <c r="P142" i="10"/>
  <c r="R142" i="10"/>
  <c r="T142" i="10"/>
  <c r="BE142" i="10"/>
  <c r="BF142" i="10"/>
  <c r="BG142" i="10"/>
  <c r="BH142" i="10"/>
  <c r="BI142" i="10"/>
  <c r="BK142" i="10"/>
  <c r="J145" i="10"/>
  <c r="P145" i="10"/>
  <c r="R145" i="10"/>
  <c r="T145" i="10"/>
  <c r="BE145" i="10"/>
  <c r="BF145" i="10"/>
  <c r="BG145" i="10"/>
  <c r="BH145" i="10"/>
  <c r="BI145" i="10"/>
  <c r="BK145" i="10"/>
  <c r="J148" i="10"/>
  <c r="P148" i="10"/>
  <c r="R148" i="10"/>
  <c r="T148" i="10"/>
  <c r="BE148" i="10"/>
  <c r="BF148" i="10"/>
  <c r="BG148" i="10"/>
  <c r="BH148" i="10"/>
  <c r="BI148" i="10"/>
  <c r="BK148" i="10"/>
  <c r="J150" i="10"/>
  <c r="P150" i="10"/>
  <c r="R150" i="10"/>
  <c r="T150" i="10"/>
  <c r="BE150" i="10"/>
  <c r="BF150" i="10"/>
  <c r="BG150" i="10"/>
  <c r="BH150" i="10"/>
  <c r="BI150" i="10"/>
  <c r="BK150" i="10"/>
  <c r="J153" i="10"/>
  <c r="P153" i="10"/>
  <c r="R153" i="10"/>
  <c r="T153" i="10"/>
  <c r="BE153" i="10"/>
  <c r="BF153" i="10"/>
  <c r="BG153" i="10"/>
  <c r="BH153" i="10"/>
  <c r="BI153" i="10"/>
  <c r="BK153" i="10"/>
  <c r="J155" i="10"/>
  <c r="P155" i="10"/>
  <c r="R155" i="10"/>
  <c r="T155" i="10"/>
  <c r="BE155" i="10"/>
  <c r="BF155" i="10"/>
  <c r="BG155" i="10"/>
  <c r="BH155" i="10"/>
  <c r="BI155" i="10"/>
  <c r="BK155" i="10"/>
  <c r="J158" i="10"/>
  <c r="P158" i="10"/>
  <c r="R158" i="10"/>
  <c r="T158" i="10"/>
  <c r="BE158" i="10"/>
  <c r="BF158" i="10"/>
  <c r="BG158" i="10"/>
  <c r="BH158" i="10"/>
  <c r="BI158" i="10"/>
  <c r="BK158" i="10"/>
  <c r="J162" i="10"/>
  <c r="P162" i="10"/>
  <c r="R162" i="10"/>
  <c r="T162" i="10"/>
  <c r="T161" i="10" s="1"/>
  <c r="BE162" i="10"/>
  <c r="BF162" i="10"/>
  <c r="BG162" i="10"/>
  <c r="BH162" i="10"/>
  <c r="BI162" i="10"/>
  <c r="BK162" i="10"/>
  <c r="J166" i="10"/>
  <c r="P166" i="10"/>
  <c r="P161" i="10" s="1"/>
  <c r="R166" i="10"/>
  <c r="T166" i="10"/>
  <c r="BE166" i="10"/>
  <c r="BF166" i="10"/>
  <c r="BG166" i="10"/>
  <c r="BH166" i="10"/>
  <c r="BI166" i="10"/>
  <c r="BK166" i="10"/>
  <c r="BK161" i="10" s="1"/>
  <c r="J161" i="10" s="1"/>
  <c r="J59" i="10" s="1"/>
  <c r="J168" i="10"/>
  <c r="P168" i="10"/>
  <c r="P167" i="10" s="1"/>
  <c r="R168" i="10"/>
  <c r="T168" i="10"/>
  <c r="T167" i="10" s="1"/>
  <c r="BE168" i="10"/>
  <c r="BF168" i="10"/>
  <c r="BG168" i="10"/>
  <c r="BH168" i="10"/>
  <c r="BI168" i="10"/>
  <c r="BK168" i="10"/>
  <c r="J171" i="10"/>
  <c r="P171" i="10"/>
  <c r="R171" i="10"/>
  <c r="T171" i="10"/>
  <c r="BE171" i="10"/>
  <c r="BF171" i="10"/>
  <c r="BG171" i="10"/>
  <c r="BH171" i="10"/>
  <c r="BI171" i="10"/>
  <c r="BK171" i="10"/>
  <c r="BK167" i="10" s="1"/>
  <c r="J167" i="10" s="1"/>
  <c r="J60" i="10" s="1"/>
  <c r="J174" i="10"/>
  <c r="P174" i="10"/>
  <c r="R174" i="10"/>
  <c r="T174" i="10"/>
  <c r="BE174" i="10"/>
  <c r="BF174" i="10"/>
  <c r="BG174" i="10"/>
  <c r="BH174" i="10"/>
  <c r="BI174" i="10"/>
  <c r="BK174" i="10"/>
  <c r="J178" i="10"/>
  <c r="P178" i="10"/>
  <c r="R178" i="10"/>
  <c r="T178" i="10"/>
  <c r="BE178" i="10"/>
  <c r="BF178" i="10"/>
  <c r="BG178" i="10"/>
  <c r="BH178" i="10"/>
  <c r="BI178" i="10"/>
  <c r="BK178" i="10"/>
  <c r="J182" i="10"/>
  <c r="P182" i="10"/>
  <c r="P177" i="10" s="1"/>
  <c r="R182" i="10"/>
  <c r="T182" i="10"/>
  <c r="BE182" i="10"/>
  <c r="BF182" i="10"/>
  <c r="BG182" i="10"/>
  <c r="BH182" i="10"/>
  <c r="BI182" i="10"/>
  <c r="BK182" i="10"/>
  <c r="BK177" i="10" s="1"/>
  <c r="J177" i="10" s="1"/>
  <c r="J61" i="10" s="1"/>
  <c r="J185" i="10"/>
  <c r="P185" i="10"/>
  <c r="R185" i="10"/>
  <c r="T185" i="10"/>
  <c r="BE185" i="10"/>
  <c r="BF185" i="10"/>
  <c r="BG185" i="10"/>
  <c r="BH185" i="10"/>
  <c r="BI185" i="10"/>
  <c r="BK185" i="10"/>
  <c r="J188" i="10"/>
  <c r="P188" i="10"/>
  <c r="R188" i="10"/>
  <c r="T188" i="10"/>
  <c r="BE188" i="10"/>
  <c r="BF188" i="10"/>
  <c r="BG188" i="10"/>
  <c r="BH188" i="10"/>
  <c r="BI188" i="10"/>
  <c r="BK188" i="10"/>
  <c r="J191" i="10"/>
  <c r="P191" i="10"/>
  <c r="R191" i="10"/>
  <c r="T191" i="10"/>
  <c r="BE191" i="10"/>
  <c r="BF191" i="10"/>
  <c r="BG191" i="10"/>
  <c r="BH191" i="10"/>
  <c r="BI191" i="10"/>
  <c r="BK191" i="10"/>
  <c r="J193" i="10"/>
  <c r="P193" i="10"/>
  <c r="R193" i="10"/>
  <c r="T193" i="10"/>
  <c r="BE193" i="10"/>
  <c r="BF193" i="10"/>
  <c r="BG193" i="10"/>
  <c r="BH193" i="10"/>
  <c r="BI193" i="10"/>
  <c r="BK193" i="10"/>
  <c r="J197" i="10"/>
  <c r="P197" i="10"/>
  <c r="R197" i="10"/>
  <c r="T197" i="10"/>
  <c r="BE197" i="10"/>
  <c r="BF197" i="10"/>
  <c r="BG197" i="10"/>
  <c r="BH197" i="10"/>
  <c r="BI197" i="10"/>
  <c r="BK197" i="10"/>
  <c r="J202" i="10"/>
  <c r="P202" i="10"/>
  <c r="R202" i="10"/>
  <c r="T202" i="10"/>
  <c r="BE202" i="10"/>
  <c r="BF202" i="10"/>
  <c r="BG202" i="10"/>
  <c r="BH202" i="10"/>
  <c r="BI202" i="10"/>
  <c r="BK202" i="10"/>
  <c r="J216" i="10"/>
  <c r="P216" i="10"/>
  <c r="P215" i="10" s="1"/>
  <c r="R216" i="10"/>
  <c r="T216" i="10"/>
  <c r="T215" i="10" s="1"/>
  <c r="BE216" i="10"/>
  <c r="BF216" i="10"/>
  <c r="BG216" i="10"/>
  <c r="BH216" i="10"/>
  <c r="BI216" i="10"/>
  <c r="BK216" i="10"/>
  <c r="J219" i="10"/>
  <c r="P219" i="10"/>
  <c r="R219" i="10"/>
  <c r="T219" i="10"/>
  <c r="BE219" i="10"/>
  <c r="BF219" i="10"/>
  <c r="BG219" i="10"/>
  <c r="BH219" i="10"/>
  <c r="BI219" i="10"/>
  <c r="BK219" i="10"/>
  <c r="BK215" i="10" s="1"/>
  <c r="J215" i="10" s="1"/>
  <c r="J62" i="10" s="1"/>
  <c r="J239" i="10"/>
  <c r="P239" i="10"/>
  <c r="R239" i="10"/>
  <c r="T239" i="10"/>
  <c r="BE239" i="10"/>
  <c r="BF239" i="10"/>
  <c r="BG239" i="10"/>
  <c r="BH239" i="10"/>
  <c r="BI239" i="10"/>
  <c r="BK239" i="10"/>
  <c r="J242" i="10"/>
  <c r="P242" i="10"/>
  <c r="R242" i="10"/>
  <c r="T242" i="10"/>
  <c r="BE242" i="10"/>
  <c r="BF242" i="10"/>
  <c r="BG242" i="10"/>
  <c r="BH242" i="10"/>
  <c r="BI242" i="10"/>
  <c r="BK242" i="10"/>
  <c r="J251" i="10"/>
  <c r="P251" i="10"/>
  <c r="R251" i="10"/>
  <c r="T251" i="10"/>
  <c r="BE251" i="10"/>
  <c r="BF251" i="10"/>
  <c r="BG251" i="10"/>
  <c r="BH251" i="10"/>
  <c r="BI251" i="10"/>
  <c r="BK251" i="10"/>
  <c r="J253" i="10"/>
  <c r="P253" i="10"/>
  <c r="R253" i="10"/>
  <c r="T253" i="10"/>
  <c r="BE253" i="10"/>
  <c r="BF253" i="10"/>
  <c r="BG253" i="10"/>
  <c r="BH253" i="10"/>
  <c r="BI253" i="10"/>
  <c r="BK253" i="10"/>
  <c r="J288" i="10"/>
  <c r="P288" i="10"/>
  <c r="R288" i="10"/>
  <c r="T288" i="10"/>
  <c r="BE288" i="10"/>
  <c r="BF288" i="10"/>
  <c r="BG288" i="10"/>
  <c r="BH288" i="10"/>
  <c r="BI288" i="10"/>
  <c r="BK288" i="10"/>
  <c r="J290" i="10"/>
  <c r="P290" i="10"/>
  <c r="R290" i="10"/>
  <c r="T290" i="10"/>
  <c r="BE290" i="10"/>
  <c r="BF290" i="10"/>
  <c r="BG290" i="10"/>
  <c r="BH290" i="10"/>
  <c r="BI290" i="10"/>
  <c r="BK290" i="10"/>
  <c r="J303" i="10"/>
  <c r="P303" i="10"/>
  <c r="R303" i="10"/>
  <c r="T303" i="10"/>
  <c r="BE303" i="10"/>
  <c r="BF303" i="10"/>
  <c r="BG303" i="10"/>
  <c r="BH303" i="10"/>
  <c r="BI303" i="10"/>
  <c r="BK303" i="10"/>
  <c r="J306" i="10"/>
  <c r="P306" i="10"/>
  <c r="R306" i="10"/>
  <c r="T306" i="10"/>
  <c r="BE306" i="10"/>
  <c r="BF306" i="10"/>
  <c r="BG306" i="10"/>
  <c r="BH306" i="10"/>
  <c r="BI306" i="10"/>
  <c r="BK306" i="10"/>
  <c r="J328" i="10"/>
  <c r="P328" i="10"/>
  <c r="R328" i="10"/>
  <c r="T328" i="10"/>
  <c r="BE328" i="10"/>
  <c r="BF328" i="10"/>
  <c r="BG328" i="10"/>
  <c r="BH328" i="10"/>
  <c r="BI328" i="10"/>
  <c r="BK328" i="10"/>
  <c r="J331" i="10"/>
  <c r="P331" i="10"/>
  <c r="R331" i="10"/>
  <c r="T331" i="10"/>
  <c r="BE331" i="10"/>
  <c r="BF331" i="10"/>
  <c r="BG331" i="10"/>
  <c r="BH331" i="10"/>
  <c r="BI331" i="10"/>
  <c r="BK331" i="10"/>
  <c r="J338" i="10"/>
  <c r="P338" i="10"/>
  <c r="R338" i="10"/>
  <c r="T338" i="10"/>
  <c r="BE338" i="10"/>
  <c r="BF338" i="10"/>
  <c r="BG338" i="10"/>
  <c r="BH338" i="10"/>
  <c r="BI338" i="10"/>
  <c r="BK338" i="10"/>
  <c r="J341" i="10"/>
  <c r="P341" i="10"/>
  <c r="R341" i="10"/>
  <c r="T341" i="10"/>
  <c r="BE341" i="10"/>
  <c r="BF341" i="10"/>
  <c r="BG341" i="10"/>
  <c r="BH341" i="10"/>
  <c r="BI341" i="10"/>
  <c r="BK341" i="10"/>
  <c r="J344" i="10"/>
  <c r="P344" i="10"/>
  <c r="R344" i="10"/>
  <c r="T344" i="10"/>
  <c r="BE344" i="10"/>
  <c r="BF344" i="10"/>
  <c r="BG344" i="10"/>
  <c r="BH344" i="10"/>
  <c r="BI344" i="10"/>
  <c r="BK344" i="10"/>
  <c r="J347" i="10"/>
  <c r="P347" i="10"/>
  <c r="R347" i="10"/>
  <c r="T347" i="10"/>
  <c r="BE347" i="10"/>
  <c r="BF347" i="10"/>
  <c r="BG347" i="10"/>
  <c r="BH347" i="10"/>
  <c r="BI347" i="10"/>
  <c r="BK347" i="10"/>
  <c r="J363" i="10"/>
  <c r="P363" i="10"/>
  <c r="R363" i="10"/>
  <c r="T363" i="10"/>
  <c r="BE363" i="10"/>
  <c r="BF363" i="10"/>
  <c r="BG363" i="10"/>
  <c r="BH363" i="10"/>
  <c r="BI363" i="10"/>
  <c r="BK363" i="10"/>
  <c r="J366" i="10"/>
  <c r="P366" i="10"/>
  <c r="R366" i="10"/>
  <c r="T366" i="10"/>
  <c r="BE366" i="10"/>
  <c r="BF366" i="10"/>
  <c r="BG366" i="10"/>
  <c r="BH366" i="10"/>
  <c r="BI366" i="10"/>
  <c r="BK366" i="10"/>
  <c r="J371" i="10"/>
  <c r="P371" i="10"/>
  <c r="R371" i="10"/>
  <c r="T371" i="10"/>
  <c r="BE371" i="10"/>
  <c r="BF371" i="10"/>
  <c r="BG371" i="10"/>
  <c r="BH371" i="10"/>
  <c r="BI371" i="10"/>
  <c r="BK371" i="10"/>
  <c r="J373" i="10"/>
  <c r="P373" i="10"/>
  <c r="R373" i="10"/>
  <c r="T373" i="10"/>
  <c r="BE373" i="10"/>
  <c r="BF373" i="10"/>
  <c r="BG373" i="10"/>
  <c r="BH373" i="10"/>
  <c r="BI373" i="10"/>
  <c r="BK373" i="10"/>
  <c r="J379" i="10"/>
  <c r="P379" i="10"/>
  <c r="R379" i="10"/>
  <c r="T379" i="10"/>
  <c r="BE379" i="10"/>
  <c r="BF379" i="10"/>
  <c r="BG379" i="10"/>
  <c r="BH379" i="10"/>
  <c r="BI379" i="10"/>
  <c r="BK379" i="10"/>
  <c r="J381" i="10"/>
  <c r="P381" i="10"/>
  <c r="R381" i="10"/>
  <c r="T381" i="10"/>
  <c r="BE381" i="10"/>
  <c r="BF381" i="10"/>
  <c r="BG381" i="10"/>
  <c r="BH381" i="10"/>
  <c r="BI381" i="10"/>
  <c r="BK381" i="10"/>
  <c r="J385" i="10"/>
  <c r="P385" i="10"/>
  <c r="R385" i="10"/>
  <c r="T385" i="10"/>
  <c r="BE385" i="10"/>
  <c r="BF385" i="10"/>
  <c r="BG385" i="10"/>
  <c r="BH385" i="10"/>
  <c r="BI385" i="10"/>
  <c r="BK385" i="10"/>
  <c r="J389" i="10"/>
  <c r="P389" i="10"/>
  <c r="R389" i="10"/>
  <c r="T389" i="10"/>
  <c r="BE389" i="10"/>
  <c r="BF389" i="10"/>
  <c r="BG389" i="10"/>
  <c r="BH389" i="10"/>
  <c r="BI389" i="10"/>
  <c r="BK389" i="10"/>
  <c r="J393" i="10"/>
  <c r="P393" i="10"/>
  <c r="R393" i="10"/>
  <c r="T393" i="10"/>
  <c r="BE393" i="10"/>
  <c r="BF393" i="10"/>
  <c r="BG393" i="10"/>
  <c r="BH393" i="10"/>
  <c r="BI393" i="10"/>
  <c r="BK393" i="10"/>
  <c r="J396" i="10"/>
  <c r="P396" i="10"/>
  <c r="R396" i="10"/>
  <c r="T396" i="10"/>
  <c r="BE396" i="10"/>
  <c r="BF396" i="10"/>
  <c r="BG396" i="10"/>
  <c r="BH396" i="10"/>
  <c r="BI396" i="10"/>
  <c r="BK396" i="10"/>
  <c r="J405" i="10"/>
  <c r="P405" i="10"/>
  <c r="R405" i="10"/>
  <c r="T405" i="10"/>
  <c r="BE405" i="10"/>
  <c r="BF405" i="10"/>
  <c r="BG405" i="10"/>
  <c r="BH405" i="10"/>
  <c r="BI405" i="10"/>
  <c r="BK405" i="10"/>
  <c r="J422" i="10"/>
  <c r="P422" i="10"/>
  <c r="R422" i="10"/>
  <c r="T422" i="10"/>
  <c r="BE422" i="10"/>
  <c r="BF422" i="10"/>
  <c r="BG422" i="10"/>
  <c r="BH422" i="10"/>
  <c r="BI422" i="10"/>
  <c r="BK422" i="10"/>
  <c r="J428" i="10"/>
  <c r="P428" i="10"/>
  <c r="R428" i="10"/>
  <c r="T428" i="10"/>
  <c r="BE428" i="10"/>
  <c r="BF428" i="10"/>
  <c r="BG428" i="10"/>
  <c r="BH428" i="10"/>
  <c r="BI428" i="10"/>
  <c r="BK428" i="10"/>
  <c r="J443" i="10"/>
  <c r="P443" i="10"/>
  <c r="R443" i="10"/>
  <c r="T443" i="10"/>
  <c r="BE443" i="10"/>
  <c r="BF443" i="10"/>
  <c r="BG443" i="10"/>
  <c r="BH443" i="10"/>
  <c r="BI443" i="10"/>
  <c r="BK443" i="10"/>
  <c r="T447" i="10"/>
  <c r="J448" i="10"/>
  <c r="P448" i="10"/>
  <c r="R448" i="10"/>
  <c r="R447" i="10" s="1"/>
  <c r="T448" i="10"/>
  <c r="BE448" i="10"/>
  <c r="BF448" i="10"/>
  <c r="BG448" i="10"/>
  <c r="BH448" i="10"/>
  <c r="BI448" i="10"/>
  <c r="BK448" i="10"/>
  <c r="J450" i="10"/>
  <c r="P450" i="10"/>
  <c r="R450" i="10"/>
  <c r="T450" i="10"/>
  <c r="BE450" i="10"/>
  <c r="BF450" i="10"/>
  <c r="BG450" i="10"/>
  <c r="BH450" i="10"/>
  <c r="BI450" i="10"/>
  <c r="BK450" i="10"/>
  <c r="J452" i="10"/>
  <c r="P452" i="10"/>
  <c r="R452" i="10"/>
  <c r="T452" i="10"/>
  <c r="BE452" i="10"/>
  <c r="BF452" i="10"/>
  <c r="BG452" i="10"/>
  <c r="BH452" i="10"/>
  <c r="BI452" i="10"/>
  <c r="BK452" i="10"/>
  <c r="J454" i="10"/>
  <c r="P454" i="10"/>
  <c r="R454" i="10"/>
  <c r="T454" i="10"/>
  <c r="BE454" i="10"/>
  <c r="BF454" i="10"/>
  <c r="BG454" i="10"/>
  <c r="BH454" i="10"/>
  <c r="BI454" i="10"/>
  <c r="BK454" i="10"/>
  <c r="J456" i="10"/>
  <c r="P456" i="10"/>
  <c r="R456" i="10"/>
  <c r="T456" i="10"/>
  <c r="BE456" i="10"/>
  <c r="BF456" i="10"/>
  <c r="BG456" i="10"/>
  <c r="BH456" i="10"/>
  <c r="BI456" i="10"/>
  <c r="BK456" i="10"/>
  <c r="J458" i="10"/>
  <c r="P458" i="10"/>
  <c r="R458" i="10"/>
  <c r="T458" i="10"/>
  <c r="BE458" i="10"/>
  <c r="BF458" i="10"/>
  <c r="BG458" i="10"/>
  <c r="BH458" i="10"/>
  <c r="BI458" i="10"/>
  <c r="BK458" i="10"/>
  <c r="J469" i="10"/>
  <c r="P469" i="10"/>
  <c r="R469" i="10"/>
  <c r="T469" i="10"/>
  <c r="BE469" i="10"/>
  <c r="BF469" i="10"/>
  <c r="BG469" i="10"/>
  <c r="BH469" i="10"/>
  <c r="BI469" i="10"/>
  <c r="BK469" i="10"/>
  <c r="J473" i="10"/>
  <c r="P473" i="10"/>
  <c r="R473" i="10"/>
  <c r="T473" i="10"/>
  <c r="BE473" i="10"/>
  <c r="BF473" i="10"/>
  <c r="BG473" i="10"/>
  <c r="BH473" i="10"/>
  <c r="BI473" i="10"/>
  <c r="BK473" i="10"/>
  <c r="J475" i="10"/>
  <c r="P475" i="10"/>
  <c r="R475" i="10"/>
  <c r="T475" i="10"/>
  <c r="BE475" i="10"/>
  <c r="BF475" i="10"/>
  <c r="BG475" i="10"/>
  <c r="BH475" i="10"/>
  <c r="BI475" i="10"/>
  <c r="BK475" i="10"/>
  <c r="T477" i="10"/>
  <c r="J478" i="10"/>
  <c r="P478" i="10"/>
  <c r="P477" i="10" s="1"/>
  <c r="R478" i="10"/>
  <c r="T478" i="10"/>
  <c r="BE478" i="10"/>
  <c r="BF478" i="10"/>
  <c r="BG478" i="10"/>
  <c r="BH478" i="10"/>
  <c r="BI478" i="10"/>
  <c r="BK478" i="10"/>
  <c r="J481" i="10"/>
  <c r="P481" i="10"/>
  <c r="R481" i="10"/>
  <c r="T481" i="10"/>
  <c r="BE481" i="10"/>
  <c r="BF481" i="10"/>
  <c r="BG481" i="10"/>
  <c r="BH481" i="10"/>
  <c r="BI481" i="10"/>
  <c r="BK481" i="10"/>
  <c r="BK477" i="10" s="1"/>
  <c r="J477" i="10" s="1"/>
  <c r="J64" i="10" s="1"/>
  <c r="J483" i="10"/>
  <c r="P483" i="10"/>
  <c r="R483" i="10"/>
  <c r="T483" i="10"/>
  <c r="BE483" i="10"/>
  <c r="BF483" i="10"/>
  <c r="BG483" i="10"/>
  <c r="BH483" i="10"/>
  <c r="BI483" i="10"/>
  <c r="BK483" i="10"/>
  <c r="J485" i="10"/>
  <c r="P485" i="10"/>
  <c r="R485" i="10"/>
  <c r="T485" i="10"/>
  <c r="BE485" i="10"/>
  <c r="BF485" i="10"/>
  <c r="BG485" i="10"/>
  <c r="BH485" i="10"/>
  <c r="BI485" i="10"/>
  <c r="BK485" i="10"/>
  <c r="T487" i="10"/>
  <c r="J488" i="10"/>
  <c r="P488" i="10"/>
  <c r="R488" i="10"/>
  <c r="R487" i="10" s="1"/>
  <c r="T488" i="10"/>
  <c r="BE488" i="10"/>
  <c r="BF488" i="10"/>
  <c r="BG488" i="10"/>
  <c r="BH488" i="10"/>
  <c r="BI488" i="10"/>
  <c r="BK488" i="10"/>
  <c r="J492" i="10"/>
  <c r="P492" i="10"/>
  <c r="R492" i="10"/>
  <c r="T492" i="10"/>
  <c r="BE492" i="10"/>
  <c r="BF492" i="10"/>
  <c r="BG492" i="10"/>
  <c r="BH492" i="10"/>
  <c r="BI492" i="10"/>
  <c r="BK492" i="10"/>
  <c r="J493" i="10"/>
  <c r="P493" i="10"/>
  <c r="R493" i="10"/>
  <c r="T493" i="10"/>
  <c r="BE493" i="10"/>
  <c r="BF493" i="10"/>
  <c r="BG493" i="10"/>
  <c r="BH493" i="10"/>
  <c r="BI493" i="10"/>
  <c r="BK493" i="10"/>
  <c r="J496" i="10"/>
  <c r="P496" i="10"/>
  <c r="R496" i="10"/>
  <c r="T496" i="10"/>
  <c r="T495" i="10" s="1"/>
  <c r="BE496" i="10"/>
  <c r="BF496" i="10"/>
  <c r="BG496" i="10"/>
  <c r="BH496" i="10"/>
  <c r="BI496" i="10"/>
  <c r="BK496" i="10"/>
  <c r="J501" i="10"/>
  <c r="P501" i="10"/>
  <c r="R501" i="10"/>
  <c r="T501" i="10"/>
  <c r="BE501" i="10"/>
  <c r="BF501" i="10"/>
  <c r="BG501" i="10"/>
  <c r="BH501" i="10"/>
  <c r="BI501" i="10"/>
  <c r="BK501" i="10"/>
  <c r="BK495" i="10" s="1"/>
  <c r="J495" i="10" s="1"/>
  <c r="J66" i="10" s="1"/>
  <c r="J503" i="10"/>
  <c r="P503" i="10"/>
  <c r="R503" i="10"/>
  <c r="T503" i="10"/>
  <c r="BE503" i="10"/>
  <c r="BF503" i="10"/>
  <c r="BG503" i="10"/>
  <c r="BH503" i="10"/>
  <c r="BI503" i="10"/>
  <c r="BK503" i="10"/>
  <c r="J505" i="10"/>
  <c r="P505" i="10"/>
  <c r="R505" i="10"/>
  <c r="T505" i="10"/>
  <c r="BE505" i="10"/>
  <c r="BF505" i="10"/>
  <c r="BG505" i="10"/>
  <c r="BH505" i="10"/>
  <c r="BI505" i="10"/>
  <c r="BK505" i="10"/>
  <c r="J507" i="10"/>
  <c r="P507" i="10"/>
  <c r="R507" i="10"/>
  <c r="T507" i="10"/>
  <c r="BE507" i="10"/>
  <c r="BF507" i="10"/>
  <c r="BG507" i="10"/>
  <c r="BH507" i="10"/>
  <c r="BI507" i="10"/>
  <c r="BK507" i="10"/>
  <c r="J509" i="10"/>
  <c r="P509" i="10"/>
  <c r="R509" i="10"/>
  <c r="T509" i="10"/>
  <c r="BE509" i="10"/>
  <c r="BF509" i="10"/>
  <c r="BG509" i="10"/>
  <c r="BH509" i="10"/>
  <c r="BI509" i="10"/>
  <c r="BK509" i="10"/>
  <c r="J511" i="10"/>
  <c r="P511" i="10"/>
  <c r="R511" i="10"/>
  <c r="T511" i="10"/>
  <c r="BE511" i="10"/>
  <c r="BF511" i="10"/>
  <c r="BG511" i="10"/>
  <c r="BH511" i="10"/>
  <c r="BI511" i="10"/>
  <c r="BK511" i="10"/>
  <c r="J514" i="10"/>
  <c r="P514" i="10"/>
  <c r="R514" i="10"/>
  <c r="T514" i="10"/>
  <c r="BE514" i="10"/>
  <c r="BF514" i="10"/>
  <c r="BG514" i="10"/>
  <c r="BH514" i="10"/>
  <c r="BI514" i="10"/>
  <c r="BK514" i="10"/>
  <c r="J517" i="10"/>
  <c r="P517" i="10"/>
  <c r="R517" i="10"/>
  <c r="R516" i="10" s="1"/>
  <c r="T517" i="10"/>
  <c r="BE517" i="10"/>
  <c r="BF517" i="10"/>
  <c r="BG517" i="10"/>
  <c r="BH517" i="10"/>
  <c r="BI517" i="10"/>
  <c r="BK517" i="10"/>
  <c r="J520" i="10"/>
  <c r="P520" i="10"/>
  <c r="R520" i="10"/>
  <c r="T520" i="10"/>
  <c r="T516" i="10" s="1"/>
  <c r="BE520" i="10"/>
  <c r="BF520" i="10"/>
  <c r="BG520" i="10"/>
  <c r="BH520" i="10"/>
  <c r="BI520" i="10"/>
  <c r="BK520" i="10"/>
  <c r="J522" i="10"/>
  <c r="P522" i="10"/>
  <c r="R522" i="10"/>
  <c r="T522" i="10"/>
  <c r="BE522" i="10"/>
  <c r="BF522" i="10"/>
  <c r="BG522" i="10"/>
  <c r="BH522" i="10"/>
  <c r="BI522" i="10"/>
  <c r="BK522" i="10"/>
  <c r="J524" i="10"/>
  <c r="P524" i="10"/>
  <c r="R524" i="10"/>
  <c r="T524" i="10"/>
  <c r="BE524" i="10"/>
  <c r="BF524" i="10"/>
  <c r="BG524" i="10"/>
  <c r="BH524" i="10"/>
  <c r="BI524" i="10"/>
  <c r="BK524" i="10"/>
  <c r="J526" i="10"/>
  <c r="P526" i="10"/>
  <c r="R526" i="10"/>
  <c r="T526" i="10"/>
  <c r="BE526" i="10"/>
  <c r="BF526" i="10"/>
  <c r="BG526" i="10"/>
  <c r="BH526" i="10"/>
  <c r="BI526" i="10"/>
  <c r="BK526" i="10"/>
  <c r="J528" i="10"/>
  <c r="P528" i="10"/>
  <c r="R528" i="10"/>
  <c r="T528" i="10"/>
  <c r="BE528" i="10"/>
  <c r="BF528" i="10"/>
  <c r="BG528" i="10"/>
  <c r="BH528" i="10"/>
  <c r="BI528" i="10"/>
  <c r="BK528" i="10"/>
  <c r="J530" i="10"/>
  <c r="P530" i="10"/>
  <c r="R530" i="10"/>
  <c r="T530" i="10"/>
  <c r="BE530" i="10"/>
  <c r="BF530" i="10"/>
  <c r="BG530" i="10"/>
  <c r="BH530" i="10"/>
  <c r="BI530" i="10"/>
  <c r="BK530" i="10"/>
  <c r="J533" i="10"/>
  <c r="P533" i="10"/>
  <c r="R533" i="10"/>
  <c r="T533" i="10"/>
  <c r="BE533" i="10"/>
  <c r="BF533" i="10"/>
  <c r="BG533" i="10"/>
  <c r="BH533" i="10"/>
  <c r="BI533" i="10"/>
  <c r="BK533" i="10"/>
  <c r="J537" i="10"/>
  <c r="P537" i="10"/>
  <c r="R537" i="10"/>
  <c r="T537" i="10"/>
  <c r="BE537" i="10"/>
  <c r="BF537" i="10"/>
  <c r="BG537" i="10"/>
  <c r="BH537" i="10"/>
  <c r="BI537" i="10"/>
  <c r="BK537" i="10"/>
  <c r="J539" i="10"/>
  <c r="P539" i="10"/>
  <c r="R539" i="10"/>
  <c r="T539" i="10"/>
  <c r="BE539" i="10"/>
  <c r="BF539" i="10"/>
  <c r="BG539" i="10"/>
  <c r="BH539" i="10"/>
  <c r="BI539" i="10"/>
  <c r="BK539" i="10"/>
  <c r="J542" i="10"/>
  <c r="P542" i="10"/>
  <c r="R542" i="10"/>
  <c r="T542" i="10"/>
  <c r="BE542" i="10"/>
  <c r="BF542" i="10"/>
  <c r="BG542" i="10"/>
  <c r="BH542" i="10"/>
  <c r="BI542" i="10"/>
  <c r="BK542" i="10"/>
  <c r="J545" i="10"/>
  <c r="P545" i="10"/>
  <c r="R545" i="10"/>
  <c r="T545" i="10"/>
  <c r="BE545" i="10"/>
  <c r="BF545" i="10"/>
  <c r="BG545" i="10"/>
  <c r="BH545" i="10"/>
  <c r="BI545" i="10"/>
  <c r="BK545" i="10"/>
  <c r="J547" i="10"/>
  <c r="P547" i="10"/>
  <c r="R547" i="10"/>
  <c r="T547" i="10"/>
  <c r="BE547" i="10"/>
  <c r="BF547" i="10"/>
  <c r="BG547" i="10"/>
  <c r="BH547" i="10"/>
  <c r="BI547" i="10"/>
  <c r="BK547" i="10"/>
  <c r="J549" i="10"/>
  <c r="P549" i="10"/>
  <c r="R549" i="10"/>
  <c r="T549" i="10"/>
  <c r="BE549" i="10"/>
  <c r="BF549" i="10"/>
  <c r="BG549" i="10"/>
  <c r="BH549" i="10"/>
  <c r="BI549" i="10"/>
  <c r="BK549" i="10"/>
  <c r="J551" i="10"/>
  <c r="P551" i="10"/>
  <c r="R551" i="10"/>
  <c r="T551" i="10"/>
  <c r="BE551" i="10"/>
  <c r="BF551" i="10"/>
  <c r="BG551" i="10"/>
  <c r="BH551" i="10"/>
  <c r="BI551" i="10"/>
  <c r="BK551" i="10"/>
  <c r="J553" i="10"/>
  <c r="P553" i="10"/>
  <c r="R553" i="10"/>
  <c r="T553" i="10"/>
  <c r="BE553" i="10"/>
  <c r="BF553" i="10"/>
  <c r="BG553" i="10"/>
  <c r="BH553" i="10"/>
  <c r="BI553" i="10"/>
  <c r="BK553" i="10"/>
  <c r="J555" i="10"/>
  <c r="P555" i="10"/>
  <c r="R555" i="10"/>
  <c r="T555" i="10"/>
  <c r="BE555" i="10"/>
  <c r="BF555" i="10"/>
  <c r="BG555" i="10"/>
  <c r="BH555" i="10"/>
  <c r="BI555" i="10"/>
  <c r="BK555" i="10"/>
  <c r="J557" i="10"/>
  <c r="P557" i="10"/>
  <c r="R557" i="10"/>
  <c r="T557" i="10"/>
  <c r="BE557" i="10"/>
  <c r="BF557" i="10"/>
  <c r="BG557" i="10"/>
  <c r="BH557" i="10"/>
  <c r="BI557" i="10"/>
  <c r="BK557" i="10"/>
  <c r="J559" i="10"/>
  <c r="P559" i="10"/>
  <c r="R559" i="10"/>
  <c r="T559" i="10"/>
  <c r="BE559" i="10"/>
  <c r="BF559" i="10"/>
  <c r="BG559" i="10"/>
  <c r="BH559" i="10"/>
  <c r="BI559" i="10"/>
  <c r="BK559" i="10"/>
  <c r="J561" i="10"/>
  <c r="P561" i="10"/>
  <c r="R561" i="10"/>
  <c r="T561" i="10"/>
  <c r="BE561" i="10"/>
  <c r="BF561" i="10"/>
  <c r="BG561" i="10"/>
  <c r="BH561" i="10"/>
  <c r="BI561" i="10"/>
  <c r="BK561" i="10"/>
  <c r="P564" i="10"/>
  <c r="R564" i="10"/>
  <c r="J565" i="10"/>
  <c r="P565" i="10"/>
  <c r="R565" i="10"/>
  <c r="T565" i="10"/>
  <c r="T564" i="10" s="1"/>
  <c r="BE565" i="10"/>
  <c r="BF565" i="10"/>
  <c r="BG565" i="10"/>
  <c r="BH565" i="10"/>
  <c r="BI565" i="10"/>
  <c r="BK565" i="10"/>
  <c r="J566" i="10"/>
  <c r="P566" i="10"/>
  <c r="R566" i="10"/>
  <c r="T566" i="10"/>
  <c r="BE566" i="10"/>
  <c r="BF566" i="10"/>
  <c r="BG566" i="10"/>
  <c r="BH566" i="10"/>
  <c r="BI566" i="10"/>
  <c r="BK566" i="10"/>
  <c r="J567" i="10"/>
  <c r="P567" i="10"/>
  <c r="R567" i="10"/>
  <c r="T567" i="10"/>
  <c r="BE567" i="10"/>
  <c r="BF567" i="10"/>
  <c r="BG567" i="10"/>
  <c r="BH567" i="10"/>
  <c r="BI567" i="10"/>
  <c r="BK567" i="10"/>
  <c r="J569" i="10"/>
  <c r="P569" i="10"/>
  <c r="R569" i="10"/>
  <c r="T569" i="10"/>
  <c r="BE569" i="10"/>
  <c r="BF569" i="10"/>
  <c r="BG569" i="10"/>
  <c r="BH569" i="10"/>
  <c r="BI569" i="10"/>
  <c r="BK569" i="10"/>
  <c r="J571" i="10"/>
  <c r="P571" i="10"/>
  <c r="R571" i="10"/>
  <c r="T571" i="10"/>
  <c r="BE571" i="10"/>
  <c r="BF571" i="10"/>
  <c r="BG571" i="10"/>
  <c r="BH571" i="10"/>
  <c r="BI571" i="10"/>
  <c r="BK571" i="10"/>
  <c r="J572" i="10"/>
  <c r="P572" i="10"/>
  <c r="R572" i="10"/>
  <c r="T572" i="10"/>
  <c r="BE572" i="10"/>
  <c r="BF572" i="10"/>
  <c r="BG572" i="10"/>
  <c r="BH572" i="10"/>
  <c r="BI572" i="10"/>
  <c r="BK572" i="10"/>
  <c r="J574" i="10"/>
  <c r="P574" i="10"/>
  <c r="R574" i="10"/>
  <c r="T574" i="10"/>
  <c r="BE574" i="10"/>
  <c r="BF574" i="10"/>
  <c r="BG574" i="10"/>
  <c r="BH574" i="10"/>
  <c r="BI574" i="10"/>
  <c r="BK574" i="10"/>
  <c r="J576" i="10"/>
  <c r="P576" i="10"/>
  <c r="R576" i="10"/>
  <c r="T576" i="10"/>
  <c r="BE576" i="10"/>
  <c r="BF576" i="10"/>
  <c r="BG576" i="10"/>
  <c r="BH576" i="10"/>
  <c r="BI576" i="10"/>
  <c r="BK576" i="10"/>
  <c r="P578" i="10"/>
  <c r="BK578" i="10"/>
  <c r="J578" i="10" s="1"/>
  <c r="J69" i="10" s="1"/>
  <c r="J579" i="10"/>
  <c r="P579" i="10"/>
  <c r="R579" i="10"/>
  <c r="R578" i="10" s="1"/>
  <c r="T579" i="10"/>
  <c r="T578" i="10" s="1"/>
  <c r="BE579" i="10"/>
  <c r="BF579" i="10"/>
  <c r="BG579" i="10"/>
  <c r="BH579" i="10"/>
  <c r="BI579" i="10"/>
  <c r="BK579" i="10"/>
  <c r="J582" i="10"/>
  <c r="P582" i="10"/>
  <c r="R582" i="10"/>
  <c r="T582" i="10"/>
  <c r="BE582" i="10"/>
  <c r="BF582" i="10"/>
  <c r="BG582" i="10"/>
  <c r="BH582" i="10"/>
  <c r="BI582" i="10"/>
  <c r="BK582" i="10"/>
  <c r="J586" i="10"/>
  <c r="P586" i="10"/>
  <c r="P581" i="10" s="1"/>
  <c r="R586" i="10"/>
  <c r="T586" i="10"/>
  <c r="BE586" i="10"/>
  <c r="BF586" i="10"/>
  <c r="BG586" i="10"/>
  <c r="BH586" i="10"/>
  <c r="BI586" i="10"/>
  <c r="BK586" i="10"/>
  <c r="BK581" i="10" s="1"/>
  <c r="J596" i="10"/>
  <c r="P596" i="10"/>
  <c r="R596" i="10"/>
  <c r="T596" i="10"/>
  <c r="BE596" i="10"/>
  <c r="BF596" i="10"/>
  <c r="BG596" i="10"/>
  <c r="BH596" i="10"/>
  <c r="BI596" i="10"/>
  <c r="BK596" i="10"/>
  <c r="J601" i="10"/>
  <c r="P601" i="10"/>
  <c r="R601" i="10"/>
  <c r="T601" i="10"/>
  <c r="BE601" i="10"/>
  <c r="BF601" i="10"/>
  <c r="BG601" i="10"/>
  <c r="BH601" i="10"/>
  <c r="BI601" i="10"/>
  <c r="BK601" i="10"/>
  <c r="J603" i="10"/>
  <c r="P603" i="10"/>
  <c r="R603" i="10"/>
  <c r="T603" i="10"/>
  <c r="BE603" i="10"/>
  <c r="BF603" i="10"/>
  <c r="BG603" i="10"/>
  <c r="BH603" i="10"/>
  <c r="BI603" i="10"/>
  <c r="BK603" i="10"/>
  <c r="J605" i="10"/>
  <c r="P605" i="10"/>
  <c r="R605" i="10"/>
  <c r="T605" i="10"/>
  <c r="BE605" i="10"/>
  <c r="BF605" i="10"/>
  <c r="BG605" i="10"/>
  <c r="BH605" i="10"/>
  <c r="BI605" i="10"/>
  <c r="BK605" i="10"/>
  <c r="J607" i="10"/>
  <c r="P607" i="10"/>
  <c r="R607" i="10"/>
  <c r="T607" i="10"/>
  <c r="BE607" i="10"/>
  <c r="BF607" i="10"/>
  <c r="BG607" i="10"/>
  <c r="BH607" i="10"/>
  <c r="BI607" i="10"/>
  <c r="BK607" i="10"/>
  <c r="J609" i="10"/>
  <c r="P609" i="10"/>
  <c r="R609" i="10"/>
  <c r="T609" i="10"/>
  <c r="BE609" i="10"/>
  <c r="BF609" i="10"/>
  <c r="BG609" i="10"/>
  <c r="BH609" i="10"/>
  <c r="BI609" i="10"/>
  <c r="BK609" i="10"/>
  <c r="J613" i="10"/>
  <c r="P613" i="10"/>
  <c r="R613" i="10"/>
  <c r="T613" i="10"/>
  <c r="BE613" i="10"/>
  <c r="BF613" i="10"/>
  <c r="BG613" i="10"/>
  <c r="BH613" i="10"/>
  <c r="BI613" i="10"/>
  <c r="BK613" i="10"/>
  <c r="J619" i="10"/>
  <c r="P619" i="10"/>
  <c r="R619" i="10"/>
  <c r="T619" i="10"/>
  <c r="BE619" i="10"/>
  <c r="BF619" i="10"/>
  <c r="BG619" i="10"/>
  <c r="BH619" i="10"/>
  <c r="BI619" i="10"/>
  <c r="BK619" i="10"/>
  <c r="J621" i="10"/>
  <c r="P621" i="10"/>
  <c r="R621" i="10"/>
  <c r="T621" i="10"/>
  <c r="BE621" i="10"/>
  <c r="BF621" i="10"/>
  <c r="BG621" i="10"/>
  <c r="BH621" i="10"/>
  <c r="BI621" i="10"/>
  <c r="BK621" i="10"/>
  <c r="J623" i="10"/>
  <c r="P623" i="10"/>
  <c r="P622" i="10" s="1"/>
  <c r="R623" i="10"/>
  <c r="T623" i="10"/>
  <c r="BE623" i="10"/>
  <c r="BF623" i="10"/>
  <c r="BG623" i="10"/>
  <c r="BH623" i="10"/>
  <c r="BI623" i="10"/>
  <c r="BK623" i="10"/>
  <c r="J626" i="10"/>
  <c r="P626" i="10"/>
  <c r="R626" i="10"/>
  <c r="R622" i="10" s="1"/>
  <c r="T626" i="10"/>
  <c r="BE626" i="10"/>
  <c r="BF626" i="10"/>
  <c r="BG626" i="10"/>
  <c r="BH626" i="10"/>
  <c r="BI626" i="10"/>
  <c r="BK626" i="10"/>
  <c r="J628" i="10"/>
  <c r="P628" i="10"/>
  <c r="R628" i="10"/>
  <c r="T628" i="10"/>
  <c r="BE628" i="10"/>
  <c r="BF628" i="10"/>
  <c r="BG628" i="10"/>
  <c r="BH628" i="10"/>
  <c r="BI628" i="10"/>
  <c r="BK628" i="10"/>
  <c r="J630" i="10"/>
  <c r="P630" i="10"/>
  <c r="R630" i="10"/>
  <c r="T630" i="10"/>
  <c r="BE630" i="10"/>
  <c r="BF630" i="10"/>
  <c r="BG630" i="10"/>
  <c r="BH630" i="10"/>
  <c r="BI630" i="10"/>
  <c r="BK630" i="10"/>
  <c r="J633" i="10"/>
  <c r="P633" i="10"/>
  <c r="R633" i="10"/>
  <c r="T633" i="10"/>
  <c r="BE633" i="10"/>
  <c r="BF633" i="10"/>
  <c r="BG633" i="10"/>
  <c r="BH633" i="10"/>
  <c r="BI633" i="10"/>
  <c r="BK633" i="10"/>
  <c r="J635" i="10"/>
  <c r="P635" i="10"/>
  <c r="R635" i="10"/>
  <c r="T635" i="10"/>
  <c r="BE635" i="10"/>
  <c r="BF635" i="10"/>
  <c r="BG635" i="10"/>
  <c r="BH635" i="10"/>
  <c r="BI635" i="10"/>
  <c r="BK635" i="10"/>
  <c r="J638" i="10"/>
  <c r="P638" i="10"/>
  <c r="R638" i="10"/>
  <c r="T638" i="10"/>
  <c r="BE638" i="10"/>
  <c r="BF638" i="10"/>
  <c r="BG638" i="10"/>
  <c r="BH638" i="10"/>
  <c r="BI638" i="10"/>
  <c r="BK638" i="10"/>
  <c r="J642" i="10"/>
  <c r="P642" i="10"/>
  <c r="R642" i="10"/>
  <c r="T642" i="10"/>
  <c r="BE642" i="10"/>
  <c r="BF642" i="10"/>
  <c r="BG642" i="10"/>
  <c r="BH642" i="10"/>
  <c r="BI642" i="10"/>
  <c r="BK642" i="10"/>
  <c r="J647" i="10"/>
  <c r="P647" i="10"/>
  <c r="R647" i="10"/>
  <c r="T647" i="10"/>
  <c r="BE647" i="10"/>
  <c r="BF647" i="10"/>
  <c r="BG647" i="10"/>
  <c r="BH647" i="10"/>
  <c r="BI647" i="10"/>
  <c r="BK647" i="10"/>
  <c r="J652" i="10"/>
  <c r="P652" i="10"/>
  <c r="R652" i="10"/>
  <c r="T652" i="10"/>
  <c r="BE652" i="10"/>
  <c r="BF652" i="10"/>
  <c r="BG652" i="10"/>
  <c r="BH652" i="10"/>
  <c r="BI652" i="10"/>
  <c r="BK652" i="10"/>
  <c r="J656" i="10"/>
  <c r="P656" i="10"/>
  <c r="R656" i="10"/>
  <c r="T656" i="10"/>
  <c r="BE656" i="10"/>
  <c r="BF656" i="10"/>
  <c r="BG656" i="10"/>
  <c r="BH656" i="10"/>
  <c r="BI656" i="10"/>
  <c r="BK656" i="10"/>
  <c r="J658" i="10"/>
  <c r="P658" i="10"/>
  <c r="R658" i="10"/>
  <c r="T658" i="10"/>
  <c r="BE658" i="10"/>
  <c r="BF658" i="10"/>
  <c r="BG658" i="10"/>
  <c r="BH658" i="10"/>
  <c r="BI658" i="10"/>
  <c r="BK658" i="10"/>
  <c r="P659" i="10"/>
  <c r="J660" i="10"/>
  <c r="P660" i="10"/>
  <c r="R660" i="10"/>
  <c r="R659" i="10" s="1"/>
  <c r="T660" i="10"/>
  <c r="BE660" i="10"/>
  <c r="BF660" i="10"/>
  <c r="BG660" i="10"/>
  <c r="BH660" i="10"/>
  <c r="BI660" i="10"/>
  <c r="BK660" i="10"/>
  <c r="J663" i="10"/>
  <c r="P663" i="10"/>
  <c r="R663" i="10"/>
  <c r="T663" i="10"/>
  <c r="BE663" i="10"/>
  <c r="BF663" i="10"/>
  <c r="BG663" i="10"/>
  <c r="BH663" i="10"/>
  <c r="BI663" i="10"/>
  <c r="BK663" i="10"/>
  <c r="BK659" i="10" s="1"/>
  <c r="J659" i="10" s="1"/>
  <c r="J73" i="10" s="1"/>
  <c r="J664" i="10"/>
  <c r="P664" i="10"/>
  <c r="R664" i="10"/>
  <c r="T664" i="10"/>
  <c r="BE664" i="10"/>
  <c r="BF664" i="10"/>
  <c r="BG664" i="10"/>
  <c r="BH664" i="10"/>
  <c r="BI664" i="10"/>
  <c r="BK664" i="10"/>
  <c r="J667" i="10"/>
  <c r="P667" i="10"/>
  <c r="R667" i="10"/>
  <c r="T667" i="10"/>
  <c r="BE667" i="10"/>
  <c r="BF667" i="10"/>
  <c r="BG667" i="10"/>
  <c r="BH667" i="10"/>
  <c r="BI667" i="10"/>
  <c r="BK667" i="10"/>
  <c r="J671" i="10"/>
  <c r="P671" i="10"/>
  <c r="R671" i="10"/>
  <c r="T671" i="10"/>
  <c r="BE671" i="10"/>
  <c r="BF671" i="10"/>
  <c r="BG671" i="10"/>
  <c r="BH671" i="10"/>
  <c r="BI671" i="10"/>
  <c r="BK671" i="10"/>
  <c r="J674" i="10"/>
  <c r="P674" i="10"/>
  <c r="R674" i="10"/>
  <c r="T674" i="10"/>
  <c r="BE674" i="10"/>
  <c r="BF674" i="10"/>
  <c r="BG674" i="10"/>
  <c r="BH674" i="10"/>
  <c r="BI674" i="10"/>
  <c r="BK674" i="10"/>
  <c r="J676" i="10"/>
  <c r="P676" i="10"/>
  <c r="R676" i="10"/>
  <c r="T676" i="10"/>
  <c r="BE676" i="10"/>
  <c r="BF676" i="10"/>
  <c r="BG676" i="10"/>
  <c r="BH676" i="10"/>
  <c r="BI676" i="10"/>
  <c r="BK676" i="10"/>
  <c r="J678" i="10"/>
  <c r="P678" i="10"/>
  <c r="R678" i="10"/>
  <c r="T678" i="10"/>
  <c r="BE678" i="10"/>
  <c r="BF678" i="10"/>
  <c r="BG678" i="10"/>
  <c r="BH678" i="10"/>
  <c r="BI678" i="10"/>
  <c r="BK678" i="10"/>
  <c r="J679" i="10"/>
  <c r="P679" i="10"/>
  <c r="R679" i="10"/>
  <c r="T679" i="10"/>
  <c r="BE679" i="10"/>
  <c r="BF679" i="10"/>
  <c r="BG679" i="10"/>
  <c r="BH679" i="10"/>
  <c r="BI679" i="10"/>
  <c r="BK679" i="10"/>
  <c r="J680" i="10"/>
  <c r="P680" i="10"/>
  <c r="R680" i="10"/>
  <c r="T680" i="10"/>
  <c r="BE680" i="10"/>
  <c r="BF680" i="10"/>
  <c r="BG680" i="10"/>
  <c r="BH680" i="10"/>
  <c r="BI680" i="10"/>
  <c r="BK680" i="10"/>
  <c r="J681" i="10"/>
  <c r="P681" i="10"/>
  <c r="R681" i="10"/>
  <c r="T681" i="10"/>
  <c r="BE681" i="10"/>
  <c r="BF681" i="10"/>
  <c r="BG681" i="10"/>
  <c r="BH681" i="10"/>
  <c r="BI681" i="10"/>
  <c r="BK681" i="10"/>
  <c r="J683" i="10"/>
  <c r="P683" i="10"/>
  <c r="R683" i="10"/>
  <c r="T683" i="10"/>
  <c r="BE683" i="10"/>
  <c r="BF683" i="10"/>
  <c r="BG683" i="10"/>
  <c r="BH683" i="10"/>
  <c r="BI683" i="10"/>
  <c r="BK683" i="10"/>
  <c r="J685" i="10"/>
  <c r="P685" i="10"/>
  <c r="R685" i="10"/>
  <c r="T685" i="10"/>
  <c r="BE685" i="10"/>
  <c r="BF685" i="10"/>
  <c r="BG685" i="10"/>
  <c r="BH685" i="10"/>
  <c r="BI685" i="10"/>
  <c r="BK685" i="10"/>
  <c r="J686" i="10"/>
  <c r="P686" i="10"/>
  <c r="R686" i="10"/>
  <c r="T686" i="10"/>
  <c r="BE686" i="10"/>
  <c r="BF686" i="10"/>
  <c r="BG686" i="10"/>
  <c r="BH686" i="10"/>
  <c r="BI686" i="10"/>
  <c r="BK686" i="10"/>
  <c r="J687" i="10"/>
  <c r="P687" i="10"/>
  <c r="R687" i="10"/>
  <c r="T687" i="10"/>
  <c r="BE687" i="10"/>
  <c r="BF687" i="10"/>
  <c r="BG687" i="10"/>
  <c r="BH687" i="10"/>
  <c r="BI687" i="10"/>
  <c r="BK687" i="10"/>
  <c r="J688" i="10"/>
  <c r="P688" i="10"/>
  <c r="R688" i="10"/>
  <c r="T688" i="10"/>
  <c r="BE688" i="10"/>
  <c r="BF688" i="10"/>
  <c r="BG688" i="10"/>
  <c r="BH688" i="10"/>
  <c r="BI688" i="10"/>
  <c r="BK688" i="10"/>
  <c r="J690" i="10"/>
  <c r="P690" i="10"/>
  <c r="R690" i="10"/>
  <c r="T690" i="10"/>
  <c r="BE690" i="10"/>
  <c r="BF690" i="10"/>
  <c r="BG690" i="10"/>
  <c r="BH690" i="10"/>
  <c r="BI690" i="10"/>
  <c r="BK690" i="10"/>
  <c r="J691" i="10"/>
  <c r="P691" i="10"/>
  <c r="R691" i="10"/>
  <c r="T691" i="10"/>
  <c r="BE691" i="10"/>
  <c r="BF691" i="10"/>
  <c r="BG691" i="10"/>
  <c r="BH691" i="10"/>
  <c r="BI691" i="10"/>
  <c r="BK691" i="10"/>
  <c r="J692" i="10"/>
  <c r="P692" i="10"/>
  <c r="R692" i="10"/>
  <c r="T692" i="10"/>
  <c r="BE692" i="10"/>
  <c r="BF692" i="10"/>
  <c r="BG692" i="10"/>
  <c r="BH692" i="10"/>
  <c r="BI692" i="10"/>
  <c r="BK692" i="10"/>
  <c r="J693" i="10"/>
  <c r="P693" i="10"/>
  <c r="R693" i="10"/>
  <c r="T693" i="10"/>
  <c r="BE693" i="10"/>
  <c r="BF693" i="10"/>
  <c r="BG693" i="10"/>
  <c r="BH693" i="10"/>
  <c r="BI693" i="10"/>
  <c r="BK693" i="10"/>
  <c r="J695" i="10"/>
  <c r="P695" i="10"/>
  <c r="R695" i="10"/>
  <c r="T695" i="10"/>
  <c r="T694" i="10" s="1"/>
  <c r="BE695" i="10"/>
  <c r="BF695" i="10"/>
  <c r="BG695" i="10"/>
  <c r="BH695" i="10"/>
  <c r="BI695" i="10"/>
  <c r="BK695" i="10"/>
  <c r="J696" i="10"/>
  <c r="P696" i="10"/>
  <c r="R696" i="10"/>
  <c r="T696" i="10"/>
  <c r="BE696" i="10"/>
  <c r="BF696" i="10"/>
  <c r="BG696" i="10"/>
  <c r="BH696" i="10"/>
  <c r="BI696" i="10"/>
  <c r="BK696" i="10"/>
  <c r="BK694" i="10" s="1"/>
  <c r="J694" i="10" s="1"/>
  <c r="J74" i="10" s="1"/>
  <c r="J698" i="10"/>
  <c r="P698" i="10"/>
  <c r="R698" i="10"/>
  <c r="T698" i="10"/>
  <c r="BE698" i="10"/>
  <c r="BF698" i="10"/>
  <c r="BG698" i="10"/>
  <c r="BH698" i="10"/>
  <c r="BI698" i="10"/>
  <c r="BK698" i="10"/>
  <c r="P702" i="10"/>
  <c r="J703" i="10"/>
  <c r="P703" i="10"/>
  <c r="R703" i="10"/>
  <c r="R702" i="10" s="1"/>
  <c r="T703" i="10"/>
  <c r="BE703" i="10"/>
  <c r="BF703" i="10"/>
  <c r="BG703" i="10"/>
  <c r="BH703" i="10"/>
  <c r="BI703" i="10"/>
  <c r="BK703" i="10"/>
  <c r="J705" i="10"/>
  <c r="P705" i="10"/>
  <c r="R705" i="10"/>
  <c r="T705" i="10"/>
  <c r="BE705" i="10"/>
  <c r="BF705" i="10"/>
  <c r="BG705" i="10"/>
  <c r="BH705" i="10"/>
  <c r="BI705" i="10"/>
  <c r="BK705" i="10"/>
  <c r="BK702" i="10" s="1"/>
  <c r="J702" i="10" s="1"/>
  <c r="J75" i="10" s="1"/>
  <c r="J707" i="10"/>
  <c r="P707" i="10"/>
  <c r="R707" i="10"/>
  <c r="T707" i="10"/>
  <c r="BE707" i="10"/>
  <c r="BF707" i="10"/>
  <c r="BG707" i="10"/>
  <c r="BH707" i="10"/>
  <c r="BI707" i="10"/>
  <c r="BK707" i="10"/>
  <c r="J710" i="10"/>
  <c r="P710" i="10"/>
  <c r="R710" i="10"/>
  <c r="T710" i="10"/>
  <c r="BE710" i="10"/>
  <c r="BF710" i="10"/>
  <c r="BG710" i="10"/>
  <c r="BH710" i="10"/>
  <c r="BI710" i="10"/>
  <c r="BK710" i="10"/>
  <c r="J713" i="10"/>
  <c r="P713" i="10"/>
  <c r="R713" i="10"/>
  <c r="T713" i="10"/>
  <c r="BE713" i="10"/>
  <c r="BF713" i="10"/>
  <c r="BG713" i="10"/>
  <c r="BH713" i="10"/>
  <c r="BI713" i="10"/>
  <c r="BK713" i="10"/>
  <c r="J715" i="10"/>
  <c r="P715" i="10"/>
  <c r="R715" i="10"/>
  <c r="T715" i="10"/>
  <c r="BE715" i="10"/>
  <c r="BF715" i="10"/>
  <c r="BG715" i="10"/>
  <c r="BH715" i="10"/>
  <c r="BI715" i="10"/>
  <c r="BK715" i="10"/>
  <c r="J717" i="10"/>
  <c r="P717" i="10"/>
  <c r="R717" i="10"/>
  <c r="T717" i="10"/>
  <c r="BE717" i="10"/>
  <c r="BF717" i="10"/>
  <c r="BG717" i="10"/>
  <c r="BH717" i="10"/>
  <c r="BI717" i="10"/>
  <c r="BK717" i="10"/>
  <c r="J719" i="10"/>
  <c r="P719" i="10"/>
  <c r="R719" i="10"/>
  <c r="T719" i="10"/>
  <c r="BE719" i="10"/>
  <c r="BF719" i="10"/>
  <c r="BG719" i="10"/>
  <c r="BH719" i="10"/>
  <c r="BI719" i="10"/>
  <c r="BK719" i="10"/>
  <c r="J723" i="10"/>
  <c r="P723" i="10"/>
  <c r="R723" i="10"/>
  <c r="T723" i="10"/>
  <c r="BE723" i="10"/>
  <c r="BF723" i="10"/>
  <c r="BG723" i="10"/>
  <c r="BH723" i="10"/>
  <c r="BI723" i="10"/>
  <c r="BK723" i="10"/>
  <c r="J728" i="10"/>
  <c r="P728" i="10"/>
  <c r="R728" i="10"/>
  <c r="T728" i="10"/>
  <c r="BE728" i="10"/>
  <c r="BF728" i="10"/>
  <c r="BG728" i="10"/>
  <c r="BH728" i="10"/>
  <c r="BI728" i="10"/>
  <c r="BK728" i="10"/>
  <c r="J732" i="10"/>
  <c r="P732" i="10"/>
  <c r="R732" i="10"/>
  <c r="T732" i="10"/>
  <c r="BE732" i="10"/>
  <c r="BF732" i="10"/>
  <c r="BG732" i="10"/>
  <c r="BH732" i="10"/>
  <c r="BI732" i="10"/>
  <c r="BK732" i="10"/>
  <c r="J735" i="10"/>
  <c r="P735" i="10"/>
  <c r="R735" i="10"/>
  <c r="T735" i="10"/>
  <c r="BE735" i="10"/>
  <c r="BF735" i="10"/>
  <c r="BG735" i="10"/>
  <c r="BH735" i="10"/>
  <c r="BI735" i="10"/>
  <c r="BK735" i="10"/>
  <c r="J737" i="10"/>
  <c r="P737" i="10"/>
  <c r="R737" i="10"/>
  <c r="T737" i="10"/>
  <c r="BE737" i="10"/>
  <c r="BF737" i="10"/>
  <c r="BG737" i="10"/>
  <c r="BH737" i="10"/>
  <c r="BI737" i="10"/>
  <c r="BK737" i="10"/>
  <c r="J739" i="10"/>
  <c r="P739" i="10"/>
  <c r="R739" i="10"/>
  <c r="T739" i="10"/>
  <c r="BE739" i="10"/>
  <c r="BF739" i="10"/>
  <c r="BG739" i="10"/>
  <c r="BH739" i="10"/>
  <c r="BI739" i="10"/>
  <c r="BK739" i="10"/>
  <c r="J743" i="10"/>
  <c r="P743" i="10"/>
  <c r="R743" i="10"/>
  <c r="T743" i="10"/>
  <c r="BE743" i="10"/>
  <c r="BF743" i="10"/>
  <c r="BG743" i="10"/>
  <c r="BH743" i="10"/>
  <c r="BI743" i="10"/>
  <c r="BK743" i="10"/>
  <c r="J745" i="10"/>
  <c r="P745" i="10"/>
  <c r="R745" i="10"/>
  <c r="T745" i="10"/>
  <c r="BE745" i="10"/>
  <c r="BF745" i="10"/>
  <c r="BG745" i="10"/>
  <c r="BH745" i="10"/>
  <c r="BI745" i="10"/>
  <c r="BK745" i="10"/>
  <c r="J747" i="10"/>
  <c r="P747" i="10"/>
  <c r="R747" i="10"/>
  <c r="T747" i="10"/>
  <c r="BE747" i="10"/>
  <c r="BF747" i="10"/>
  <c r="BG747" i="10"/>
  <c r="BH747" i="10"/>
  <c r="BI747" i="10"/>
  <c r="BK747" i="10"/>
  <c r="J751" i="10"/>
  <c r="P751" i="10"/>
  <c r="R751" i="10"/>
  <c r="T751" i="10"/>
  <c r="BE751" i="10"/>
  <c r="BF751" i="10"/>
  <c r="BG751" i="10"/>
  <c r="BH751" i="10"/>
  <c r="BI751" i="10"/>
  <c r="BK751" i="10"/>
  <c r="J755" i="10"/>
  <c r="P755" i="10"/>
  <c r="R755" i="10"/>
  <c r="T755" i="10"/>
  <c r="BE755" i="10"/>
  <c r="BF755" i="10"/>
  <c r="BG755" i="10"/>
  <c r="BH755" i="10"/>
  <c r="BI755" i="10"/>
  <c r="BK755" i="10"/>
  <c r="J758" i="10"/>
  <c r="P758" i="10"/>
  <c r="R758" i="10"/>
  <c r="T758" i="10"/>
  <c r="BE758" i="10"/>
  <c r="BF758" i="10"/>
  <c r="BG758" i="10"/>
  <c r="BH758" i="10"/>
  <c r="BI758" i="10"/>
  <c r="BK758" i="10"/>
  <c r="J761" i="10"/>
  <c r="P761" i="10"/>
  <c r="R761" i="10"/>
  <c r="T761" i="10"/>
  <c r="BE761" i="10"/>
  <c r="BF761" i="10"/>
  <c r="BG761" i="10"/>
  <c r="BH761" i="10"/>
  <c r="BI761" i="10"/>
  <c r="BK761" i="10"/>
  <c r="J764" i="10"/>
  <c r="P764" i="10"/>
  <c r="R764" i="10"/>
  <c r="T764" i="10"/>
  <c r="BE764" i="10"/>
  <c r="BF764" i="10"/>
  <c r="BG764" i="10"/>
  <c r="BH764" i="10"/>
  <c r="BI764" i="10"/>
  <c r="BK764" i="10"/>
  <c r="J766" i="10"/>
  <c r="P766" i="10"/>
  <c r="R766" i="10"/>
  <c r="T766" i="10"/>
  <c r="BE766" i="10"/>
  <c r="BF766" i="10"/>
  <c r="BG766" i="10"/>
  <c r="BH766" i="10"/>
  <c r="BI766" i="10"/>
  <c r="BK766" i="10"/>
  <c r="P767" i="10"/>
  <c r="J768" i="10"/>
  <c r="P768" i="10"/>
  <c r="R768" i="10"/>
  <c r="T768" i="10"/>
  <c r="BE768" i="10"/>
  <c r="BF768" i="10"/>
  <c r="BG768" i="10"/>
  <c r="BH768" i="10"/>
  <c r="BI768" i="10"/>
  <c r="BK768" i="10"/>
  <c r="J772" i="10"/>
  <c r="P772" i="10"/>
  <c r="R772" i="10"/>
  <c r="R767" i="10" s="1"/>
  <c r="T772" i="10"/>
  <c r="BE772" i="10"/>
  <c r="BF772" i="10"/>
  <c r="BG772" i="10"/>
  <c r="BH772" i="10"/>
  <c r="BI772" i="10"/>
  <c r="BK772" i="10"/>
  <c r="J774" i="10"/>
  <c r="P774" i="10"/>
  <c r="R774" i="10"/>
  <c r="T774" i="10"/>
  <c r="BE774" i="10"/>
  <c r="BF774" i="10"/>
  <c r="BG774" i="10"/>
  <c r="BH774" i="10"/>
  <c r="BI774" i="10"/>
  <c r="BK774" i="10"/>
  <c r="J776" i="10"/>
  <c r="P776" i="10"/>
  <c r="R776" i="10"/>
  <c r="T776" i="10"/>
  <c r="BE776" i="10"/>
  <c r="BF776" i="10"/>
  <c r="BG776" i="10"/>
  <c r="BH776" i="10"/>
  <c r="BI776" i="10"/>
  <c r="BK776" i="10"/>
  <c r="J779" i="10"/>
  <c r="P779" i="10"/>
  <c r="R779" i="10"/>
  <c r="T779" i="10"/>
  <c r="BE779" i="10"/>
  <c r="BF779" i="10"/>
  <c r="BG779" i="10"/>
  <c r="BH779" i="10"/>
  <c r="BI779" i="10"/>
  <c r="BK779" i="10"/>
  <c r="J783" i="10"/>
  <c r="P783" i="10"/>
  <c r="R783" i="10"/>
  <c r="T783" i="10"/>
  <c r="BE783" i="10"/>
  <c r="BF783" i="10"/>
  <c r="BG783" i="10"/>
  <c r="BH783" i="10"/>
  <c r="BI783" i="10"/>
  <c r="BK783" i="10"/>
  <c r="J785" i="10"/>
  <c r="P785" i="10"/>
  <c r="R785" i="10"/>
  <c r="T785" i="10"/>
  <c r="BE785" i="10"/>
  <c r="BF785" i="10"/>
  <c r="BG785" i="10"/>
  <c r="BH785" i="10"/>
  <c r="BI785" i="10"/>
  <c r="BK785" i="10"/>
  <c r="J786" i="10"/>
  <c r="P786" i="10"/>
  <c r="R786" i="10"/>
  <c r="T786" i="10"/>
  <c r="BE786" i="10"/>
  <c r="BF786" i="10"/>
  <c r="BG786" i="10"/>
  <c r="BH786" i="10"/>
  <c r="BI786" i="10"/>
  <c r="BK786" i="10"/>
  <c r="J787" i="10"/>
  <c r="P787" i="10"/>
  <c r="R787" i="10"/>
  <c r="T787" i="10"/>
  <c r="BE787" i="10"/>
  <c r="BF787" i="10"/>
  <c r="BG787" i="10"/>
  <c r="BH787" i="10"/>
  <c r="BI787" i="10"/>
  <c r="BK787" i="10"/>
  <c r="J790" i="10"/>
  <c r="P790" i="10"/>
  <c r="R790" i="10"/>
  <c r="T790" i="10"/>
  <c r="BE790" i="10"/>
  <c r="BF790" i="10"/>
  <c r="BG790" i="10"/>
  <c r="BH790" i="10"/>
  <c r="BI790" i="10"/>
  <c r="BK790" i="10"/>
  <c r="J791" i="10"/>
  <c r="P791" i="10"/>
  <c r="R791" i="10"/>
  <c r="T791" i="10"/>
  <c r="BE791" i="10"/>
  <c r="BF791" i="10"/>
  <c r="BG791" i="10"/>
  <c r="BH791" i="10"/>
  <c r="BI791" i="10"/>
  <c r="BK791" i="10"/>
  <c r="J794" i="10"/>
  <c r="P794" i="10"/>
  <c r="R794" i="10"/>
  <c r="T794" i="10"/>
  <c r="BE794" i="10"/>
  <c r="BF794" i="10"/>
  <c r="BG794" i="10"/>
  <c r="BH794" i="10"/>
  <c r="BI794" i="10"/>
  <c r="BK794" i="10"/>
  <c r="J795" i="10"/>
  <c r="P795" i="10"/>
  <c r="R795" i="10"/>
  <c r="T795" i="10"/>
  <c r="BE795" i="10"/>
  <c r="BF795" i="10"/>
  <c r="BG795" i="10"/>
  <c r="BH795" i="10"/>
  <c r="BI795" i="10"/>
  <c r="BK795" i="10"/>
  <c r="J800" i="10"/>
  <c r="P800" i="10"/>
  <c r="R800" i="10"/>
  <c r="T800" i="10"/>
  <c r="BE800" i="10"/>
  <c r="BF800" i="10"/>
  <c r="BG800" i="10"/>
  <c r="BH800" i="10"/>
  <c r="BI800" i="10"/>
  <c r="BK800" i="10"/>
  <c r="J803" i="10"/>
  <c r="P803" i="10"/>
  <c r="R803" i="10"/>
  <c r="T803" i="10"/>
  <c r="BE803" i="10"/>
  <c r="BF803" i="10"/>
  <c r="BG803" i="10"/>
  <c r="BH803" i="10"/>
  <c r="BI803" i="10"/>
  <c r="BK803" i="10"/>
  <c r="J808" i="10"/>
  <c r="P808" i="10"/>
  <c r="R808" i="10"/>
  <c r="T808" i="10"/>
  <c r="BE808" i="10"/>
  <c r="BF808" i="10"/>
  <c r="BG808" i="10"/>
  <c r="BH808" i="10"/>
  <c r="BI808" i="10"/>
  <c r="BK808" i="10"/>
  <c r="J811" i="10"/>
  <c r="P811" i="10"/>
  <c r="R811" i="10"/>
  <c r="T811" i="10"/>
  <c r="BE811" i="10"/>
  <c r="BF811" i="10"/>
  <c r="BG811" i="10"/>
  <c r="BH811" i="10"/>
  <c r="BI811" i="10"/>
  <c r="BK811" i="10"/>
  <c r="J813" i="10"/>
  <c r="P813" i="10"/>
  <c r="R813" i="10"/>
  <c r="R812" i="10" s="1"/>
  <c r="T813" i="10"/>
  <c r="BE813" i="10"/>
  <c r="BF813" i="10"/>
  <c r="BG813" i="10"/>
  <c r="BH813" i="10"/>
  <c r="BI813" i="10"/>
  <c r="BK813" i="10"/>
  <c r="J815" i="10"/>
  <c r="P815" i="10"/>
  <c r="R815" i="10"/>
  <c r="T815" i="10"/>
  <c r="T812" i="10" s="1"/>
  <c r="BE815" i="10"/>
  <c r="BF815" i="10"/>
  <c r="BG815" i="10"/>
  <c r="BH815" i="10"/>
  <c r="BI815" i="10"/>
  <c r="BK815" i="10"/>
  <c r="J818" i="10"/>
  <c r="P818" i="10"/>
  <c r="R818" i="10"/>
  <c r="T818" i="10"/>
  <c r="BE818" i="10"/>
  <c r="BF818" i="10"/>
  <c r="BG818" i="10"/>
  <c r="BH818" i="10"/>
  <c r="BI818" i="10"/>
  <c r="BK818" i="10"/>
  <c r="J821" i="10"/>
  <c r="P821" i="10"/>
  <c r="R821" i="10"/>
  <c r="T821" i="10"/>
  <c r="BE821" i="10"/>
  <c r="BF821" i="10"/>
  <c r="BG821" i="10"/>
  <c r="BH821" i="10"/>
  <c r="BI821" i="10"/>
  <c r="BK821" i="10"/>
  <c r="J832" i="10"/>
  <c r="P832" i="10"/>
  <c r="R832" i="10"/>
  <c r="T832" i="10"/>
  <c r="BE832" i="10"/>
  <c r="BF832" i="10"/>
  <c r="BG832" i="10"/>
  <c r="BH832" i="10"/>
  <c r="BI832" i="10"/>
  <c r="BK832" i="10"/>
  <c r="J835" i="10"/>
  <c r="P835" i="10"/>
  <c r="R835" i="10"/>
  <c r="T835" i="10"/>
  <c r="BE835" i="10"/>
  <c r="BF835" i="10"/>
  <c r="BG835" i="10"/>
  <c r="BH835" i="10"/>
  <c r="BI835" i="10"/>
  <c r="BK835" i="10"/>
  <c r="J837" i="10"/>
  <c r="P837" i="10"/>
  <c r="R837" i="10"/>
  <c r="T837" i="10"/>
  <c r="BE837" i="10"/>
  <c r="BF837" i="10"/>
  <c r="BG837" i="10"/>
  <c r="BH837" i="10"/>
  <c r="BI837" i="10"/>
  <c r="BK837" i="10"/>
  <c r="J839" i="10"/>
  <c r="P839" i="10"/>
  <c r="R839" i="10"/>
  <c r="T839" i="10"/>
  <c r="BE839" i="10"/>
  <c r="BF839" i="10"/>
  <c r="BG839" i="10"/>
  <c r="BH839" i="10"/>
  <c r="BI839" i="10"/>
  <c r="BK839" i="10"/>
  <c r="J842" i="10"/>
  <c r="P842" i="10"/>
  <c r="R842" i="10"/>
  <c r="T842" i="10"/>
  <c r="BE842" i="10"/>
  <c r="BF842" i="10"/>
  <c r="BG842" i="10"/>
  <c r="BH842" i="10"/>
  <c r="BI842" i="10"/>
  <c r="BK842" i="10"/>
  <c r="J855" i="10"/>
  <c r="P855" i="10"/>
  <c r="R855" i="10"/>
  <c r="T855" i="10"/>
  <c r="BE855" i="10"/>
  <c r="BF855" i="10"/>
  <c r="BG855" i="10"/>
  <c r="BH855" i="10"/>
  <c r="BI855" i="10"/>
  <c r="BK855" i="10"/>
  <c r="J857" i="10"/>
  <c r="P857" i="10"/>
  <c r="R857" i="10"/>
  <c r="T857" i="10"/>
  <c r="BE857" i="10"/>
  <c r="BF857" i="10"/>
  <c r="BG857" i="10"/>
  <c r="BH857" i="10"/>
  <c r="BI857" i="10"/>
  <c r="BK857" i="10"/>
  <c r="J859" i="10"/>
  <c r="P859" i="10"/>
  <c r="R859" i="10"/>
  <c r="T859" i="10"/>
  <c r="BE859" i="10"/>
  <c r="BF859" i="10"/>
  <c r="BG859" i="10"/>
  <c r="BH859" i="10"/>
  <c r="BI859" i="10"/>
  <c r="BK859" i="10"/>
  <c r="J861" i="10"/>
  <c r="P861" i="10"/>
  <c r="R861" i="10"/>
  <c r="T861" i="10"/>
  <c r="BE861" i="10"/>
  <c r="BF861" i="10"/>
  <c r="BG861" i="10"/>
  <c r="BH861" i="10"/>
  <c r="BI861" i="10"/>
  <c r="BK861" i="10"/>
  <c r="J863" i="10"/>
  <c r="P863" i="10"/>
  <c r="R863" i="10"/>
  <c r="T863" i="10"/>
  <c r="BE863" i="10"/>
  <c r="BF863" i="10"/>
  <c r="BG863" i="10"/>
  <c r="BH863" i="10"/>
  <c r="BI863" i="10"/>
  <c r="BK863" i="10"/>
  <c r="P864" i="10"/>
  <c r="J865" i="10"/>
  <c r="P865" i="10"/>
  <c r="R865" i="10"/>
  <c r="T865" i="10"/>
  <c r="T864" i="10" s="1"/>
  <c r="BE865" i="10"/>
  <c r="BF865" i="10"/>
  <c r="BG865" i="10"/>
  <c r="BH865" i="10"/>
  <c r="BI865" i="10"/>
  <c r="BK865" i="10"/>
  <c r="J869" i="10"/>
  <c r="P869" i="10"/>
  <c r="R869" i="10"/>
  <c r="R864" i="10" s="1"/>
  <c r="T869" i="10"/>
  <c r="BE869" i="10"/>
  <c r="BF869" i="10"/>
  <c r="BG869" i="10"/>
  <c r="BH869" i="10"/>
  <c r="BI869" i="10"/>
  <c r="BK869" i="10"/>
  <c r="J876" i="10"/>
  <c r="P876" i="10"/>
  <c r="R876" i="10"/>
  <c r="T876" i="10"/>
  <c r="BE876" i="10"/>
  <c r="BF876" i="10"/>
  <c r="BG876" i="10"/>
  <c r="BH876" i="10"/>
  <c r="BI876" i="10"/>
  <c r="BK876" i="10"/>
  <c r="J878" i="10"/>
  <c r="P878" i="10"/>
  <c r="R878" i="10"/>
  <c r="T878" i="10"/>
  <c r="BE878" i="10"/>
  <c r="BF878" i="10"/>
  <c r="BG878" i="10"/>
  <c r="BH878" i="10"/>
  <c r="BI878" i="10"/>
  <c r="BK878" i="10"/>
  <c r="J881" i="10"/>
  <c r="P881" i="10"/>
  <c r="R881" i="10"/>
  <c r="T881" i="10"/>
  <c r="BE881" i="10"/>
  <c r="BF881" i="10"/>
  <c r="BG881" i="10"/>
  <c r="BH881" i="10"/>
  <c r="BI881" i="10"/>
  <c r="BK881" i="10"/>
  <c r="J885" i="10"/>
  <c r="P885" i="10"/>
  <c r="R885" i="10"/>
  <c r="T885" i="10"/>
  <c r="BE885" i="10"/>
  <c r="BF885" i="10"/>
  <c r="BG885" i="10"/>
  <c r="BH885" i="10"/>
  <c r="BI885" i="10"/>
  <c r="BK885" i="10"/>
  <c r="J887" i="10"/>
  <c r="P887" i="10"/>
  <c r="R887" i="10"/>
  <c r="T887" i="10"/>
  <c r="BE887" i="10"/>
  <c r="BF887" i="10"/>
  <c r="BG887" i="10"/>
  <c r="BH887" i="10"/>
  <c r="BI887" i="10"/>
  <c r="BK887" i="10"/>
  <c r="J891" i="10"/>
  <c r="P891" i="10"/>
  <c r="R891" i="10"/>
  <c r="T891" i="10"/>
  <c r="BE891" i="10"/>
  <c r="BF891" i="10"/>
  <c r="BG891" i="10"/>
  <c r="BH891" i="10"/>
  <c r="BI891" i="10"/>
  <c r="BK891" i="10"/>
  <c r="J893" i="10"/>
  <c r="P893" i="10"/>
  <c r="R893" i="10"/>
  <c r="T893" i="10"/>
  <c r="BE893" i="10"/>
  <c r="BF893" i="10"/>
  <c r="BG893" i="10"/>
  <c r="BH893" i="10"/>
  <c r="BI893" i="10"/>
  <c r="BK893" i="10"/>
  <c r="J902" i="10"/>
  <c r="P902" i="10"/>
  <c r="P892" i="10" s="1"/>
  <c r="R902" i="10"/>
  <c r="T902" i="10"/>
  <c r="BE902" i="10"/>
  <c r="BF902" i="10"/>
  <c r="BG902" i="10"/>
  <c r="BH902" i="10"/>
  <c r="BI902" i="10"/>
  <c r="BK902" i="10"/>
  <c r="BK892" i="10" s="1"/>
  <c r="J892" i="10" s="1"/>
  <c r="J79" i="10" s="1"/>
  <c r="J906" i="10"/>
  <c r="P906" i="10"/>
  <c r="R906" i="10"/>
  <c r="T906" i="10"/>
  <c r="BE906" i="10"/>
  <c r="BF906" i="10"/>
  <c r="BG906" i="10"/>
  <c r="BH906" i="10"/>
  <c r="BI906" i="10"/>
  <c r="BK906" i="10"/>
  <c r="J908" i="10"/>
  <c r="P908" i="10"/>
  <c r="R908" i="10"/>
  <c r="T908" i="10"/>
  <c r="BE908" i="10"/>
  <c r="BF908" i="10"/>
  <c r="BG908" i="10"/>
  <c r="BH908" i="10"/>
  <c r="BI908" i="10"/>
  <c r="BK908" i="10"/>
  <c r="J910" i="10"/>
  <c r="P910" i="10"/>
  <c r="R910" i="10"/>
  <c r="T910" i="10"/>
  <c r="BE910" i="10"/>
  <c r="BF910" i="10"/>
  <c r="BG910" i="10"/>
  <c r="BH910" i="10"/>
  <c r="BI910" i="10"/>
  <c r="BK910" i="10"/>
  <c r="J912" i="10"/>
  <c r="P912" i="10"/>
  <c r="R912" i="10"/>
  <c r="T912" i="10"/>
  <c r="BE912" i="10"/>
  <c r="BF912" i="10"/>
  <c r="BG912" i="10"/>
  <c r="BH912" i="10"/>
  <c r="BI912" i="10"/>
  <c r="BK912" i="10"/>
  <c r="J915" i="10"/>
  <c r="P915" i="10"/>
  <c r="R915" i="10"/>
  <c r="T915" i="10"/>
  <c r="BE915" i="10"/>
  <c r="BF915" i="10"/>
  <c r="BG915" i="10"/>
  <c r="BH915" i="10"/>
  <c r="BI915" i="10"/>
  <c r="BK915" i="10"/>
  <c r="J918" i="10"/>
  <c r="P918" i="10"/>
  <c r="R918" i="10"/>
  <c r="T918" i="10"/>
  <c r="BE918" i="10"/>
  <c r="BF918" i="10"/>
  <c r="BG918" i="10"/>
  <c r="BH918" i="10"/>
  <c r="BI918" i="10"/>
  <c r="BK918" i="10"/>
  <c r="J921" i="10"/>
  <c r="P921" i="10"/>
  <c r="R921" i="10"/>
  <c r="T921" i="10"/>
  <c r="BE921" i="10"/>
  <c r="BF921" i="10"/>
  <c r="BG921" i="10"/>
  <c r="BH921" i="10"/>
  <c r="BI921" i="10"/>
  <c r="BK921" i="10"/>
  <c r="J924" i="10"/>
  <c r="P924" i="10"/>
  <c r="R924" i="10"/>
  <c r="T924" i="10"/>
  <c r="BE924" i="10"/>
  <c r="BF924" i="10"/>
  <c r="BG924" i="10"/>
  <c r="BH924" i="10"/>
  <c r="BI924" i="10"/>
  <c r="BK924" i="10"/>
  <c r="J932" i="10"/>
  <c r="P932" i="10"/>
  <c r="R932" i="10"/>
  <c r="T932" i="10"/>
  <c r="BE932" i="10"/>
  <c r="BF932" i="10"/>
  <c r="BG932" i="10"/>
  <c r="BH932" i="10"/>
  <c r="BI932" i="10"/>
  <c r="BK932" i="10"/>
  <c r="J936" i="10"/>
  <c r="P936" i="10"/>
  <c r="R936" i="10"/>
  <c r="T936" i="10"/>
  <c r="BE936" i="10"/>
  <c r="BF936" i="10"/>
  <c r="BG936" i="10"/>
  <c r="BH936" i="10"/>
  <c r="BI936" i="10"/>
  <c r="BK936" i="10"/>
  <c r="J939" i="10"/>
  <c r="P939" i="10"/>
  <c r="R939" i="10"/>
  <c r="T939" i="10"/>
  <c r="BE939" i="10"/>
  <c r="BF939" i="10"/>
  <c r="BG939" i="10"/>
  <c r="BH939" i="10"/>
  <c r="BI939" i="10"/>
  <c r="BK939" i="10"/>
  <c r="J949" i="10"/>
  <c r="P949" i="10"/>
  <c r="R949" i="10"/>
  <c r="T949" i="10"/>
  <c r="BE949" i="10"/>
  <c r="BF949" i="10"/>
  <c r="BG949" i="10"/>
  <c r="BH949" i="10"/>
  <c r="BI949" i="10"/>
  <c r="BK949" i="10"/>
  <c r="J963" i="10"/>
  <c r="P963" i="10"/>
  <c r="R963" i="10"/>
  <c r="T963" i="10"/>
  <c r="BE963" i="10"/>
  <c r="BF963" i="10"/>
  <c r="BG963" i="10"/>
  <c r="BH963" i="10"/>
  <c r="BI963" i="10"/>
  <c r="BK963" i="10"/>
  <c r="J966" i="10"/>
  <c r="P966" i="10"/>
  <c r="R966" i="10"/>
  <c r="T966" i="10"/>
  <c r="BE966" i="10"/>
  <c r="BF966" i="10"/>
  <c r="BG966" i="10"/>
  <c r="BH966" i="10"/>
  <c r="BI966" i="10"/>
  <c r="BK966" i="10"/>
  <c r="J968" i="10"/>
  <c r="P968" i="10"/>
  <c r="R968" i="10"/>
  <c r="T968" i="10"/>
  <c r="BE968" i="10"/>
  <c r="BF968" i="10"/>
  <c r="BG968" i="10"/>
  <c r="BH968" i="10"/>
  <c r="BI968" i="10"/>
  <c r="BK968" i="10"/>
  <c r="J970" i="10"/>
  <c r="P970" i="10"/>
  <c r="R970" i="10"/>
  <c r="T970" i="10"/>
  <c r="BE970" i="10"/>
  <c r="BF970" i="10"/>
  <c r="BG970" i="10"/>
  <c r="BH970" i="10"/>
  <c r="BI970" i="10"/>
  <c r="BK970" i="10"/>
  <c r="J972" i="10"/>
  <c r="P972" i="10"/>
  <c r="R972" i="10"/>
  <c r="T972" i="10"/>
  <c r="BE972" i="10"/>
  <c r="BF972" i="10"/>
  <c r="BG972" i="10"/>
  <c r="BH972" i="10"/>
  <c r="BI972" i="10"/>
  <c r="BK972" i="10"/>
  <c r="J974" i="10"/>
  <c r="P974" i="10"/>
  <c r="R974" i="10"/>
  <c r="T974" i="10"/>
  <c r="BE974" i="10"/>
  <c r="BF974" i="10"/>
  <c r="BG974" i="10"/>
  <c r="BH974" i="10"/>
  <c r="BI974" i="10"/>
  <c r="BK974" i="10"/>
  <c r="J976" i="10"/>
  <c r="P976" i="10"/>
  <c r="R976" i="10"/>
  <c r="T976" i="10"/>
  <c r="BE976" i="10"/>
  <c r="BF976" i="10"/>
  <c r="BG976" i="10"/>
  <c r="BH976" i="10"/>
  <c r="BI976" i="10"/>
  <c r="BK976" i="10"/>
  <c r="J978" i="10"/>
  <c r="P978" i="10"/>
  <c r="R978" i="10"/>
  <c r="T978" i="10"/>
  <c r="BE978" i="10"/>
  <c r="BF978" i="10"/>
  <c r="BG978" i="10"/>
  <c r="BH978" i="10"/>
  <c r="BI978" i="10"/>
  <c r="BK978" i="10"/>
  <c r="J981" i="10"/>
  <c r="P981" i="10"/>
  <c r="R981" i="10"/>
  <c r="T981" i="10"/>
  <c r="BE981" i="10"/>
  <c r="BF981" i="10"/>
  <c r="BG981" i="10"/>
  <c r="BH981" i="10"/>
  <c r="BI981" i="10"/>
  <c r="BK981" i="10"/>
  <c r="J982" i="10"/>
  <c r="P982" i="10"/>
  <c r="R982" i="10"/>
  <c r="T982" i="10"/>
  <c r="BE982" i="10"/>
  <c r="BF982" i="10"/>
  <c r="BG982" i="10"/>
  <c r="BH982" i="10"/>
  <c r="BI982" i="10"/>
  <c r="BK982" i="10"/>
  <c r="J985" i="10"/>
  <c r="P985" i="10"/>
  <c r="R985" i="10"/>
  <c r="T985" i="10"/>
  <c r="BE985" i="10"/>
  <c r="BF985" i="10"/>
  <c r="BG985" i="10"/>
  <c r="BH985" i="10"/>
  <c r="BI985" i="10"/>
  <c r="BK985" i="10"/>
  <c r="J987" i="10"/>
  <c r="P987" i="10"/>
  <c r="R987" i="10"/>
  <c r="T987" i="10"/>
  <c r="BE987" i="10"/>
  <c r="BF987" i="10"/>
  <c r="BG987" i="10"/>
  <c r="BH987" i="10"/>
  <c r="BI987" i="10"/>
  <c r="BK987" i="10"/>
  <c r="J990" i="10"/>
  <c r="P990" i="10"/>
  <c r="R990" i="10"/>
  <c r="T990" i="10"/>
  <c r="BE990" i="10"/>
  <c r="BF990" i="10"/>
  <c r="BG990" i="10"/>
  <c r="BH990" i="10"/>
  <c r="BI990" i="10"/>
  <c r="BK990" i="10"/>
  <c r="J991" i="10"/>
  <c r="P991" i="10"/>
  <c r="R991" i="10"/>
  <c r="T991" i="10"/>
  <c r="BE991" i="10"/>
  <c r="BF991" i="10"/>
  <c r="BG991" i="10"/>
  <c r="BH991" i="10"/>
  <c r="BI991" i="10"/>
  <c r="BK991" i="10"/>
  <c r="J993" i="10"/>
  <c r="P993" i="10"/>
  <c r="R993" i="10"/>
  <c r="T993" i="10"/>
  <c r="BE993" i="10"/>
  <c r="BF993" i="10"/>
  <c r="BG993" i="10"/>
  <c r="BH993" i="10"/>
  <c r="BI993" i="10"/>
  <c r="BK993" i="10"/>
  <c r="J996" i="10"/>
  <c r="P996" i="10"/>
  <c r="R996" i="10"/>
  <c r="T996" i="10"/>
  <c r="BE996" i="10"/>
  <c r="BF996" i="10"/>
  <c r="BG996" i="10"/>
  <c r="BH996" i="10"/>
  <c r="BI996" i="10"/>
  <c r="BK996" i="10"/>
  <c r="J998" i="10"/>
  <c r="P998" i="10"/>
  <c r="R998" i="10"/>
  <c r="T998" i="10"/>
  <c r="BE998" i="10"/>
  <c r="BF998" i="10"/>
  <c r="BG998" i="10"/>
  <c r="BH998" i="10"/>
  <c r="BI998" i="10"/>
  <c r="BK998" i="10"/>
  <c r="J1001" i="10"/>
  <c r="P1001" i="10"/>
  <c r="R1001" i="10"/>
  <c r="T1001" i="10"/>
  <c r="BE1001" i="10"/>
  <c r="BF1001" i="10"/>
  <c r="BG1001" i="10"/>
  <c r="BH1001" i="10"/>
  <c r="BI1001" i="10"/>
  <c r="BK1001" i="10"/>
  <c r="J1004" i="10"/>
  <c r="P1004" i="10"/>
  <c r="R1004" i="10"/>
  <c r="T1004" i="10"/>
  <c r="BE1004" i="10"/>
  <c r="BF1004" i="10"/>
  <c r="BG1004" i="10"/>
  <c r="BH1004" i="10"/>
  <c r="BI1004" i="10"/>
  <c r="BK1004" i="10"/>
  <c r="J1007" i="10"/>
  <c r="P1007" i="10"/>
  <c r="R1007" i="10"/>
  <c r="T1007" i="10"/>
  <c r="BE1007" i="10"/>
  <c r="BF1007" i="10"/>
  <c r="BG1007" i="10"/>
  <c r="BH1007" i="10"/>
  <c r="BI1007" i="10"/>
  <c r="BK1007" i="10"/>
  <c r="J1018" i="10"/>
  <c r="P1018" i="10"/>
  <c r="R1018" i="10"/>
  <c r="T1018" i="10"/>
  <c r="BE1018" i="10"/>
  <c r="BF1018" i="10"/>
  <c r="BG1018" i="10"/>
  <c r="BH1018" i="10"/>
  <c r="BI1018" i="10"/>
  <c r="BK1018" i="10"/>
  <c r="J1020" i="10"/>
  <c r="P1020" i="10"/>
  <c r="P1019" i="10" s="1"/>
  <c r="R1020" i="10"/>
  <c r="T1020" i="10"/>
  <c r="BE1020" i="10"/>
  <c r="BF1020" i="10"/>
  <c r="BG1020" i="10"/>
  <c r="BH1020" i="10"/>
  <c r="BI1020" i="10"/>
  <c r="BK1020" i="10"/>
  <c r="J1021" i="10"/>
  <c r="P1021" i="10"/>
  <c r="R1021" i="10"/>
  <c r="R1019" i="10" s="1"/>
  <c r="T1021" i="10"/>
  <c r="BE1021" i="10"/>
  <c r="BF1021" i="10"/>
  <c r="BG1021" i="10"/>
  <c r="BH1021" i="10"/>
  <c r="BI1021" i="10"/>
  <c r="BK1021" i="10"/>
  <c r="J1025" i="10"/>
  <c r="P1025" i="10"/>
  <c r="R1025" i="10"/>
  <c r="T1025" i="10"/>
  <c r="BE1025" i="10"/>
  <c r="BF1025" i="10"/>
  <c r="BG1025" i="10"/>
  <c r="BH1025" i="10"/>
  <c r="BI1025" i="10"/>
  <c r="BK1025" i="10"/>
  <c r="J1026" i="10"/>
  <c r="P1026" i="10"/>
  <c r="R1026" i="10"/>
  <c r="T1026" i="10"/>
  <c r="BE1026" i="10"/>
  <c r="BF1026" i="10"/>
  <c r="BG1026" i="10"/>
  <c r="BH1026" i="10"/>
  <c r="BI1026" i="10"/>
  <c r="BK1026" i="10"/>
  <c r="J1027" i="10"/>
  <c r="P1027" i="10"/>
  <c r="R1027" i="10"/>
  <c r="T1027" i="10"/>
  <c r="BE1027" i="10"/>
  <c r="BF1027" i="10"/>
  <c r="BG1027" i="10"/>
  <c r="BH1027" i="10"/>
  <c r="BI1027" i="10"/>
  <c r="BK1027" i="10"/>
  <c r="J1028" i="10"/>
  <c r="P1028" i="10"/>
  <c r="R1028" i="10"/>
  <c r="T1028" i="10"/>
  <c r="BE1028" i="10"/>
  <c r="BF1028" i="10"/>
  <c r="BG1028" i="10"/>
  <c r="BH1028" i="10"/>
  <c r="BI1028" i="10"/>
  <c r="BK1028" i="10"/>
  <c r="J1029" i="10"/>
  <c r="P1029" i="10"/>
  <c r="R1029" i="10"/>
  <c r="T1029" i="10"/>
  <c r="BE1029" i="10"/>
  <c r="BF1029" i="10"/>
  <c r="BG1029" i="10"/>
  <c r="BH1029" i="10"/>
  <c r="BI1029" i="10"/>
  <c r="BK1029" i="10"/>
  <c r="J1030" i="10"/>
  <c r="P1030" i="10"/>
  <c r="R1030" i="10"/>
  <c r="T1030" i="10"/>
  <c r="BE1030" i="10"/>
  <c r="BF1030" i="10"/>
  <c r="BG1030" i="10"/>
  <c r="BH1030" i="10"/>
  <c r="BI1030" i="10"/>
  <c r="BK1030" i="10"/>
  <c r="J1033" i="10"/>
  <c r="P1033" i="10"/>
  <c r="R1033" i="10"/>
  <c r="T1033" i="10"/>
  <c r="BE1033" i="10"/>
  <c r="BF1033" i="10"/>
  <c r="BG1033" i="10"/>
  <c r="BH1033" i="10"/>
  <c r="BI1033" i="10"/>
  <c r="BK1033" i="10"/>
  <c r="J1036" i="10"/>
  <c r="P1036" i="10"/>
  <c r="R1036" i="10"/>
  <c r="T1036" i="10"/>
  <c r="BE1036" i="10"/>
  <c r="BF1036" i="10"/>
  <c r="BG1036" i="10"/>
  <c r="BH1036" i="10"/>
  <c r="BI1036" i="10"/>
  <c r="BK1036" i="10"/>
  <c r="J1038" i="10"/>
  <c r="P1038" i="10"/>
  <c r="R1038" i="10"/>
  <c r="T1038" i="10"/>
  <c r="BE1038" i="10"/>
  <c r="BF1038" i="10"/>
  <c r="BG1038" i="10"/>
  <c r="BH1038" i="10"/>
  <c r="BI1038" i="10"/>
  <c r="BK1038" i="10"/>
  <c r="J1039" i="10"/>
  <c r="P1039" i="10"/>
  <c r="R1039" i="10"/>
  <c r="T1039" i="10"/>
  <c r="BE1039" i="10"/>
  <c r="BF1039" i="10"/>
  <c r="BG1039" i="10"/>
  <c r="BH1039" i="10"/>
  <c r="BI1039" i="10"/>
  <c r="BK1039" i="10"/>
  <c r="J1040" i="10"/>
  <c r="P1040" i="10"/>
  <c r="R1040" i="10"/>
  <c r="T1040" i="10"/>
  <c r="BE1040" i="10"/>
  <c r="BF1040" i="10"/>
  <c r="BG1040" i="10"/>
  <c r="BH1040" i="10"/>
  <c r="BI1040" i="10"/>
  <c r="BK1040" i="10"/>
  <c r="J1041" i="10"/>
  <c r="P1041" i="10"/>
  <c r="R1041" i="10"/>
  <c r="T1041" i="10"/>
  <c r="BE1041" i="10"/>
  <c r="BF1041" i="10"/>
  <c r="BG1041" i="10"/>
  <c r="BH1041" i="10"/>
  <c r="BI1041" i="10"/>
  <c r="BK1041" i="10"/>
  <c r="J1042" i="10"/>
  <c r="P1042" i="10"/>
  <c r="R1042" i="10"/>
  <c r="T1042" i="10"/>
  <c r="BE1042" i="10"/>
  <c r="BF1042" i="10"/>
  <c r="BG1042" i="10"/>
  <c r="BH1042" i="10"/>
  <c r="BI1042" i="10"/>
  <c r="BK1042" i="10"/>
  <c r="J1043" i="10"/>
  <c r="P1043" i="10"/>
  <c r="R1043" i="10"/>
  <c r="T1043" i="10"/>
  <c r="BE1043" i="10"/>
  <c r="BF1043" i="10"/>
  <c r="BG1043" i="10"/>
  <c r="BH1043" i="10"/>
  <c r="BI1043" i="10"/>
  <c r="BK1043" i="10"/>
  <c r="P1044" i="10"/>
  <c r="J1045" i="10"/>
  <c r="P1045" i="10"/>
  <c r="R1045" i="10"/>
  <c r="R1044" i="10" s="1"/>
  <c r="T1045" i="10"/>
  <c r="BE1045" i="10"/>
  <c r="BF1045" i="10"/>
  <c r="BG1045" i="10"/>
  <c r="BH1045" i="10"/>
  <c r="BI1045" i="10"/>
  <c r="BK1045" i="10"/>
  <c r="J1047" i="10"/>
  <c r="P1047" i="10"/>
  <c r="R1047" i="10"/>
  <c r="T1047" i="10"/>
  <c r="BE1047" i="10"/>
  <c r="BF1047" i="10"/>
  <c r="BG1047" i="10"/>
  <c r="BH1047" i="10"/>
  <c r="BI1047" i="10"/>
  <c r="BK1047" i="10"/>
  <c r="BK1044" i="10" s="1"/>
  <c r="J1044" i="10" s="1"/>
  <c r="J81" i="10" s="1"/>
  <c r="J1049" i="10"/>
  <c r="P1049" i="10"/>
  <c r="R1049" i="10"/>
  <c r="T1049" i="10"/>
  <c r="BE1049" i="10"/>
  <c r="BF1049" i="10"/>
  <c r="BG1049" i="10"/>
  <c r="BH1049" i="10"/>
  <c r="BI1049" i="10"/>
  <c r="BK1049" i="10"/>
  <c r="J1053" i="10"/>
  <c r="P1053" i="10"/>
  <c r="R1053" i="10"/>
  <c r="T1053" i="10"/>
  <c r="BE1053" i="10"/>
  <c r="BF1053" i="10"/>
  <c r="BG1053" i="10"/>
  <c r="BH1053" i="10"/>
  <c r="BI1053" i="10"/>
  <c r="BK1053" i="10"/>
  <c r="J1056" i="10"/>
  <c r="P1056" i="10"/>
  <c r="R1056" i="10"/>
  <c r="T1056" i="10"/>
  <c r="BE1056" i="10"/>
  <c r="BF1056" i="10"/>
  <c r="BG1056" i="10"/>
  <c r="BH1056" i="10"/>
  <c r="BI1056" i="10"/>
  <c r="BK1056" i="10"/>
  <c r="J1058" i="10"/>
  <c r="P1058" i="10"/>
  <c r="R1058" i="10"/>
  <c r="T1058" i="10"/>
  <c r="BE1058" i="10"/>
  <c r="BF1058" i="10"/>
  <c r="BG1058" i="10"/>
  <c r="BH1058" i="10"/>
  <c r="BI1058" i="10"/>
  <c r="BK1058" i="10"/>
  <c r="J1060" i="10"/>
  <c r="P1060" i="10"/>
  <c r="R1060" i="10"/>
  <c r="T1060" i="10"/>
  <c r="BE1060" i="10"/>
  <c r="BF1060" i="10"/>
  <c r="BG1060" i="10"/>
  <c r="BH1060" i="10"/>
  <c r="BI1060" i="10"/>
  <c r="BK1060" i="10"/>
  <c r="J1062" i="10"/>
  <c r="P1062" i="10"/>
  <c r="R1062" i="10"/>
  <c r="T1062" i="10"/>
  <c r="BE1062" i="10"/>
  <c r="BF1062" i="10"/>
  <c r="BG1062" i="10"/>
  <c r="BH1062" i="10"/>
  <c r="BI1062" i="10"/>
  <c r="BK1062" i="10"/>
  <c r="J1064" i="10"/>
  <c r="P1064" i="10"/>
  <c r="R1064" i="10"/>
  <c r="T1064" i="10"/>
  <c r="T1063" i="10" s="1"/>
  <c r="BE1064" i="10"/>
  <c r="BF1064" i="10"/>
  <c r="BG1064" i="10"/>
  <c r="BH1064" i="10"/>
  <c r="BI1064" i="10"/>
  <c r="BK1064" i="10"/>
  <c r="J1068" i="10"/>
  <c r="P1068" i="10"/>
  <c r="R1068" i="10"/>
  <c r="T1068" i="10"/>
  <c r="BE1068" i="10"/>
  <c r="BF1068" i="10"/>
  <c r="BG1068" i="10"/>
  <c r="BH1068" i="10"/>
  <c r="BI1068" i="10"/>
  <c r="BK1068" i="10"/>
  <c r="BK1063" i="10" s="1"/>
  <c r="J1063" i="10" s="1"/>
  <c r="J82" i="10" s="1"/>
  <c r="J1072" i="10"/>
  <c r="P1072" i="10"/>
  <c r="R1072" i="10"/>
  <c r="T1072" i="10"/>
  <c r="BE1072" i="10"/>
  <c r="BF1072" i="10"/>
  <c r="BG1072" i="10"/>
  <c r="BH1072" i="10"/>
  <c r="BI1072" i="10"/>
  <c r="BK1072" i="10"/>
  <c r="J1076" i="10"/>
  <c r="P1076" i="10"/>
  <c r="R1076" i="10"/>
  <c r="T1076" i="10"/>
  <c r="BE1076" i="10"/>
  <c r="BF1076" i="10"/>
  <c r="BG1076" i="10"/>
  <c r="BH1076" i="10"/>
  <c r="BI1076" i="10"/>
  <c r="BK1076" i="10"/>
  <c r="J1078" i="10"/>
  <c r="P1078" i="10"/>
  <c r="R1078" i="10"/>
  <c r="T1078" i="10"/>
  <c r="BE1078" i="10"/>
  <c r="BF1078" i="10"/>
  <c r="BG1078" i="10"/>
  <c r="BH1078" i="10"/>
  <c r="BI1078" i="10"/>
  <c r="BK1078" i="10"/>
  <c r="P1080" i="10"/>
  <c r="J1081" i="10"/>
  <c r="P1081" i="10"/>
  <c r="R1081" i="10"/>
  <c r="R1080" i="10" s="1"/>
  <c r="T1081" i="10"/>
  <c r="T1080" i="10" s="1"/>
  <c r="BE1081" i="10"/>
  <c r="BF1081" i="10"/>
  <c r="BG1081" i="10"/>
  <c r="BH1081" i="10"/>
  <c r="BI1081" i="10"/>
  <c r="BK1081" i="10"/>
  <c r="J1083" i="10"/>
  <c r="P1083" i="10"/>
  <c r="R1083" i="10"/>
  <c r="T1083" i="10"/>
  <c r="BE1083" i="10"/>
  <c r="BF1083" i="10"/>
  <c r="BG1083" i="10"/>
  <c r="BH1083" i="10"/>
  <c r="BI1083" i="10"/>
  <c r="BK1083" i="10"/>
  <c r="BK1080" i="10" s="1"/>
  <c r="J1080" i="10" s="1"/>
  <c r="J83" i="10" s="1"/>
  <c r="J1086" i="10"/>
  <c r="P1086" i="10"/>
  <c r="R1086" i="10"/>
  <c r="R1085" i="10" s="1"/>
  <c r="T1086" i="10"/>
  <c r="T1085" i="10" s="1"/>
  <c r="BE1086" i="10"/>
  <c r="BF1086" i="10"/>
  <c r="BG1086" i="10"/>
  <c r="BH1086" i="10"/>
  <c r="BI1086" i="10"/>
  <c r="BK1086" i="10"/>
  <c r="J1088" i="10"/>
  <c r="P1088" i="10"/>
  <c r="R1088" i="10"/>
  <c r="T1088" i="10"/>
  <c r="BE1088" i="10"/>
  <c r="BF1088" i="10"/>
  <c r="BG1088" i="10"/>
  <c r="BH1088" i="10"/>
  <c r="BI1088" i="10"/>
  <c r="BK1088" i="10"/>
  <c r="BK1085" i="10" s="1"/>
  <c r="J1085" i="10" s="1"/>
  <c r="J84" i="10" s="1"/>
  <c r="P1091" i="10"/>
  <c r="P1090" i="10" s="1"/>
  <c r="R1091" i="10"/>
  <c r="J1092" i="10"/>
  <c r="P1092" i="10"/>
  <c r="R1092" i="10"/>
  <c r="T1092" i="10"/>
  <c r="T1091" i="10" s="1"/>
  <c r="T1090" i="10" s="1"/>
  <c r="BE1092" i="10"/>
  <c r="BF1092" i="10"/>
  <c r="BG1092" i="10"/>
  <c r="BH1092" i="10"/>
  <c r="BI1092" i="10"/>
  <c r="BK1092" i="10"/>
  <c r="BK1091" i="10" s="1"/>
  <c r="J1093" i="10"/>
  <c r="P1093" i="10"/>
  <c r="R1093" i="10"/>
  <c r="T1093" i="10"/>
  <c r="BE1093" i="10"/>
  <c r="BF1093" i="10"/>
  <c r="BG1093" i="10"/>
  <c r="BH1093" i="10"/>
  <c r="BI1093" i="10"/>
  <c r="BK1093" i="10"/>
  <c r="P1094" i="10"/>
  <c r="BK1094" i="10"/>
  <c r="J1094" i="10" s="1"/>
  <c r="J87" i="10" s="1"/>
  <c r="J1095" i="10"/>
  <c r="P1095" i="10"/>
  <c r="R1095" i="10"/>
  <c r="R1094" i="10" s="1"/>
  <c r="T1095" i="10"/>
  <c r="T1094" i="10" s="1"/>
  <c r="BE1095" i="10"/>
  <c r="BF1095" i="10"/>
  <c r="BG1095" i="10"/>
  <c r="BH1095" i="10"/>
  <c r="BI1095" i="10"/>
  <c r="BK1095" i="10"/>
  <c r="P1096" i="10"/>
  <c r="J1097" i="10"/>
  <c r="P1097" i="10"/>
  <c r="R1097" i="10"/>
  <c r="T1097" i="10"/>
  <c r="T1096" i="10" s="1"/>
  <c r="BE1097" i="10"/>
  <c r="BF1097" i="10"/>
  <c r="BG1097" i="10"/>
  <c r="BH1097" i="10"/>
  <c r="BI1097" i="10"/>
  <c r="BK1097" i="10"/>
  <c r="J1098" i="10"/>
  <c r="P1098" i="10"/>
  <c r="R1098" i="10"/>
  <c r="R1096" i="10" s="1"/>
  <c r="T1098" i="10"/>
  <c r="BE1098" i="10"/>
  <c r="BF1098" i="10"/>
  <c r="BG1098" i="10"/>
  <c r="BH1098" i="10"/>
  <c r="BI1098" i="10"/>
  <c r="BK1098" i="10"/>
  <c r="J1099" i="10"/>
  <c r="P1099" i="10"/>
  <c r="R1099" i="10"/>
  <c r="T1099" i="10"/>
  <c r="BE1099" i="10"/>
  <c r="BF1099" i="10"/>
  <c r="BG1099" i="10"/>
  <c r="BH1099" i="10"/>
  <c r="BI1099" i="10"/>
  <c r="BK1099" i="10"/>
  <c r="T1100" i="10"/>
  <c r="J1101" i="10"/>
  <c r="P1101" i="10"/>
  <c r="P1100" i="10" s="1"/>
  <c r="R1101" i="10"/>
  <c r="R1100" i="10" s="1"/>
  <c r="T1101" i="10"/>
  <c r="BE1101" i="10"/>
  <c r="BF1101" i="10"/>
  <c r="BG1101" i="10"/>
  <c r="BH1101" i="10"/>
  <c r="BI1101" i="10"/>
  <c r="BK1101" i="10"/>
  <c r="BK1100" i="10" s="1"/>
  <c r="J1100" i="10" s="1"/>
  <c r="J89" i="10" s="1"/>
  <c r="BK1102" i="10"/>
  <c r="J1102" i="10" s="1"/>
  <c r="J90" i="10" s="1"/>
  <c r="J1103" i="10"/>
  <c r="P1103" i="10"/>
  <c r="P1102" i="10" s="1"/>
  <c r="R1103" i="10"/>
  <c r="R1102" i="10" s="1"/>
  <c r="T1103" i="10"/>
  <c r="T1102" i="10" s="1"/>
  <c r="BE1103" i="10"/>
  <c r="BF1103" i="10"/>
  <c r="BG1103" i="10"/>
  <c r="BH1103" i="10"/>
  <c r="BI1103" i="10"/>
  <c r="BK1103" i="10"/>
  <c r="R1090" i="10" l="1"/>
  <c r="J581" i="10"/>
  <c r="J71" i="10" s="1"/>
  <c r="J112" i="10"/>
  <c r="J58" i="10" s="1"/>
  <c r="BK516" i="10"/>
  <c r="J516" i="10" s="1"/>
  <c r="J67" i="10" s="1"/>
  <c r="F51" i="10"/>
  <c r="F106" i="10"/>
  <c r="R1063" i="10"/>
  <c r="BK767" i="10"/>
  <c r="J767" i="10" s="1"/>
  <c r="J76" i="10" s="1"/>
  <c r="R694" i="10"/>
  <c r="R495" i="10"/>
  <c r="T177" i="10"/>
  <c r="T111" i="10" s="1"/>
  <c r="J1091" i="10"/>
  <c r="J86" i="10" s="1"/>
  <c r="P1063" i="10"/>
  <c r="T892" i="10"/>
  <c r="P694" i="10"/>
  <c r="P580" i="10" s="1"/>
  <c r="T622" i="10"/>
  <c r="T581" i="10"/>
  <c r="BK564" i="10"/>
  <c r="J564" i="10" s="1"/>
  <c r="J68" i="10" s="1"/>
  <c r="P495" i="10"/>
  <c r="BK447" i="10"/>
  <c r="J447" i="10" s="1"/>
  <c r="J63" i="10" s="1"/>
  <c r="P447" i="10"/>
  <c r="P111" i="10" s="1"/>
  <c r="R177" i="10"/>
  <c r="R161" i="10"/>
  <c r="F31" i="10"/>
  <c r="F33" i="10"/>
  <c r="BK1019" i="10"/>
  <c r="J1019" i="10" s="1"/>
  <c r="J80" i="10" s="1"/>
  <c r="BK622" i="10"/>
  <c r="J622" i="10" s="1"/>
  <c r="J72" i="10" s="1"/>
  <c r="P516" i="10"/>
  <c r="R477" i="10"/>
  <c r="BK812" i="10"/>
  <c r="J812" i="10" s="1"/>
  <c r="J77" i="10" s="1"/>
  <c r="P812" i="10"/>
  <c r="F30" i="10"/>
  <c r="P1085" i="10"/>
  <c r="T1019" i="10"/>
  <c r="BK1096" i="10"/>
  <c r="J1096" i="10" s="1"/>
  <c r="J88" i="10" s="1"/>
  <c r="T1044" i="10"/>
  <c r="R892" i="10"/>
  <c r="BK864" i="10"/>
  <c r="J864" i="10" s="1"/>
  <c r="J78" i="10" s="1"/>
  <c r="T767" i="10"/>
  <c r="T702" i="10"/>
  <c r="T659" i="10"/>
  <c r="R581" i="10"/>
  <c r="R580" i="10" s="1"/>
  <c r="BK487" i="10"/>
  <c r="J487" i="10" s="1"/>
  <c r="J65" i="10" s="1"/>
  <c r="P487" i="10"/>
  <c r="R215" i="10"/>
  <c r="R167" i="10"/>
  <c r="F34" i="10"/>
  <c r="F32" i="10"/>
  <c r="R112" i="10"/>
  <c r="J31" i="10"/>
  <c r="J30" i="10"/>
  <c r="F52" i="10"/>
  <c r="P110" i="10" l="1"/>
  <c r="R111" i="10"/>
  <c r="R110" i="10" s="1"/>
  <c r="T580" i="10"/>
  <c r="T110" i="10" s="1"/>
  <c r="BK580" i="10"/>
  <c r="J580" i="10" s="1"/>
  <c r="J70" i="10" s="1"/>
  <c r="BK111" i="10"/>
  <c r="BK1090" i="10"/>
  <c r="J1090" i="10" s="1"/>
  <c r="J85" i="10" s="1"/>
  <c r="J111" i="10" l="1"/>
  <c r="J57" i="10" s="1"/>
  <c r="BK110" i="10"/>
  <c r="J110" i="10" s="1"/>
  <c r="J27" i="10" l="1"/>
  <c r="J36" i="10" s="1"/>
  <c r="J56" i="10"/>
  <c r="E28" i="4" l="1"/>
  <c r="E27" i="4"/>
  <c r="E33" i="4" l="1"/>
  <c r="E32" i="4"/>
  <c r="E9" i="4" l="1"/>
  <c r="E12" i="4" s="1"/>
  <c r="E14" i="4" s="1"/>
  <c r="E21" i="4" s="1"/>
  <c r="E15" i="4" l="1"/>
  <c r="E16" i="4" l="1"/>
  <c r="E23" i="4" s="1"/>
  <c r="E22" i="4"/>
</calcChain>
</file>

<file path=xl/sharedStrings.xml><?xml version="1.0" encoding="utf-8"?>
<sst xmlns="http://schemas.openxmlformats.org/spreadsheetml/2006/main" count="11265" uniqueCount="1981">
  <si>
    <t>List obsahuje:</t>
  </si>
  <si>
    <t/>
  </si>
  <si>
    <t>False</t>
  </si>
  <si>
    <t>&gt;&gt;  skryté sloupce  &lt;&lt;</t>
  </si>
  <si>
    <t>21</t>
  </si>
  <si>
    <t>15</t>
  </si>
  <si>
    <t>v ---  níže se nacházejí doplnkové a pomocné údaje k sestavám  --- v</t>
  </si>
  <si>
    <t>Stavba:</t>
  </si>
  <si>
    <t>Stavební úpravy BD Milín - blok H, Školní č.p. 242, 243</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</si>
  <si>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</si>
  <si>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</si>
  <si>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</si>
  <si>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</si>
  <si>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</si>
  <si>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</si>
  <si>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</si>
  <si>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</si>
  <si>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</si>
  <si>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</si>
  <si>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</si>
  <si>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</si>
  <si>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</si>
  <si>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</si>
  <si>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</si>
  <si>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</si>
  <si>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</si>
  <si>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</si>
  <si>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</si>
  <si>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</si>
  <si>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</si>
  <si>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</si>
  <si>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</si>
  <si>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</si>
  <si>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</si>
  <si>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</si>
  <si>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</si>
  <si>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</si>
  <si>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</si>
  <si>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</si>
  <si>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</si>
  <si>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</si>
  <si>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{bd424537-f965-441f-b248-1db252cafbc7}</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</si>
  <si>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</si>
  <si>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</si>
  <si>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</si>
  <si>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</si>
  <si>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</si>
  <si>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</si>
  <si>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</si>
  <si>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</si>
  <si>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</si>
  <si>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</si>
  <si>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</si>
  <si>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</si>
  <si>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</si>
  <si>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</si>
  <si>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</si>
  <si>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</si>
  <si>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</si>
  <si>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</si>
  <si>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</si>
  <si>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</si>
  <si>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</si>
  <si>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</si>
  <si>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</si>
  <si>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</si>
  <si>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</si>
  <si>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</si>
  <si>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</si>
  <si>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</si>
  <si>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</si>
  <si>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</si>
  <si>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</si>
  <si>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</si>
  <si>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</si>
  <si>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</si>
  <si>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</si>
  <si>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</si>
  <si>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</si>
  <si>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</si>
  <si>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</si>
  <si>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</si>
  <si>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</si>
  <si>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</si>
  <si>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</si>
  <si>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</si>
  <si>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</si>
  <si>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</si>
  <si>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</si>
  <si>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</si>
  <si>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</si>
  <si>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</si>
  <si>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</si>
  <si>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</si>
  <si>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</si>
  <si>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</si>
  <si>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</si>
  <si>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</si>
  <si>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</si>
  <si>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</si>
  <si>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</si>
  <si>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</si>
  <si>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</si>
  <si>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</si>
  <si>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</si>
  <si>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</si>
  <si>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</si>
  <si>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</si>
  <si>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</si>
  <si>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</si>
  <si>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</si>
  <si>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</si>
  <si>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</si>
  <si>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</si>
  <si>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-246687828</t>
  </si>
  <si>
    <t>VV</t>
  </si>
  <si>
    <t>"viz výkres D.1.1.01"</t>
  </si>
  <si>
    <t>"odkopání soklu" (32,70+32,70+11,20+11,20)*0,60</t>
  </si>
  <si>
    <t>132201101</t>
  </si>
  <si>
    <t>Hloubení rýh š do 600 mm v hornině tř. 3 objemu do 100 m3</t>
  </si>
  <si>
    <t>m3</t>
  </si>
  <si>
    <t>526186166</t>
  </si>
  <si>
    <t>"odkopání soklu" (32,70+32,70+11,20+11,20)*0,60*0,50</t>
  </si>
  <si>
    <t>"odpočet ručního kopání" -5,00</t>
  </si>
  <si>
    <t>3</t>
  </si>
  <si>
    <t>132201109</t>
  </si>
  <si>
    <t>Příplatek za lepivost k hloubení rýh š do 600 mm v hornině tř. 3</t>
  </si>
  <si>
    <t>-118211648</t>
  </si>
  <si>
    <t>132212101</t>
  </si>
  <si>
    <t>Hloubení rýh š do 600 mm ručním nebo pneum nářadím v soudržných horninách tř. 3</t>
  </si>
  <si>
    <t>-1256244278</t>
  </si>
  <si>
    <t>"odkopání soklu v místě podzemního vedení TZB" 5,00</t>
  </si>
  <si>
    <t>5</t>
  </si>
  <si>
    <t>132212109</t>
  </si>
  <si>
    <t>Příplatek za lepivost u hloubení rýh š do 600 mm ručním nebo pneum nářadím v hornině tř. 3</t>
  </si>
  <si>
    <t>288011251</t>
  </si>
  <si>
    <t>6</t>
  </si>
  <si>
    <t>162701105</t>
  </si>
  <si>
    <t>Vodorovné přemístění do 10000 m výkopku/sypaniny z horniny tř. 1 až 4</t>
  </si>
  <si>
    <t>1320058269</t>
  </si>
  <si>
    <t>"množství převzato z položky č. 132201101" 21,34</t>
  </si>
  <si>
    <t>"množství převzato z položky č. 132212101" 5,00</t>
  </si>
  <si>
    <t>"množství převzato z položky č. 175101201" -21,95</t>
  </si>
  <si>
    <t>7</t>
  </si>
  <si>
    <t>162701109</t>
  </si>
  <si>
    <t>Příplatek k vodorovnému přemístění výkopku/sypaniny z horniny tř. 1 až 4 ZKD 1000 m přes 10000 m</t>
  </si>
  <si>
    <t>-245517441</t>
  </si>
  <si>
    <t>"množství převzato z položky č. 162701105" 4,39</t>
  </si>
  <si>
    <t>4,39*2 'Přepočtené koeficientem množství</t>
  </si>
  <si>
    <t>8</t>
  </si>
  <si>
    <t>167101101</t>
  </si>
  <si>
    <t>Nakládání výkopku z hornin tř. 1 až 4 do 100 m3</t>
  </si>
  <si>
    <t>1327469467</t>
  </si>
  <si>
    <t>9</t>
  </si>
  <si>
    <t>171201201</t>
  </si>
  <si>
    <t>Uložení sypaniny na skládky</t>
  </si>
  <si>
    <t>184130149</t>
  </si>
  <si>
    <t>10</t>
  </si>
  <si>
    <t>171201211</t>
  </si>
  <si>
    <t>Poplatek za uložení odpadu ze sypaniny na skládce (skládkovné)</t>
  </si>
  <si>
    <t>t</t>
  </si>
  <si>
    <t>-940963786</t>
  </si>
  <si>
    <t>4,39*1,75 'Přepočtené koeficientem množství</t>
  </si>
  <si>
    <t>11</t>
  </si>
  <si>
    <t>175101201</t>
  </si>
  <si>
    <t>Obsypání objektu nad přilehlým původním terénem sypaninou bez prohození, uloženou do 3 m</t>
  </si>
  <si>
    <t>-483368755</t>
  </si>
  <si>
    <t>"odkopání soklu" (32,70+32,70+11,20+11,20)*0,50*0,50</t>
  </si>
  <si>
    <t>12</t>
  </si>
  <si>
    <t>181411141</t>
  </si>
  <si>
    <t>Založení parterového trávníku výsevem plochy do 1000 m2 v rovině a ve svahu do 1:5</t>
  </si>
  <si>
    <t>440959691</t>
  </si>
  <si>
    <t>"dosetí v místech dotčených stavbou"</t>
  </si>
  <si>
    <t>"viz výkres D.1.1.02" (11,20+11,20+34,00+34,00)*0,40</t>
  </si>
  <si>
    <t>13</t>
  </si>
  <si>
    <t>M</t>
  </si>
  <si>
    <t>005724150</t>
  </si>
  <si>
    <t>osivo směs travní parková směs exclusive</t>
  </si>
  <si>
    <t>kg</t>
  </si>
  <si>
    <t>-1876363566</t>
  </si>
  <si>
    <t>36,16*0,025 'Přepočtené koeficientem množství</t>
  </si>
  <si>
    <t>14</t>
  </si>
  <si>
    <t>182303111</t>
  </si>
  <si>
    <t>Doplnění zeminy nebo substrátu na travnatých plochách tl 50 mm rovina v rovinně a svahu do 1:5</t>
  </si>
  <si>
    <t>427333600</t>
  </si>
  <si>
    <t>103715000</t>
  </si>
  <si>
    <t>substrát pro trávníky A  VL</t>
  </si>
  <si>
    <t>-634311833</t>
  </si>
  <si>
    <t>36,16*0,058 'Přepočtené koeficientem množství</t>
  </si>
  <si>
    <t>16</t>
  </si>
  <si>
    <t>183403153</t>
  </si>
  <si>
    <t>Obdělání půdy hrabáním v rovině a svahu do 1:5</t>
  </si>
  <si>
    <t>-463577225</t>
  </si>
  <si>
    <t>17</t>
  </si>
  <si>
    <t>184802111</t>
  </si>
  <si>
    <t>Chemické odplevelení před založením kultury nad 20 m2 postřikem na široko v rovině a svahu do 1:5</t>
  </si>
  <si>
    <t>-1617735341</t>
  </si>
  <si>
    <t>Svislé a kompletní konstrukce</t>
  </si>
  <si>
    <t>18</t>
  </si>
  <si>
    <t>340238212</t>
  </si>
  <si>
    <t>Zazdívka otvorů pl do 1 m2 v příčkách nebo stěnách z cihel tl přes 100 mm</t>
  </si>
  <si>
    <t>356998928</t>
  </si>
  <si>
    <t xml:space="preserve">"zazdívka nových dveřních zárubní" </t>
  </si>
  <si>
    <t>"viz výkres D.1.1.01" 4</t>
  </si>
  <si>
    <t>"viz výkres D.1.1.04" 1</t>
  </si>
  <si>
    <t>19</t>
  </si>
  <si>
    <t>3462499</t>
  </si>
  <si>
    <t>Stavební přípomoce pro VZT (bourání drážek, prostupů) včetně jejich zapravení</t>
  </si>
  <si>
    <t>kompl</t>
  </si>
  <si>
    <t>-409012197</t>
  </si>
  <si>
    <t>Komunikace pozemní</t>
  </si>
  <si>
    <t>20</t>
  </si>
  <si>
    <t>564732111</t>
  </si>
  <si>
    <t>Podklad z vibrovaného štěrku VŠ tl 100 mm</t>
  </si>
  <si>
    <t>1748364886</t>
  </si>
  <si>
    <t>"odkopání soklu" (32,70+32,70+11,20+11,20)*0,45</t>
  </si>
  <si>
    <t>596811220</t>
  </si>
  <si>
    <t>Kladení betonové dlažby komunikací pro pěší do lože z kameniva vel do 0,25 m2 plochy do 50 m2</t>
  </si>
  <si>
    <t>441899154</t>
  </si>
  <si>
    <t>22</t>
  </si>
  <si>
    <t>592457020</t>
  </si>
  <si>
    <t>dlažba betonová plošná hladká Standard 40x40x5 cm šedá</t>
  </si>
  <si>
    <t>801313667</t>
  </si>
  <si>
    <t>P</t>
  </si>
  <si>
    <t>Poznámka k položce:
Spotřeba: 6,25 kus/m2</t>
  </si>
  <si>
    <t>39,51*1,05 'Přepočtené koeficientem množství</t>
  </si>
  <si>
    <t>61</t>
  </si>
  <si>
    <t>Úprava povrchů vnitřních</t>
  </si>
  <si>
    <t>23</t>
  </si>
  <si>
    <t>611131121</t>
  </si>
  <si>
    <t>Penetrace akrylát-silikonová vnitřních stropů nanášená ručně</t>
  </si>
  <si>
    <t>-1807282354</t>
  </si>
  <si>
    <t>"viz výkres D.1.1.05, D.1.1.34"</t>
  </si>
  <si>
    <t>"pod perlinku a pood štuk"</t>
  </si>
  <si>
    <t>"skladba V06 a V07" (2,36*(2,60+2,50))*2</t>
  </si>
  <si>
    <t>24</t>
  </si>
  <si>
    <t>611142001</t>
  </si>
  <si>
    <t>Potažení vnitřních stropů sklovláknitým pletivem vtlačeným do tenkovrstvé hmoty</t>
  </si>
  <si>
    <t>-907463639</t>
  </si>
  <si>
    <t>"skladba V06 a V07" 2,36*(2,60+2,50)</t>
  </si>
  <si>
    <t>25</t>
  </si>
  <si>
    <t>611311131</t>
  </si>
  <si>
    <t>Potažení vnitřních rovných stropů vápenným štukem tloušťky do 3 mm</t>
  </si>
  <si>
    <t>-626371866</t>
  </si>
  <si>
    <t>26</t>
  </si>
  <si>
    <t>611325412</t>
  </si>
  <si>
    <t>Oprava vnitřní vápenocementové hladké omítky stropů v rozsahu plochy do 30%</t>
  </si>
  <si>
    <t>-1514177013</t>
  </si>
  <si>
    <t>"pod KZS"</t>
  </si>
  <si>
    <t>"množství převzato z položky č. 621211041" 199,729</t>
  </si>
  <si>
    <t>27</t>
  </si>
  <si>
    <t>612142001</t>
  </si>
  <si>
    <t>Potažení vnitřních stěn sklovláknitým pletivem vtlačeným do tenkovrstvé hmoty</t>
  </si>
  <si>
    <t>-381571517</t>
  </si>
  <si>
    <t>"strop nad schodištěm - skladba V06" (2,90*3,30)+((2,90+2,90+3,30)*0,22)</t>
  </si>
  <si>
    <t>28</t>
  </si>
  <si>
    <t>612325222</t>
  </si>
  <si>
    <t>Vápenocementová štuková omítka malých ploch do 0,25 m2 na stěnách</t>
  </si>
  <si>
    <t>kus</t>
  </si>
  <si>
    <t>CS ÚRS 2015 01</t>
  </si>
  <si>
    <t>-1854034174</t>
  </si>
  <si>
    <t>"zapravení omítky stěn pod parapetem"</t>
  </si>
  <si>
    <t>"viz výkres D.1.1.02" 18</t>
  </si>
  <si>
    <t>"viz výkres D.1.1.03" 21</t>
  </si>
  <si>
    <t>29</t>
  </si>
  <si>
    <t>612325225</t>
  </si>
  <si>
    <t>Vápenocementová štuková omítka malých ploch do 4,0 m2 na stěnách</t>
  </si>
  <si>
    <t>1920715785</t>
  </si>
  <si>
    <t xml:space="preserve">"viz výkres D.1.1.01" </t>
  </si>
  <si>
    <t>"po zazdívce nových dveřních zárubní" 4</t>
  </si>
  <si>
    <t xml:space="preserve">"viz výkres D.1.1.04" </t>
  </si>
  <si>
    <t>"zazdívce nových dveřních zárubní" 1</t>
  </si>
  <si>
    <t>30</t>
  </si>
  <si>
    <t>612325302</t>
  </si>
  <si>
    <t>Vápenocementová štuková omítka ostění nebo nadpraží</t>
  </si>
  <si>
    <t>-1600151333</t>
  </si>
  <si>
    <t>"okna 1.PP" (((1,17+1,17+0,57+0,57)*11)+((1,33+1,33+0,57+0,57)*4))*0,40</t>
  </si>
  <si>
    <t xml:space="preserve">"viz výkres D.1.1.02" </t>
  </si>
  <si>
    <t>(1,32+1,50+1,50)*0,48*6</t>
  </si>
  <si>
    <t>(1,32+1,18+1,18)*0,48*4</t>
  </si>
  <si>
    <t>(0,70+1,18+1,18)*0,48*8</t>
  </si>
  <si>
    <t xml:space="preserve">"viz výkres D.1.1.03" </t>
  </si>
  <si>
    <t>(1,32+1,80+1,80)*0,48*8</t>
  </si>
  <si>
    <t>(1,33+1,17+1,17)*0,48*4</t>
  </si>
  <si>
    <t>(0,70+1,17+1,17)*0,48*8</t>
  </si>
  <si>
    <t>"balkón. dveře na balkón" (1,33+2,20+2,20)*0,48*2</t>
  </si>
  <si>
    <t>"dveře vchodové" (1,45+2,20+2,20)*0,48*4</t>
  </si>
  <si>
    <t>62</t>
  </si>
  <si>
    <t>Úprava povrchů vnějších</t>
  </si>
  <si>
    <t>31</t>
  </si>
  <si>
    <t>621131121</t>
  </si>
  <si>
    <t>Penetrace akrylát-silikon vnějších podhledů nanášená ručně</t>
  </si>
  <si>
    <t>241133872</t>
  </si>
  <si>
    <t>32</t>
  </si>
  <si>
    <t>621211041</t>
  </si>
  <si>
    <t>Montáž kontaktního zateplení vnějších podhledů z polystyrénových desek tl do 200 mm</t>
  </si>
  <si>
    <t>1123157688</t>
  </si>
  <si>
    <t>"skladba V02"</t>
  </si>
  <si>
    <t>(1,40*2,90)</t>
  </si>
  <si>
    <t>(1,50*2,90)</t>
  </si>
  <si>
    <t>(3,20*2,90)</t>
  </si>
  <si>
    <t>(3,45*2,90)</t>
  </si>
  <si>
    <t>(1,45*2,90)</t>
  </si>
  <si>
    <t>(1,35*2,90)</t>
  </si>
  <si>
    <t>(1,25*2,90)</t>
  </si>
  <si>
    <t>(3,40*2,90)</t>
  </si>
  <si>
    <t>(1,30*2,90)</t>
  </si>
  <si>
    <t>(6,30*1,20)*4</t>
  </si>
  <si>
    <t>(4,45*4,15)*3</t>
  </si>
  <si>
    <t>(2,95*4,15)</t>
  </si>
  <si>
    <t>(4,35*4,15)</t>
  </si>
  <si>
    <t>(3,00*4,15)</t>
  </si>
  <si>
    <t>33</t>
  </si>
  <si>
    <t>283760810</t>
  </si>
  <si>
    <t>deska fasádní polystyrénová Isover EPS GreyWall Plus 1000 x 500 x 200 mm</t>
  </si>
  <si>
    <t>712479332</t>
  </si>
  <si>
    <t>Poznámka k položce:
lambda=0,031 [W / m K]</t>
  </si>
  <si>
    <t>199,729*1,07 'Přepočtené koeficientem množství</t>
  </si>
  <si>
    <t>34</t>
  </si>
  <si>
    <t>622131121</t>
  </si>
  <si>
    <t>Penetrace akrylát-silikon vnějších stěn nanášená ručně</t>
  </si>
  <si>
    <t>-1359151901</t>
  </si>
  <si>
    <t>"množství převzato z položky č. 622211011" 167,46</t>
  </si>
  <si>
    <t>"množství převzato z položky č. 622211021" 125,532</t>
  </si>
  <si>
    <t>"množství převzato z položky č. 622211031" 67,686</t>
  </si>
  <si>
    <t>"množství převzato z položky č. 622211041" 492,987</t>
  </si>
  <si>
    <t>"množství převzato z položky č. 622221031" 42,00</t>
  </si>
  <si>
    <t>"viz výkres D.1.1.33 - římsa" (33,00+33,00+10,20+10,20)*(0,10+0,15+0,05+0,25)</t>
  </si>
  <si>
    <t>35</t>
  </si>
  <si>
    <t>622142001</t>
  </si>
  <si>
    <t>Potažení vnějších stěn sklovláknitým pletivem vtlačeným do tenkovrstvé hmoty</t>
  </si>
  <si>
    <t>-180142829</t>
  </si>
  <si>
    <t>36</t>
  </si>
  <si>
    <t>622143003</t>
  </si>
  <si>
    <t>Montáž omítkových plastových nebo pozinkovaných rohových profilů s tkaninou</t>
  </si>
  <si>
    <t>m</t>
  </si>
  <si>
    <t>1390786578</t>
  </si>
  <si>
    <t>"okna 1.PP" ((1,17+1,17+0,57+0,57)*11)+((1,33+1,33+0,57+0,57)*4)</t>
  </si>
  <si>
    <t>"zateplení soklu" (1,20*4)+15,00</t>
  </si>
  <si>
    <t>"viz výkres D.1.1.01, D.1.1.35"</t>
  </si>
  <si>
    <t>"zakončení obráceného soklu v 1.PP"</t>
  </si>
  <si>
    <t>(1,40+1,40+2,90+2,90)</t>
  </si>
  <si>
    <t>(1,50+1,50+2,90+2,90+0,40+0,40)</t>
  </si>
  <si>
    <t>(3,20+3,20+2,90+2,90)</t>
  </si>
  <si>
    <t>(3,45+3,45+2,90+2,90)</t>
  </si>
  <si>
    <t>(1,45+1,45+2,90+2,90+0,40+0,40)</t>
  </si>
  <si>
    <t>(1,35+1,35+2,90+2,90)</t>
  </si>
  <si>
    <t>(1,25+1,25+2,90+2,90)</t>
  </si>
  <si>
    <t>(3,40+3,40+2,90+2,90)</t>
  </si>
  <si>
    <t>(1,40+1,40+2,90+2,90+0,40+0,40)</t>
  </si>
  <si>
    <t>(1,30+1,30+2,90+2,90)</t>
  </si>
  <si>
    <t>(6,30+6,30+1,20+1,20)*4</t>
  </si>
  <si>
    <t>(4,45+4,45+4,15+4,15)*3</t>
  </si>
  <si>
    <t>(2,95+2,95+4,15+4,15)</t>
  </si>
  <si>
    <t>(4,35+4,35+4,15+4,15)</t>
  </si>
  <si>
    <t>(3,00+3,00+4,15+4,15)</t>
  </si>
  <si>
    <t>(1,32+1,32+1,50+1,50)*6</t>
  </si>
  <si>
    <t>(1,32+1,32+1,18+1,18)*4</t>
  </si>
  <si>
    <t>(0,70+0,70+1,18+1,18)*8</t>
  </si>
  <si>
    <t>(1,32+1,32+1,80+1,80)*8</t>
  </si>
  <si>
    <t>(1,33+1,33+1,17+1,17)*4</t>
  </si>
  <si>
    <t>(0,70+0,70+1,35+1,35)*8</t>
  </si>
  <si>
    <t>"balkón. dveře na balkón" (1,33+2,20+2,20)*2</t>
  </si>
  <si>
    <t>"dveře vchodové" (1,45+2,20+2,20)*4</t>
  </si>
  <si>
    <t>"viz výkres D.1.1.33 - římsa" 33,00+33,00+10,20+10,20</t>
  </si>
  <si>
    <t>"hlavní fasáda" (6,50*4)+100,00</t>
  </si>
  <si>
    <t>37</t>
  </si>
  <si>
    <t>590514840</t>
  </si>
  <si>
    <t>lišta rohová PVC 10/10 cm s tkaninou bal. 2,5 m</t>
  </si>
  <si>
    <t>615996810</t>
  </si>
  <si>
    <t>786,28*1,05 'Přepočtené koeficientem množství</t>
  </si>
  <si>
    <t>38</t>
  </si>
  <si>
    <t>622143004</t>
  </si>
  <si>
    <t>Montáž omítkových samolepících začišťovacích profilů (APU lišt)</t>
  </si>
  <si>
    <t>-439542633</t>
  </si>
  <si>
    <t>"viz výkres D.1.1.01 vnitřní a vnější"</t>
  </si>
  <si>
    <t>"okna 1.PP" (((1,17+0,57+0,57)*11)+((1,33+0,57+0,57)*4))*2</t>
  </si>
  <si>
    <t xml:space="preserve">"viz výkres D.1.1.02 vnitřní a vnější" </t>
  </si>
  <si>
    <t>(1,32+1,50+1,50)*6*2</t>
  </si>
  <si>
    <t>(1,32+1,18+1,18)*4*2</t>
  </si>
  <si>
    <t>(0,70+1,18+1,18)*8*2</t>
  </si>
  <si>
    <t xml:space="preserve">"viz výkres D.1.1.03 vnitřní a vnější" </t>
  </si>
  <si>
    <t>(1,32+1,80+1,80)*8*2</t>
  </si>
  <si>
    <t>(1,33+1,17+1,17)*4*2</t>
  </si>
  <si>
    <t>(0,70+1,17+1,17)*8*2</t>
  </si>
  <si>
    <t>"balkón. dveře na balkón" (1,33+2,20+2,20)*2*2</t>
  </si>
  <si>
    <t>"dveře vchodové" (1,45+2,20+2,20)*4*2</t>
  </si>
  <si>
    <t>39</t>
  </si>
  <si>
    <t>590514750</t>
  </si>
  <si>
    <t>profil okenní začišťovací s tkaninou - 6 mm/2,4 m</t>
  </si>
  <si>
    <t>1968438764</t>
  </si>
  <si>
    <t>Poznámka k položce:
délka 2,4 m, přesah tkaniny 100 mm</t>
  </si>
  <si>
    <t>427,26*1,05 'Přepočtené koeficientem množství</t>
  </si>
  <si>
    <t>40</t>
  </si>
  <si>
    <t>622211011</t>
  </si>
  <si>
    <t>Montáž zateplení vnějších stěn z polystyrénových desek tl do 80 mm</t>
  </si>
  <si>
    <t>-980662411</t>
  </si>
  <si>
    <t>"vnitřní obrácený sokl zdiva 1.PP"</t>
  </si>
  <si>
    <t>(1,40+1,40+2,90+2,90)*0,60</t>
  </si>
  <si>
    <t>(1,50+1,50+2,90+2,90+0,40+0,40)*0,60</t>
  </si>
  <si>
    <t>(3,20+3,20+2,90+2,90)*0,60</t>
  </si>
  <si>
    <t>(3,45+3,45+2,90+2,90)*0,60</t>
  </si>
  <si>
    <t>(1,45+1,45+2,90+2,90+0,40+0,40)*0,60</t>
  </si>
  <si>
    <t>(1,35+1,35+2,90+2,90)*0,60</t>
  </si>
  <si>
    <t>(1,25+1,25+2,90+2,90)*0,60</t>
  </si>
  <si>
    <t>(3,40+3,40+2,90+2,90)*0,60</t>
  </si>
  <si>
    <t>(1,40+1,40+2,90+2,90+0,40+0,40)*0,60</t>
  </si>
  <si>
    <t>(1,30+1,30+2,90+2,90)*0,60</t>
  </si>
  <si>
    <t>(6,30+6,30+1,20+1,20)*4*0,60</t>
  </si>
  <si>
    <t>(4,45+4,45+4,15+4,15)*3*0,60</t>
  </si>
  <si>
    <t>(2,95+2,95+4,15+4,15)*0,60</t>
  </si>
  <si>
    <t>(4,35+4,35+4,15+4,15)*0,60</t>
  </si>
  <si>
    <t>(3,00+3,00+4,15+4,15)*0,60</t>
  </si>
  <si>
    <t>41</t>
  </si>
  <si>
    <t>283760340</t>
  </si>
  <si>
    <t>deska fasádní polystyrénová EPS "šedý" 1000 x 500 x 60 mm (lambda=0,035 W/mK)</t>
  </si>
  <si>
    <t>454031253</t>
  </si>
  <si>
    <t>Poznámka k položce:
lambda=0,032 [W / m K]</t>
  </si>
  <si>
    <t>167,46*1,07 'Přepočtené koeficientem množství</t>
  </si>
  <si>
    <t>42</t>
  </si>
  <si>
    <t>622211021</t>
  </si>
  <si>
    <t>Montáž zateplení vnějších stěn z polystyrénových desek tl do 120 mm</t>
  </si>
  <si>
    <t>234120408</t>
  </si>
  <si>
    <t xml:space="preserve">"zateplení soklu" </t>
  </si>
  <si>
    <t>"viz výkres D.1.1.06" 10,00*1,60</t>
  </si>
  <si>
    <t>"viz výkres D.1.1.07" (32,70*1,40)+(2,95*2,30*2)-(1,35*2,00*2)</t>
  </si>
  <si>
    <t>"viz výkres D.1.1.08" 10,00*1,20</t>
  </si>
  <si>
    <t>"viz výkres D.1.1.09" (32,70*1,40)+(2,95*2,30*2)-(1,35*2,00*2)</t>
  </si>
  <si>
    <t>"viz výkres D.1.1.01 odpočet sklepních oken" -(((1,17*0,57)*11)+((1,33*0,57)*4))</t>
  </si>
  <si>
    <t>43</t>
  </si>
  <si>
    <t>283760170</t>
  </si>
  <si>
    <t>deska fasádní polystyrénová soklová EPS 1250 x 600 x 100 mm (lambda=0,035 W/mK)</t>
  </si>
  <si>
    <t>987130041</t>
  </si>
  <si>
    <t>Poznámka k položce:
lambda=0,035 [W / m K]</t>
  </si>
  <si>
    <t>125,532*1,07 'Přepočtené koeficientem množství</t>
  </si>
  <si>
    <t>44</t>
  </si>
  <si>
    <t>622211031</t>
  </si>
  <si>
    <t>Montáž zateplení vnějších stěn z polystyrénových desek tl do 160 mm</t>
  </si>
  <si>
    <t>1703905782</t>
  </si>
  <si>
    <t>"viz výkres D.1.1.04"</t>
  </si>
  <si>
    <t>"půlštoky" (31,60+31,60-3,00+8,80+8,80)*0,87</t>
  </si>
  <si>
    <t>45</t>
  </si>
  <si>
    <t>283760420</t>
  </si>
  <si>
    <t>deska fasádní polystyrénová EPS "šedý" 1000 x 500 x 140 mm (lambda=0,032 W/mK)</t>
  </si>
  <si>
    <t>-1890073802</t>
  </si>
  <si>
    <t>67,686*1,07 'Přepočtené koeficientem množství</t>
  </si>
  <si>
    <t>46</t>
  </si>
  <si>
    <t>622211041</t>
  </si>
  <si>
    <t>Montáž zateplení vnějších stěn z polystyrénových desek tl do 200 mm</t>
  </si>
  <si>
    <t>-172765958</t>
  </si>
  <si>
    <t>"skladba S01b" ((3,10+3,00+3,10)*2,50)-(0,84*2,07)+((1,80*0,80)*2)+(((1,80*1,80)/2)*2)</t>
  </si>
  <si>
    <t>"viz výkres D.1.1.02, D.1.1.03"</t>
  </si>
  <si>
    <t>"hlavní fasáda" (32,70+32,70+10,00+10,00)*6,50</t>
  </si>
  <si>
    <t>"odpočet zateplení soklu v místě vstupních dveří" -(2,95*2,30*4)</t>
  </si>
  <si>
    <t>"odpočet oken"</t>
  </si>
  <si>
    <t>-(1,32*1,50)*6</t>
  </si>
  <si>
    <t>-(1,32*1,18)*4</t>
  </si>
  <si>
    <t>-(0,70*1,18)*8</t>
  </si>
  <si>
    <t>-(1,32*1,80)*8</t>
  </si>
  <si>
    <t>-(1,33*1,17)*4</t>
  </si>
  <si>
    <t>-(0,70*1,17)*8</t>
  </si>
  <si>
    <t>"balkón. dveře na balkón" -(1,33*2,20)*2</t>
  </si>
  <si>
    <t>47</t>
  </si>
  <si>
    <t>283760480</t>
  </si>
  <si>
    <t>deska fasádní polystyrénová EPS "šedý" 1000 x 500 x 200 mm (lambda=0,032 W/mK)</t>
  </si>
  <si>
    <t>1667316107</t>
  </si>
  <si>
    <t>492,987*1,07 'Přepočtené koeficientem množství</t>
  </si>
  <si>
    <t>48</t>
  </si>
  <si>
    <t>622221031</t>
  </si>
  <si>
    <t>Montáž zateplení vnějších stěn z minerální vlny s podélnou orientací vláken tl do 160 mm</t>
  </si>
  <si>
    <t>1584170260</t>
  </si>
  <si>
    <t>"zateplení komínů" ((0,75+0,75+1,05+1,05)*1,00*3)+((0,75+0,75+1,40+1,40)*1,00)</t>
  </si>
  <si>
    <t>"zateplení komínů v místě technické místnosti" ((0,60+0,35)*2,85)+((0,35+0,70+0,90)*2,85)+((0,30+0,35)*2,85)+((0,30+0,75+0,90)*2,85)</t>
  </si>
  <si>
    <t>"zateplení komínů mimo technické místnosti" ((1,05+0,75+0,75)*1,00)+((0,70+0,75)*1,00)+((0,75+0,75)*2,85)+((0,45+0,75+0,70+1,05)*1,00)</t>
  </si>
  <si>
    <t>49</t>
  </si>
  <si>
    <t>631515310</t>
  </si>
  <si>
    <t>deska minerální izolační s podélnou orientací vláken tl. 140 mm</t>
  </si>
  <si>
    <t>1016476992</t>
  </si>
  <si>
    <t>42*1,07 'Přepočtené koeficientem množství</t>
  </si>
  <si>
    <t>50</t>
  </si>
  <si>
    <t>6222512</t>
  </si>
  <si>
    <t>Příplatek k cenám zateplení za použití systému kotvení pod izolantem</t>
  </si>
  <si>
    <t>1833117713</t>
  </si>
  <si>
    <t>51</t>
  </si>
  <si>
    <t>6222520</t>
  </si>
  <si>
    <t>Dodávka a montáž fásádní polystyrenové římsy ze "šedého" EPS, rozměr 200x200 mm, tvar klínu - viz výkres D.1.1.33</t>
  </si>
  <si>
    <t>-762043134</t>
  </si>
  <si>
    <t>52</t>
  </si>
  <si>
    <t>622325101</t>
  </si>
  <si>
    <t>Oprava vnější vápenocementové hladké omítky složitosti 1 stěn v rozsahu do 10%</t>
  </si>
  <si>
    <t>-492998157</t>
  </si>
  <si>
    <t>"množství převzato z položky č. 622211041" 492,492</t>
  </si>
  <si>
    <t>53</t>
  </si>
  <si>
    <t>622511101</t>
  </si>
  <si>
    <t>Tenkovrstvá akrylátová mozaiková jemnozrnná omítka včetně penetrace vnějších stěn</t>
  </si>
  <si>
    <t>-1628404996</t>
  </si>
  <si>
    <t>"viz výkres D.1.1.01 ostění sklepních oken" (((1,17+0,57+0,57)*11)+((1,33+0,57+0,57)*4))*0,12</t>
  </si>
  <si>
    <t>"ostění vstupních dveří" (1,35+2,10+2,10)*4*0,12</t>
  </si>
  <si>
    <t>54</t>
  </si>
  <si>
    <t>622521011</t>
  </si>
  <si>
    <t>Tenkovrstvá silikátová zrnitá omítka tl. 1,5 mm včetně penetrace vnějších stěn</t>
  </si>
  <si>
    <t>-393939878</t>
  </si>
  <si>
    <t>(-(1,32*1,50)*6)+((1,32+1,50+1,50)*0,22*6)</t>
  </si>
  <si>
    <t>(-(1,32*1,18)*4)+((1,32+1,18+1,18)*0,22*4)</t>
  </si>
  <si>
    <t>(-(0,70*1,18)*8)+((0,70+1,18+1,18)*0,22*8)</t>
  </si>
  <si>
    <t>(-(1,32*1,80)*8)+((1,32+1,80+1,80)*0,22*8)</t>
  </si>
  <si>
    <t>(-(1,33*1,17)*4)+((1,33+1,17+1,17)*0,22*4)</t>
  </si>
  <si>
    <t>(-(0,70*1,17)*8)+((0,70+1,17+1,17)*0,22*8)</t>
  </si>
  <si>
    <t>"balkón. dveře na balkón" (-(1,33*2,20)*2)+((1,33+2,20+2,20)*0,22*2)</t>
  </si>
  <si>
    <t>55</t>
  </si>
  <si>
    <t>628195001</t>
  </si>
  <si>
    <t>Očištění zdiva nebo betonu zdí a valů před započetím oprav ručně</t>
  </si>
  <si>
    <t>173168114</t>
  </si>
  <si>
    <t>"viz výkres D.1.1.06" 10,00*0,60</t>
  </si>
  <si>
    <t>"viz výkres D.1.1.07" 32,70*0,60</t>
  </si>
  <si>
    <t>"viz výkres D.1.1.08" 10,00*0,60</t>
  </si>
  <si>
    <t>"viz výkres D.1.1.09" 32,70*0,60</t>
  </si>
  <si>
    <t>56</t>
  </si>
  <si>
    <t>629991011</t>
  </si>
  <si>
    <t>Zakrytí výplní otvorů a svislých ploch fólií přilepenou lepící páskou</t>
  </si>
  <si>
    <t>-152425250</t>
  </si>
  <si>
    <t>"vnitřní a vnejší strana"</t>
  </si>
  <si>
    <t>"okna 1.PP" ((1,17*0,57)*11)+((1,33*0,57)*4)</t>
  </si>
  <si>
    <t>(1,32*1,50)*6</t>
  </si>
  <si>
    <t>(1,32*1,18)*4</t>
  </si>
  <si>
    <t>(0,70*1,18)*8</t>
  </si>
  <si>
    <t>(1,32*1,80)*8</t>
  </si>
  <si>
    <t>(1,33*1,17)*4</t>
  </si>
  <si>
    <t>(0,70*1,17)*8</t>
  </si>
  <si>
    <t>"balkón. dveře na balkón" (1,33*2,20)*2</t>
  </si>
  <si>
    <t>"dveře vchodové" (1,45*2,20)*4</t>
  </si>
  <si>
    <t>85,482*2 'Přepočtené koeficientem množství</t>
  </si>
  <si>
    <t>57</t>
  </si>
  <si>
    <t>629999011</t>
  </si>
  <si>
    <t>Příplatek k úpravám povrchů za provádění styku dvou barev nebo struktur na fasádě</t>
  </si>
  <si>
    <t>989141457</t>
  </si>
  <si>
    <t>"viz výkres D.1.1.07 - okna" ((1,40+1,40+1,35+1,35)*8)+((1,40+1,40+1,50+1,50)*8)+((1,40+1,40+2,00+2,00)*2)</t>
  </si>
  <si>
    <t>"viz výkres D.1.1.09 - okna" ((1,40+1,40+1,95+1,95)*6)+((1,40+1,40+1,65+1,65)*6)+((1,40+1,40+2,35+2,35)*2)</t>
  </si>
  <si>
    <t>63</t>
  </si>
  <si>
    <t>Podlahy a podlahové konstrukce</t>
  </si>
  <si>
    <t>58</t>
  </si>
  <si>
    <t>631311114</t>
  </si>
  <si>
    <t>Mazanina tl do 80 mm z betonu prostého tř. C 16/20</t>
  </si>
  <si>
    <t>604078053</t>
  </si>
  <si>
    <t>"viz výkres D.1.1.04" (230,30+5,00+4,60)*0,06</t>
  </si>
  <si>
    <t>59</t>
  </si>
  <si>
    <t>631312141</t>
  </si>
  <si>
    <t>Doplnění rýh v dosavadních mazaninách betonem prostým</t>
  </si>
  <si>
    <t>2020450667</t>
  </si>
  <si>
    <t>"viz výkres D.1.1.04" (230,30+5,00+4,60)*0,25*0,03</t>
  </si>
  <si>
    <t>60</t>
  </si>
  <si>
    <t>631319011</t>
  </si>
  <si>
    <t>Příplatek k mazanině tl do 80 mm za přehlazení povrchu</t>
  </si>
  <si>
    <t>-1703114144</t>
  </si>
  <si>
    <t>631319171</t>
  </si>
  <si>
    <t>Příplatek k mazanině tl do 80 mm za stržení povrchu spodní vrstvy před vložením výztuže</t>
  </si>
  <si>
    <t>322806179</t>
  </si>
  <si>
    <t>631362021</t>
  </si>
  <si>
    <t>Výztuž mazanin svařovanými sítěmi Kari</t>
  </si>
  <si>
    <t>-1966123677</t>
  </si>
  <si>
    <t>"viz výkres D.1.1.04" ((230,30+5,00+4,60)*0,985*1,20)*0,001</t>
  </si>
  <si>
    <t>632451023</t>
  </si>
  <si>
    <t>Vyrovnávací potěr tl do 40 mm z MC 15 provedený v pásu</t>
  </si>
  <si>
    <t>1844657141</t>
  </si>
  <si>
    <t xml:space="preserve">"vyrovnávací potěr pod vnitřní parapety" </t>
  </si>
  <si>
    <t>1,32*0,48*6</t>
  </si>
  <si>
    <t>1,32*0,48*4</t>
  </si>
  <si>
    <t>0,70*0,48*8</t>
  </si>
  <si>
    <t>1,32*0,48*8</t>
  </si>
  <si>
    <t>1,33*0,48*4</t>
  </si>
  <si>
    <t>1,33*0,48</t>
  </si>
  <si>
    <t>0,65*0,48*6</t>
  </si>
  <si>
    <t>64</t>
  </si>
  <si>
    <t>634111113</t>
  </si>
  <si>
    <t>Obvodová dilatace pružnou těsnicí páskou v 80 mm mezi stěnou a mazaninou</t>
  </si>
  <si>
    <t>137914555</t>
  </si>
  <si>
    <t>"půlštoky" 31,60+31,60-3,00+8,80+8,80</t>
  </si>
  <si>
    <t>"zateplení komínů" ((0,75+0,75+1,05+1,05)*7)+(1,40+1,40+0,75+0,75)</t>
  </si>
  <si>
    <t>65</t>
  </si>
  <si>
    <t>634113115</t>
  </si>
  <si>
    <t>Výplň dilatačních spár mazanin plastovým profilem v 80 mm</t>
  </si>
  <si>
    <t>2134399696</t>
  </si>
  <si>
    <t>"viz výkres D.1.1.04" 8,60*4</t>
  </si>
  <si>
    <t>Osazování výplní otvorů</t>
  </si>
  <si>
    <t>66</t>
  </si>
  <si>
    <t>642945111</t>
  </si>
  <si>
    <t>Osazování protipožárních nebo protiplynových zárubní dveří jednokřídlových do 2,5 m2</t>
  </si>
  <si>
    <t>57639721</t>
  </si>
  <si>
    <t>"viz výkres D.1.1.04" 1+2</t>
  </si>
  <si>
    <t>67</t>
  </si>
  <si>
    <t>553312010</t>
  </si>
  <si>
    <t>zárubeň ocelová s požární odolností H 110 DV 800 L/P</t>
  </si>
  <si>
    <t>1087925540</t>
  </si>
  <si>
    <t>68</t>
  </si>
  <si>
    <t>553312030</t>
  </si>
  <si>
    <t>zárubeň ocelová s požární odolností H 110 DV 900 L/P</t>
  </si>
  <si>
    <t>-174223839</t>
  </si>
  <si>
    <t>"viz výkres D.1.1.04" 2</t>
  </si>
  <si>
    <t>69</t>
  </si>
  <si>
    <t>55331209</t>
  </si>
  <si>
    <t xml:space="preserve">zárubeň ocelová s požární odolností atypický rozměr 840x2070 mm H 110 </t>
  </si>
  <si>
    <t>-1160247124</t>
  </si>
  <si>
    <t>Ostatní konstrukce a práce, bourání</t>
  </si>
  <si>
    <t>70</t>
  </si>
  <si>
    <t>952901111</t>
  </si>
  <si>
    <t>Vyčištění budov bytové a občanské výstavby při výšce podlaží do 4 m</t>
  </si>
  <si>
    <t>1079282877</t>
  </si>
  <si>
    <t>"množství převzato z položky č. 621221041" 199,729</t>
  </si>
  <si>
    <t>"množství převzato z položky č. 763131411" 72,20</t>
  </si>
  <si>
    <t>"viz výkres D.1.1.04" 230,30+5,00+4,60</t>
  </si>
  <si>
    <t>71</t>
  </si>
  <si>
    <t>9539611</t>
  </si>
  <si>
    <t>Dodávka a montáž utěsnění prostupů přes požárně dělící k-ce požárními ucpávkami</t>
  </si>
  <si>
    <t>-94951246</t>
  </si>
  <si>
    <t>72</t>
  </si>
  <si>
    <t>953961113</t>
  </si>
  <si>
    <t>Kotvy chemickým tmelem M 12 hl 110 mm do betonu, ŽB nebo kamene s vyvrtáním otvoru</t>
  </si>
  <si>
    <t>-126708667</t>
  </si>
  <si>
    <t>"dodatečné přikotvení pozednice" ((32,20+32,20+9,30+9,30)/1,50)+0,667</t>
  </si>
  <si>
    <t>94</t>
  </si>
  <si>
    <t>Lešení a stavební výtahy</t>
  </si>
  <si>
    <t>73</t>
  </si>
  <si>
    <t>941211111</t>
  </si>
  <si>
    <t>Montáž lešení řadového rámového lehkého zatížení do 200 kg/m2 š do 0,9 m v do 10 m</t>
  </si>
  <si>
    <t>1112128277</t>
  </si>
  <si>
    <t>"viz výkres D.1.1.06" 11,20*7,20</t>
  </si>
  <si>
    <t>"viz výkres D.1.1.07" 33,00*7,20</t>
  </si>
  <si>
    <t>"viz výkres D.1.1.08" 11,20*7,20</t>
  </si>
  <si>
    <t>"viz výkres D.1.1.09" 33,00*7,20</t>
  </si>
  <si>
    <t>74</t>
  </si>
  <si>
    <t>941211211</t>
  </si>
  <si>
    <t>Příplatek k lešení řadovému rámovému lehkému š 0,9 m v do 25 m za první a ZKD den použití</t>
  </si>
  <si>
    <t>-324725359</t>
  </si>
  <si>
    <t>"množství převzato z položky č. 941211111" 636,48*90</t>
  </si>
  <si>
    <t>75</t>
  </si>
  <si>
    <t>941211811</t>
  </si>
  <si>
    <t>Demontáž lešení řadového rámového lehkého zatížení do 200 kg/m2 š do 0,9 m v do 10 m</t>
  </si>
  <si>
    <t>-2106069084</t>
  </si>
  <si>
    <t>"množství převzato z položky č. 941211111" 636,48</t>
  </si>
  <si>
    <t>76</t>
  </si>
  <si>
    <t>944511111</t>
  </si>
  <si>
    <t>Montáž ochranné sítě z textilie z umělých vláken</t>
  </si>
  <si>
    <t>-1579074082</t>
  </si>
  <si>
    <t>77</t>
  </si>
  <si>
    <t>944511211</t>
  </si>
  <si>
    <t>Příplatek k ochranné síti za první a ZKD den použití</t>
  </si>
  <si>
    <t>-2059570984</t>
  </si>
  <si>
    <t>78</t>
  </si>
  <si>
    <t>944511811</t>
  </si>
  <si>
    <t>Demontáž ochranné sítě z textilie z umělých vláken</t>
  </si>
  <si>
    <t>1345704714</t>
  </si>
  <si>
    <t>79</t>
  </si>
  <si>
    <t>949101111</t>
  </si>
  <si>
    <t>Lešení pomocné pro objekty pozemních staveb s lešeňovou podlahou v do 1,9 m zatížení do 150 kg/m2</t>
  </si>
  <si>
    <t>-111968276</t>
  </si>
  <si>
    <t>80</t>
  </si>
  <si>
    <t>949101112</t>
  </si>
  <si>
    <t>Lešení pomocné pro objekty pozemních staveb s lešeňovou podlahou v do 3,5 m zatížení do 150 kg/m2</t>
  </si>
  <si>
    <t>-186958753</t>
  </si>
  <si>
    <t>"viz výkres D.1.1.04 - schodiště" 2,40*4,30</t>
  </si>
  <si>
    <t>96</t>
  </si>
  <si>
    <t>Bourání konstrukcí</t>
  </si>
  <si>
    <t>81</t>
  </si>
  <si>
    <t>962032314</t>
  </si>
  <si>
    <t>Bourání pilířů cihelných z dutých nebo plných cihel pálených i nepálených na jakoukoli maltu</t>
  </si>
  <si>
    <t>2003152134</t>
  </si>
  <si>
    <t>"stěny vikýře" 0,80</t>
  </si>
  <si>
    <t>"zdivo balkónů" ((2,10+0,70+0,70-1,20)*1,10*0,20)*2</t>
  </si>
  <si>
    <t>82</t>
  </si>
  <si>
    <t>963051113</t>
  </si>
  <si>
    <t>Bourání ŽB stropů deskových tl přes 80 mm</t>
  </si>
  <si>
    <t>1869973278</t>
  </si>
  <si>
    <t>"balkón" (2,10*0,70*0,15)*2</t>
  </si>
  <si>
    <t>83</t>
  </si>
  <si>
    <t>965042131</t>
  </si>
  <si>
    <t>Bourání podkladů pod dlažby nebo mazanin betonových nebo z litého asfaltu tl do 100 mm pl do 4 m2</t>
  </si>
  <si>
    <t>573612761</t>
  </si>
  <si>
    <t>"viz výkres D.1.1.37" ((2,36*1,25)+(1,00*0,30)+(0,90*0,90))*0,10</t>
  </si>
  <si>
    <t>84</t>
  </si>
  <si>
    <t>965042141</t>
  </si>
  <si>
    <t>Bourání podkladů pod dlažby nebo mazanin betonových nebo z litého asfaltu tl do 100 mm pl přes 4 m2</t>
  </si>
  <si>
    <t>-319485600</t>
  </si>
  <si>
    <t>"viz výkres D.1.1.04" (230,30+5,00+4,60)*0,05</t>
  </si>
  <si>
    <t>85</t>
  </si>
  <si>
    <t>965082923</t>
  </si>
  <si>
    <t>Odstranění násypů pod podlahy tl do 100 mm pl přes 2 m2</t>
  </si>
  <si>
    <t>-318218016</t>
  </si>
  <si>
    <t>86</t>
  </si>
  <si>
    <t>966053121</t>
  </si>
  <si>
    <t>Vybourání částí ŽB říms vyložených do 250 mm</t>
  </si>
  <si>
    <t>-475378860</t>
  </si>
  <si>
    <t>"viz výkres D.1.1.02"</t>
  </si>
  <si>
    <t>"soklová římsa" (32,90+32,90+10,20+10,20)-(1,45*4)</t>
  </si>
  <si>
    <t>87</t>
  </si>
  <si>
    <t>966054121</t>
  </si>
  <si>
    <t>Vybourání částí ŽB říms vyložených do 500 mm</t>
  </si>
  <si>
    <t>-441133575</t>
  </si>
  <si>
    <t>"podstřešní římsa" 33,00+33,00+10,30+10,30</t>
  </si>
  <si>
    <t>"ŽB markýza včetně sloupů" (3,20+2,00+2,00)*2</t>
  </si>
  <si>
    <t>88</t>
  </si>
  <si>
    <t>966055121</t>
  </si>
  <si>
    <t>Vybourání částí ŽB říms vyložených přes 500 mm</t>
  </si>
  <si>
    <t>1300253368</t>
  </si>
  <si>
    <t>"stříška nad vstupy ve dvoře" 3,30*2</t>
  </si>
  <si>
    <t>89</t>
  </si>
  <si>
    <t>968072244</t>
  </si>
  <si>
    <t>Vybourání kovových rámů oken jednoduchých včetně křídel pl do 1 m2</t>
  </si>
  <si>
    <t>666123370</t>
  </si>
  <si>
    <t>"sklepní okna" ((1,17*0,57)*11)+((1,33*0,57)*4)</t>
  </si>
  <si>
    <t>90</t>
  </si>
  <si>
    <t>968072455</t>
  </si>
  <si>
    <t>Vybourání kovových dveřních zárubní pl do 2 m2</t>
  </si>
  <si>
    <t>1536404820</t>
  </si>
  <si>
    <t>"viz výkres D.1.1.01" 4*0,80*2,00</t>
  </si>
  <si>
    <t>"viz výkres D.1.1.04" 1*0,84*2,07</t>
  </si>
  <si>
    <t>91</t>
  </si>
  <si>
    <t>978011141</t>
  </si>
  <si>
    <t>Otlučení vnitřní vápenné nebo vápenocementové omítky stropů v rozsahu do 30 %</t>
  </si>
  <si>
    <t>-266328426</t>
  </si>
  <si>
    <t>92</t>
  </si>
  <si>
    <t>978012191</t>
  </si>
  <si>
    <t>Otlučení vnitřní vápenné nebo vápenocementové omítky stropů rákosových v rozsahu do 100 %</t>
  </si>
  <si>
    <t>-997743909</t>
  </si>
  <si>
    <t>"viz výkres D.1.1.34" 2,36*2,60</t>
  </si>
  <si>
    <t>93</t>
  </si>
  <si>
    <t>978015321</t>
  </si>
  <si>
    <t>Otlučení vnější vápenné nebo vápenocementové vnější omítky stupně členitosti 1 a 2 rozsahu do 10%</t>
  </si>
  <si>
    <t>-1862789864</t>
  </si>
  <si>
    <t>997</t>
  </si>
  <si>
    <t>Přesun sutě</t>
  </si>
  <si>
    <t>997002611</t>
  </si>
  <si>
    <t>Nakládání suti a vybouraných hmot</t>
  </si>
  <si>
    <t>-1945016279</t>
  </si>
  <si>
    <t>95</t>
  </si>
  <si>
    <t>997013211</t>
  </si>
  <si>
    <t>Vnitrostaveništní doprava suti a vybouraných hmot pro budovy v do 6 m ručně</t>
  </si>
  <si>
    <t>1735426930</t>
  </si>
  <si>
    <t>997013311</t>
  </si>
  <si>
    <t>Montáž a demontáž shozu suti v do 10 m</t>
  </si>
  <si>
    <t>1684430766</t>
  </si>
  <si>
    <t>8+8</t>
  </si>
  <si>
    <t>97</t>
  </si>
  <si>
    <t>997013321</t>
  </si>
  <si>
    <t>Příplatek k shozu suti v do 10 m za první a ZKD den použití</t>
  </si>
  <si>
    <t>-799945843</t>
  </si>
  <si>
    <t>16*5</t>
  </si>
  <si>
    <t>98</t>
  </si>
  <si>
    <t>997013501</t>
  </si>
  <si>
    <t>Odvoz suti a vybouraných hmot na skládku nebo meziskládku do 1 km se složením</t>
  </si>
  <si>
    <t>-931774256</t>
  </si>
  <si>
    <t>99</t>
  </si>
  <si>
    <t>997013509</t>
  </si>
  <si>
    <t>Příplatek k odvozu suti a vybouraných hmot na skládku ZKD 1 km přes 1 km</t>
  </si>
  <si>
    <t>-1342646723</t>
  </si>
  <si>
    <t>100</t>
  </si>
  <si>
    <t>997013801</t>
  </si>
  <si>
    <t>Poplatek za uložení stavebního betonového odpadu na skládce (skládkovné)</t>
  </si>
  <si>
    <t>1401319171</t>
  </si>
  <si>
    <t>"oddíl HSV" 89,008</t>
  </si>
  <si>
    <t>101</t>
  </si>
  <si>
    <t>997013831</t>
  </si>
  <si>
    <t>Poplatek za uložení stavebního směsného odpadu na skládce (skládkovné)</t>
  </si>
  <si>
    <t>-134902790</t>
  </si>
  <si>
    <t>93,231-89,008</t>
  </si>
  <si>
    <t>998</t>
  </si>
  <si>
    <t>Přesun hmot</t>
  </si>
  <si>
    <t>102</t>
  </si>
  <si>
    <t>998017002</t>
  </si>
  <si>
    <t>Přesun hmot s omezením mechanizace pro budovy v do 12 m</t>
  </si>
  <si>
    <t>-1909659600</t>
  </si>
  <si>
    <t>PSV</t>
  </si>
  <si>
    <t>Práce a dodávky PSV</t>
  </si>
  <si>
    <t>711</t>
  </si>
  <si>
    <t>Izolace proti vodě, vlhkosti a plynům</t>
  </si>
  <si>
    <t>103</t>
  </si>
  <si>
    <t>711111001</t>
  </si>
  <si>
    <t>Provedení izolace proti zemní vlhkosti vodorovné za studena nátěrem penetračním</t>
  </si>
  <si>
    <t>-1151369387</t>
  </si>
  <si>
    <t>"strop nad schodištěm - skladba V06" 2,90*3,30</t>
  </si>
  <si>
    <t>"viz výkres D.1.1.37" (2,36*1,25)+(1,00*0,30)+(0,90*0,90)</t>
  </si>
  <si>
    <t>104</t>
  </si>
  <si>
    <t>711112001</t>
  </si>
  <si>
    <t>Provedení izolace proti zemní vlhkosti svislé za studena nátěrem penetračním</t>
  </si>
  <si>
    <t>1922935038</t>
  </si>
  <si>
    <t xml:space="preserve">"soklová část" </t>
  </si>
  <si>
    <t>"viz výkres D.1.1.06" 10,00*0,80</t>
  </si>
  <si>
    <t>"viz výkres D.1.1.07" 32,70*0,80</t>
  </si>
  <si>
    <t>"viz výkres D.1.1.08" 10,00*0,80</t>
  </si>
  <si>
    <t>"viz výkres D.1.1.09" 32,70*0,80</t>
  </si>
  <si>
    <t>"komíny" ((0,50+0,50+0,80+0,80)*0,50*7)+((0,50+0,50+1,10+1,10)*0,50)</t>
  </si>
  <si>
    <t>105</t>
  </si>
  <si>
    <t>111631500</t>
  </si>
  <si>
    <t>lak asfaltový ALP/9 (MJ t) bal 9 kg</t>
  </si>
  <si>
    <t>-745564594</t>
  </si>
  <si>
    <t>Poznámka k položce:
Spotřeba 0,3-0,4kg/m2 dle povrchu, ředidlo technický benzín</t>
  </si>
  <si>
    <t>"množství převzato z položky č. 711111001" 253,53</t>
  </si>
  <si>
    <t>"množství převzato z položky č. 711112001" 146,706</t>
  </si>
  <si>
    <t>400,236*0,0003 'Přepočtené koeficientem množství</t>
  </si>
  <si>
    <t>106</t>
  </si>
  <si>
    <t>711131101</t>
  </si>
  <si>
    <t>Provedení izolace proti zemní vlhkosti pásy na sucho vodorovné AIP nebo tkaninou</t>
  </si>
  <si>
    <t>-205319163</t>
  </si>
  <si>
    <t>107</t>
  </si>
  <si>
    <t>628111200</t>
  </si>
  <si>
    <t>pás asfaltovaný A330</t>
  </si>
  <si>
    <t>1559715824</t>
  </si>
  <si>
    <t>239,9*1,15 'Přepočtené koeficientem množství</t>
  </si>
  <si>
    <t>108</t>
  </si>
  <si>
    <t>711141559</t>
  </si>
  <si>
    <t>Provedení izolace proti zemní vlhkosti pásy přitavením vodorovné NAIP</t>
  </si>
  <si>
    <t>1628231803</t>
  </si>
  <si>
    <t>109</t>
  </si>
  <si>
    <t>711142559</t>
  </si>
  <si>
    <t>Provedení izolace proti zemní vlhkosti pásy přitavením svislé NAIP</t>
  </si>
  <si>
    <t>1763502524</t>
  </si>
  <si>
    <t>110</t>
  </si>
  <si>
    <t>628322820</t>
  </si>
  <si>
    <t>pás těžký asfaltovaný V 60 S 35</t>
  </si>
  <si>
    <t>914657392</t>
  </si>
  <si>
    <t>400,236*1,2 'Přepočtené koeficientem množství</t>
  </si>
  <si>
    <t>111</t>
  </si>
  <si>
    <t>711161306</t>
  </si>
  <si>
    <t>Izolace proti zemní vlhkosti stěn foliemi nopovými pro běžné podmínky tl. 0,5 mm šířky 1,0 m</t>
  </si>
  <si>
    <t>-1625923929</t>
  </si>
  <si>
    <t>"viz výkres D.1.1.06" 10,00*1,00</t>
  </si>
  <si>
    <t>"viz výkres D.1.1.07" 32,70*1,00</t>
  </si>
  <si>
    <t>"viz výkres D.1.1.08" 10,00*1,00</t>
  </si>
  <si>
    <t>"viz výkres D.1.1.09" 32,70*1,00</t>
  </si>
  <si>
    <t>112</t>
  </si>
  <si>
    <t>711161381</t>
  </si>
  <si>
    <t>Izolace proti zemní vlhkosti foliemi nopovými ukončené horní lištou</t>
  </si>
  <si>
    <t>-609409238</t>
  </si>
  <si>
    <t>"zateplení soklu" (10,00+10,00+32,70+32,70-(1,45*4))</t>
  </si>
  <si>
    <t>113</t>
  </si>
  <si>
    <t>998711102</t>
  </si>
  <si>
    <t>Přesun hmot tonážní pro izolace proti vodě, vlhkosti a plynům v objektech výšky do 12 m</t>
  </si>
  <si>
    <t>1372873459</t>
  </si>
  <si>
    <t>713</t>
  </si>
  <si>
    <t>Izolace tepelné</t>
  </si>
  <si>
    <t>114</t>
  </si>
  <si>
    <t>713121111</t>
  </si>
  <si>
    <t>Montáž izolace tepelné podlah volně kladenými rohožemi, pásy, dílci, deskami 1 vrstva</t>
  </si>
  <si>
    <t>999168604</t>
  </si>
  <si>
    <t>"lodžie - spádová vrstva"</t>
  </si>
  <si>
    <t>115</t>
  </si>
  <si>
    <t>2837644</t>
  </si>
  <si>
    <t>deska z fenolické pěny tl. 60 mm (lambda=0,020 W/mK)</t>
  </si>
  <si>
    <t>-1091667058</t>
  </si>
  <si>
    <t>4,06*1,02 'Přepočtené koeficientem množství</t>
  </si>
  <si>
    <t>116</t>
  </si>
  <si>
    <t>713121121</t>
  </si>
  <si>
    <t>Montáž izolace tepelné podlah volně kladenými rohožemi, pásy, dílci, deskami 2 vrstvy</t>
  </si>
  <si>
    <t>1029557575</t>
  </si>
  <si>
    <t>117</t>
  </si>
  <si>
    <t>283723190</t>
  </si>
  <si>
    <t>deska z pěnového polystyrenu EPS 100 S 1000 x 500 x 160 mm</t>
  </si>
  <si>
    <t>-224322382</t>
  </si>
  <si>
    <t>Poznámka k položce:
lambda=0,037 [W / m K]</t>
  </si>
  <si>
    <t>239,9*2,04 'Přepočtené koeficientem množství</t>
  </si>
  <si>
    <t>118</t>
  </si>
  <si>
    <t>713131141</t>
  </si>
  <si>
    <t>Montáž izolace tepelné stěn a základů lepením celoplošně rohoží, pásů, dílců, desek</t>
  </si>
  <si>
    <t>-175923375</t>
  </si>
  <si>
    <t>"strop nad schodištěm - skladba V06" 2,95*3,26</t>
  </si>
  <si>
    <t>119</t>
  </si>
  <si>
    <t>283723210</t>
  </si>
  <si>
    <t>deska z pěnového polystyrenu EPS 100 S 1000 x 500 x 200 mm</t>
  </si>
  <si>
    <t>1672474962</t>
  </si>
  <si>
    <t>9,617*1,07 'Přepočtené koeficientem množství</t>
  </si>
  <si>
    <t>120</t>
  </si>
  <si>
    <t>713151111</t>
  </si>
  <si>
    <t>Montáž izolace tepelné střech šikmých kladené volně mezi krokve rohoží, pásů, desek</t>
  </si>
  <si>
    <t>-499725830</t>
  </si>
  <si>
    <t xml:space="preserve">"viz výkres D.1.1.34" </t>
  </si>
  <si>
    <t>"skladba V07" (3,60*3,80)*3</t>
  </si>
  <si>
    <t>"viz výkres D.1.1.33 - střešní římsa" ((33,00+33,00+10,20+10,20)*0,90)*2</t>
  </si>
  <si>
    <t>121</t>
  </si>
  <si>
    <t>631481050</t>
  </si>
  <si>
    <t>deska minerální střešní izolační 600x1200 mm tl. 120 mm (lambda=0,038 W/mK)</t>
  </si>
  <si>
    <t>1883979757</t>
  </si>
  <si>
    <t>"skladba V07" (3,60*3,80)</t>
  </si>
  <si>
    <t>"viz výkres D.1.1.33 - střešní římsa" ((33,00+33,00+10,20+10,20)*0,90)</t>
  </si>
  <si>
    <t>91,44*1,02 'Přepočtené koeficientem množství</t>
  </si>
  <si>
    <t>122</t>
  </si>
  <si>
    <t>631481020</t>
  </si>
  <si>
    <t>deska minerální střešní izolační 600x1200 mm tl. 60 mm (lambda=0,038 W/mK)</t>
  </si>
  <si>
    <t>-43048447</t>
  </si>
  <si>
    <t>"skladba V07" (3,60*3,80)*2</t>
  </si>
  <si>
    <t>105,12*1,02 'Přepočtené koeficientem množství</t>
  </si>
  <si>
    <t>123</t>
  </si>
  <si>
    <t>713191133</t>
  </si>
  <si>
    <t>Montáž izolace tepelné podlah, stropů vrchem nebo střech překrytí fólií s přelepeným spojem</t>
  </si>
  <si>
    <t>-1911031665</t>
  </si>
  <si>
    <t>"skladba V07" 3,50*4,50</t>
  </si>
  <si>
    <t>"viz výkres D.1.1.33 - římsa" (33,00+33,00+10,20+10,20)*1,50</t>
  </si>
  <si>
    <t>124</t>
  </si>
  <si>
    <t>283292950</t>
  </si>
  <si>
    <t>membrána podstřešní 150 g/m2 s aplikovanou spojovací páskou</t>
  </si>
  <si>
    <t>2117637034</t>
  </si>
  <si>
    <t>145,35*1,1 'Přepočtené koeficientem množství</t>
  </si>
  <si>
    <t>125</t>
  </si>
  <si>
    <t>998713102</t>
  </si>
  <si>
    <t>Přesun hmot tonážní pro izolace tepelné v objektech v do 12 m</t>
  </si>
  <si>
    <t>1938992931</t>
  </si>
  <si>
    <t>741</t>
  </si>
  <si>
    <t>Elektroinstalace - silnoproud</t>
  </si>
  <si>
    <t>126</t>
  </si>
  <si>
    <t>741410021</t>
  </si>
  <si>
    <t>Montáž vodič uzemňovací pásek průřezu do 120 mm2 v městské zástavbě v zemi</t>
  </si>
  <si>
    <t>2132925680</t>
  </si>
  <si>
    <t>32,70+32,70+11,20+11,20+6,00</t>
  </si>
  <si>
    <t>127</t>
  </si>
  <si>
    <t>354420620</t>
  </si>
  <si>
    <t>pás zemnící 30 x 4 mm FeZn</t>
  </si>
  <si>
    <t>1990952275</t>
  </si>
  <si>
    <t>128</t>
  </si>
  <si>
    <t>741420001</t>
  </si>
  <si>
    <t>Montáž drát nebo lano hromosvodné svodové D do 10 mm s podpěrou</t>
  </si>
  <si>
    <t>277105183</t>
  </si>
  <si>
    <t>6*3,50</t>
  </si>
  <si>
    <t>6*7,00</t>
  </si>
  <si>
    <t>129</t>
  </si>
  <si>
    <t>354410730</t>
  </si>
  <si>
    <t>drát průměr 10 mm FeZn</t>
  </si>
  <si>
    <t>-1091346163</t>
  </si>
  <si>
    <t>Poznámka k položce:
Hmotnost: 0,62 kg/m</t>
  </si>
  <si>
    <t>(6*3,50)/1,61</t>
  </si>
  <si>
    <t>13,043*1,05 'Přepočtené koeficientem množství</t>
  </si>
  <si>
    <t>130</t>
  </si>
  <si>
    <t>354410770</t>
  </si>
  <si>
    <t>drát průměr 8 mm AlMgSi</t>
  </si>
  <si>
    <t>-2029247076</t>
  </si>
  <si>
    <t>Poznámka k položce:
Hmotnost: 0,135 kg/m</t>
  </si>
  <si>
    <t>(6*7,00)/1,61</t>
  </si>
  <si>
    <t>131</t>
  </si>
  <si>
    <t>35441415</t>
  </si>
  <si>
    <t>podpěra vedení PV 1b 15 FeZn do zdiva 350 mm - prodloužené</t>
  </si>
  <si>
    <t>1557669367</t>
  </si>
  <si>
    <t>6*6</t>
  </si>
  <si>
    <t>132</t>
  </si>
  <si>
    <t>741420022</t>
  </si>
  <si>
    <t>Montáž svorka hromosvodná se 3 šrouby</t>
  </si>
  <si>
    <t>-277851526</t>
  </si>
  <si>
    <t>14+14+14+24+28+14</t>
  </si>
  <si>
    <t>133</t>
  </si>
  <si>
    <t>354418850</t>
  </si>
  <si>
    <t>svorka spojovací SS pro lano D8-10 mm</t>
  </si>
  <si>
    <t>1799043263</t>
  </si>
  <si>
    <t>134</t>
  </si>
  <si>
    <t>354419050</t>
  </si>
  <si>
    <t>svorka připojovací SOc k připojení okapových žlabů</t>
  </si>
  <si>
    <t>-216858560</t>
  </si>
  <si>
    <t>135</t>
  </si>
  <si>
    <t>354418950</t>
  </si>
  <si>
    <t>svorka připojovací SP1 k připojení kovových částí</t>
  </si>
  <si>
    <t>1228320750</t>
  </si>
  <si>
    <t>136</t>
  </si>
  <si>
    <t>354419860</t>
  </si>
  <si>
    <t>svorka odbočovací a spojovací SR 2a pro pásek 30x4 mm    FeZn</t>
  </si>
  <si>
    <t>1340391853</t>
  </si>
  <si>
    <t>5*2</t>
  </si>
  <si>
    <t>137</t>
  </si>
  <si>
    <t>354419960</t>
  </si>
  <si>
    <t>svorka odbočovací a spojovací SR 3a pro spojování kruhových a páskových vodičů    FeZn</t>
  </si>
  <si>
    <t>-1779062929</t>
  </si>
  <si>
    <t>6*2</t>
  </si>
  <si>
    <t>138</t>
  </si>
  <si>
    <t>354419250</t>
  </si>
  <si>
    <t>svorka zkušební SZ pro lano D6-12 mm   FeZn</t>
  </si>
  <si>
    <t>58003564</t>
  </si>
  <si>
    <t>139</t>
  </si>
  <si>
    <t>741420051</t>
  </si>
  <si>
    <t>Montáž vedení hromosvodné-úhelník nebo trubka s držáky do zdiva</t>
  </si>
  <si>
    <t>607936801</t>
  </si>
  <si>
    <t>140</t>
  </si>
  <si>
    <t>354418300</t>
  </si>
  <si>
    <t>úhelník ochranný OU 1.7 na ochranu svodu 1,7 m</t>
  </si>
  <si>
    <t>1623141781</t>
  </si>
  <si>
    <t>141</t>
  </si>
  <si>
    <t>354418360</t>
  </si>
  <si>
    <t>držák ochranného úhelníku do zdiva DOU FeZn</t>
  </si>
  <si>
    <t>1969402156</t>
  </si>
  <si>
    <t>142</t>
  </si>
  <si>
    <t>741420083</t>
  </si>
  <si>
    <t>Montáž vedení hromosvodné-štítek k označení svodu</t>
  </si>
  <si>
    <t>-2005394152</t>
  </si>
  <si>
    <t>143</t>
  </si>
  <si>
    <t>354421100</t>
  </si>
  <si>
    <t>štítek plastový č. 31 -  čísla svodů</t>
  </si>
  <si>
    <t>446955712</t>
  </si>
  <si>
    <t>144</t>
  </si>
  <si>
    <t>7436129</t>
  </si>
  <si>
    <t>Demontáž stávající svislého vedení bleskosvodu včetně úhelníků</t>
  </si>
  <si>
    <t>848875957</t>
  </si>
  <si>
    <t>145</t>
  </si>
  <si>
    <t>998741102</t>
  </si>
  <si>
    <t>Přesun hmot tonážní pro silnoproud v objektech v do 12 m</t>
  </si>
  <si>
    <t>-1255422360</t>
  </si>
  <si>
    <t>748</t>
  </si>
  <si>
    <t>Elektromontáže - osvětlovací zařízení a svítidla</t>
  </si>
  <si>
    <t>146</t>
  </si>
  <si>
    <t>7481111</t>
  </si>
  <si>
    <t xml:space="preserve">Demontáž a opětovná montáž vnějších nástěnných svítidel, včetně nastavení kabelů o tloušťku zatelení </t>
  </si>
  <si>
    <t>252521219</t>
  </si>
  <si>
    <t>147</t>
  </si>
  <si>
    <t>7481112</t>
  </si>
  <si>
    <t xml:space="preserve">Demontáž a opětovná montáž vnitřních stropních svítidel, včetně nastavení kabelů o tloušťku zatelení </t>
  </si>
  <si>
    <t>-2078769103</t>
  </si>
  <si>
    <t>"sklep" 12</t>
  </si>
  <si>
    <t>148</t>
  </si>
  <si>
    <t>7481113</t>
  </si>
  <si>
    <t>Demontáž a opětovná montáž vnitřních stropních svítidel, včetně nastavení kabelů o tloušťku zavěšení sdk podhledu</t>
  </si>
  <si>
    <t>1878439054</t>
  </si>
  <si>
    <t>"byty"</t>
  </si>
  <si>
    <t>"viz výkres D.1.1.02" 4*2</t>
  </si>
  <si>
    <t>"viz výkres D.1.1.03" 4*2</t>
  </si>
  <si>
    <t>762</t>
  </si>
  <si>
    <t>Konstrukce tesařské</t>
  </si>
  <si>
    <t>149</t>
  </si>
  <si>
    <t>762085112</t>
  </si>
  <si>
    <t>Montáž svorníků nebo šroubů délky do 300 mm</t>
  </si>
  <si>
    <t>1473993042</t>
  </si>
  <si>
    <t>150</t>
  </si>
  <si>
    <t>311971030</t>
  </si>
  <si>
    <t>tyč závitová pozinkovaná 4.6 M12x 1000 mm</t>
  </si>
  <si>
    <t>-89218375</t>
  </si>
  <si>
    <t>"dodatečné přikotvení pozednice" (((32,20+32,20+9,30+9,30)/1,50)+0,667)/3+0,333</t>
  </si>
  <si>
    <t>151</t>
  </si>
  <si>
    <t>311111300</t>
  </si>
  <si>
    <t>matice přesná šestihranná ČSN 021401 DIN 934 - 8, M 12</t>
  </si>
  <si>
    <t>tis kus</t>
  </si>
  <si>
    <t>-1964816829</t>
  </si>
  <si>
    <t>56*0,001 'Přepočtené koeficientem množství</t>
  </si>
  <si>
    <t>152</t>
  </si>
  <si>
    <t>311205180</t>
  </si>
  <si>
    <t>podložka DIN 125-A ZB D 12 mm,otvor 13 mm</t>
  </si>
  <si>
    <t>-2137772425</t>
  </si>
  <si>
    <t>153</t>
  </si>
  <si>
    <t>762331812</t>
  </si>
  <si>
    <t>Demontáž vázaných kcí krovů z hranolů průřezové plochy do 224 cm2</t>
  </si>
  <si>
    <t>554871254</t>
  </si>
  <si>
    <t>"stávající vykíře" 12,00</t>
  </si>
  <si>
    <t>154</t>
  </si>
  <si>
    <t>762332922</t>
  </si>
  <si>
    <t>Doplnění části střešní vazby z hranolů průřezové plochy do 224 cm2 včetně materiálu</t>
  </si>
  <si>
    <t>663359641</t>
  </si>
  <si>
    <t>"doplnění vazby v místě bouraného vykíře" 12</t>
  </si>
  <si>
    <t>155</t>
  </si>
  <si>
    <t>762341013</t>
  </si>
  <si>
    <t>Bednění střech rovných z desek OSB tl 15 mm na sraz šroubovaných na krokve</t>
  </si>
  <si>
    <t>-1434899688</t>
  </si>
  <si>
    <t>"viz výkres D.1.1.41 - markýza" 2,40*0,80*4</t>
  </si>
  <si>
    <t>156</t>
  </si>
  <si>
    <t>762342214</t>
  </si>
  <si>
    <t>Montáž laťování na střechách jednoduchých sklonu do 60° osové vzdálenosti do 360 mm</t>
  </si>
  <si>
    <t>577179647</t>
  </si>
  <si>
    <t>"viz výkres D.1.1.33 - římsa" (33,60+33,60+10,20+10,20)*1,40</t>
  </si>
  <si>
    <t>157</t>
  </si>
  <si>
    <t>605141140</t>
  </si>
  <si>
    <t>řezivo jehličnaté,střešní latě impregnované dl 4 - 5 m</t>
  </si>
  <si>
    <t>257913952</t>
  </si>
  <si>
    <t>"skladba V07" 3,50*4,50*6*0,04*0,06</t>
  </si>
  <si>
    <t>"viz výkres D.1.1.33 - římsa" (33,60+33,60+10,20+10,20)*1,40*6*0,04*0,06</t>
  </si>
  <si>
    <t>1,993*1,1 'Přepočtené koeficientem množství</t>
  </si>
  <si>
    <t>158</t>
  </si>
  <si>
    <t>762342812</t>
  </si>
  <si>
    <t>Demontáž laťování střech z latí osové vzdálenosti do 0,50 m</t>
  </si>
  <si>
    <t>-698670503</t>
  </si>
  <si>
    <t>159</t>
  </si>
  <si>
    <t>762395000</t>
  </si>
  <si>
    <t>Spojovací prostředky pro montáž krovu, bednění, laťování, světlíky, klíny</t>
  </si>
  <si>
    <t>-942899316</t>
  </si>
  <si>
    <t>"množství přezato z položky č. 605141140" 2,192</t>
  </si>
  <si>
    <t>"viz výkres D.1.1.42 - markýza" 2,40*0,80*0,015*4</t>
  </si>
  <si>
    <t>160</t>
  </si>
  <si>
    <t>7624210</t>
  </si>
  <si>
    <t>Příplatek k obložení stropu z desek OSB tl 15 mm za prolepení spojů PU lepidle a přelepení vzduchotěsnou páskou</t>
  </si>
  <si>
    <t>-595096464</t>
  </si>
  <si>
    <t>"viz výkres D.1.1.34" 2,36*2,65</t>
  </si>
  <si>
    <t>161</t>
  </si>
  <si>
    <t>762421023</t>
  </si>
  <si>
    <t>Obložení stropu z desek OSB tl 15 mm nebroušených na pero a drážku šroubovaných</t>
  </si>
  <si>
    <t>-2123990151</t>
  </si>
  <si>
    <t>162</t>
  </si>
  <si>
    <t>7624211</t>
  </si>
  <si>
    <t>Obložení stropu z desek sádrovláknitých tl 15 mm šroubovaných</t>
  </si>
  <si>
    <t>1324231309</t>
  </si>
  <si>
    <t>"viz výkres D.1.1.33, D.1.1.34 - střešní římsa" (33,00+33,00+10,20+10,20)*(0,20+0,10)</t>
  </si>
  <si>
    <t>"viz výkres D.1.1.41 - boky markýzy" 0,25*0,80*8</t>
  </si>
  <si>
    <t>163</t>
  </si>
  <si>
    <t>7624212</t>
  </si>
  <si>
    <t>Příplatek k obložení stropu z desek sádrovláknitých za vyříznutí otvoru 35x70 mm</t>
  </si>
  <si>
    <t>-647931418</t>
  </si>
  <si>
    <t>"viz výkres D.1.1.33 - římsa" 104</t>
  </si>
  <si>
    <t>164</t>
  </si>
  <si>
    <t>7624213</t>
  </si>
  <si>
    <t>Příplatek k obložení stropu z desek sádrovláknitých za vyříznutí otvoru 150x150 mm</t>
  </si>
  <si>
    <t>-1339548706</t>
  </si>
  <si>
    <t>"viz výkres D.1.1.41 - markýza" 4</t>
  </si>
  <si>
    <t>165</t>
  </si>
  <si>
    <t>762429001</t>
  </si>
  <si>
    <t>Montáž obložení stropu podkladový rošt</t>
  </si>
  <si>
    <t>-1787291144</t>
  </si>
  <si>
    <t>"viz výkres D.1.1.33, D.1.1.34 - střešní římsa" (33,00+33,00+10,20+10,20)*2</t>
  </si>
  <si>
    <t>"viz výkres D.1.1.34" (3,80*6)+(3,10*5)</t>
  </si>
  <si>
    <t>"viz výkres D.1.1.41 - markýza" 2,40*3*4</t>
  </si>
  <si>
    <t>166</t>
  </si>
  <si>
    <t>612211000</t>
  </si>
  <si>
    <t>hranol konstrukční masivní KVH Nsi 40 x 60 x 5000 mm, smrkové nepohledové</t>
  </si>
  <si>
    <t>-1471606454</t>
  </si>
  <si>
    <t>"viz výkres D.1.1.33, D.1.1.34 - střešní římsa" (33,00+33,00+10,20+10,20)</t>
  </si>
  <si>
    <t>115,2*1,1 'Přepočtené koeficientem množství</t>
  </si>
  <si>
    <t>167</t>
  </si>
  <si>
    <t>612211060</t>
  </si>
  <si>
    <t>hranol konstrukční masivní KVH Nsi 60 x 80 x 5000 mm, smrkové nepohledové</t>
  </si>
  <si>
    <t>1409900965</t>
  </si>
  <si>
    <t>86,4*1,1 'Přepočtené koeficientem množství</t>
  </si>
  <si>
    <t>168</t>
  </si>
  <si>
    <t>1411678431</t>
  </si>
  <si>
    <t>"viz výkres D.1.1.34" ((3,80*6)+(3,10*5))*0,04*0,06</t>
  </si>
  <si>
    <t>0,092*1,1 'Přepočtené koeficientem množství</t>
  </si>
  <si>
    <t>169</t>
  </si>
  <si>
    <t>762495000</t>
  </si>
  <si>
    <t>Spojovací prostředky pro montáž olištování, obložení stropů, střešních podhledů a stěn</t>
  </si>
  <si>
    <t>1317582676</t>
  </si>
  <si>
    <t>"nožství převzato z položky č. 762421023" 6,254</t>
  </si>
  <si>
    <t>"nožství převzato z položky č. 7624211" 35,20</t>
  </si>
  <si>
    <t>170</t>
  </si>
  <si>
    <t>762841811</t>
  </si>
  <si>
    <t>Demontáž podbíjení obkladů stropů a střech sklonu do 60° z hrubých prken tl do 35 mm</t>
  </si>
  <si>
    <t>-2101719388</t>
  </si>
  <si>
    <t>171</t>
  </si>
  <si>
    <t>998762102</t>
  </si>
  <si>
    <t>Přesun hmot tonážní pro kce tesařské v objektech v do 12 m</t>
  </si>
  <si>
    <t>-320422874</t>
  </si>
  <si>
    <t>763</t>
  </si>
  <si>
    <t>Konstrukce suché výstavby</t>
  </si>
  <si>
    <t>172</t>
  </si>
  <si>
    <t>763111622</t>
  </si>
  <si>
    <t>Montáž desek tl 15 mm SDK</t>
  </si>
  <si>
    <t>2116273951</t>
  </si>
  <si>
    <t>"strojovna 3.02" ((2,35+0,75+2,30+1,55+1,25)*3,00)-(0,90*2,00)</t>
  </si>
  <si>
    <t>"strojovna 3.03" ((0,65+2,45+1,20+1,60+2,30)*3,00)-(0,90*2,00)</t>
  </si>
  <si>
    <t>173</t>
  </si>
  <si>
    <t>590305250</t>
  </si>
  <si>
    <t>deska protipožární sdk "DF" tl. 15,0 mm</t>
  </si>
  <si>
    <t>1011453810</t>
  </si>
  <si>
    <t>45,6*1,1 'Přepočtené koeficientem množství</t>
  </si>
  <si>
    <t>174</t>
  </si>
  <si>
    <t>763121421</t>
  </si>
  <si>
    <t>SDK stěna předsazená tl 62,5 mm profil CW+UW 50 deska 1xDF 12,5 TI 40 mm EI 30</t>
  </si>
  <si>
    <t>1000397860</t>
  </si>
  <si>
    <t>"zakrytí VZT vedení" 16,00*0,80</t>
  </si>
  <si>
    <t>175</t>
  </si>
  <si>
    <t>763131411</t>
  </si>
  <si>
    <t>SDK podhled desky 1xA 12,5 bez TI dvouvrstvá spodní kce profil CD+UD</t>
  </si>
  <si>
    <t>-989097717</t>
  </si>
  <si>
    <t>"viz výkes D.1.1.02" 8,80+9,40+9,20+9,10</t>
  </si>
  <si>
    <t>"viz výkes D.1.1.03" 8,60+9,10+9,20+8,80</t>
  </si>
  <si>
    <t>176</t>
  </si>
  <si>
    <t>763131622</t>
  </si>
  <si>
    <t>Montáž desek tl. 15 mm SDK podhled</t>
  </si>
  <si>
    <t>105387879</t>
  </si>
  <si>
    <t>"strojovna 3.02" 5,00</t>
  </si>
  <si>
    <t>"strojovna 3.03" 4,60</t>
  </si>
  <si>
    <t>177</t>
  </si>
  <si>
    <t>-1607656491</t>
  </si>
  <si>
    <t>9,6*1,1 'Přepočtené koeficientem množství</t>
  </si>
  <si>
    <t>178</t>
  </si>
  <si>
    <t>763171112</t>
  </si>
  <si>
    <t>Montáž revizních klapek SDK kcí vel. do 0,25 m2 pro příčky a předsazené stěny</t>
  </si>
  <si>
    <t>-1023612675</t>
  </si>
  <si>
    <t>179</t>
  </si>
  <si>
    <t>59030159</t>
  </si>
  <si>
    <t>klapka revizní do sdk systémů 12,5 mm 30x30 cm</t>
  </si>
  <si>
    <t>-1399267720</t>
  </si>
  <si>
    <t>180</t>
  </si>
  <si>
    <t>763171212</t>
  </si>
  <si>
    <t>Montáž revizních klapek SDK kcí vel. do 0,25 m2 pro podhledy</t>
  </si>
  <si>
    <t>593074506</t>
  </si>
  <si>
    <t>181</t>
  </si>
  <si>
    <t>59030130</t>
  </si>
  <si>
    <t>klapka revizní pro sdk podhledy systémů 12,5 mm 30x30 cm</t>
  </si>
  <si>
    <t>1807222912</t>
  </si>
  <si>
    <t>182</t>
  </si>
  <si>
    <t>763171214</t>
  </si>
  <si>
    <t>Montáž revizních klapek SDK kcí vel. do 1 m2 pro podhledy</t>
  </si>
  <si>
    <t>-695202810</t>
  </si>
  <si>
    <t>"viz výkres D.1.1.02" 4</t>
  </si>
  <si>
    <t>"viz výkres D.1.1.03" 4</t>
  </si>
  <si>
    <t>183</t>
  </si>
  <si>
    <t>59030157</t>
  </si>
  <si>
    <t>klapka revizní pro sdk podhledy 12,5 mm 80x80 cm</t>
  </si>
  <si>
    <t>1952430446</t>
  </si>
  <si>
    <t>184</t>
  </si>
  <si>
    <t>763711221</t>
  </si>
  <si>
    <t>Montáž dřevostaveb stěn a příček z panelů výšky do 10 m tl do 240 mm plochy do 3 m2</t>
  </si>
  <si>
    <t>1200772647</t>
  </si>
  <si>
    <t>"strojovna 3.02" ((2,35+2,70+0,75+1,55+1,45)*3,00)-(0,90*2,00)</t>
  </si>
  <si>
    <t>"strojovna 3.03" ((2,60+0,85+1,40+1,55+2,25)*3,00)-(0,90*2,00)</t>
  </si>
  <si>
    <t>"opláštění stoupaček na půdě" ((0,70+0,70+0,70+0,70)*2,80)+((1,10+0,35)*2,80)</t>
  </si>
  <si>
    <t>185</t>
  </si>
  <si>
    <t>2837647</t>
  </si>
  <si>
    <t>samonosný stěnový panel technologie SIPs, složení OSB 15 mm + EPS 150 s tl. 140 mm + OSB 15 mm</t>
  </si>
  <si>
    <t>1265650717</t>
  </si>
  <si>
    <t>Poznámka k položce:
Součinitel prostupu tepla U* (W/m2 K)=0,22</t>
  </si>
  <si>
    <t>60,65*1,05 'Přepočtené koeficientem množství</t>
  </si>
  <si>
    <t>186</t>
  </si>
  <si>
    <t>763781222</t>
  </si>
  <si>
    <t>Montáž dřevostaveb stropní konstrukce v do 10 m z panelů tl do 240 mm plochy do 10 m2</t>
  </si>
  <si>
    <t>1556522297</t>
  </si>
  <si>
    <t>"strojovna 3.02" (3,10*2,05)+(0,90*0,55)</t>
  </si>
  <si>
    <t>"strojovna 3.03" (2,90*2,05)+(0,85*0,55)</t>
  </si>
  <si>
    <t>"opláštění stoupaček na půdě" 1,00*0,70</t>
  </si>
  <si>
    <t>187</t>
  </si>
  <si>
    <t>2837648</t>
  </si>
  <si>
    <t>samonosný stropní panel technologie SIPs, složení OSB 15 mm + EPS 150 s tl. 140 mm + OSB 15 mm</t>
  </si>
  <si>
    <t>-2033418459</t>
  </si>
  <si>
    <t>13,963*1,05 'Přepočtené koeficientem množství</t>
  </si>
  <si>
    <t>188</t>
  </si>
  <si>
    <t>998763101</t>
  </si>
  <si>
    <t>Přesun hmot tonážní pro dřevostavby v objektech v do 12 m</t>
  </si>
  <si>
    <t>-136455362</t>
  </si>
  <si>
    <t>764</t>
  </si>
  <si>
    <t>Konstrukce klempířské</t>
  </si>
  <si>
    <t>189</t>
  </si>
  <si>
    <t>764001821</t>
  </si>
  <si>
    <t>Demontáž krytiny ze svitků nebo tabulí do suti</t>
  </si>
  <si>
    <t>-764386120</t>
  </si>
  <si>
    <t>"stříšky před vstupy" (3,60*0,40*2)+(3,50*0,60*2)</t>
  </si>
  <si>
    <t>190</t>
  </si>
  <si>
    <t>764002413</t>
  </si>
  <si>
    <t>Montáž strukturované oddělovací rohože</t>
  </si>
  <si>
    <t>941465094</t>
  </si>
  <si>
    <t>"viz výkres D.1.1.41 - markýza" (2,40*(0,80+0,30))*4</t>
  </si>
  <si>
    <t>"viz výkres D.1.1.41 - boky markýzy" (0,30*0,80)*8</t>
  </si>
  <si>
    <t>191</t>
  </si>
  <si>
    <t>283292230</t>
  </si>
  <si>
    <t>fólie strukturovaná pod plechovou krytinu 1,5 x 30 m</t>
  </si>
  <si>
    <t>-1077892923</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</si>
  <si>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</si>
  <si>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12,48*1,15 'Přepočtené koeficientem množství</t>
  </si>
  <si>
    <t>192</t>
  </si>
  <si>
    <t>764002851</t>
  </si>
  <si>
    <t>Demontáž oplechování parapetů do suti</t>
  </si>
  <si>
    <t>1844593838</t>
  </si>
  <si>
    <t>1,32*6</t>
  </si>
  <si>
    <t>1,32*4</t>
  </si>
  <si>
    <t>0,70*8</t>
  </si>
  <si>
    <t>1,32*8</t>
  </si>
  <si>
    <t>1,33*4</t>
  </si>
  <si>
    <t>1,33</t>
  </si>
  <si>
    <t>0,65*6</t>
  </si>
  <si>
    <t>"balkón. dveře na balkón" 1,33*2</t>
  </si>
  <si>
    <t>193</t>
  </si>
  <si>
    <t>764002861</t>
  </si>
  <si>
    <t>Demontáž oplechování říms a ozdobných prvků do suti</t>
  </si>
  <si>
    <t>-40547509</t>
  </si>
  <si>
    <t>194</t>
  </si>
  <si>
    <t>764004801</t>
  </si>
  <si>
    <t>Demontáž podokapního žlabu do suti</t>
  </si>
  <si>
    <t>1819978922</t>
  </si>
  <si>
    <t>"viz výkres D.1.1.04" 10,70+10,70+33,60+33,60</t>
  </si>
  <si>
    <t>195</t>
  </si>
  <si>
    <t>764004861</t>
  </si>
  <si>
    <t>Demontáž svodu do suti</t>
  </si>
  <si>
    <t>601940457</t>
  </si>
  <si>
    <t>5*9,70</t>
  </si>
  <si>
    <t>196</t>
  </si>
  <si>
    <t>764141431</t>
  </si>
  <si>
    <t>Krytina střechy rovné drážkováním z tabulí z TiZn předzvětralého plechu sklonu do 30°</t>
  </si>
  <si>
    <t>1794116803</t>
  </si>
  <si>
    <t>"viz výkres D.1.1.42 - markýza" (2,40*(0,80+0,30))*4</t>
  </si>
  <si>
    <t>197</t>
  </si>
  <si>
    <t>-340217538</t>
  </si>
  <si>
    <t>"okna 1.PP" (1,17*11)+(1,33*4)</t>
  </si>
  <si>
    <t>198</t>
  </si>
  <si>
    <t>764541405</t>
  </si>
  <si>
    <t>Žlab podokapní půlkruhový z TiZn předzvětralého plechu rš 330 mm</t>
  </si>
  <si>
    <t>-179386265</t>
  </si>
  <si>
    <t>199</t>
  </si>
  <si>
    <t>764541425</t>
  </si>
  <si>
    <t>Roh nebo kout půlkruhového podokapního žlabu z TiZn předzvětralého plechu rš 330 mm</t>
  </si>
  <si>
    <t>-1021995636</t>
  </si>
  <si>
    <t>"viz výkres D.1.1.04" 4</t>
  </si>
  <si>
    <t>200</t>
  </si>
  <si>
    <t>764541446</t>
  </si>
  <si>
    <t>Kotlík oválný (trychtýřový) pro podokapní žlaby z TiZn předzvětralého plechu 330/100 mm</t>
  </si>
  <si>
    <t>-1643118322</t>
  </si>
  <si>
    <t>"viz výkres D.1.1.04" 5</t>
  </si>
  <si>
    <t>201</t>
  </si>
  <si>
    <t>764548423</t>
  </si>
  <si>
    <t>Svody kruhové včetně objímek, kolen, odskoků z TiZn předzvětralého plechu průměru 100 mm</t>
  </si>
  <si>
    <t>-54118195</t>
  </si>
  <si>
    <t>202</t>
  </si>
  <si>
    <t>998764102</t>
  </si>
  <si>
    <t>Přesun hmot tonážní pro konstrukce klempířské v objektech v do 12 m</t>
  </si>
  <si>
    <t>1970212977</t>
  </si>
  <si>
    <t>765</t>
  </si>
  <si>
    <t>Krytina skládaná</t>
  </si>
  <si>
    <t>203</t>
  </si>
  <si>
    <t>765111017</t>
  </si>
  <si>
    <t>Montáž krytiny keramické drážkové sklonu do 30° na sucho přes 13 do 14 ks/m2</t>
  </si>
  <si>
    <t>-2000171881</t>
  </si>
  <si>
    <t>204</t>
  </si>
  <si>
    <t>596604000</t>
  </si>
  <si>
    <t>taška ražená režná základní 27,5 x 43,3 cm - přesný typ bude určen dle stávající střešní krytiny</t>
  </si>
  <si>
    <t>-459231903</t>
  </si>
  <si>
    <t>Poznámka k položce:
Spotřeba: 12 kus/m2</t>
  </si>
  <si>
    <t xml:space="preserve">"náhrada za poškozené tašky" </t>
  </si>
  <si>
    <t>138,39*2,5 'Přepočtené koeficientem množství</t>
  </si>
  <si>
    <t>205</t>
  </si>
  <si>
    <t>765111231</t>
  </si>
  <si>
    <t>Montáž krytiny keramické nároží do malty</t>
  </si>
  <si>
    <t>2072566593</t>
  </si>
  <si>
    <t>"viz výkres D.1.1.04" 1,80*4</t>
  </si>
  <si>
    <t>206</t>
  </si>
  <si>
    <t>596605500</t>
  </si>
  <si>
    <t>hřebenáč č.2 drážkový,šířka 21 cm, k taškám ze Šlapanic, režná</t>
  </si>
  <si>
    <t>-1359087264</t>
  </si>
  <si>
    <t>Poznámka k položce:
Spotřeba: 3 kus/bm</t>
  </si>
  <si>
    <t>7,2*3,1111 'Přepočtené koeficientem množství</t>
  </si>
  <si>
    <t>207</t>
  </si>
  <si>
    <t>765111803</t>
  </si>
  <si>
    <t>Demontáž krytiny keramické drážkové sklonu do 30° na sucho k dalšímu použití</t>
  </si>
  <si>
    <t>-1772613540</t>
  </si>
  <si>
    <t>208</t>
  </si>
  <si>
    <t>765111869</t>
  </si>
  <si>
    <t>Demontáž krytiny keramické hřebenů a nároží sklonu do 30° s tvrdou maltou do suti</t>
  </si>
  <si>
    <t>-1702450249</t>
  </si>
  <si>
    <t>209</t>
  </si>
  <si>
    <t>765113911</t>
  </si>
  <si>
    <t>Příplatek ke krytině keramické za sklon přes 30° do 40°</t>
  </si>
  <si>
    <t>-1891974835</t>
  </si>
  <si>
    <t>210</t>
  </si>
  <si>
    <t>998765102</t>
  </si>
  <si>
    <t>Přesun hmot tonážní pro krytiny skládané v objektech v do 12 m</t>
  </si>
  <si>
    <t>-376590456</t>
  </si>
  <si>
    <t>766</t>
  </si>
  <si>
    <t>Konstrukce truhlářské</t>
  </si>
  <si>
    <t>211</t>
  </si>
  <si>
    <t>766622131</t>
  </si>
  <si>
    <t>Montáž plastových oken plochy přes 1 m2 otevíravých výšky do 1,5 m s rámem do zdiva</t>
  </si>
  <si>
    <t>1036790331</t>
  </si>
  <si>
    <t>(1,33*1,34)</t>
  </si>
  <si>
    <t>(0,65*1,35)*6</t>
  </si>
  <si>
    <t>212</t>
  </si>
  <si>
    <t>766622132</t>
  </si>
  <si>
    <t>Montáž plastových oken plochy přes 1 m2 otevíravých výšky do 2,5 m s rámem do zdiva</t>
  </si>
  <si>
    <t>546436923</t>
  </si>
  <si>
    <t>213</t>
  </si>
  <si>
    <t>766622216</t>
  </si>
  <si>
    <t>Montáž plastových oken plochy do 1 m2 otevíravých s rámem do zdiva</t>
  </si>
  <si>
    <t>-370069857</t>
  </si>
  <si>
    <t>"viz výkres D.1.1.01" 15</t>
  </si>
  <si>
    <t>214</t>
  </si>
  <si>
    <t>61140018</t>
  </si>
  <si>
    <t>1314373476</t>
  </si>
  <si>
    <t>"viz výkres D.1.1.01" 11</t>
  </si>
  <si>
    <t>215</t>
  </si>
  <si>
    <t>61140019</t>
  </si>
  <si>
    <t>2087923516</t>
  </si>
  <si>
    <t>216</t>
  </si>
  <si>
    <t>514119624</t>
  </si>
  <si>
    <t xml:space="preserve">"náhrada stávajících oken nesplňující uvedený parametr - bližší specifikaci viz výkres D.1.1" </t>
  </si>
  <si>
    <t>217</t>
  </si>
  <si>
    <t>766622832</t>
  </si>
  <si>
    <t>Demontáž rámu zdvojených oken dřevěných nebo plastových do 2m2 k opětovnému použití</t>
  </si>
  <si>
    <t>1880111082</t>
  </si>
  <si>
    <t>218</t>
  </si>
  <si>
    <t>766622833</t>
  </si>
  <si>
    <t>Demontáž rámu zdvojených oken dřevěných nebo plastových do 4m2 k opětovnému použití</t>
  </si>
  <si>
    <t>-1571224606</t>
  </si>
  <si>
    <t>219</t>
  </si>
  <si>
    <t>766622861</t>
  </si>
  <si>
    <t>Vyvěšení nebo zavěšení křídel dřevěných nebo plastových okenních do 1,5 m2</t>
  </si>
  <si>
    <t>-464425390</t>
  </si>
  <si>
    <t>"viz výkres D.1.1.07" (2*10)+(1*16)</t>
  </si>
  <si>
    <t>"viz výkres D.1.1.09" 2*14</t>
  </si>
  <si>
    <t>220</t>
  </si>
  <si>
    <t>7666294</t>
  </si>
  <si>
    <t>Dodávka a montáž tepelně izolačních hranolů - systémové provedení předsazené montáže oken</t>
  </si>
  <si>
    <t>-1265969067</t>
  </si>
  <si>
    <t>(1,32+1,32+1,60+1,60)*6</t>
  </si>
  <si>
    <t>(1,32+1,32+1,28+1,28)*4</t>
  </si>
  <si>
    <t>(0,70+0,70+1,28+1,28)*8</t>
  </si>
  <si>
    <t>(1,32+1,32+1,90+1,90)*8</t>
  </si>
  <si>
    <t>(1,33+1,33+1,27+1,27)*4</t>
  </si>
  <si>
    <t>(0,70+0,70+1,17+1,17)*8</t>
  </si>
  <si>
    <t>"balkón. dveře na balkón" (1,33+1,33+2,40+2,40)*2</t>
  </si>
  <si>
    <t>221</t>
  </si>
  <si>
    <t>766629415</t>
  </si>
  <si>
    <t>Příplatek k montáži oken rovné ostění fólie připojovací spára do 65 mm</t>
  </si>
  <si>
    <t>-463463354</t>
  </si>
  <si>
    <t>"balkón. dveře na balkón" (1,33+1,33+2,30+2,30)*2</t>
  </si>
  <si>
    <t>"dveře vchodové" (1,45+1,45+2,20+2,20)*4</t>
  </si>
  <si>
    <t>222</t>
  </si>
  <si>
    <t>7666600</t>
  </si>
  <si>
    <t>Příplatek za úpravu zlepšující tepelný parametr vnitřních dveří s požární odolností (bližší specifikace viz výkres D.1.1)</t>
  </si>
  <si>
    <t>-1318380706</t>
  </si>
  <si>
    <t>"viz výkres D.1.1.04" 3</t>
  </si>
  <si>
    <t>223</t>
  </si>
  <si>
    <t>766660021</t>
  </si>
  <si>
    <t>Montáž dveřních křídel otvíravých 1křídlových š do 0,8 m požárních do ocelové zárubně</t>
  </si>
  <si>
    <t>1424898254</t>
  </si>
  <si>
    <t>224</t>
  </si>
  <si>
    <t>611656100</t>
  </si>
  <si>
    <t>1130544312</t>
  </si>
  <si>
    <t>225</t>
  </si>
  <si>
    <t>766660022</t>
  </si>
  <si>
    <t>Montáž dveřních křídel otvíravých 1křídlových š přes 0,8 m požárních do ocelové zárubně</t>
  </si>
  <si>
    <t>1470027228</t>
  </si>
  <si>
    <t>226</t>
  </si>
  <si>
    <t>611656110</t>
  </si>
  <si>
    <t>-1174244545</t>
  </si>
  <si>
    <t>227</t>
  </si>
  <si>
    <t>61165622</t>
  </si>
  <si>
    <t>-1503425611</t>
  </si>
  <si>
    <t>228</t>
  </si>
  <si>
    <t>766660717</t>
  </si>
  <si>
    <t>Montáž dveřních křídel samozavírače na ocelovou zárubeň</t>
  </si>
  <si>
    <t>-636656236</t>
  </si>
  <si>
    <t>229</t>
  </si>
  <si>
    <t>54917260X</t>
  </si>
  <si>
    <t xml:space="preserve">samozavírač protipožárních dveří </t>
  </si>
  <si>
    <t>-396748728</t>
  </si>
  <si>
    <t>230</t>
  </si>
  <si>
    <t>76666072</t>
  </si>
  <si>
    <t>Montáž dveřního kování - klika/klika</t>
  </si>
  <si>
    <t>1761925449</t>
  </si>
  <si>
    <t>231</t>
  </si>
  <si>
    <t>549146200</t>
  </si>
  <si>
    <t>klika včetně rozet a montážního materiálu nerez</t>
  </si>
  <si>
    <t>1715803830</t>
  </si>
  <si>
    <t>Poznámka k položce:
č.zboží ACE00086 cena zahrnuje kování včetně rozet a montážního materiálu.</t>
  </si>
  <si>
    <t>232</t>
  </si>
  <si>
    <t>766660722</t>
  </si>
  <si>
    <t>Montáž dveřního kování - zámku</t>
  </si>
  <si>
    <t>-1211108335</t>
  </si>
  <si>
    <t>233</t>
  </si>
  <si>
    <t>549641100</t>
  </si>
  <si>
    <t>vložka zámková cylindrická oboustranná FAB</t>
  </si>
  <si>
    <t>1112851558</t>
  </si>
  <si>
    <t>234</t>
  </si>
  <si>
    <t>766691510</t>
  </si>
  <si>
    <t>Montáž těsnění oken a balkónových dveří polyuretanovou páskou</t>
  </si>
  <si>
    <t>-1504614442</t>
  </si>
  <si>
    <t>"viz výkres D.1.1"</t>
  </si>
  <si>
    <t>"těsnění do vstupních dveří do bytů" 8*5</t>
  </si>
  <si>
    <t>235</t>
  </si>
  <si>
    <t>2861815</t>
  </si>
  <si>
    <t>páska těsnící do vchodových dveří</t>
  </si>
  <si>
    <t>-1966331079</t>
  </si>
  <si>
    <t>40*1,02 'Přepočtené koeficientem množství</t>
  </si>
  <si>
    <t>236</t>
  </si>
  <si>
    <t>766691914</t>
  </si>
  <si>
    <t>Vyvěšení nebo zavěšení dřevěných křídel dveří pl do 2 m2</t>
  </si>
  <si>
    <t>-1961087928</t>
  </si>
  <si>
    <t>237</t>
  </si>
  <si>
    <t>766694121</t>
  </si>
  <si>
    <t>Montáž parapetních desek dřevěných nebo plastových šířky přes 30 cm délky do 1,0 m</t>
  </si>
  <si>
    <t>-980059060</t>
  </si>
  <si>
    <t>"viz výkres D.1.1.02" 8</t>
  </si>
  <si>
    <t>"viz výkres D.1.1.03" 6</t>
  </si>
  <si>
    <t>238</t>
  </si>
  <si>
    <t>766694122</t>
  </si>
  <si>
    <t>Montáž parapetních dřevěných nebo plastových šířky přes 30 cm délky do 1,6 m</t>
  </si>
  <si>
    <t>-1967393788</t>
  </si>
  <si>
    <t>"viz výkres D.1.1.02" 6+4</t>
  </si>
  <si>
    <t>"viz výkres D.1.1.03" 8+4+1</t>
  </si>
  <si>
    <t>239</t>
  </si>
  <si>
    <t>607941070</t>
  </si>
  <si>
    <t>deska parapetní dřevotřísková vnitřní 0,5 x 1 m</t>
  </si>
  <si>
    <t>1738654367</t>
  </si>
  <si>
    <t>39,91*1,05 'Přepočtené koeficientem množství</t>
  </si>
  <si>
    <t>240</t>
  </si>
  <si>
    <t>998766102</t>
  </si>
  <si>
    <t>Přesun hmot tonážní pro konstrukce truhlářské v objektech v do 12 m</t>
  </si>
  <si>
    <t>-321561137</t>
  </si>
  <si>
    <t>767</t>
  </si>
  <si>
    <t>Konstrukce zámečnické</t>
  </si>
  <si>
    <t>241</t>
  </si>
  <si>
    <t>76716181</t>
  </si>
  <si>
    <t>Demontáž nevyužívaných rozvodů na fasádě</t>
  </si>
  <si>
    <t>1156101261</t>
  </si>
  <si>
    <t>242</t>
  </si>
  <si>
    <t>767161813</t>
  </si>
  <si>
    <t>Demontáž zábradlí rovného nerozebíratelného hmotnosti 1m zábradlí do 20 kg</t>
  </si>
  <si>
    <t>286414994</t>
  </si>
  <si>
    <t>"okna" 1,20*8</t>
  </si>
  <si>
    <t>"balkón" 1,50*2</t>
  </si>
  <si>
    <t>243</t>
  </si>
  <si>
    <t>76716182</t>
  </si>
  <si>
    <t>Demontáž a opětovná montáž fasádních štítků s označenám ulic a čísel popisných</t>
  </si>
  <si>
    <t>67901648</t>
  </si>
  <si>
    <t>244</t>
  </si>
  <si>
    <t>76716183</t>
  </si>
  <si>
    <t>Demontáž fasádních větracích mřížek a konzol pro vlajky</t>
  </si>
  <si>
    <t>1694291490</t>
  </si>
  <si>
    <t>245</t>
  </si>
  <si>
    <t>76716184</t>
  </si>
  <si>
    <t>Demontáž a opětovná montáž (na úroveň nového zateplení) zvonků a krabiček s telefonním vedením</t>
  </si>
  <si>
    <t>571025895</t>
  </si>
  <si>
    <t>246</t>
  </si>
  <si>
    <t>76716185</t>
  </si>
  <si>
    <t>Demontáž a přemístění lapače střešních splavenin včetně potřebné úpravy vedení ležaté dešťové kanalizace</t>
  </si>
  <si>
    <t>1687005632</t>
  </si>
  <si>
    <t>247</t>
  </si>
  <si>
    <t>76716186</t>
  </si>
  <si>
    <t>Přemístěných stávajících satelitů z fasády na společné nástřešní tyče včetně přívodních kabelů</t>
  </si>
  <si>
    <t>-103705811</t>
  </si>
  <si>
    <t>248</t>
  </si>
  <si>
    <t>76716187</t>
  </si>
  <si>
    <t>Dodávka a montáž venkovního čístícího škrabáku 400x600 mm vsazeného do systémové vany z polymerbetonu</t>
  </si>
  <si>
    <t>1197825698</t>
  </si>
  <si>
    <t>Poznámka k položce:
Cena položky musí obsahovat i napojení na dešťovou kanalizaci v délce 10,0 m včetně zemních prací</t>
  </si>
  <si>
    <t>"viz výkres D.1.1.36" 4</t>
  </si>
  <si>
    <t>249</t>
  </si>
  <si>
    <t>76716188</t>
  </si>
  <si>
    <t>Dodávka a montáž nerezových dvířek  600x600 mm včetně rámečku na šířku zateplení</t>
  </si>
  <si>
    <t>-1238180808</t>
  </si>
  <si>
    <t>"plynová skříň" 1</t>
  </si>
  <si>
    <t>"elektro skříň, telefon" 2</t>
  </si>
  <si>
    <t>250</t>
  </si>
  <si>
    <t>76716189</t>
  </si>
  <si>
    <t>Dodávka a montáž nerezových dvířek  1300x500 mm včetně rámečku na šířku zateplení</t>
  </si>
  <si>
    <t>704509147</t>
  </si>
  <si>
    <t>"elektro skříň" 2</t>
  </si>
  <si>
    <t>251</t>
  </si>
  <si>
    <t>76781261</t>
  </si>
  <si>
    <t>Dodávka a montáž ocelové markýzy nad vstupem, k-ce nýtovaná pásovina, včetně kotvení a povrchové úpravy žárovým zinkováním - bližší specifikace viz výkres D.1.1.41</t>
  </si>
  <si>
    <t>1342055358</t>
  </si>
  <si>
    <t>252</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</si>
  <si>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</si>
  <si>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</si>
  <si>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-1194600703</t>
  </si>
  <si>
    <t>253</t>
  </si>
  <si>
    <t>76781263</t>
  </si>
  <si>
    <t>Dodávka a montáž ocelového balkónu se zábradlím (částečně se použije původní) včetně kotvení a povrchové úpravy žárovým zinkováním - bližší specifikace viz výkres D.1.1.40, D1.1.1.41</t>
  </si>
  <si>
    <t>-1898888327</t>
  </si>
  <si>
    <t>254</t>
  </si>
  <si>
    <t>76781265</t>
  </si>
  <si>
    <t xml:space="preserve">Příplatek k montáži ocelových k-cí za kotvení s omezenín tepelných mostů - viz výkres D.1.1 </t>
  </si>
  <si>
    <t>820584583</t>
  </si>
  <si>
    <t>255</t>
  </si>
  <si>
    <t>76781266</t>
  </si>
  <si>
    <t>Dodávka a montáž Netopýří budka do zateplení 420/500/100 mm</t>
  </si>
  <si>
    <t>-178347486</t>
  </si>
  <si>
    <t>256</t>
  </si>
  <si>
    <t>998767102</t>
  </si>
  <si>
    <t>Přesun hmot tonážní pro zámečnické konstrukce v objektech v do 12 m</t>
  </si>
  <si>
    <t>1316599780</t>
  </si>
  <si>
    <t>771</t>
  </si>
  <si>
    <t>Podlahy z dlaždic</t>
  </si>
  <si>
    <t>257</t>
  </si>
  <si>
    <t>771474113</t>
  </si>
  <si>
    <t>Montáž soklíků z dlaždic keramických rovných flexibilní lepidlo v do 120 mm</t>
  </si>
  <si>
    <t>-699098458</t>
  </si>
  <si>
    <t>"viz výkres D.1.1.37" 1,50+1,50+2,36-0,84</t>
  </si>
  <si>
    <t>258</t>
  </si>
  <si>
    <t>771574113</t>
  </si>
  <si>
    <t>Montáž podlah keramických režných hladkých lepených flexibilním lepidlem do 12 ks/m2</t>
  </si>
  <si>
    <t>698055747</t>
  </si>
  <si>
    <t>"viz výkres D.1.1.37" (2,36*1,25)+(1,00*0,30)+(0,90*0,90)+((0,90+0,90+0,90)*0,30)</t>
  </si>
  <si>
    <t>259</t>
  </si>
  <si>
    <t>597614080</t>
  </si>
  <si>
    <t>dlaždice keramické slinuté neglazované mrazuvzdorné 29,8 x 29,8 x 0,9 cm</t>
  </si>
  <si>
    <t>-1028733788</t>
  </si>
  <si>
    <t>"množství převzato z položky č. 771474113" 4,52*0,10*1,20</t>
  </si>
  <si>
    <t>"množství převzato z položky č. 771574113" 4,87</t>
  </si>
  <si>
    <t>5,412*1,15 'Přepočtené koeficientem množství</t>
  </si>
  <si>
    <t>260</t>
  </si>
  <si>
    <t>771591111</t>
  </si>
  <si>
    <t>Podlahy penetrace podkladu</t>
  </si>
  <si>
    <t>1371946827</t>
  </si>
  <si>
    <t>"množství převzato z položky č. 771474113" 4,52*0,10</t>
  </si>
  <si>
    <t>261</t>
  </si>
  <si>
    <t>771591115</t>
  </si>
  <si>
    <t>Podlahy spárování silikonem</t>
  </si>
  <si>
    <t>-582367918</t>
  </si>
  <si>
    <t>"viz výkres D.1.1.37" (1,50+1,50+2,36-0,84)+(0,90+0,90+0,90)</t>
  </si>
  <si>
    <t>262</t>
  </si>
  <si>
    <t>771591172</t>
  </si>
  <si>
    <t>Montáž profilu pro schodové hrany</t>
  </si>
  <si>
    <t>-837282372</t>
  </si>
  <si>
    <t>"viz výkres D.1.1.37" 0,90+0,90+0,90</t>
  </si>
  <si>
    <t>263</t>
  </si>
  <si>
    <t>590541460</t>
  </si>
  <si>
    <t>profil schodový, ušlechtilá ocel V2A, R 10 V 6, TE 160/100 (16 x 1000 mm)</t>
  </si>
  <si>
    <t>-871652630</t>
  </si>
  <si>
    <t>2,7*1,128 'Přepočtené koeficientem množství</t>
  </si>
  <si>
    <t>264</t>
  </si>
  <si>
    <t>998771102</t>
  </si>
  <si>
    <t>Přesun hmot tonážní pro podlahy z dlaždic v objektech v do 12 m</t>
  </si>
  <si>
    <t>-790704446</t>
  </si>
  <si>
    <t>783</t>
  </si>
  <si>
    <t>Dokončovací práce - nátěry</t>
  </si>
  <si>
    <t>265</t>
  </si>
  <si>
    <t>783301311</t>
  </si>
  <si>
    <t>Odmaštění zámečnických konstrukcí vodou ředitelným odmašťovačem</t>
  </si>
  <si>
    <t>358221232</t>
  </si>
  <si>
    <t xml:space="preserve">"ocelové zárubně" </t>
  </si>
  <si>
    <t>"viz výkres D.1.1.01" 4*5,00*0,25</t>
  </si>
  <si>
    <t>"viz výkres D.1.1.04" 3*5,00*0,25</t>
  </si>
  <si>
    <t>266</t>
  </si>
  <si>
    <t>783314203</t>
  </si>
  <si>
    <t>Základní antikorozní jednonásobný syntetický samozákladující nátěr zámečnických konstrukcí</t>
  </si>
  <si>
    <t>146623588</t>
  </si>
  <si>
    <t>267</t>
  </si>
  <si>
    <t>783317105</t>
  </si>
  <si>
    <t>Krycí jednonásobný syntetický samozákladující nátěr zámečnických konstrukcí</t>
  </si>
  <si>
    <t>2039003740</t>
  </si>
  <si>
    <t>268</t>
  </si>
  <si>
    <t>783813111</t>
  </si>
  <si>
    <t>Penetrační syntetický nátěr hladkých povrchů z desek na bázi dřeva</t>
  </si>
  <si>
    <t>-919246802</t>
  </si>
  <si>
    <t>269</t>
  </si>
  <si>
    <t>783817401</t>
  </si>
  <si>
    <t>Krycí dvojnásobný syntetický nátěr hladkých betonových povrchů</t>
  </si>
  <si>
    <t>-2023522447</t>
  </si>
  <si>
    <t>784</t>
  </si>
  <si>
    <t>Dokončovací práce - malby a tapety</t>
  </si>
  <si>
    <t>270</t>
  </si>
  <si>
    <t>784181101</t>
  </si>
  <si>
    <t>Základní akrylátová jednonásobná penetrace podkladu v místnostech výšky do 3,80m</t>
  </si>
  <si>
    <t>368682650</t>
  </si>
  <si>
    <t>750,00</t>
  </si>
  <si>
    <t>271</t>
  </si>
  <si>
    <t>784221101</t>
  </si>
  <si>
    <t>Dvojnásobné bílé malby  ze směsí za sucha dobře otěruvzdorných v místnostech do 3,80 m</t>
  </si>
  <si>
    <t>1365758716</t>
  </si>
  <si>
    <t>HZS</t>
  </si>
  <si>
    <t>Hodinové zúčtovací sazby</t>
  </si>
  <si>
    <t>272</t>
  </si>
  <si>
    <t>HZS1291</t>
  </si>
  <si>
    <t>Hodinová zúčtovací sazba pomocný stavební dělník</t>
  </si>
  <si>
    <t>hod</t>
  </si>
  <si>
    <t>512</t>
  </si>
  <si>
    <t>634138562</t>
  </si>
  <si>
    <t>"vyklizení půdy" 40,00</t>
  </si>
  <si>
    <t>273</t>
  </si>
  <si>
    <t>HZS4212</t>
  </si>
  <si>
    <t>Hodinová zúčtovací sazba revizní technik specialista</t>
  </si>
  <si>
    <t>1405982394</t>
  </si>
  <si>
    <t>"revize hromosvodu" 10</t>
  </si>
  <si>
    <t>VRN</t>
  </si>
  <si>
    <t>Vedlejší rozpočtové náklady</t>
  </si>
  <si>
    <t>VRN1</t>
  </si>
  <si>
    <t>Průzkumné, geodetické a projektové práce</t>
  </si>
  <si>
    <t>274</t>
  </si>
  <si>
    <t>011503000</t>
  </si>
  <si>
    <t>Výtahová zkouška pro kotvení KZS</t>
  </si>
  <si>
    <t>Kč</t>
  </si>
  <si>
    <t>1024</t>
  </si>
  <si>
    <t>-245637536</t>
  </si>
  <si>
    <t>275</t>
  </si>
  <si>
    <t>013254000</t>
  </si>
  <si>
    <t>Dokumentace skutečného provedení stavby</t>
  </si>
  <si>
    <t>-17491842</t>
  </si>
  <si>
    <t>VRN3</t>
  </si>
  <si>
    <t>Zařízení staveniště</t>
  </si>
  <si>
    <t>276</t>
  </si>
  <si>
    <t>030001000</t>
  </si>
  <si>
    <t>1757203731</t>
  </si>
  <si>
    <t>VRN4</t>
  </si>
  <si>
    <t>Inženýrská činnost</t>
  </si>
  <si>
    <t>277</t>
  </si>
  <si>
    <t>042503000</t>
  </si>
  <si>
    <t>Plán BOZP na staveništi</t>
  </si>
  <si>
    <t>785322955</t>
  </si>
  <si>
    <t>278</t>
  </si>
  <si>
    <t>045203000</t>
  </si>
  <si>
    <t>Kompletační činnost</t>
  </si>
  <si>
    <t>831917833</t>
  </si>
  <si>
    <t>279</t>
  </si>
  <si>
    <t>049103000</t>
  </si>
  <si>
    <t>Náklady vzniklé v souvislosti s realizací stavby - statický posudek na průrazy VZT přes nosné k-ce</t>
  </si>
  <si>
    <t>991605945</t>
  </si>
  <si>
    <t>VRN6</t>
  </si>
  <si>
    <t>Územní vlivy</t>
  </si>
  <si>
    <t>280</t>
  </si>
  <si>
    <t>06310300</t>
  </si>
  <si>
    <t>Biologický dohled stavby - opatření na ochranu hnízdišť rorýsů a úkrytů netopýrů</t>
  </si>
  <si>
    <t>-1768015102</t>
  </si>
  <si>
    <t>VRN7</t>
  </si>
  <si>
    <t>Provozní vlivy</t>
  </si>
  <si>
    <t>281</t>
  </si>
  <si>
    <t>071103000</t>
  </si>
  <si>
    <t>Provoz investora</t>
  </si>
  <si>
    <t>-1091850760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</si>
  <si>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</si>
  <si>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</si>
  <si>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</si>
  <si>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</si>
  <si>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</si>
  <si>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</si>
  <si>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</si>
  <si>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</si>
  <si>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</si>
  <si>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</si>
  <si>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</si>
  <si>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</si>
  <si>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</si>
  <si>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</si>
  <si>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</si>
  <si>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</si>
  <si>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</si>
  <si>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</si>
  <si>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</si>
  <si>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</si>
  <si>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</si>
  <si>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</si>
  <si>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</si>
  <si>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</si>
  <si>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</si>
  <si>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</si>
  <si>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</si>
  <si>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</si>
  <si>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</si>
  <si>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</si>
  <si>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</si>
  <si>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</si>
  <si>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</si>
  <si>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</si>
  <si>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</si>
  <si>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</si>
  <si>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</si>
  <si>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</si>
  <si>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</si>
  <si>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</si>
  <si>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</si>
  <si>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</si>
  <si>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</si>
  <si>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</si>
  <si>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</si>
  <si>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</si>
  <si>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</si>
  <si>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</si>
  <si>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</si>
  <si>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</si>
  <si>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</si>
  <si>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</si>
  <si>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</si>
  <si>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</si>
  <si>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</si>
  <si>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</si>
  <si>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</si>
  <si>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</si>
  <si>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</si>
  <si>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</si>
  <si>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</si>
  <si>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</si>
  <si>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</si>
  <si>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</si>
  <si>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</si>
  <si>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</si>
  <si>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</si>
  <si>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</si>
  <si>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</si>
  <si>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</si>
  <si>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</si>
  <si>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</si>
  <si>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</si>
  <si>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</si>
  <si>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</si>
  <si>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</si>
  <si>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</si>
  <si>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</si>
  <si>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</si>
  <si>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</si>
  <si>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</si>
  <si>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</si>
  <si>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</si>
  <si>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</si>
  <si>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</si>
  <si>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</si>
  <si>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</si>
  <si>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</si>
  <si>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</si>
  <si>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</si>
  <si>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</si>
  <si>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</si>
  <si>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</si>
  <si>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</si>
  <si>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</si>
  <si>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</si>
  <si>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</si>
  <si>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</si>
  <si>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</si>
  <si>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</si>
  <si>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</si>
  <si>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</si>
  <si>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</si>
  <si>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</si>
  <si>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</si>
  <si>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</si>
  <si>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</si>
  <si>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</si>
  <si>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</si>
  <si>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</si>
  <si>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</si>
  <si>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</si>
  <si>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</si>
  <si>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</si>
  <si>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</si>
  <si>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</si>
  <si>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</si>
  <si>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</si>
  <si>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</si>
  <si>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</si>
  <si>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</si>
  <si>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</si>
  <si>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</si>
  <si>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</si>
  <si>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</si>
  <si>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</si>
  <si>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</si>
  <si>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</si>
  <si>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</si>
  <si>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</si>
  <si>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</si>
  <si>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</si>
  <si>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</si>
  <si>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</si>
  <si>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</si>
  <si>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</si>
  <si>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</si>
  <si>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</si>
  <si>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</si>
  <si>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</si>
  <si>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</si>
  <si>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</si>
  <si>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</si>
  <si>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</si>
  <si>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</si>
  <si>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</si>
  <si>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</si>
  <si>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</si>
  <si>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</si>
  <si>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</si>
  <si>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</si>
  <si>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</si>
  <si>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</si>
  <si>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</si>
  <si>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</si>
  <si>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</si>
  <si>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</si>
  <si>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</si>
  <si>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</si>
  <si>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</si>
  <si>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</si>
  <si>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</si>
  <si>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</si>
  <si>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</si>
  <si>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</si>
  <si>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</si>
  <si>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</si>
  <si>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</si>
  <si>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</si>
  <si>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</si>
  <si>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</si>
  <si>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</si>
  <si>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</si>
  <si>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</si>
  <si>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</si>
  <si>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</si>
  <si>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</si>
  <si>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</si>
  <si>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</si>
  <si>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</si>
  <si>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</si>
  <si>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</si>
  <si>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</si>
  <si>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</si>
  <si>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</si>
  <si>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</si>
  <si>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</si>
  <si>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</si>
  <si>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</si>
  <si>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</si>
  <si>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</si>
  <si>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H, Školní č.p. 242, 243</t>
  </si>
  <si>
    <t>Z toho:</t>
  </si>
  <si>
    <t>Způsobilé výdaje - hlavní aktivity</t>
  </si>
  <si>
    <t>cena bez DPH</t>
  </si>
  <si>
    <t>DPH 21 %</t>
  </si>
  <si>
    <t>cena s DPH</t>
  </si>
  <si>
    <t>Způsobilé výdaje - vedlejší aktivity</t>
  </si>
  <si>
    <t>Nezpůsobilé výdaje</t>
  </si>
  <si>
    <t>290</t>
  </si>
  <si>
    <t>289</t>
  </si>
  <si>
    <t>288</t>
  </si>
  <si>
    <t>287</t>
  </si>
  <si>
    <t>286</t>
  </si>
  <si>
    <t>285</t>
  </si>
  <si>
    <t>284</t>
  </si>
  <si>
    <t>282</t>
  </si>
  <si>
    <t>"stavební přípomoce TZB" 3,30*2</t>
  </si>
  <si>
    <t>-1933854178</t>
  </si>
  <si>
    <t>Vysekání rýh ve zdivu cihelném pro komínové nebo ventilační průduchy hl do 300 mm š do 450 mm</t>
  </si>
  <si>
    <t>974031389</t>
  </si>
  <si>
    <t>"stavební přípomoce TZB" 4*2</t>
  </si>
  <si>
    <t>309680808</t>
  </si>
  <si>
    <t>Vybourání otvorů v ŽB stropech nebo klenbách pl do 0,25 m2 tl do 150 mm</t>
  </si>
  <si>
    <t>972054341</t>
  </si>
  <si>
    <t>"stavební přípomoce TZB" 2*2</t>
  </si>
  <si>
    <t>-2092440628</t>
  </si>
  <si>
    <t>Vybourání otvorů ve zdivu cihelném pl do 0,09 m2 na MVC nebo MV tl do 300 mm</t>
  </si>
  <si>
    <t>971033341</t>
  </si>
  <si>
    <t>"stavební přípomoce TZB" 12*2</t>
  </si>
  <si>
    <t>674065266</t>
  </si>
  <si>
    <t>Vybourání otvorů ve zdivu cihelném pl do 0,0225 m2 na MVC nebo MV tl do 450 mm</t>
  </si>
  <si>
    <t>971033251</t>
  </si>
  <si>
    <t>"stavební přípomoce TZB" 2*12</t>
  </si>
  <si>
    <t>-1345844568</t>
  </si>
  <si>
    <t>Vybourání otvorů ve zdivu cihelném pl do 0,0225 m2 na MVC nebo MV tl do 300 mm</t>
  </si>
  <si>
    <t>971033241</t>
  </si>
  <si>
    <t>"stavební přípomoce TZB" 18*2</t>
  </si>
  <si>
    <t>1150405204</t>
  </si>
  <si>
    <t>Vybourání otvorů ve zdivu cihelném pl do 0,0225 m2 na MVC nebo MV tl do 150 mm</t>
  </si>
  <si>
    <t>971033231</t>
  </si>
  <si>
    <t>"stavební přípomoce TZB" (4*2*0,50)*0,10</t>
  </si>
  <si>
    <t>-429586439</t>
  </si>
  <si>
    <t>Bourání podkladů pod dlažby nebo mazanin betonových nebo z litého asfaltu tl do 100 mm pl do 1 m2</t>
  </si>
  <si>
    <t>965042121</t>
  </si>
  <si>
    <t>-996249193</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</si>
  <si>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</si>
  <si>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</si>
  <si>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</si>
  <si>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622252001</t>
  </si>
  <si>
    <t>Montáž zakládacích soklových lišt kontaktního zateplení</t>
  </si>
  <si>
    <t>-963629455</t>
  </si>
  <si>
    <t>"hlavní fasáda" (32,70+32,70+10,00+10,00)-(1,45*3)</t>
  </si>
  <si>
    <t>"sokl" 32,70+32,70+10,00+10,00</t>
  </si>
  <si>
    <t>590516470</t>
  </si>
  <si>
    <t>lišta soklová Al s okapničkou, zakládací U 10 cm, 0,95/200 cm</t>
  </si>
  <si>
    <t>712701020</t>
  </si>
  <si>
    <t>85,4*1,05 'Přepočtené koeficientem množství</t>
  </si>
  <si>
    <t>590516570</t>
  </si>
  <si>
    <t>lišta soklová Al s okapničkou, zakládací U 20 cm, 0,95/200 cm</t>
  </si>
  <si>
    <t>2136429956</t>
  </si>
  <si>
    <t>81,05*1,05 'Přepočtené koeficientem množství</t>
  </si>
  <si>
    <t>283</t>
  </si>
  <si>
    <t>291</t>
  </si>
  <si>
    <t>292</t>
  </si>
  <si>
    <t>"viz výkres D.1.1.02" 1,50*2,20*4</t>
  </si>
  <si>
    <t>-2121326593</t>
  </si>
  <si>
    <t>Demontáž plastových vstupních 2křídl. dveří včetně zárubní k opětovnému použití</t>
  </si>
  <si>
    <t>76668182</t>
  </si>
  <si>
    <t>297</t>
  </si>
  <si>
    <t>855682423</t>
  </si>
  <si>
    <t>Montáž vchodových dveří 2křídlových bez nadsvětlíku do zdiva</t>
  </si>
  <si>
    <t>766660451</t>
  </si>
  <si>
    <t>296</t>
  </si>
  <si>
    <t>dveře vnitřní požárně odolné,odolnost EI (EW) 30 D3, 1křídlové 84 x 207 cm - atypický rozměr</t>
  </si>
  <si>
    <t>dveře vnitřní požárně odolné,odolnost EI (EW) 30 D3, 1křídlové 90 x 197 cm</t>
  </si>
  <si>
    <t>dveře vnitřní požárně odolné,odolnost EI (EW) 30 D3, 1křídlové 80 x 197 cm</t>
  </si>
  <si>
    <t>"vstupní dveře" (1,50+1,50+2,20+2,20)*4</t>
  </si>
  <si>
    <t>"č.p. 242" 1</t>
  </si>
  <si>
    <t>710661544</t>
  </si>
  <si>
    <t>okno plastové dvoukřídlové se středovým distančním sloupkem, 1400x1480 mm, 2xotvíravé a sklopné, zasklení izolačním dvojsklem Uw=1,1 W/m2K, barva bílá/bílá</t>
  </si>
  <si>
    <t>61140023</t>
  </si>
  <si>
    <t>295</t>
  </si>
  <si>
    <t>"č.p. 242" 3</t>
  </si>
  <si>
    <t>-133155351</t>
  </si>
  <si>
    <t>okno plastové dvoukřídlové 1350x1750 mm, 1x otvíravé a sklopné + 1xotvíravé, zasklení izolačním dvojsklem Uw=1,1 W/m2K, barva bílá/bílá</t>
  </si>
  <si>
    <t>61140022</t>
  </si>
  <si>
    <t>294</t>
  </si>
  <si>
    <t>"č.p. 242" 2</t>
  </si>
  <si>
    <t>-1984898209</t>
  </si>
  <si>
    <t>okno plastové dvoukřídlové 1350x1250 mm, 1x otvíravé a sklopné + 1xotvíravé, zasklení izolačním dvojsklem Uw=1,1 W/m2K, barva bílá/bílá</t>
  </si>
  <si>
    <t>61140021</t>
  </si>
  <si>
    <t>293</t>
  </si>
  <si>
    <t>francouské dveře plastové dvoukřídlové 1300x2190 mm, 1x otvíravé a sklopné + 1xotvíravé, zasklení izolačním dvojsklem Uw=1,1 W/m2K, barva bílá/bílá</t>
  </si>
  <si>
    <t>61140020</t>
  </si>
  <si>
    <t>okno plastové dvoukřídlové 1xotvíravé + 1xotvíravé a sklopné, 1330 x 570 mm, zasklení izolačním dvojsklem Uw=1,1 W/m2K, barva bílá/bílá</t>
  </si>
  <si>
    <t>okno plastové dvoukřídlové 1xotvíravé + 1xotvíravé a sklopné, 1170 x 570 mm, zasklení izolačním dvojsklem Uw=1,1 W/m2K, barva bílá/bílá</t>
  </si>
  <si>
    <t>Oplechování parapetů rovných celoplošně lepené z taženého hliníku rš 230 mm, včetně ALU krytek, odstín bude vybrán v průběhu realizace</t>
  </si>
  <si>
    <t>76424644</t>
  </si>
  <si>
    <t>97,387*11 'Přepočtené koeficientem množství</t>
  </si>
  <si>
    <t>upravené položky v rámci zadávacího 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</si>
</sst>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sz val="8"/>
      <color rgb="FF800080"/>
      <name val="Trebuchet MS"/>
    </font>
    <font>
      <i/>
      <sz val="8"/>
      <color rgb="FF0000FF"/>
      <name val="Trebuchet MS"/>
    </font>
    <font>
      <i/>
      <sz val="7"/>
      <color rgb="FF969696"/>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
      <patternFill patternType="solid">
        <fgColor rgb="FFFFC000"/>
        <bgColor indexed="64"/>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46" fillId="2" borderId="1" applyNumberFormat="0" applyFill="0" applyBorder="0" applyAlignment="0" applyProtection="0"/>
    <xf numFmtId="0" fontId="25" fillId="2" borderId="1"/>
    <xf numFmtId="0" fontId="25" fillId="2" borderId="1"/>
  </cellStyleXfs>
  <cellXfs count="393">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0" fontId="46" fillId="3" borderId="1" xfId="7" applyFill="1"/>
    <xf numFmtId="0" fontId="47" fillId="3" borderId="1" xfId="7" applyFont="1" applyFill="1" applyAlignment="1">
      <alignment vertical="center"/>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47" fillId="3" borderId="1" xfId="7" applyFont="1" applyFill="1" applyAlignment="1">
      <alignment vertical="center"/>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xf numFmtId="0" fontId="25" fillId="2" borderId="1" xfId="9"/>
    <xf numFmtId="0" fontId="25"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26" fillId="2" borderId="21" xfId="9" applyNumberFormat="1" applyFont="1" applyBorder="1" applyAlignment="1">
      <alignment vertical="center"/>
    </xf>
    <xf numFmtId="166" fontId="26" fillId="2" borderId="20" xfId="9" applyNumberFormat="1" applyFont="1" applyBorder="1" applyAlignment="1">
      <alignment vertical="center"/>
    </xf>
    <xf numFmtId="0" fontId="0" fillId="2" borderId="20" xfId="9" applyFont="1" applyBorder="1" applyAlignment="1">
      <alignment vertical="center"/>
    </xf>
    <xf numFmtId="0" fontId="26" fillId="2" borderId="20" xfId="9" applyFont="1" applyBorder="1" applyAlignment="1">
      <alignment horizontal="center" vertical="center"/>
    </xf>
    <xf numFmtId="0" fontId="26"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27" fillId="2" borderId="1" xfId="9" applyFont="1" applyAlignment="1"/>
    <xf numFmtId="4" fontId="27" fillId="2" borderId="1" xfId="9" applyNumberFormat="1" applyFont="1" applyAlignment="1">
      <alignment vertical="center"/>
    </xf>
    <xf numFmtId="0" fontId="27" fillId="2" borderId="1" xfId="9" applyFont="1" applyAlignment="1">
      <alignment horizontal="left"/>
    </xf>
    <xf numFmtId="0" fontId="27" fillId="2" borderId="1" xfId="9" applyFont="1" applyAlignment="1">
      <alignment horizontal="center"/>
    </xf>
    <xf numFmtId="166" fontId="27" fillId="2" borderId="16" xfId="9" applyNumberFormat="1" applyFont="1" applyBorder="1" applyAlignment="1"/>
    <xf numFmtId="0" fontId="27" fillId="2" borderId="1" xfId="9" applyFont="1" applyBorder="1" applyAlignment="1"/>
    <xf numFmtId="166" fontId="27" fillId="2" borderId="1" xfId="9" applyNumberFormat="1" applyFont="1" applyBorder="1" applyAlignment="1"/>
    <xf numFmtId="0" fontId="27" fillId="2" borderId="15" xfId="9" applyFont="1" applyBorder="1" applyAlignment="1"/>
    <xf numFmtId="0" fontId="27" fillId="2" borderId="5" xfId="9" applyFont="1" applyBorder="1" applyAlignment="1"/>
    <xf numFmtId="4" fontId="28" fillId="2" borderId="1" xfId="9" applyNumberFormat="1" applyFont="1" applyBorder="1" applyAlignment="1"/>
    <xf numFmtId="0" fontId="27" fillId="2" borderId="1" xfId="9" applyFont="1" applyAlignment="1" applyProtection="1">
      <protection locked="0"/>
    </xf>
    <xf numFmtId="0" fontId="28" fillId="2" borderId="1" xfId="9" applyFont="1" applyBorder="1" applyAlignment="1">
      <alignment horizontal="left"/>
    </xf>
    <xf numFmtId="0" fontId="27" fillId="2" borderId="1" xfId="9" applyFont="1" applyBorder="1" applyAlignment="1">
      <alignment horizontal="left"/>
    </xf>
    <xf numFmtId="166" fontId="26" fillId="2" borderId="16" xfId="9" applyNumberFormat="1" applyFont="1" applyBorder="1" applyAlignment="1">
      <alignment vertical="center"/>
    </xf>
    <xf numFmtId="166" fontId="26" fillId="2" borderId="1" xfId="9" applyNumberFormat="1" applyFont="1" applyBorder="1" applyAlignment="1">
      <alignment vertical="center"/>
    </xf>
    <xf numFmtId="0" fontId="0" fillId="2" borderId="1" xfId="9" applyFont="1" applyBorder="1" applyAlignment="1">
      <alignment vertical="center"/>
    </xf>
    <xf numFmtId="0" fontId="26" fillId="2" borderId="1" xfId="9" applyFont="1" applyBorder="1" applyAlignment="1">
      <alignment horizontal="center" vertical="center"/>
    </xf>
    <xf numFmtId="4" fontId="29" fillId="2" borderId="1" xfId="9" applyNumberFormat="1" applyFont="1" applyAlignment="1"/>
    <xf numFmtId="0" fontId="29" fillId="2" borderId="1" xfId="9" applyFont="1" applyAlignment="1">
      <alignment horizontal="left"/>
    </xf>
    <xf numFmtId="0" fontId="30" fillId="2" borderId="1" xfId="9" applyFont="1" applyAlignment="1">
      <alignment vertical="center"/>
    </xf>
    <xf numFmtId="0" fontId="30" fillId="2" borderId="1" xfId="9" applyFont="1" applyAlignment="1">
      <alignment horizontal="left" vertical="center"/>
    </xf>
    <xf numFmtId="0" fontId="30" fillId="2" borderId="16" xfId="9" applyFont="1" applyBorder="1" applyAlignment="1">
      <alignment vertical="center"/>
    </xf>
    <xf numFmtId="0" fontId="30" fillId="2" borderId="1" xfId="9" applyFont="1" applyBorder="1" applyAlignment="1">
      <alignment vertical="center"/>
    </xf>
    <xf numFmtId="0" fontId="30" fillId="2" borderId="15" xfId="9" applyFont="1" applyBorder="1" applyAlignment="1">
      <alignment vertical="center"/>
    </xf>
    <xf numFmtId="0" fontId="30" fillId="2" borderId="5" xfId="9" applyFont="1" applyBorder="1" applyAlignment="1">
      <alignment vertical="center"/>
    </xf>
    <xf numFmtId="0" fontId="30" fillId="2" borderId="1" xfId="9" applyFont="1" applyAlignment="1" applyProtection="1">
      <alignment vertical="center"/>
      <protection locked="0"/>
    </xf>
    <xf numFmtId="167" fontId="30" fillId="2" borderId="1" xfId="9" applyNumberFormat="1" applyFont="1" applyAlignment="1">
      <alignment vertical="center"/>
    </xf>
    <xf numFmtId="0" fontId="30" fillId="2" borderId="1" xfId="9" applyFont="1" applyAlignment="1">
      <alignment horizontal="left" vertical="center" wrapText="1"/>
    </xf>
    <xf numFmtId="0" fontId="31" fillId="2" borderId="1" xfId="9" applyFont="1" applyAlignment="1">
      <alignment horizontal="left" vertical="center"/>
    </xf>
    <xf numFmtId="167" fontId="30" fillId="2" borderId="1" xfId="9" applyNumberFormat="1" applyFont="1" applyBorder="1" applyAlignment="1">
      <alignment vertical="center"/>
    </xf>
    <xf numFmtId="0" fontId="30" fillId="2" borderId="1" xfId="9" applyFont="1" applyBorder="1" applyAlignment="1">
      <alignment horizontal="left" vertical="center" wrapText="1"/>
    </xf>
    <xf numFmtId="0" fontId="30" fillId="2" borderId="1" xfId="9" applyFont="1" applyBorder="1" applyAlignment="1">
      <alignment horizontal="left" vertical="center"/>
    </xf>
    <xf numFmtId="0" fontId="31" fillId="2" borderId="1" xfId="9" applyFont="1" applyBorder="1" applyAlignment="1">
      <alignment horizontal="left" vertical="center"/>
    </xf>
    <xf numFmtId="4" fontId="29" fillId="2" borderId="1" xfId="9" applyNumberFormat="1" applyFont="1" applyBorder="1" applyAlignment="1"/>
    <xf numFmtId="0" fontId="29" fillId="2" borderId="1" xfId="9" applyFont="1" applyBorder="1" applyAlignment="1">
      <alignment horizontal="left"/>
    </xf>
    <xf numFmtId="0" fontId="32" fillId="2" borderId="1" xfId="9" applyFont="1" applyAlignment="1">
      <alignment vertical="center"/>
    </xf>
    <xf numFmtId="0" fontId="32" fillId="2" borderId="1" xfId="9" applyFont="1" applyAlignment="1">
      <alignment horizontal="left" vertical="center"/>
    </xf>
    <xf numFmtId="0" fontId="32" fillId="2" borderId="16" xfId="9" applyFont="1" applyBorder="1" applyAlignment="1">
      <alignment vertical="center"/>
    </xf>
    <xf numFmtId="0" fontId="32" fillId="2" borderId="1" xfId="9" applyFont="1" applyBorder="1" applyAlignment="1">
      <alignment vertical="center"/>
    </xf>
    <xf numFmtId="0" fontId="32" fillId="2" borderId="15" xfId="9" applyFont="1" applyBorder="1" applyAlignment="1">
      <alignment vertical="center"/>
    </xf>
    <xf numFmtId="0" fontId="32" fillId="2" borderId="5" xfId="9" applyFont="1" applyBorder="1" applyAlignment="1">
      <alignment vertical="center"/>
    </xf>
    <xf numFmtId="0" fontId="32" fillId="2" borderId="1" xfId="9" applyFont="1" applyAlignment="1" applyProtection="1">
      <alignment vertical="center"/>
      <protection locked="0"/>
    </xf>
    <xf numFmtId="0" fontId="32" fillId="2" borderId="1" xfId="9" applyFont="1" applyAlignment="1">
      <alignment horizontal="left" vertical="center" wrapText="1"/>
    </xf>
    <xf numFmtId="0" fontId="33" fillId="2" borderId="1" xfId="9" applyFont="1" applyBorder="1" applyAlignment="1">
      <alignment horizontal="center" vertical="center"/>
    </xf>
    <xf numFmtId="0" fontId="33" fillId="11" borderId="24" xfId="9" applyFont="1" applyFill="1" applyBorder="1" applyAlignment="1" applyProtection="1">
      <alignment horizontal="left" vertical="center"/>
      <protection locked="0"/>
    </xf>
    <xf numFmtId="0" fontId="33" fillId="2" borderId="5" xfId="9" applyFont="1" applyBorder="1" applyAlignment="1">
      <alignment vertical="center"/>
    </xf>
    <xf numFmtId="0" fontId="33" fillId="2" borderId="24" xfId="9" applyFont="1" applyBorder="1" applyAlignment="1" applyProtection="1">
      <alignment horizontal="left" vertical="center" wrapText="1"/>
      <protection locked="0"/>
    </xf>
    <xf numFmtId="4" fontId="33" fillId="2" borderId="24" xfId="9" applyNumberFormat="1" applyFont="1" applyBorder="1" applyAlignment="1" applyProtection="1">
      <alignment vertical="center"/>
      <protection locked="0"/>
    </xf>
    <xf numFmtId="4" fontId="33" fillId="11" borderId="24" xfId="9" applyNumberFormat="1" applyFont="1" applyFill="1" applyBorder="1" applyAlignment="1" applyProtection="1">
      <alignment vertical="center"/>
      <protection locked="0"/>
    </xf>
    <xf numFmtId="167" fontId="33" fillId="2" borderId="24" xfId="9" applyNumberFormat="1" applyFont="1" applyBorder="1" applyAlignment="1" applyProtection="1">
      <alignment vertical="center"/>
      <protection locked="0"/>
    </xf>
    <xf numFmtId="0" fontId="33" fillId="2" borderId="24" xfId="9" applyFont="1" applyBorder="1" applyAlignment="1" applyProtection="1">
      <alignment horizontal="center" vertical="center" wrapText="1"/>
      <protection locked="0"/>
    </xf>
    <xf numFmtId="49" fontId="33" fillId="2" borderId="24" xfId="9" applyNumberFormat="1" applyFont="1" applyBorder="1" applyAlignment="1" applyProtection="1">
      <alignment horizontal="left" vertical="center" wrapText="1"/>
      <protection locked="0"/>
    </xf>
    <xf numFmtId="0" fontId="33"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34" fillId="2" borderId="1" xfId="9" applyFont="1" applyAlignment="1">
      <alignment vertical="center" wrapText="1"/>
    </xf>
    <xf numFmtId="0" fontId="34" fillId="2" borderId="1" xfId="9" applyFont="1" applyBorder="1" applyAlignment="1">
      <alignment vertical="center" wrapText="1"/>
    </xf>
    <xf numFmtId="4" fontId="35" fillId="2" borderId="1" xfId="9" applyNumberFormat="1" applyFont="1" applyAlignment="1">
      <alignment vertical="center"/>
    </xf>
    <xf numFmtId="166" fontId="36" fillId="2" borderId="14" xfId="9" applyNumberFormat="1" applyFont="1" applyBorder="1" applyAlignment="1"/>
    <xf numFmtId="0" fontId="0" fillId="2" borderId="13" xfId="9" applyFont="1" applyBorder="1" applyAlignment="1">
      <alignment vertical="center"/>
    </xf>
    <xf numFmtId="166" fontId="36" fillId="2" borderId="13" xfId="9" applyNumberFormat="1" applyFont="1" applyBorder="1" applyAlignment="1"/>
    <xf numFmtId="0" fontId="0" fillId="2" borderId="12" xfId="9" applyFont="1" applyBorder="1" applyAlignment="1">
      <alignment vertical="center"/>
    </xf>
    <xf numFmtId="4" fontId="37" fillId="2" borderId="1" xfId="9" applyNumberFormat="1" applyFont="1" applyAlignment="1"/>
    <xf numFmtId="0" fontId="37" fillId="2" borderId="1" xfId="9" applyFont="1" applyAlignment="1">
      <alignment horizontal="left" vertical="center"/>
    </xf>
    <xf numFmtId="0" fontId="0" fillId="2" borderId="1" xfId="9" applyFont="1" applyAlignment="1">
      <alignment horizontal="center" vertical="center" wrapText="1"/>
    </xf>
    <xf numFmtId="0" fontId="38" fillId="2" borderId="19" xfId="9" applyFont="1" applyBorder="1" applyAlignment="1">
      <alignment horizontal="center" vertical="center" wrapText="1"/>
    </xf>
    <xf numFmtId="0" fontId="38" fillId="2" borderId="18" xfId="9" applyFont="1" applyBorder="1" applyAlignment="1">
      <alignment horizontal="center" vertical="center" wrapText="1"/>
    </xf>
    <xf numFmtId="0" fontId="38"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9" fillId="5" borderId="19" xfId="9" applyFont="1" applyFill="1" applyBorder="1" applyAlignment="1">
      <alignment horizontal="center" vertical="center" wrapText="1"/>
    </xf>
    <xf numFmtId="0" fontId="39" fillId="5" borderId="18" xfId="9" applyFont="1" applyFill="1" applyBorder="1" applyAlignment="1">
      <alignment horizontal="center" vertical="center" wrapText="1"/>
    </xf>
    <xf numFmtId="0" fontId="40" fillId="5" borderId="18" xfId="9" applyFont="1" applyFill="1" applyBorder="1" applyAlignment="1" applyProtection="1">
      <alignment horizontal="center" vertical="center" wrapText="1"/>
      <protection locked="0"/>
    </xf>
    <xf numFmtId="0" fontId="39" fillId="5" borderId="17" xfId="9" applyFont="1" applyFill="1" applyBorder="1" applyAlignment="1">
      <alignment horizontal="center" vertical="center" wrapText="1"/>
    </xf>
    <xf numFmtId="0" fontId="39" fillId="2" borderId="1" xfId="9" applyFont="1" applyAlignment="1">
      <alignment horizontal="left" vertical="center"/>
    </xf>
    <xf numFmtId="0" fontId="38" fillId="2" borderId="1" xfId="9" applyFont="1" applyAlignment="1">
      <alignment horizontal="left" vertical="center"/>
    </xf>
    <xf numFmtId="0" fontId="38" fillId="2" borderId="1" xfId="9" applyFont="1" applyAlignment="1" applyProtection="1">
      <alignment horizontal="left" vertical="center"/>
      <protection locked="0"/>
    </xf>
    <xf numFmtId="165" fontId="39" fillId="2" borderId="1" xfId="9" applyNumberFormat="1" applyFont="1" applyAlignment="1">
      <alignment horizontal="left" vertical="center"/>
    </xf>
    <xf numFmtId="0" fontId="0" fillId="2" borderId="1" xfId="9" applyFont="1" applyAlignment="1">
      <alignment vertical="center"/>
    </xf>
    <xf numFmtId="0" fontId="41" fillId="2" borderId="1" xfId="9" applyFont="1" applyAlignment="1">
      <alignment horizontal="left" vertical="center" wrapText="1"/>
    </xf>
    <xf numFmtId="0" fontId="38" fillId="2" borderId="1" xfId="9" applyFont="1" applyAlignment="1">
      <alignment horizontal="left" vertical="center"/>
    </xf>
    <xf numFmtId="0" fontId="38" fillId="2" borderId="1" xfId="9" applyFont="1" applyAlignment="1">
      <alignment horizontal="left" vertical="center" wrapText="1"/>
    </xf>
    <xf numFmtId="0" fontId="42"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28" fillId="2" borderId="1" xfId="9" applyFont="1" applyAlignment="1">
      <alignment vertical="center"/>
    </xf>
    <xf numFmtId="0" fontId="28" fillId="2" borderId="6" xfId="9" applyFont="1" applyBorder="1" applyAlignment="1">
      <alignment vertical="center"/>
    </xf>
    <xf numFmtId="4" fontId="28" fillId="2" borderId="20" xfId="9" applyNumberFormat="1" applyFont="1" applyBorder="1" applyAlignment="1">
      <alignment vertical="center"/>
    </xf>
    <xf numFmtId="0" fontId="28" fillId="2" borderId="20" xfId="9" applyFont="1" applyBorder="1" applyAlignment="1" applyProtection="1">
      <alignment vertical="center"/>
      <protection locked="0"/>
    </xf>
    <xf numFmtId="0" fontId="28" fillId="2" borderId="20" xfId="9" applyFont="1" applyBorder="1" applyAlignment="1">
      <alignment vertical="center"/>
    </xf>
    <xf numFmtId="0" fontId="28" fillId="2" borderId="20" xfId="9" applyFont="1" applyBorder="1" applyAlignment="1">
      <alignment horizontal="left" vertical="center"/>
    </xf>
    <xf numFmtId="0" fontId="28" fillId="2" borderId="1" xfId="9" applyFont="1" applyBorder="1" applyAlignment="1">
      <alignment vertical="center"/>
    </xf>
    <xf numFmtId="0" fontId="28" fillId="2" borderId="5" xfId="9" applyFont="1" applyBorder="1" applyAlignment="1">
      <alignment vertical="center"/>
    </xf>
    <xf numFmtId="0" fontId="29" fillId="2" borderId="1" xfId="9" applyFont="1" applyAlignment="1">
      <alignment vertical="center"/>
    </xf>
    <xf numFmtId="0" fontId="29" fillId="2" borderId="6" xfId="9" applyFont="1" applyBorder="1" applyAlignment="1">
      <alignment vertical="center"/>
    </xf>
    <xf numFmtId="4" fontId="29" fillId="2" borderId="20" xfId="9" applyNumberFormat="1" applyFont="1" applyBorder="1" applyAlignment="1">
      <alignment vertical="center"/>
    </xf>
    <xf numFmtId="0" fontId="29" fillId="2" borderId="20" xfId="9" applyFont="1" applyBorder="1" applyAlignment="1" applyProtection="1">
      <alignment vertical="center"/>
      <protection locked="0"/>
    </xf>
    <xf numFmtId="0" fontId="29" fillId="2" borderId="20" xfId="9" applyFont="1" applyBorder="1" applyAlignment="1">
      <alignment vertical="center"/>
    </xf>
    <xf numFmtId="0" fontId="29" fillId="2" borderId="20" xfId="9" applyFont="1" applyBorder="1" applyAlignment="1">
      <alignment horizontal="left" vertical="center"/>
    </xf>
    <xf numFmtId="0" fontId="29" fillId="2" borderId="1" xfId="9" applyFont="1" applyBorder="1" applyAlignment="1">
      <alignment vertical="center"/>
    </xf>
    <xf numFmtId="0" fontId="29" fillId="2" borderId="5" xfId="9" applyFont="1" applyBorder="1" applyAlignment="1">
      <alignment vertical="center"/>
    </xf>
    <xf numFmtId="4" fontId="37" fillId="2" borderId="1" xfId="9" applyNumberFormat="1" applyFont="1" applyBorder="1" applyAlignment="1">
      <alignment vertical="center"/>
    </xf>
    <xf numFmtId="0" fontId="43" fillId="2" borderId="1" xfId="9" applyFont="1" applyBorder="1" applyAlignment="1">
      <alignment horizontal="left" vertical="center"/>
    </xf>
    <xf numFmtId="0" fontId="0" fillId="5" borderId="6" xfId="9" applyFont="1" applyFill="1" applyBorder="1" applyAlignment="1">
      <alignment vertical="center"/>
    </xf>
    <xf numFmtId="0" fontId="39"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9" fillId="5" borderId="1" xfId="9" applyFont="1" applyFill="1" applyBorder="1" applyAlignment="1">
      <alignment horizontal="left" vertical="center"/>
    </xf>
    <xf numFmtId="0" fontId="39" fillId="2" borderId="1" xfId="9" applyFont="1" applyBorder="1" applyAlignment="1">
      <alignment horizontal="left" vertical="center"/>
    </xf>
    <xf numFmtId="0" fontId="38" fillId="2" borderId="1" xfId="9" applyFont="1" applyBorder="1" applyAlignment="1">
      <alignment horizontal="left" vertical="center"/>
    </xf>
    <xf numFmtId="0" fontId="38" fillId="2" borderId="1" xfId="9" applyFont="1" applyBorder="1" applyAlignment="1" applyProtection="1">
      <alignment horizontal="left" vertical="center"/>
      <protection locked="0"/>
    </xf>
    <xf numFmtId="165" fontId="39" fillId="2" borderId="1" xfId="9" applyNumberFormat="1" applyFont="1" applyBorder="1" applyAlignment="1">
      <alignment horizontal="left" vertical="center"/>
    </xf>
    <xf numFmtId="0" fontId="0" fillId="2" borderId="1" xfId="9" applyFont="1" applyBorder="1" applyAlignment="1">
      <alignment vertical="center"/>
    </xf>
    <xf numFmtId="0" fontId="41" fillId="2" borderId="1" xfId="9" applyFont="1" applyBorder="1" applyAlignment="1">
      <alignment horizontal="left" vertical="center" wrapText="1"/>
    </xf>
    <xf numFmtId="0" fontId="38" fillId="2" borderId="1" xfId="9" applyFont="1" applyBorder="1" applyAlignment="1">
      <alignment horizontal="left" vertical="center"/>
    </xf>
    <xf numFmtId="0" fontId="38" fillId="2" borderId="1" xfId="9" applyFont="1" applyBorder="1" applyAlignment="1">
      <alignment horizontal="left" vertical="center" wrapText="1"/>
    </xf>
    <xf numFmtId="0" fontId="42"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41"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41" fillId="5" borderId="8" xfId="9" applyFont="1" applyFill="1" applyBorder="1" applyAlignment="1">
      <alignment horizontal="center" vertical="center"/>
    </xf>
    <xf numFmtId="0" fontId="41" fillId="5" borderId="8" xfId="9" applyFont="1" applyFill="1" applyBorder="1" applyAlignment="1">
      <alignment horizontal="right" vertical="center"/>
    </xf>
    <xf numFmtId="0" fontId="0" fillId="5" borderId="8" xfId="9" applyFont="1" applyFill="1" applyBorder="1" applyAlignment="1">
      <alignment vertical="center"/>
    </xf>
    <xf numFmtId="0" fontId="41" fillId="5" borderId="7" xfId="9" applyFont="1" applyFill="1" applyBorder="1" applyAlignment="1">
      <alignment horizontal="left" vertical="center"/>
    </xf>
    <xf numFmtId="4" fontId="26" fillId="2" borderId="1" xfId="9" applyNumberFormat="1" applyFont="1" applyBorder="1" applyAlignment="1">
      <alignment vertical="center"/>
    </xf>
    <xf numFmtId="164" fontId="26" fillId="2" borderId="1" xfId="9" applyNumberFormat="1" applyFont="1" applyBorder="1" applyAlignment="1" applyProtection="1">
      <alignment horizontal="right" vertical="center"/>
      <protection locked="0"/>
    </xf>
    <xf numFmtId="0" fontId="26" fillId="2" borderId="1" xfId="9" applyFont="1" applyBorder="1" applyAlignment="1">
      <alignment horizontal="left" vertical="center"/>
    </xf>
    <xf numFmtId="0" fontId="26" fillId="2" borderId="1" xfId="9" applyFont="1" applyBorder="1" applyAlignment="1">
      <alignment horizontal="right" vertical="center"/>
    </xf>
    <xf numFmtId="0" fontId="26"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44"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9" fillId="2" borderId="1" xfId="9" applyFont="1" applyBorder="1" applyAlignment="1">
      <alignment horizontal="left" vertical="center" wrapText="1"/>
    </xf>
    <xf numFmtId="0" fontId="0" fillId="2" borderId="5" xfId="9" applyFont="1" applyBorder="1" applyAlignment="1">
      <alignment vertical="center" wrapText="1"/>
    </xf>
    <xf numFmtId="0" fontId="25" fillId="2" borderId="6" xfId="9" applyBorder="1"/>
    <xf numFmtId="0" fontId="25" fillId="2" borderId="1" xfId="9" applyBorder="1"/>
    <xf numFmtId="0" fontId="25" fillId="2" borderId="1" xfId="9" applyBorder="1" applyProtection="1">
      <protection locked="0"/>
    </xf>
    <xf numFmtId="0" fontId="25" fillId="2" borderId="5" xfId="9" applyBorder="1"/>
    <xf numFmtId="0" fontId="45" fillId="2" borderId="1" xfId="9" applyFont="1" applyAlignment="1">
      <alignment horizontal="left" vertical="center"/>
    </xf>
    <xf numFmtId="0" fontId="25" fillId="2" borderId="4" xfId="9" applyBorder="1"/>
    <xf numFmtId="0" fontId="25" fillId="2" borderId="3" xfId="9" applyBorder="1"/>
    <xf numFmtId="0" fontId="25" fillId="2" borderId="3" xfId="9" applyBorder="1" applyProtection="1">
      <protection locked="0"/>
    </xf>
    <xf numFmtId="0" fontId="25" fillId="2" borderId="2" xfId="9" applyBorder="1"/>
    <xf numFmtId="0" fontId="25" fillId="2" borderId="1" xfId="9"/>
    <xf numFmtId="0" fontId="45" fillId="4" borderId="1" xfId="9" applyFont="1" applyFill="1" applyAlignment="1">
      <alignment horizontal="center" vertical="center"/>
    </xf>
    <xf numFmtId="0" fontId="25" fillId="3" borderId="1" xfId="9" applyFill="1"/>
    <xf numFmtId="0" fontId="48" fillId="3" borderId="1" xfId="9" applyFont="1" applyFill="1" applyAlignment="1">
      <alignment horizontal="left" vertical="center"/>
    </xf>
    <xf numFmtId="0" fontId="49" fillId="3" borderId="1" xfId="9" applyFont="1" applyFill="1" applyAlignment="1" applyProtection="1">
      <alignment vertical="center"/>
      <protection locked="0"/>
    </xf>
    <xf numFmtId="0" fontId="49"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33" fillId="8" borderId="24" xfId="9" applyFont="1" applyFill="1" applyBorder="1" applyAlignment="1" applyProtection="1">
      <alignment horizontal="center" vertical="center"/>
      <protection locked="0"/>
    </xf>
    <xf numFmtId="49" fontId="33" fillId="8" borderId="24" xfId="9" applyNumberFormat="1" applyFont="1" applyFill="1" applyBorder="1" applyAlignment="1" applyProtection="1">
      <alignment horizontal="left" vertical="center" wrapText="1"/>
      <protection locked="0"/>
    </xf>
    <xf numFmtId="0" fontId="33" fillId="8" borderId="24" xfId="9" applyFont="1" applyFill="1" applyBorder="1" applyAlignment="1" applyProtection="1">
      <alignment horizontal="left" vertical="center" wrapText="1"/>
      <protection locked="0"/>
    </xf>
    <xf numFmtId="0" fontId="33" fillId="8" borderId="24" xfId="9" applyFont="1" applyFill="1" applyBorder="1" applyAlignment="1" applyProtection="1">
      <alignment horizontal="center" vertical="center" wrapText="1"/>
      <protection locked="0"/>
    </xf>
    <xf numFmtId="167" fontId="33" fillId="8" borderId="24" xfId="9" applyNumberFormat="1" applyFont="1" applyFill="1" applyBorder="1" applyAlignment="1" applyProtection="1">
      <alignment vertical="center"/>
      <protection locked="0"/>
    </xf>
    <xf numFmtId="4" fontId="33"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xf numFmtId="0" fontId="0" fillId="12" borderId="24" xfId="9" applyFont="1" applyFill="1" applyBorder="1" applyAlignment="1" applyProtection="1">
      <alignment horizontal="center" vertical="center"/>
      <protection locked="0"/>
    </xf>
    <xf numFmtId="49" fontId="0" fillId="12" borderId="24" xfId="9" applyNumberFormat="1" applyFont="1" applyFill="1" applyBorder="1" applyAlignment="1" applyProtection="1">
      <alignment horizontal="left" vertical="center" wrapText="1"/>
      <protection locked="0"/>
    </xf>
    <xf numFmtId="0" fontId="0" fillId="12" borderId="24" xfId="9" applyFont="1" applyFill="1" applyBorder="1" applyAlignment="1" applyProtection="1">
      <alignment horizontal="left" vertical="center" wrapText="1"/>
      <protection locked="0"/>
    </xf>
    <xf numFmtId="0" fontId="0" fillId="12" borderId="24" xfId="9" applyFont="1" applyFill="1" applyBorder="1" applyAlignment="1" applyProtection="1">
      <alignment horizontal="center" vertical="center" wrapText="1"/>
      <protection locked="0"/>
    </xf>
    <xf numFmtId="167" fontId="0" fillId="12" borderId="24" xfId="9" applyNumberFormat="1" applyFont="1" applyFill="1" applyBorder="1" applyAlignment="1" applyProtection="1">
      <alignment vertical="center"/>
      <protection locked="0"/>
    </xf>
    <xf numFmtId="4" fontId="0" fillId="12" borderId="24" xfId="9" applyNumberFormat="1" applyFont="1" applyFill="1" applyBorder="1" applyAlignment="1" applyProtection="1">
      <alignment vertical="center"/>
      <protection locked="0"/>
    </xf>
    <xf numFmtId="0" fontId="33" fillId="12" borderId="24" xfId="9" applyFont="1" applyFill="1" applyBorder="1" applyAlignment="1" applyProtection="1">
      <alignment horizontal="center" vertical="center"/>
      <protection locked="0"/>
    </xf>
    <xf numFmtId="49" fontId="33" fillId="12" borderId="24" xfId="9" applyNumberFormat="1" applyFont="1" applyFill="1" applyBorder="1" applyAlignment="1" applyProtection="1">
      <alignment horizontal="left" vertical="center" wrapText="1"/>
      <protection locked="0"/>
    </xf>
    <xf numFmtId="0" fontId="33" fillId="12" borderId="24" xfId="9" applyFont="1" applyFill="1" applyBorder="1" applyAlignment="1" applyProtection="1">
      <alignment horizontal="left" vertical="center" wrapText="1"/>
      <protection locked="0"/>
    </xf>
    <xf numFmtId="0" fontId="33" fillId="12" borderId="24" xfId="9" applyFont="1" applyFill="1" applyBorder="1" applyAlignment="1" applyProtection="1">
      <alignment horizontal="center" vertical="center" wrapText="1"/>
      <protection locked="0"/>
    </xf>
    <xf numFmtId="167" fontId="33" fillId="12" borderId="24" xfId="9" applyNumberFormat="1" applyFont="1" applyFill="1" applyBorder="1" applyAlignment="1" applyProtection="1">
      <alignment vertical="center"/>
      <protection locked="0"/>
    </xf>
    <xf numFmtId="4" fontId="33" fillId="12" borderId="24" xfId="9" applyNumberFormat="1" applyFont="1" applyFill="1" applyBorder="1" applyAlignment="1" applyProtection="1">
      <alignment vertical="center"/>
      <protection locked="0"/>
    </xf>
    <xf numFmtId="0" fontId="25" fillId="12" borderId="1" xfId="9" applyFill="1"/>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09%20-%20Stavebn&#237;%20&#250;pravy%20BD%20Mil&#237;n%20-%20blok%20H,%20&#352;koln&#237;%20&#269;.p.%20242,%20243%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H, Školní č.p. 242, 243</v>
          </cell>
        </row>
        <row r="8">
          <cell r="AN8" t="str">
            <v>16. 5. 2017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7" zoomScaleNormal="100" zoomScaleSheetLayoutView="100" workbookViewId="0">
      <selection activeCell="E31" sqref="E3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5" t="s">
        <v>1873</v>
      </c>
      <c r="B1" s="166"/>
      <c r="C1" s="166"/>
      <c r="D1" s="166"/>
      <c r="E1" s="166"/>
    </row>
    <row r="2" spans="1:5" s="80" customFormat="1" ht="15.75" customHeight="1" x14ac:dyDescent="0.2">
      <c r="A2" s="81"/>
      <c r="B2" s="82"/>
      <c r="C2" s="82"/>
      <c r="D2" s="82"/>
      <c r="E2" s="82"/>
    </row>
    <row r="3" spans="1:5" s="80" customFormat="1" ht="19.5" customHeight="1" x14ac:dyDescent="0.2">
      <c r="A3" s="167" t="s">
        <v>1881</v>
      </c>
      <c r="B3" s="168"/>
      <c r="C3" s="168"/>
      <c r="D3" s="169"/>
      <c r="E3" s="169"/>
    </row>
    <row r="4" spans="1:5" s="80" customFormat="1" ht="15.75" x14ac:dyDescent="0.25">
      <c r="A4" s="83"/>
      <c r="B4" s="84"/>
      <c r="C4" s="85"/>
      <c r="D4" s="85"/>
      <c r="E4" s="85"/>
    </row>
    <row r="5" spans="1:5" s="80" customFormat="1" ht="17.25" customHeight="1" x14ac:dyDescent="0.2">
      <c r="A5" s="167" t="s">
        <v>1874</v>
      </c>
      <c r="B5" s="168"/>
      <c r="C5" s="168"/>
      <c r="D5" s="168"/>
      <c r="E5" s="168"/>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1875</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SUM('Architektonicko-stave...'!J27)</f>
        <v>0</v>
      </c>
      <c r="D10" s="98"/>
      <c r="E10" s="99"/>
    </row>
    <row r="11" spans="1:5" s="104" customFormat="1" ht="16.5" thickBot="1" x14ac:dyDescent="0.3">
      <c r="A11" s="100"/>
      <c r="B11" s="101"/>
      <c r="C11" s="102"/>
      <c r="D11" s="102"/>
      <c r="E11" s="103"/>
    </row>
    <row r="12" spans="1:5" s="80" customFormat="1" ht="15.75" x14ac:dyDescent="0.25">
      <c r="A12" s="105" t="s">
        <v>1876</v>
      </c>
      <c r="B12" s="106"/>
      <c r="C12" s="107"/>
      <c r="D12" s="107"/>
      <c r="E12" s="108">
        <f>SUM(E9:E10)</f>
        <v>0</v>
      </c>
    </row>
    <row r="13" spans="1:5" s="80" customFormat="1" ht="15.75" x14ac:dyDescent="0.25">
      <c r="A13" s="109"/>
      <c r="B13" s="110"/>
      <c r="C13" s="111"/>
      <c r="D13" s="111"/>
      <c r="E13" s="112"/>
    </row>
    <row r="14" spans="1:5" s="116" customFormat="1" ht="15.75" x14ac:dyDescent="0.25">
      <c r="A14" s="113" t="s">
        <v>1877</v>
      </c>
      <c r="B14" s="110"/>
      <c r="C14" s="114"/>
      <c r="D14" s="114"/>
      <c r="E14" s="115">
        <f>SUM(E12)</f>
        <v>0</v>
      </c>
    </row>
    <row r="15" spans="1:5" s="116" customFormat="1" ht="15" x14ac:dyDescent="0.2">
      <c r="A15" s="117" t="s">
        <v>1878</v>
      </c>
      <c r="B15" s="110"/>
      <c r="C15" s="114"/>
      <c r="D15" s="114"/>
      <c r="E15" s="112">
        <f>SUM(E14*0.21)</f>
        <v>0</v>
      </c>
    </row>
    <row r="16" spans="1:5" s="116" customFormat="1" ht="15.75" x14ac:dyDescent="0.25">
      <c r="A16" s="113" t="s">
        <v>1879</v>
      </c>
      <c r="B16" s="110"/>
      <c r="C16" s="114"/>
      <c r="D16" s="114"/>
      <c r="E16" s="115">
        <f>SUM(E14:E15)</f>
        <v>0</v>
      </c>
    </row>
    <row r="17" spans="1:5" s="116" customFormat="1" ht="15.75" x14ac:dyDescent="0.25">
      <c r="A17" s="142"/>
      <c r="B17" s="143"/>
      <c r="C17" s="144"/>
      <c r="D17" s="144"/>
      <c r="E17" s="145"/>
    </row>
    <row r="18" spans="1:5" s="116" customFormat="1" ht="15.75" x14ac:dyDescent="0.25">
      <c r="A18" s="118" t="s">
        <v>1882</v>
      </c>
      <c r="B18" s="143"/>
      <c r="C18" s="144"/>
      <c r="D18" s="144"/>
      <c r="E18" s="145"/>
    </row>
    <row r="19" spans="1:5" s="80" customFormat="1" x14ac:dyDescent="0.2">
      <c r="B19" s="119"/>
      <c r="C19" s="120"/>
      <c r="D19" s="120"/>
      <c r="E19" s="121"/>
    </row>
    <row r="20" spans="1:5" s="80" customFormat="1" x14ac:dyDescent="0.2">
      <c r="A20" s="146" t="s">
        <v>1883</v>
      </c>
      <c r="B20" s="147"/>
      <c r="C20" s="148"/>
      <c r="D20" s="148"/>
      <c r="E20" s="149"/>
    </row>
    <row r="21" spans="1:5" s="80" customFormat="1" x14ac:dyDescent="0.2">
      <c r="A21" s="146" t="s">
        <v>1884</v>
      </c>
      <c r="B21" s="147"/>
      <c r="C21" s="148"/>
      <c r="D21" s="148"/>
      <c r="E21" s="149">
        <f>(E14-E26-E31)</f>
        <v>0</v>
      </c>
    </row>
    <row r="22" spans="1:5" s="80" customFormat="1" x14ac:dyDescent="0.2">
      <c r="A22" s="146" t="s">
        <v>1885</v>
      </c>
      <c r="B22" s="147"/>
      <c r="C22" s="148"/>
      <c r="D22" s="148"/>
      <c r="E22" s="149">
        <f>(E15-E27-E32)</f>
        <v>0</v>
      </c>
    </row>
    <row r="23" spans="1:5" s="80" customFormat="1" x14ac:dyDescent="0.2">
      <c r="A23" s="146" t="s">
        <v>1886</v>
      </c>
      <c r="B23" s="147"/>
      <c r="C23" s="148"/>
      <c r="D23" s="148"/>
      <c r="E23" s="149">
        <f>(E16-E28-E33)</f>
        <v>0</v>
      </c>
    </row>
    <row r="24" spans="1:5" s="80" customFormat="1" x14ac:dyDescent="0.2">
      <c r="A24" s="150"/>
      <c r="B24" s="151"/>
      <c r="C24" s="152"/>
      <c r="D24" s="152"/>
      <c r="E24" s="153"/>
    </row>
    <row r="25" spans="1:5" s="80" customFormat="1" x14ac:dyDescent="0.2">
      <c r="A25" s="154" t="s">
        <v>1887</v>
      </c>
      <c r="B25" s="155"/>
      <c r="C25" s="156"/>
      <c r="D25" s="156"/>
      <c r="E25" s="157"/>
    </row>
    <row r="26" spans="1:5" s="80" customFormat="1" x14ac:dyDescent="0.2">
      <c r="A26" s="154" t="s">
        <v>1884</v>
      </c>
      <c r="B26" s="155"/>
      <c r="C26" s="156"/>
      <c r="D26" s="156"/>
      <c r="E26" s="157">
        <f>SUM('Architektonicko-stave...'!J1088+'Architektonicko-stave...'!J1092+'Architektonicko-stave...'!J1093+'Architektonicko-stave...'!J1097+'Architektonicko-stave...'!J1098+'Architektonicko-stave...'!J1099)</f>
        <v>0</v>
      </c>
    </row>
    <row r="27" spans="1:5" s="80" customFormat="1" x14ac:dyDescent="0.2">
      <c r="A27" s="154" t="s">
        <v>1885</v>
      </c>
      <c r="B27" s="155"/>
      <c r="C27" s="156"/>
      <c r="D27" s="156"/>
      <c r="E27" s="157">
        <f>(E26*0.21)</f>
        <v>0</v>
      </c>
    </row>
    <row r="28" spans="1:5" s="80" customFormat="1" x14ac:dyDescent="0.2">
      <c r="A28" s="154" t="s">
        <v>1886</v>
      </c>
      <c r="B28" s="155"/>
      <c r="C28" s="156"/>
      <c r="D28" s="156"/>
      <c r="E28" s="157">
        <f>(E26*1.21)</f>
        <v>0</v>
      </c>
    </row>
    <row r="29" spans="1:5" s="80" customFormat="1" x14ac:dyDescent="0.2">
      <c r="A29" s="158"/>
      <c r="B29" s="151"/>
      <c r="C29" s="152"/>
      <c r="D29" s="152"/>
      <c r="E29" s="153"/>
    </row>
    <row r="30" spans="1:5" s="80" customFormat="1" x14ac:dyDescent="0.2">
      <c r="A30" s="159" t="s">
        <v>1888</v>
      </c>
      <c r="B30" s="160"/>
      <c r="C30" s="161"/>
      <c r="D30" s="161"/>
      <c r="E30" s="162"/>
    </row>
    <row r="31" spans="1:5" s="80" customFormat="1" x14ac:dyDescent="0.2">
      <c r="A31" s="159" t="s">
        <v>1884</v>
      </c>
      <c r="B31" s="160"/>
      <c r="C31" s="161"/>
      <c r="D31" s="161"/>
      <c r="E31" s="162">
        <f>SUM('Architektonicko-stave...'!J167+'Architektonicko-stave...'!J488+'Architektonicko-stave...'!J1001+'Architektonicko-stave...'!J1004+'Architektonicko-stave...'!J1007+'Architektonicko-stave...'!J1086+'Architektonicko-stave...'!J1095+'Architektonicko-stave...'!J1101+'Architektonicko-stave...'!J1103)</f>
        <v>0</v>
      </c>
    </row>
    <row r="32" spans="1:5" s="80" customFormat="1" x14ac:dyDescent="0.2">
      <c r="A32" s="159" t="s">
        <v>1885</v>
      </c>
      <c r="B32" s="160"/>
      <c r="C32" s="161"/>
      <c r="D32" s="161"/>
      <c r="E32" s="162">
        <f>(E31*0.21)</f>
        <v>0</v>
      </c>
    </row>
    <row r="33" spans="1:5" s="80" customFormat="1" x14ac:dyDescent="0.2">
      <c r="A33" s="159" t="s">
        <v>1886</v>
      </c>
      <c r="B33" s="160"/>
      <c r="C33" s="161"/>
      <c r="D33" s="161"/>
      <c r="E33" s="162">
        <f>(E31*1.21)</f>
        <v>0</v>
      </c>
    </row>
    <row r="34" spans="1:5" s="80" customFormat="1" x14ac:dyDescent="0.2">
      <c r="A34" s="118"/>
      <c r="B34" s="119"/>
      <c r="C34" s="120"/>
      <c r="D34" s="120"/>
      <c r="E34" s="121"/>
    </row>
    <row r="35" spans="1:5" s="80" customFormat="1" x14ac:dyDescent="0.2">
      <c r="A35" s="118"/>
      <c r="B35" s="119"/>
      <c r="C35" s="120"/>
      <c r="D35" s="120"/>
      <c r="E35" s="121"/>
    </row>
    <row r="36" spans="1:5" s="80" customFormat="1" x14ac:dyDescent="0.2">
      <c r="A36" s="122" t="s">
        <v>1880</v>
      </c>
      <c r="B36" s="119"/>
      <c r="C36" s="120"/>
      <c r="D36" s="120"/>
      <c r="E36" s="123"/>
    </row>
    <row r="37" spans="1:5" s="80" customFormat="1" x14ac:dyDescent="0.2">
      <c r="A37" s="170" t="s">
        <v>1928</v>
      </c>
      <c r="B37" s="171"/>
      <c r="C37" s="171"/>
      <c r="D37" s="171"/>
      <c r="E37" s="171"/>
    </row>
    <row r="38" spans="1:5" s="80" customFormat="1" x14ac:dyDescent="0.2">
      <c r="A38" s="171"/>
      <c r="B38" s="171"/>
      <c r="C38" s="171"/>
      <c r="D38" s="171"/>
      <c r="E38" s="171"/>
    </row>
    <row r="39" spans="1:5" s="80" customFormat="1" x14ac:dyDescent="0.2">
      <c r="A39" s="171"/>
      <c r="B39" s="171"/>
      <c r="C39" s="171"/>
      <c r="D39" s="171"/>
      <c r="E39" s="171"/>
    </row>
    <row r="40" spans="1:5" s="80" customFormat="1" x14ac:dyDescent="0.2">
      <c r="A40" s="171"/>
      <c r="B40" s="171"/>
      <c r="C40" s="171"/>
      <c r="D40" s="171"/>
      <c r="E40" s="171"/>
    </row>
    <row r="41" spans="1:5" s="80" customFormat="1" x14ac:dyDescent="0.2">
      <c r="A41" s="171"/>
      <c r="B41" s="171"/>
      <c r="C41" s="171"/>
      <c r="D41" s="171"/>
      <c r="E41" s="171"/>
    </row>
    <row r="42" spans="1:5" s="80" customFormat="1" ht="284.25" customHeight="1" x14ac:dyDescent="0.2">
      <c r="A42" s="171"/>
      <c r="B42" s="171"/>
      <c r="C42" s="171"/>
      <c r="D42" s="171"/>
      <c r="E42" s="171"/>
    </row>
    <row r="43" spans="1:5" s="80" customFormat="1" x14ac:dyDescent="0.2">
      <c r="A43" s="172"/>
      <c r="B43" s="172"/>
      <c r="C43" s="172"/>
      <c r="D43" s="172"/>
      <c r="E43" s="172"/>
    </row>
    <row r="44" spans="1:5" s="80" customFormat="1" x14ac:dyDescent="0.2">
      <c r="A44" s="172"/>
      <c r="B44" s="172"/>
      <c r="C44" s="172"/>
      <c r="D44" s="172"/>
      <c r="E44" s="172"/>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07"/>
  <sheetViews>
    <sheetView showGridLines="0" tabSelected="1" workbookViewId="0">
      <pane ySplit="1" topLeftCell="A1091" activePane="bottomLeft" state="frozen"/>
      <selection pane="bottomLeft" activeCell="F1107" sqref="F1107"/>
    </sheetView>
  </sheetViews>
  <sheetFormatPr defaultRowHeight="13.5" x14ac:dyDescent="0.3"/>
  <cols>
    <col min="1" max="1" width="8.33203125" style="182" customWidth="1"/>
    <col min="2" max="2" width="1.6640625" style="182" customWidth="1"/>
    <col min="3" max="3" width="4.1640625" style="182" customWidth="1"/>
    <col min="4" max="4" width="4.33203125" style="182" customWidth="1"/>
    <col min="5" max="5" width="17.1640625" style="182" customWidth="1"/>
    <col min="6" max="6" width="75" style="182" customWidth="1"/>
    <col min="7" max="7" width="8.6640625" style="182" customWidth="1"/>
    <col min="8" max="8" width="11.1640625" style="182" customWidth="1"/>
    <col min="9" max="9" width="12.6640625" style="183" customWidth="1"/>
    <col min="10" max="10" width="23.5" style="182" customWidth="1"/>
    <col min="11" max="11" width="15.5" style="182" customWidth="1"/>
    <col min="12" max="18" width="9.33203125" style="182"/>
    <col min="19" max="19" width="8.1640625" style="182" hidden="1" customWidth="1"/>
    <col min="20" max="20" width="29.6640625" style="182" hidden="1" customWidth="1"/>
    <col min="21" max="21" width="16.33203125" style="182" hidden="1" customWidth="1"/>
    <col min="22" max="22" width="12.33203125" style="182" customWidth="1"/>
    <col min="23" max="23" width="16.33203125" style="182" customWidth="1"/>
    <col min="24" max="24" width="12.33203125" style="182" customWidth="1"/>
    <col min="25" max="25" width="15" style="182" customWidth="1"/>
    <col min="26" max="26" width="11" style="182" customWidth="1"/>
    <col min="27" max="27" width="15" style="182" customWidth="1"/>
    <col min="28" max="28" width="16.33203125" style="182" customWidth="1"/>
    <col min="29" max="29" width="11" style="182" customWidth="1"/>
    <col min="30" max="30" width="15" style="182" customWidth="1"/>
    <col min="31" max="31" width="16.33203125" style="182" customWidth="1"/>
    <col min="32" max="16384" width="9.33203125" style="182"/>
  </cols>
  <sheetData>
    <row r="1" spans="1:70" ht="21.75" customHeight="1" x14ac:dyDescent="0.3">
      <c r="A1" s="358"/>
      <c r="B1" s="361"/>
      <c r="C1" s="361"/>
      <c r="D1" s="359" t="s">
        <v>0</v>
      </c>
      <c r="E1" s="361"/>
      <c r="F1" s="164" t="s">
        <v>43</v>
      </c>
      <c r="G1" s="173" t="s">
        <v>44</v>
      </c>
      <c r="H1" s="173"/>
      <c r="I1" s="360"/>
      <c r="J1" s="164" t="s">
        <v>45</v>
      </c>
      <c r="K1" s="359" t="s">
        <v>46</v>
      </c>
      <c r="L1" s="164" t="s">
        <v>47</v>
      </c>
      <c r="M1" s="164"/>
      <c r="N1" s="164"/>
      <c r="O1" s="164"/>
      <c r="P1" s="164"/>
      <c r="Q1" s="164"/>
      <c r="R1" s="164"/>
      <c r="S1" s="164"/>
      <c r="T1" s="164"/>
      <c r="U1" s="163"/>
      <c r="V1" s="163"/>
      <c r="W1" s="358"/>
      <c r="X1" s="358"/>
      <c r="Y1" s="358"/>
      <c r="Z1" s="358"/>
      <c r="AA1" s="358"/>
      <c r="AB1" s="358"/>
      <c r="AC1" s="358"/>
      <c r="AD1" s="358"/>
      <c r="AE1" s="358"/>
      <c r="AF1" s="358"/>
      <c r="AG1" s="358"/>
      <c r="AH1" s="358"/>
      <c r="AI1" s="358"/>
      <c r="AJ1" s="358"/>
      <c r="AK1" s="358"/>
      <c r="AL1" s="358"/>
      <c r="AM1" s="358"/>
      <c r="AN1" s="358"/>
      <c r="AO1" s="358"/>
      <c r="AP1" s="358"/>
      <c r="AQ1" s="358"/>
      <c r="AR1" s="358"/>
      <c r="AS1" s="358"/>
      <c r="AT1" s="358"/>
      <c r="AU1" s="358"/>
      <c r="AV1" s="358"/>
      <c r="AW1" s="358"/>
      <c r="AX1" s="358"/>
      <c r="AY1" s="358"/>
      <c r="AZ1" s="358"/>
      <c r="BA1" s="358"/>
      <c r="BB1" s="358"/>
      <c r="BC1" s="358"/>
      <c r="BD1" s="358"/>
      <c r="BE1" s="358"/>
      <c r="BF1" s="358"/>
      <c r="BG1" s="358"/>
      <c r="BH1" s="358"/>
      <c r="BI1" s="358"/>
      <c r="BJ1" s="358"/>
      <c r="BK1" s="358"/>
      <c r="BL1" s="358"/>
      <c r="BM1" s="358"/>
      <c r="BN1" s="358"/>
      <c r="BO1" s="358"/>
      <c r="BP1" s="358"/>
      <c r="BQ1" s="358"/>
      <c r="BR1" s="358"/>
    </row>
    <row r="2" spans="1:70" ht="36.950000000000003" customHeight="1" x14ac:dyDescent="0.3">
      <c r="L2" s="357" t="s">
        <v>3</v>
      </c>
      <c r="M2" s="356"/>
      <c r="N2" s="356"/>
      <c r="O2" s="356"/>
      <c r="P2" s="356"/>
      <c r="Q2" s="356"/>
      <c r="R2" s="356"/>
      <c r="S2" s="356"/>
      <c r="T2" s="356"/>
      <c r="U2" s="356"/>
      <c r="V2" s="356"/>
      <c r="AT2" s="189" t="s">
        <v>41</v>
      </c>
    </row>
    <row r="3" spans="1:70" ht="6.95" customHeight="1" x14ac:dyDescent="0.3">
      <c r="B3" s="355"/>
      <c r="C3" s="353"/>
      <c r="D3" s="353"/>
      <c r="E3" s="353"/>
      <c r="F3" s="353"/>
      <c r="G3" s="353"/>
      <c r="H3" s="353"/>
      <c r="I3" s="354"/>
      <c r="J3" s="353"/>
      <c r="K3" s="352"/>
      <c r="AT3" s="189" t="s">
        <v>42</v>
      </c>
    </row>
    <row r="4" spans="1:70" ht="36.950000000000003" customHeight="1" x14ac:dyDescent="0.3">
      <c r="B4" s="350"/>
      <c r="C4" s="348"/>
      <c r="D4" s="324" t="s">
        <v>48</v>
      </c>
      <c r="E4" s="348"/>
      <c r="F4" s="348"/>
      <c r="G4" s="348"/>
      <c r="H4" s="348"/>
      <c r="I4" s="349"/>
      <c r="J4" s="348"/>
      <c r="K4" s="347"/>
      <c r="M4" s="351" t="s">
        <v>6</v>
      </c>
      <c r="AT4" s="189" t="s">
        <v>2</v>
      </c>
    </row>
    <row r="5" spans="1:70" ht="6.95" customHeight="1" x14ac:dyDescent="0.3">
      <c r="B5" s="350"/>
      <c r="C5" s="348"/>
      <c r="D5" s="348"/>
      <c r="E5" s="348"/>
      <c r="F5" s="348"/>
      <c r="G5" s="348"/>
      <c r="H5" s="348"/>
      <c r="I5" s="349"/>
      <c r="J5" s="348"/>
      <c r="K5" s="347"/>
    </row>
    <row r="6" spans="1:70" ht="15" x14ac:dyDescent="0.3">
      <c r="B6" s="350"/>
      <c r="C6" s="348"/>
      <c r="D6" s="317" t="s">
        <v>7</v>
      </c>
      <c r="E6" s="348"/>
      <c r="F6" s="348"/>
      <c r="G6" s="348"/>
      <c r="H6" s="348"/>
      <c r="I6" s="349"/>
      <c r="J6" s="348"/>
      <c r="K6" s="347"/>
    </row>
    <row r="7" spans="1:70" ht="22.5" customHeight="1" x14ac:dyDescent="0.3">
      <c r="B7" s="350"/>
      <c r="C7" s="348"/>
      <c r="D7" s="348"/>
      <c r="E7" s="323" t="str">
        <f>'[14]Rekapitulace stavby'!K6</f>
        <v>Stavební úpravy BD Milín - blok H, Školní č.p. 242, 243</v>
      </c>
      <c r="F7" s="322"/>
      <c r="G7" s="322"/>
      <c r="H7" s="322"/>
      <c r="I7" s="349"/>
      <c r="J7" s="348"/>
      <c r="K7" s="347"/>
    </row>
    <row r="8" spans="1:70" s="184" customFormat="1" ht="15" x14ac:dyDescent="0.3">
      <c r="B8" s="185"/>
      <c r="C8" s="219"/>
      <c r="D8" s="317" t="s">
        <v>49</v>
      </c>
      <c r="E8" s="219"/>
      <c r="F8" s="219"/>
      <c r="G8" s="219"/>
      <c r="H8" s="219"/>
      <c r="I8" s="292"/>
      <c r="J8" s="219"/>
      <c r="K8" s="291"/>
    </row>
    <row r="9" spans="1:70" s="184" customFormat="1" ht="36.950000000000003" customHeight="1" x14ac:dyDescent="0.3">
      <c r="B9" s="185"/>
      <c r="C9" s="219"/>
      <c r="D9" s="219"/>
      <c r="E9" s="321" t="s">
        <v>50</v>
      </c>
      <c r="F9" s="320"/>
      <c r="G9" s="320"/>
      <c r="H9" s="320"/>
      <c r="I9" s="292"/>
      <c r="J9" s="219"/>
      <c r="K9" s="291"/>
    </row>
    <row r="10" spans="1:70" s="184" customFormat="1" x14ac:dyDescent="0.3">
      <c r="B10" s="185"/>
      <c r="C10" s="219"/>
      <c r="D10" s="219"/>
      <c r="E10" s="219"/>
      <c r="F10" s="219"/>
      <c r="G10" s="219"/>
      <c r="H10" s="219"/>
      <c r="I10" s="292"/>
      <c r="J10" s="219"/>
      <c r="K10" s="291"/>
    </row>
    <row r="11" spans="1:70" s="184" customFormat="1" ht="14.45" customHeight="1" x14ac:dyDescent="0.3">
      <c r="B11" s="185"/>
      <c r="C11" s="219"/>
      <c r="D11" s="317" t="s">
        <v>9</v>
      </c>
      <c r="E11" s="219"/>
      <c r="F11" s="316" t="s">
        <v>1</v>
      </c>
      <c r="G11" s="219"/>
      <c r="H11" s="219"/>
      <c r="I11" s="318" t="s">
        <v>10</v>
      </c>
      <c r="J11" s="316" t="s">
        <v>1</v>
      </c>
      <c r="K11" s="291"/>
    </row>
    <row r="12" spans="1:70" s="184" customFormat="1" ht="14.45" customHeight="1" x14ac:dyDescent="0.3">
      <c r="B12" s="185"/>
      <c r="C12" s="219"/>
      <c r="D12" s="317" t="s">
        <v>11</v>
      </c>
      <c r="E12" s="219"/>
      <c r="F12" s="316" t="s">
        <v>12</v>
      </c>
      <c r="G12" s="219"/>
      <c r="H12" s="219"/>
      <c r="I12" s="318" t="s">
        <v>13</v>
      </c>
      <c r="J12" s="319" t="str">
        <f>'[14]Rekapitulace stavby'!AN8</f>
        <v>16. 5. 2017</v>
      </c>
      <c r="K12" s="291"/>
    </row>
    <row r="13" spans="1:70" s="184" customFormat="1" ht="10.9" customHeight="1" x14ac:dyDescent="0.3">
      <c r="B13" s="185"/>
      <c r="C13" s="219"/>
      <c r="D13" s="219"/>
      <c r="E13" s="219"/>
      <c r="F13" s="219"/>
      <c r="G13" s="219"/>
      <c r="H13" s="219"/>
      <c r="I13" s="292"/>
      <c r="J13" s="219"/>
      <c r="K13" s="291"/>
    </row>
    <row r="14" spans="1:70" s="184" customFormat="1" ht="14.45" customHeight="1" x14ac:dyDescent="0.3">
      <c r="B14" s="185"/>
      <c r="C14" s="219"/>
      <c r="D14" s="317" t="s">
        <v>14</v>
      </c>
      <c r="E14" s="219"/>
      <c r="F14" s="219"/>
      <c r="G14" s="219"/>
      <c r="H14" s="219"/>
      <c r="I14" s="318" t="s">
        <v>15</v>
      </c>
      <c r="J14" s="316" t="str">
        <f>IF('[14]Rekapitulace stavby'!AN10="","",'[14]Rekapitulace stavby'!AN10)</f>
        <v/>
      </c>
      <c r="K14" s="291"/>
    </row>
    <row r="15" spans="1:70" s="184" customFormat="1" ht="18" customHeight="1" x14ac:dyDescent="0.3">
      <c r="B15" s="185"/>
      <c r="C15" s="219"/>
      <c r="D15" s="219"/>
      <c r="E15" s="316" t="str">
        <f>IF('[14]Rekapitulace stavby'!E11="","",'[14]Rekapitulace stavby'!E11)</f>
        <v xml:space="preserve"> </v>
      </c>
      <c r="F15" s="219"/>
      <c r="G15" s="219"/>
      <c r="H15" s="219"/>
      <c r="I15" s="318" t="s">
        <v>16</v>
      </c>
      <c r="J15" s="316" t="str">
        <f>IF('[14]Rekapitulace stavby'!AN11="","",'[14]Rekapitulace stavby'!AN11)</f>
        <v/>
      </c>
      <c r="K15" s="291"/>
    </row>
    <row r="16" spans="1:70" s="184" customFormat="1" ht="6.95" customHeight="1" x14ac:dyDescent="0.3">
      <c r="B16" s="185"/>
      <c r="C16" s="219"/>
      <c r="D16" s="219"/>
      <c r="E16" s="219"/>
      <c r="F16" s="219"/>
      <c r="G16" s="219"/>
      <c r="H16" s="219"/>
      <c r="I16" s="292"/>
      <c r="J16" s="219"/>
      <c r="K16" s="291"/>
    </row>
    <row r="17" spans="2:11" s="184" customFormat="1" ht="14.45" customHeight="1" x14ac:dyDescent="0.3">
      <c r="B17" s="185"/>
      <c r="C17" s="219"/>
      <c r="D17" s="317" t="s">
        <v>17</v>
      </c>
      <c r="E17" s="219"/>
      <c r="F17" s="219"/>
      <c r="G17" s="219"/>
      <c r="H17" s="219"/>
      <c r="I17" s="318" t="s">
        <v>15</v>
      </c>
      <c r="J17" s="316" t="str">
        <f>IF('[14]Rekapitulace stavby'!AN13="Vyplň údaj","",IF('[14]Rekapitulace stavby'!AN13="","",'[14]Rekapitulace stavby'!AN13))</f>
        <v/>
      </c>
      <c r="K17" s="291"/>
    </row>
    <row r="18" spans="2:11" s="184" customFormat="1" ht="18" customHeight="1" x14ac:dyDescent="0.3">
      <c r="B18" s="185"/>
      <c r="C18" s="219"/>
      <c r="D18" s="219"/>
      <c r="E18" s="316" t="str">
        <f>IF('[14]Rekapitulace stavby'!E14="Vyplň údaj","",IF('[14]Rekapitulace stavby'!E14="","",'[14]Rekapitulace stavby'!E14))</f>
        <v/>
      </c>
      <c r="F18" s="219"/>
      <c r="G18" s="219"/>
      <c r="H18" s="219"/>
      <c r="I18" s="318" t="s">
        <v>16</v>
      </c>
      <c r="J18" s="316" t="str">
        <f>IF('[14]Rekapitulace stavby'!AN14="Vyplň údaj","",IF('[14]Rekapitulace stavby'!AN14="","",'[14]Rekapitulace stavby'!AN14))</f>
        <v/>
      </c>
      <c r="K18" s="291"/>
    </row>
    <row r="19" spans="2:11" s="184" customFormat="1" ht="6.95" customHeight="1" x14ac:dyDescent="0.3">
      <c r="B19" s="185"/>
      <c r="C19" s="219"/>
      <c r="D19" s="219"/>
      <c r="E19" s="219"/>
      <c r="F19" s="219"/>
      <c r="G19" s="219"/>
      <c r="H19" s="219"/>
      <c r="I19" s="292"/>
      <c r="J19" s="219"/>
      <c r="K19" s="291"/>
    </row>
    <row r="20" spans="2:11" s="184" customFormat="1" ht="14.45" customHeight="1" x14ac:dyDescent="0.3">
      <c r="B20" s="185"/>
      <c r="C20" s="219"/>
      <c r="D20" s="317" t="s">
        <v>18</v>
      </c>
      <c r="E20" s="219"/>
      <c r="F20" s="219"/>
      <c r="G20" s="219"/>
      <c r="H20" s="219"/>
      <c r="I20" s="318" t="s">
        <v>15</v>
      </c>
      <c r="J20" s="316" t="str">
        <f>IF('[14]Rekapitulace stavby'!AN16="","",'[14]Rekapitulace stavby'!AN16)</f>
        <v/>
      </c>
      <c r="K20" s="291"/>
    </row>
    <row r="21" spans="2:11" s="184" customFormat="1" ht="18" customHeight="1" x14ac:dyDescent="0.3">
      <c r="B21" s="185"/>
      <c r="C21" s="219"/>
      <c r="D21" s="219"/>
      <c r="E21" s="316" t="str">
        <f>IF('[14]Rekapitulace stavby'!E17="","",'[14]Rekapitulace stavby'!E17)</f>
        <v xml:space="preserve"> </v>
      </c>
      <c r="F21" s="219"/>
      <c r="G21" s="219"/>
      <c r="H21" s="219"/>
      <c r="I21" s="318" t="s">
        <v>16</v>
      </c>
      <c r="J21" s="316" t="str">
        <f>IF('[14]Rekapitulace stavby'!AN17="","",'[14]Rekapitulace stavby'!AN17)</f>
        <v/>
      </c>
      <c r="K21" s="291"/>
    </row>
    <row r="22" spans="2:11" s="184" customFormat="1" ht="6.95" customHeight="1" x14ac:dyDescent="0.3">
      <c r="B22" s="185"/>
      <c r="C22" s="219"/>
      <c r="D22" s="219"/>
      <c r="E22" s="219"/>
      <c r="F22" s="219"/>
      <c r="G22" s="219"/>
      <c r="H22" s="219"/>
      <c r="I22" s="292"/>
      <c r="J22" s="219"/>
      <c r="K22" s="291"/>
    </row>
    <row r="23" spans="2:11" s="184" customFormat="1" ht="14.45" customHeight="1" x14ac:dyDescent="0.3">
      <c r="B23" s="185"/>
      <c r="C23" s="219"/>
      <c r="D23" s="317" t="s">
        <v>20</v>
      </c>
      <c r="E23" s="219"/>
      <c r="F23" s="219"/>
      <c r="G23" s="219"/>
      <c r="H23" s="219"/>
      <c r="I23" s="292"/>
      <c r="J23" s="219"/>
      <c r="K23" s="291"/>
    </row>
    <row r="24" spans="2:11" s="341" customFormat="1" ht="22.5" customHeight="1" x14ac:dyDescent="0.3">
      <c r="B24" s="346"/>
      <c r="C24" s="343"/>
      <c r="D24" s="343"/>
      <c r="E24" s="345" t="s">
        <v>1</v>
      </c>
      <c r="F24" s="345"/>
      <c r="G24" s="345"/>
      <c r="H24" s="345"/>
      <c r="I24" s="344"/>
      <c r="J24" s="343"/>
      <c r="K24" s="342"/>
    </row>
    <row r="25" spans="2:11" s="184" customFormat="1" ht="6.95" customHeight="1" x14ac:dyDescent="0.3">
      <c r="B25" s="185"/>
      <c r="C25" s="219"/>
      <c r="D25" s="219"/>
      <c r="E25" s="219"/>
      <c r="F25" s="219"/>
      <c r="G25" s="219"/>
      <c r="H25" s="219"/>
      <c r="I25" s="292"/>
      <c r="J25" s="219"/>
      <c r="K25" s="291"/>
    </row>
    <row r="26" spans="2:11" s="184" customFormat="1" ht="6.95" customHeight="1" x14ac:dyDescent="0.3">
      <c r="B26" s="185"/>
      <c r="C26" s="219"/>
      <c r="D26" s="264"/>
      <c r="E26" s="264"/>
      <c r="F26" s="264"/>
      <c r="G26" s="264"/>
      <c r="H26" s="264"/>
      <c r="I26" s="339"/>
      <c r="J26" s="264"/>
      <c r="K26" s="338"/>
    </row>
    <row r="27" spans="2:11" s="184" customFormat="1" ht="25.35" customHeight="1" x14ac:dyDescent="0.3">
      <c r="B27" s="185"/>
      <c r="C27" s="219"/>
      <c r="D27" s="340" t="s">
        <v>21</v>
      </c>
      <c r="E27" s="219"/>
      <c r="F27" s="219"/>
      <c r="G27" s="219"/>
      <c r="H27" s="219"/>
      <c r="I27" s="292"/>
      <c r="J27" s="309">
        <f>ROUND(J110,2)</f>
        <v>0</v>
      </c>
      <c r="K27" s="291"/>
    </row>
    <row r="28" spans="2:11" s="184" customFormat="1" ht="6.95" customHeight="1" x14ac:dyDescent="0.3">
      <c r="B28" s="185"/>
      <c r="C28" s="219"/>
      <c r="D28" s="264"/>
      <c r="E28" s="264"/>
      <c r="F28" s="264"/>
      <c r="G28" s="264"/>
      <c r="H28" s="264"/>
      <c r="I28" s="339"/>
      <c r="J28" s="264"/>
      <c r="K28" s="338"/>
    </row>
    <row r="29" spans="2:11" s="184" customFormat="1" ht="14.45" customHeight="1" x14ac:dyDescent="0.3">
      <c r="B29" s="185"/>
      <c r="C29" s="219"/>
      <c r="D29" s="219"/>
      <c r="E29" s="219"/>
      <c r="F29" s="336" t="s">
        <v>23</v>
      </c>
      <c r="G29" s="219"/>
      <c r="H29" s="219"/>
      <c r="I29" s="337" t="s">
        <v>22</v>
      </c>
      <c r="J29" s="336" t="s">
        <v>24</v>
      </c>
      <c r="K29" s="291"/>
    </row>
    <row r="30" spans="2:11" s="184" customFormat="1" ht="14.45" customHeight="1" x14ac:dyDescent="0.3">
      <c r="B30" s="185"/>
      <c r="C30" s="219"/>
      <c r="D30" s="335" t="s">
        <v>25</v>
      </c>
      <c r="E30" s="335" t="s">
        <v>26</v>
      </c>
      <c r="F30" s="333">
        <f>ROUND(SUM(BE110:BE1103), 2)</f>
        <v>0</v>
      </c>
      <c r="G30" s="219"/>
      <c r="H30" s="219"/>
      <c r="I30" s="334">
        <v>0.21</v>
      </c>
      <c r="J30" s="333">
        <f>ROUND(ROUND((SUM(BE110:BE1103)), 2)*I30, 2)</f>
        <v>0</v>
      </c>
      <c r="K30" s="291"/>
    </row>
    <row r="31" spans="2:11" s="184" customFormat="1" ht="14.45" customHeight="1" x14ac:dyDescent="0.3">
      <c r="B31" s="185"/>
      <c r="C31" s="219"/>
      <c r="D31" s="219"/>
      <c r="E31" s="335" t="s">
        <v>27</v>
      </c>
      <c r="F31" s="333">
        <f>ROUND(SUM(BF110:BF1103), 2)</f>
        <v>0</v>
      </c>
      <c r="G31" s="219"/>
      <c r="H31" s="219"/>
      <c r="I31" s="334">
        <v>0.15</v>
      </c>
      <c r="J31" s="333">
        <f>ROUND(ROUND((SUM(BF110:BF1103)), 2)*I31, 2)</f>
        <v>0</v>
      </c>
      <c r="K31" s="291"/>
    </row>
    <row r="32" spans="2:11" s="184" customFormat="1" ht="14.45" hidden="1" customHeight="1" x14ac:dyDescent="0.3">
      <c r="B32" s="185"/>
      <c r="C32" s="219"/>
      <c r="D32" s="219"/>
      <c r="E32" s="335" t="s">
        <v>28</v>
      </c>
      <c r="F32" s="333">
        <f>ROUND(SUM(BG110:BG1103), 2)</f>
        <v>0</v>
      </c>
      <c r="G32" s="219"/>
      <c r="H32" s="219"/>
      <c r="I32" s="334">
        <v>0.21</v>
      </c>
      <c r="J32" s="333">
        <v>0</v>
      </c>
      <c r="K32" s="291"/>
    </row>
    <row r="33" spans="2:11" s="184" customFormat="1" ht="14.45" hidden="1" customHeight="1" x14ac:dyDescent="0.3">
      <c r="B33" s="185"/>
      <c r="C33" s="219"/>
      <c r="D33" s="219"/>
      <c r="E33" s="335" t="s">
        <v>29</v>
      </c>
      <c r="F33" s="333">
        <f>ROUND(SUM(BH110:BH1103), 2)</f>
        <v>0</v>
      </c>
      <c r="G33" s="219"/>
      <c r="H33" s="219"/>
      <c r="I33" s="334">
        <v>0.15</v>
      </c>
      <c r="J33" s="333">
        <v>0</v>
      </c>
      <c r="K33" s="291"/>
    </row>
    <row r="34" spans="2:11" s="184" customFormat="1" ht="14.45" hidden="1" customHeight="1" x14ac:dyDescent="0.3">
      <c r="B34" s="185"/>
      <c r="C34" s="219"/>
      <c r="D34" s="219"/>
      <c r="E34" s="335" t="s">
        <v>30</v>
      </c>
      <c r="F34" s="333">
        <f>ROUND(SUM(BI110:BI1103), 2)</f>
        <v>0</v>
      </c>
      <c r="G34" s="219"/>
      <c r="H34" s="219"/>
      <c r="I34" s="334">
        <v>0</v>
      </c>
      <c r="J34" s="333">
        <v>0</v>
      </c>
      <c r="K34" s="291"/>
    </row>
    <row r="35" spans="2:11" s="184" customFormat="1" ht="6.95" customHeight="1" x14ac:dyDescent="0.3">
      <c r="B35" s="185"/>
      <c r="C35" s="219"/>
      <c r="D35" s="219"/>
      <c r="E35" s="219"/>
      <c r="F35" s="219"/>
      <c r="G35" s="219"/>
      <c r="H35" s="219"/>
      <c r="I35" s="292"/>
      <c r="J35" s="219"/>
      <c r="K35" s="291"/>
    </row>
    <row r="36" spans="2:11" s="184" customFormat="1" ht="25.35" customHeight="1" x14ac:dyDescent="0.3">
      <c r="B36" s="185"/>
      <c r="C36" s="314"/>
      <c r="D36" s="332" t="s">
        <v>31</v>
      </c>
      <c r="E36" s="331"/>
      <c r="F36" s="331"/>
      <c r="G36" s="330" t="s">
        <v>32</v>
      </c>
      <c r="H36" s="329" t="s">
        <v>33</v>
      </c>
      <c r="I36" s="328"/>
      <c r="J36" s="327">
        <f>SUM(J27:J34)</f>
        <v>0</v>
      </c>
      <c r="K36" s="326"/>
    </row>
    <row r="37" spans="2:11" s="184" customFormat="1" ht="14.45" customHeight="1" x14ac:dyDescent="0.3">
      <c r="B37" s="188"/>
      <c r="C37" s="186"/>
      <c r="D37" s="186"/>
      <c r="E37" s="186"/>
      <c r="F37" s="186"/>
      <c r="G37" s="186"/>
      <c r="H37" s="186"/>
      <c r="I37" s="187"/>
      <c r="J37" s="186"/>
      <c r="K37" s="290"/>
    </row>
    <row r="41" spans="2:11" s="184" customFormat="1" ht="6.95" customHeight="1" x14ac:dyDescent="0.3">
      <c r="B41" s="289"/>
      <c r="C41" s="287"/>
      <c r="D41" s="287"/>
      <c r="E41" s="287"/>
      <c r="F41" s="287"/>
      <c r="G41" s="287"/>
      <c r="H41" s="287"/>
      <c r="I41" s="288"/>
      <c r="J41" s="287"/>
      <c r="K41" s="325"/>
    </row>
    <row r="42" spans="2:11" s="184" customFormat="1" ht="36.950000000000003" customHeight="1" x14ac:dyDescent="0.3">
      <c r="B42" s="185"/>
      <c r="C42" s="324" t="s">
        <v>51</v>
      </c>
      <c r="D42" s="219"/>
      <c r="E42" s="219"/>
      <c r="F42" s="219"/>
      <c r="G42" s="219"/>
      <c r="H42" s="219"/>
      <c r="I42" s="292"/>
      <c r="J42" s="219"/>
      <c r="K42" s="291"/>
    </row>
    <row r="43" spans="2:11" s="184" customFormat="1" ht="6.95" customHeight="1" x14ac:dyDescent="0.3">
      <c r="B43" s="185"/>
      <c r="C43" s="219"/>
      <c r="D43" s="219"/>
      <c r="E43" s="219"/>
      <c r="F43" s="219"/>
      <c r="G43" s="219"/>
      <c r="H43" s="219"/>
      <c r="I43" s="292"/>
      <c r="J43" s="219"/>
      <c r="K43" s="291"/>
    </row>
    <row r="44" spans="2:11" s="184" customFormat="1" ht="14.45" customHeight="1" x14ac:dyDescent="0.3">
      <c r="B44" s="185"/>
      <c r="C44" s="317" t="s">
        <v>7</v>
      </c>
      <c r="D44" s="219"/>
      <c r="E44" s="219"/>
      <c r="F44" s="219"/>
      <c r="G44" s="219"/>
      <c r="H44" s="219"/>
      <c r="I44" s="292"/>
      <c r="J44" s="219"/>
      <c r="K44" s="291"/>
    </row>
    <row r="45" spans="2:11" s="184" customFormat="1" ht="22.5" customHeight="1" x14ac:dyDescent="0.3">
      <c r="B45" s="185"/>
      <c r="C45" s="219"/>
      <c r="D45" s="219"/>
      <c r="E45" s="323" t="str">
        <f>E7</f>
        <v>Stavební úpravy BD Milín - blok H, Školní č.p. 242, 243</v>
      </c>
      <c r="F45" s="322"/>
      <c r="G45" s="322"/>
      <c r="H45" s="322"/>
      <c r="I45" s="292"/>
      <c r="J45" s="219"/>
      <c r="K45" s="291"/>
    </row>
    <row r="46" spans="2:11" s="184" customFormat="1" ht="14.45" customHeight="1" x14ac:dyDescent="0.3">
      <c r="B46" s="185"/>
      <c r="C46" s="317" t="s">
        <v>49</v>
      </c>
      <c r="D46" s="219"/>
      <c r="E46" s="219"/>
      <c r="F46" s="219"/>
      <c r="G46" s="219"/>
      <c r="H46" s="219"/>
      <c r="I46" s="292"/>
      <c r="J46" s="219"/>
      <c r="K46" s="291"/>
    </row>
    <row r="47" spans="2:11" s="184" customFormat="1" ht="23.25" customHeight="1" x14ac:dyDescent="0.3">
      <c r="B47" s="185"/>
      <c r="C47" s="219"/>
      <c r="D47" s="219"/>
      <c r="E47" s="321" t="str">
        <f>E9</f>
        <v>1 - Architektonicko-stavební část</v>
      </c>
      <c r="F47" s="320"/>
      <c r="G47" s="320"/>
      <c r="H47" s="320"/>
      <c r="I47" s="292"/>
      <c r="J47" s="219"/>
      <c r="K47" s="291"/>
    </row>
    <row r="48" spans="2:11" s="184" customFormat="1" ht="6.95" customHeight="1" x14ac:dyDescent="0.3">
      <c r="B48" s="185"/>
      <c r="C48" s="219"/>
      <c r="D48" s="219"/>
      <c r="E48" s="219"/>
      <c r="F48" s="219"/>
      <c r="G48" s="219"/>
      <c r="H48" s="219"/>
      <c r="I48" s="292"/>
      <c r="J48" s="219"/>
      <c r="K48" s="291"/>
    </row>
    <row r="49" spans="2:47" s="184" customFormat="1" ht="18" customHeight="1" x14ac:dyDescent="0.3">
      <c r="B49" s="185"/>
      <c r="C49" s="317" t="s">
        <v>11</v>
      </c>
      <c r="D49" s="219"/>
      <c r="E49" s="219"/>
      <c r="F49" s="316" t="str">
        <f>F12</f>
        <v xml:space="preserve"> </v>
      </c>
      <c r="G49" s="219"/>
      <c r="H49" s="219"/>
      <c r="I49" s="318" t="s">
        <v>13</v>
      </c>
      <c r="J49" s="319" t="str">
        <f>IF(J12="","",J12)</f>
        <v>16. 5. 2017</v>
      </c>
      <c r="K49" s="291"/>
    </row>
    <row r="50" spans="2:47" s="184" customFormat="1" ht="6.95" customHeight="1" x14ac:dyDescent="0.3">
      <c r="B50" s="185"/>
      <c r="C50" s="219"/>
      <c r="D50" s="219"/>
      <c r="E50" s="219"/>
      <c r="F50" s="219"/>
      <c r="G50" s="219"/>
      <c r="H50" s="219"/>
      <c r="I50" s="292"/>
      <c r="J50" s="219"/>
      <c r="K50" s="291"/>
    </row>
    <row r="51" spans="2:47" s="184" customFormat="1" ht="15" x14ac:dyDescent="0.3">
      <c r="B51" s="185"/>
      <c r="C51" s="317" t="s">
        <v>14</v>
      </c>
      <c r="D51" s="219"/>
      <c r="E51" s="219"/>
      <c r="F51" s="316" t="str">
        <f>E15</f>
        <v xml:space="preserve"> </v>
      </c>
      <c r="G51" s="219"/>
      <c r="H51" s="219"/>
      <c r="I51" s="318" t="s">
        <v>18</v>
      </c>
      <c r="J51" s="316" t="str">
        <f>E21</f>
        <v xml:space="preserve"> </v>
      </c>
      <c r="K51" s="291"/>
    </row>
    <row r="52" spans="2:47" s="184" customFormat="1" ht="14.45" customHeight="1" x14ac:dyDescent="0.3">
      <c r="B52" s="185"/>
      <c r="C52" s="317" t="s">
        <v>17</v>
      </c>
      <c r="D52" s="219"/>
      <c r="E52" s="219"/>
      <c r="F52" s="316" t="str">
        <f>IF(E18="","",E18)</f>
        <v/>
      </c>
      <c r="G52" s="219"/>
      <c r="H52" s="219"/>
      <c r="I52" s="292"/>
      <c r="J52" s="219"/>
      <c r="K52" s="291"/>
    </row>
    <row r="53" spans="2:47" s="184" customFormat="1" ht="10.35" customHeight="1" x14ac:dyDescent="0.3">
      <c r="B53" s="185"/>
      <c r="C53" s="219"/>
      <c r="D53" s="219"/>
      <c r="E53" s="219"/>
      <c r="F53" s="219"/>
      <c r="G53" s="219"/>
      <c r="H53" s="219"/>
      <c r="I53" s="292"/>
      <c r="J53" s="219"/>
      <c r="K53" s="291"/>
    </row>
    <row r="54" spans="2:47" s="184" customFormat="1" ht="29.25" customHeight="1" x14ac:dyDescent="0.3">
      <c r="B54" s="185"/>
      <c r="C54" s="315" t="s">
        <v>52</v>
      </c>
      <c r="D54" s="314"/>
      <c r="E54" s="314"/>
      <c r="F54" s="314"/>
      <c r="G54" s="314"/>
      <c r="H54" s="314"/>
      <c r="I54" s="313"/>
      <c r="J54" s="312" t="s">
        <v>53</v>
      </c>
      <c r="K54" s="311"/>
    </row>
    <row r="55" spans="2:47" s="184" customFormat="1" ht="10.35" customHeight="1" x14ac:dyDescent="0.3">
      <c r="B55" s="185"/>
      <c r="C55" s="219"/>
      <c r="D55" s="219"/>
      <c r="E55" s="219"/>
      <c r="F55" s="219"/>
      <c r="G55" s="219"/>
      <c r="H55" s="219"/>
      <c r="I55" s="292"/>
      <c r="J55" s="219"/>
      <c r="K55" s="291"/>
    </row>
    <row r="56" spans="2:47" s="184" customFormat="1" ht="29.25" customHeight="1" x14ac:dyDescent="0.3">
      <c r="B56" s="185"/>
      <c r="C56" s="310" t="s">
        <v>54</v>
      </c>
      <c r="D56" s="219"/>
      <c r="E56" s="219"/>
      <c r="F56" s="219"/>
      <c r="G56" s="219"/>
      <c r="H56" s="219"/>
      <c r="I56" s="292"/>
      <c r="J56" s="309">
        <f>J110</f>
        <v>0</v>
      </c>
      <c r="K56" s="291"/>
      <c r="AU56" s="189" t="s">
        <v>55</v>
      </c>
    </row>
    <row r="57" spans="2:47" s="301" customFormat="1" ht="24.95" customHeight="1" x14ac:dyDescent="0.3">
      <c r="B57" s="308"/>
      <c r="C57" s="307"/>
      <c r="D57" s="306" t="s">
        <v>56</v>
      </c>
      <c r="E57" s="305"/>
      <c r="F57" s="305"/>
      <c r="G57" s="305"/>
      <c r="H57" s="305"/>
      <c r="I57" s="304"/>
      <c r="J57" s="303">
        <f>J111</f>
        <v>0</v>
      </c>
      <c r="K57" s="302"/>
    </row>
    <row r="58" spans="2:47" s="293" customFormat="1" ht="19.899999999999999" customHeight="1" x14ac:dyDescent="0.3">
      <c r="B58" s="300"/>
      <c r="C58" s="299"/>
      <c r="D58" s="298" t="s">
        <v>57</v>
      </c>
      <c r="E58" s="297"/>
      <c r="F58" s="297"/>
      <c r="G58" s="297"/>
      <c r="H58" s="297"/>
      <c r="I58" s="296"/>
      <c r="J58" s="295">
        <f>J112</f>
        <v>0</v>
      </c>
      <c r="K58" s="294"/>
    </row>
    <row r="59" spans="2:47" s="293" customFormat="1" ht="19.899999999999999" customHeight="1" x14ac:dyDescent="0.3">
      <c r="B59" s="300"/>
      <c r="C59" s="299"/>
      <c r="D59" s="298" t="s">
        <v>58</v>
      </c>
      <c r="E59" s="297"/>
      <c r="F59" s="297"/>
      <c r="G59" s="297"/>
      <c r="H59" s="297"/>
      <c r="I59" s="296"/>
      <c r="J59" s="295">
        <f>J161</f>
        <v>0</v>
      </c>
      <c r="K59" s="294"/>
    </row>
    <row r="60" spans="2:47" s="293" customFormat="1" ht="19.899999999999999" customHeight="1" x14ac:dyDescent="0.3">
      <c r="B60" s="300"/>
      <c r="C60" s="299"/>
      <c r="D60" s="298" t="s">
        <v>59</v>
      </c>
      <c r="E60" s="297"/>
      <c r="F60" s="297"/>
      <c r="G60" s="297"/>
      <c r="H60" s="297"/>
      <c r="I60" s="296"/>
      <c r="J60" s="295">
        <f>J167</f>
        <v>0</v>
      </c>
      <c r="K60" s="294"/>
    </row>
    <row r="61" spans="2:47" s="293" customFormat="1" ht="19.899999999999999" customHeight="1" x14ac:dyDescent="0.3">
      <c r="B61" s="300"/>
      <c r="C61" s="299"/>
      <c r="D61" s="298" t="s">
        <v>60</v>
      </c>
      <c r="E61" s="297"/>
      <c r="F61" s="297"/>
      <c r="G61" s="297"/>
      <c r="H61" s="297"/>
      <c r="I61" s="296"/>
      <c r="J61" s="295">
        <f>J177</f>
        <v>0</v>
      </c>
      <c r="K61" s="294"/>
    </row>
    <row r="62" spans="2:47" s="293" customFormat="1" ht="19.899999999999999" customHeight="1" x14ac:dyDescent="0.3">
      <c r="B62" s="300"/>
      <c r="C62" s="299"/>
      <c r="D62" s="298" t="s">
        <v>61</v>
      </c>
      <c r="E62" s="297"/>
      <c r="F62" s="297"/>
      <c r="G62" s="297"/>
      <c r="H62" s="297"/>
      <c r="I62" s="296"/>
      <c r="J62" s="295">
        <f>J215</f>
        <v>0</v>
      </c>
      <c r="K62" s="294"/>
    </row>
    <row r="63" spans="2:47" s="293" customFormat="1" ht="19.899999999999999" customHeight="1" x14ac:dyDescent="0.3">
      <c r="B63" s="300"/>
      <c r="C63" s="299"/>
      <c r="D63" s="298" t="s">
        <v>62</v>
      </c>
      <c r="E63" s="297"/>
      <c r="F63" s="297"/>
      <c r="G63" s="297"/>
      <c r="H63" s="297"/>
      <c r="I63" s="296"/>
      <c r="J63" s="295">
        <f>J447</f>
        <v>0</v>
      </c>
      <c r="K63" s="294"/>
    </row>
    <row r="64" spans="2:47" s="293" customFormat="1" ht="19.899999999999999" customHeight="1" x14ac:dyDescent="0.3">
      <c r="B64" s="300"/>
      <c r="C64" s="299"/>
      <c r="D64" s="298" t="s">
        <v>63</v>
      </c>
      <c r="E64" s="297"/>
      <c r="F64" s="297"/>
      <c r="G64" s="297"/>
      <c r="H64" s="297"/>
      <c r="I64" s="296"/>
      <c r="J64" s="295">
        <f>J477</f>
        <v>0</v>
      </c>
      <c r="K64" s="294"/>
    </row>
    <row r="65" spans="2:11" s="293" customFormat="1" ht="19.899999999999999" customHeight="1" x14ac:dyDescent="0.3">
      <c r="B65" s="300"/>
      <c r="C65" s="299"/>
      <c r="D65" s="298" t="s">
        <v>64</v>
      </c>
      <c r="E65" s="297"/>
      <c r="F65" s="297"/>
      <c r="G65" s="297"/>
      <c r="H65" s="297"/>
      <c r="I65" s="296"/>
      <c r="J65" s="295">
        <f>J487</f>
        <v>0</v>
      </c>
      <c r="K65" s="294"/>
    </row>
    <row r="66" spans="2:11" s="293" customFormat="1" ht="19.899999999999999" customHeight="1" x14ac:dyDescent="0.3">
      <c r="B66" s="300"/>
      <c r="C66" s="299"/>
      <c r="D66" s="298" t="s">
        <v>65</v>
      </c>
      <c r="E66" s="297"/>
      <c r="F66" s="297"/>
      <c r="G66" s="297"/>
      <c r="H66" s="297"/>
      <c r="I66" s="296"/>
      <c r="J66" s="295">
        <f>J495</f>
        <v>0</v>
      </c>
      <c r="K66" s="294"/>
    </row>
    <row r="67" spans="2:11" s="293" customFormat="1" ht="19.899999999999999" customHeight="1" x14ac:dyDescent="0.3">
      <c r="B67" s="300"/>
      <c r="C67" s="299"/>
      <c r="D67" s="298" t="s">
        <v>66</v>
      </c>
      <c r="E67" s="297"/>
      <c r="F67" s="297"/>
      <c r="G67" s="297"/>
      <c r="H67" s="297"/>
      <c r="I67" s="296"/>
      <c r="J67" s="295">
        <f>J516</f>
        <v>0</v>
      </c>
      <c r="K67" s="294"/>
    </row>
    <row r="68" spans="2:11" s="293" customFormat="1" ht="19.899999999999999" customHeight="1" x14ac:dyDescent="0.3">
      <c r="B68" s="300"/>
      <c r="C68" s="299"/>
      <c r="D68" s="298" t="s">
        <v>67</v>
      </c>
      <c r="E68" s="297"/>
      <c r="F68" s="297"/>
      <c r="G68" s="297"/>
      <c r="H68" s="297"/>
      <c r="I68" s="296"/>
      <c r="J68" s="295">
        <f>J564</f>
        <v>0</v>
      </c>
      <c r="K68" s="294"/>
    </row>
    <row r="69" spans="2:11" s="293" customFormat="1" ht="19.899999999999999" customHeight="1" x14ac:dyDescent="0.3">
      <c r="B69" s="300"/>
      <c r="C69" s="299"/>
      <c r="D69" s="298" t="s">
        <v>68</v>
      </c>
      <c r="E69" s="297"/>
      <c r="F69" s="297"/>
      <c r="G69" s="297"/>
      <c r="H69" s="297"/>
      <c r="I69" s="296"/>
      <c r="J69" s="295">
        <f>J578</f>
        <v>0</v>
      </c>
      <c r="K69" s="294"/>
    </row>
    <row r="70" spans="2:11" s="301" customFormat="1" ht="24.95" customHeight="1" x14ac:dyDescent="0.3">
      <c r="B70" s="308"/>
      <c r="C70" s="307"/>
      <c r="D70" s="306" t="s">
        <v>69</v>
      </c>
      <c r="E70" s="305"/>
      <c r="F70" s="305"/>
      <c r="G70" s="305"/>
      <c r="H70" s="305"/>
      <c r="I70" s="304"/>
      <c r="J70" s="303">
        <f>J580</f>
        <v>0</v>
      </c>
      <c r="K70" s="302"/>
    </row>
    <row r="71" spans="2:11" s="293" customFormat="1" ht="19.899999999999999" customHeight="1" x14ac:dyDescent="0.3">
      <c r="B71" s="300"/>
      <c r="C71" s="299"/>
      <c r="D71" s="298" t="s">
        <v>70</v>
      </c>
      <c r="E71" s="297"/>
      <c r="F71" s="297"/>
      <c r="G71" s="297"/>
      <c r="H71" s="297"/>
      <c r="I71" s="296"/>
      <c r="J71" s="295">
        <f>J581</f>
        <v>0</v>
      </c>
      <c r="K71" s="294"/>
    </row>
    <row r="72" spans="2:11" s="293" customFormat="1" ht="19.899999999999999" customHeight="1" x14ac:dyDescent="0.3">
      <c r="B72" s="300"/>
      <c r="C72" s="299"/>
      <c r="D72" s="298" t="s">
        <v>71</v>
      </c>
      <c r="E72" s="297"/>
      <c r="F72" s="297"/>
      <c r="G72" s="297"/>
      <c r="H72" s="297"/>
      <c r="I72" s="296"/>
      <c r="J72" s="295">
        <f>J622</f>
        <v>0</v>
      </c>
      <c r="K72" s="294"/>
    </row>
    <row r="73" spans="2:11" s="293" customFormat="1" ht="19.899999999999999" customHeight="1" x14ac:dyDescent="0.3">
      <c r="B73" s="300"/>
      <c r="C73" s="299"/>
      <c r="D73" s="298" t="s">
        <v>72</v>
      </c>
      <c r="E73" s="297"/>
      <c r="F73" s="297"/>
      <c r="G73" s="297"/>
      <c r="H73" s="297"/>
      <c r="I73" s="296"/>
      <c r="J73" s="295">
        <f>J659</f>
        <v>0</v>
      </c>
      <c r="K73" s="294"/>
    </row>
    <row r="74" spans="2:11" s="293" customFormat="1" ht="19.899999999999999" customHeight="1" x14ac:dyDescent="0.3">
      <c r="B74" s="300"/>
      <c r="C74" s="299"/>
      <c r="D74" s="298" t="s">
        <v>73</v>
      </c>
      <c r="E74" s="297"/>
      <c r="F74" s="297"/>
      <c r="G74" s="297"/>
      <c r="H74" s="297"/>
      <c r="I74" s="296"/>
      <c r="J74" s="295">
        <f>J694</f>
        <v>0</v>
      </c>
      <c r="K74" s="294"/>
    </row>
    <row r="75" spans="2:11" s="293" customFormat="1" ht="19.899999999999999" customHeight="1" x14ac:dyDescent="0.3">
      <c r="B75" s="300"/>
      <c r="C75" s="299"/>
      <c r="D75" s="298" t="s">
        <v>74</v>
      </c>
      <c r="E75" s="297"/>
      <c r="F75" s="297"/>
      <c r="G75" s="297"/>
      <c r="H75" s="297"/>
      <c r="I75" s="296"/>
      <c r="J75" s="295">
        <f>J702</f>
        <v>0</v>
      </c>
      <c r="K75" s="294"/>
    </row>
    <row r="76" spans="2:11" s="293" customFormat="1" ht="19.899999999999999" customHeight="1" x14ac:dyDescent="0.3">
      <c r="B76" s="300"/>
      <c r="C76" s="299"/>
      <c r="D76" s="298" t="s">
        <v>75</v>
      </c>
      <c r="E76" s="297"/>
      <c r="F76" s="297"/>
      <c r="G76" s="297"/>
      <c r="H76" s="297"/>
      <c r="I76" s="296"/>
      <c r="J76" s="295">
        <f>J767</f>
        <v>0</v>
      </c>
      <c r="K76" s="294"/>
    </row>
    <row r="77" spans="2:11" s="293" customFormat="1" ht="19.899999999999999" customHeight="1" x14ac:dyDescent="0.3">
      <c r="B77" s="300"/>
      <c r="C77" s="299"/>
      <c r="D77" s="298" t="s">
        <v>76</v>
      </c>
      <c r="E77" s="297"/>
      <c r="F77" s="297"/>
      <c r="G77" s="297"/>
      <c r="H77" s="297"/>
      <c r="I77" s="296"/>
      <c r="J77" s="295">
        <f>J812</f>
        <v>0</v>
      </c>
      <c r="K77" s="294"/>
    </row>
    <row r="78" spans="2:11" s="293" customFormat="1" ht="19.899999999999999" customHeight="1" x14ac:dyDescent="0.3">
      <c r="B78" s="300"/>
      <c r="C78" s="299"/>
      <c r="D78" s="298" t="s">
        <v>77</v>
      </c>
      <c r="E78" s="297"/>
      <c r="F78" s="297"/>
      <c r="G78" s="297"/>
      <c r="H78" s="297"/>
      <c r="I78" s="296"/>
      <c r="J78" s="295">
        <f>J864</f>
        <v>0</v>
      </c>
      <c r="K78" s="294"/>
    </row>
    <row r="79" spans="2:11" s="293" customFormat="1" ht="19.899999999999999" customHeight="1" x14ac:dyDescent="0.3">
      <c r="B79" s="300"/>
      <c r="C79" s="299"/>
      <c r="D79" s="298" t="s">
        <v>78</v>
      </c>
      <c r="E79" s="297"/>
      <c r="F79" s="297"/>
      <c r="G79" s="297"/>
      <c r="H79" s="297"/>
      <c r="I79" s="296"/>
      <c r="J79" s="295">
        <f>J892</f>
        <v>0</v>
      </c>
      <c r="K79" s="294"/>
    </row>
    <row r="80" spans="2:11" s="293" customFormat="1" ht="19.899999999999999" customHeight="1" x14ac:dyDescent="0.3">
      <c r="B80" s="300"/>
      <c r="C80" s="299"/>
      <c r="D80" s="298" t="s">
        <v>79</v>
      </c>
      <c r="E80" s="297"/>
      <c r="F80" s="297"/>
      <c r="G80" s="297"/>
      <c r="H80" s="297"/>
      <c r="I80" s="296"/>
      <c r="J80" s="295">
        <f>J1019</f>
        <v>0</v>
      </c>
      <c r="K80" s="294"/>
    </row>
    <row r="81" spans="2:12" s="293" customFormat="1" ht="19.899999999999999" customHeight="1" x14ac:dyDescent="0.3">
      <c r="B81" s="300"/>
      <c r="C81" s="299"/>
      <c r="D81" s="298" t="s">
        <v>80</v>
      </c>
      <c r="E81" s="297"/>
      <c r="F81" s="297"/>
      <c r="G81" s="297"/>
      <c r="H81" s="297"/>
      <c r="I81" s="296"/>
      <c r="J81" s="295">
        <f>J1044</f>
        <v>0</v>
      </c>
      <c r="K81" s="294"/>
    </row>
    <row r="82" spans="2:12" s="293" customFormat="1" ht="19.899999999999999" customHeight="1" x14ac:dyDescent="0.3">
      <c r="B82" s="300"/>
      <c r="C82" s="299"/>
      <c r="D82" s="298" t="s">
        <v>81</v>
      </c>
      <c r="E82" s="297"/>
      <c r="F82" s="297"/>
      <c r="G82" s="297"/>
      <c r="H82" s="297"/>
      <c r="I82" s="296"/>
      <c r="J82" s="295">
        <f>J1063</f>
        <v>0</v>
      </c>
      <c r="K82" s="294"/>
    </row>
    <row r="83" spans="2:12" s="293" customFormat="1" ht="19.899999999999999" customHeight="1" x14ac:dyDescent="0.3">
      <c r="B83" s="300"/>
      <c r="C83" s="299"/>
      <c r="D83" s="298" t="s">
        <v>82</v>
      </c>
      <c r="E83" s="297"/>
      <c r="F83" s="297"/>
      <c r="G83" s="297"/>
      <c r="H83" s="297"/>
      <c r="I83" s="296"/>
      <c r="J83" s="295">
        <f>J1080</f>
        <v>0</v>
      </c>
      <c r="K83" s="294"/>
    </row>
    <row r="84" spans="2:12" s="301" customFormat="1" ht="24.95" customHeight="1" x14ac:dyDescent="0.3">
      <c r="B84" s="308"/>
      <c r="C84" s="307"/>
      <c r="D84" s="306" t="s">
        <v>83</v>
      </c>
      <c r="E84" s="305"/>
      <c r="F84" s="305"/>
      <c r="G84" s="305"/>
      <c r="H84" s="305"/>
      <c r="I84" s="304"/>
      <c r="J84" s="303">
        <f>J1085</f>
        <v>0</v>
      </c>
      <c r="K84" s="302"/>
    </row>
    <row r="85" spans="2:12" s="301" customFormat="1" ht="24.95" customHeight="1" x14ac:dyDescent="0.3">
      <c r="B85" s="308"/>
      <c r="C85" s="307"/>
      <c r="D85" s="306" t="s">
        <v>84</v>
      </c>
      <c r="E85" s="305"/>
      <c r="F85" s="305"/>
      <c r="G85" s="305"/>
      <c r="H85" s="305"/>
      <c r="I85" s="304"/>
      <c r="J85" s="303">
        <f>J1090</f>
        <v>0</v>
      </c>
      <c r="K85" s="302"/>
    </row>
    <row r="86" spans="2:12" s="293" customFormat="1" ht="19.899999999999999" customHeight="1" x14ac:dyDescent="0.3">
      <c r="B86" s="300"/>
      <c r="C86" s="299"/>
      <c r="D86" s="298" t="s">
        <v>85</v>
      </c>
      <c r="E86" s="297"/>
      <c r="F86" s="297"/>
      <c r="G86" s="297"/>
      <c r="H86" s="297"/>
      <c r="I86" s="296"/>
      <c r="J86" s="295">
        <f>J1091</f>
        <v>0</v>
      </c>
      <c r="K86" s="294"/>
    </row>
    <row r="87" spans="2:12" s="293" customFormat="1" ht="19.899999999999999" customHeight="1" x14ac:dyDescent="0.3">
      <c r="B87" s="300"/>
      <c r="C87" s="299"/>
      <c r="D87" s="298" t="s">
        <v>86</v>
      </c>
      <c r="E87" s="297"/>
      <c r="F87" s="297"/>
      <c r="G87" s="297"/>
      <c r="H87" s="297"/>
      <c r="I87" s="296"/>
      <c r="J87" s="295">
        <f>J1094</f>
        <v>0</v>
      </c>
      <c r="K87" s="294"/>
    </row>
    <row r="88" spans="2:12" s="293" customFormat="1" ht="19.899999999999999" customHeight="1" x14ac:dyDescent="0.3">
      <c r="B88" s="300"/>
      <c r="C88" s="299"/>
      <c r="D88" s="298" t="s">
        <v>87</v>
      </c>
      <c r="E88" s="297"/>
      <c r="F88" s="297"/>
      <c r="G88" s="297"/>
      <c r="H88" s="297"/>
      <c r="I88" s="296"/>
      <c r="J88" s="295">
        <f>J1096</f>
        <v>0</v>
      </c>
      <c r="K88" s="294"/>
    </row>
    <row r="89" spans="2:12" s="293" customFormat="1" ht="19.899999999999999" customHeight="1" x14ac:dyDescent="0.3">
      <c r="B89" s="300"/>
      <c r="C89" s="299"/>
      <c r="D89" s="298" t="s">
        <v>88</v>
      </c>
      <c r="E89" s="297"/>
      <c r="F89" s="297"/>
      <c r="G89" s="297"/>
      <c r="H89" s="297"/>
      <c r="I89" s="296"/>
      <c r="J89" s="295">
        <f>J1100</f>
        <v>0</v>
      </c>
      <c r="K89" s="294"/>
    </row>
    <row r="90" spans="2:12" s="293" customFormat="1" ht="19.899999999999999" customHeight="1" x14ac:dyDescent="0.3">
      <c r="B90" s="300"/>
      <c r="C90" s="299"/>
      <c r="D90" s="298" t="s">
        <v>89</v>
      </c>
      <c r="E90" s="297"/>
      <c r="F90" s="297"/>
      <c r="G90" s="297"/>
      <c r="H90" s="297"/>
      <c r="I90" s="296"/>
      <c r="J90" s="295">
        <f>J1102</f>
        <v>0</v>
      </c>
      <c r="K90" s="294"/>
    </row>
    <row r="91" spans="2:12" s="184" customFormat="1" ht="21.75" customHeight="1" x14ac:dyDescent="0.3">
      <c r="B91" s="185"/>
      <c r="C91" s="219"/>
      <c r="D91" s="219"/>
      <c r="E91" s="219"/>
      <c r="F91" s="219"/>
      <c r="G91" s="219"/>
      <c r="H91" s="219"/>
      <c r="I91" s="292"/>
      <c r="J91" s="219"/>
      <c r="K91" s="291"/>
    </row>
    <row r="92" spans="2:12" s="184" customFormat="1" ht="6.95" customHeight="1" x14ac:dyDescent="0.3">
      <c r="B92" s="188"/>
      <c r="C92" s="186"/>
      <c r="D92" s="186"/>
      <c r="E92" s="186"/>
      <c r="F92" s="186"/>
      <c r="G92" s="186"/>
      <c r="H92" s="186"/>
      <c r="I92" s="187"/>
      <c r="J92" s="186"/>
      <c r="K92" s="290"/>
    </row>
    <row r="96" spans="2:12" s="184" customFormat="1" ht="6.95" customHeight="1" x14ac:dyDescent="0.3">
      <c r="B96" s="289"/>
      <c r="C96" s="287"/>
      <c r="D96" s="287"/>
      <c r="E96" s="287"/>
      <c r="F96" s="287"/>
      <c r="G96" s="287"/>
      <c r="H96" s="287"/>
      <c r="I96" s="288"/>
      <c r="J96" s="287"/>
      <c r="K96" s="287"/>
      <c r="L96" s="185"/>
    </row>
    <row r="97" spans="2:63" s="184" customFormat="1" ht="36.950000000000003" customHeight="1" x14ac:dyDescent="0.3">
      <c r="B97" s="185"/>
      <c r="C97" s="286" t="s">
        <v>90</v>
      </c>
      <c r="L97" s="185"/>
    </row>
    <row r="98" spans="2:63" s="184" customFormat="1" ht="6.95" customHeight="1" x14ac:dyDescent="0.3">
      <c r="B98" s="185"/>
      <c r="L98" s="185"/>
    </row>
    <row r="99" spans="2:63" s="184" customFormat="1" ht="14.45" customHeight="1" x14ac:dyDescent="0.3">
      <c r="B99" s="185"/>
      <c r="C99" s="279" t="s">
        <v>7</v>
      </c>
      <c r="L99" s="185"/>
    </row>
    <row r="100" spans="2:63" s="184" customFormat="1" ht="22.5" customHeight="1" x14ac:dyDescent="0.3">
      <c r="B100" s="185"/>
      <c r="E100" s="285" t="str">
        <f>E7</f>
        <v>Stavební úpravy BD Milín - blok H, Školní č.p. 242, 243</v>
      </c>
      <c r="F100" s="284"/>
      <c r="G100" s="284"/>
      <c r="H100" s="284"/>
      <c r="L100" s="185"/>
    </row>
    <row r="101" spans="2:63" s="184" customFormat="1" ht="14.45" customHeight="1" x14ac:dyDescent="0.3">
      <c r="B101" s="185"/>
      <c r="C101" s="279" t="s">
        <v>49</v>
      </c>
      <c r="L101" s="185"/>
    </row>
    <row r="102" spans="2:63" s="184" customFormat="1" ht="23.25" customHeight="1" x14ac:dyDescent="0.3">
      <c r="B102" s="185"/>
      <c r="E102" s="283" t="str">
        <f>E9</f>
        <v>1 - Architektonicko-stavební část</v>
      </c>
      <c r="F102" s="282"/>
      <c r="G102" s="282"/>
      <c r="H102" s="282"/>
      <c r="L102" s="185"/>
    </row>
    <row r="103" spans="2:63" s="184" customFormat="1" ht="6.95" customHeight="1" x14ac:dyDescent="0.3">
      <c r="B103" s="185"/>
      <c r="L103" s="185"/>
    </row>
    <row r="104" spans="2:63" s="184" customFormat="1" ht="18" customHeight="1" x14ac:dyDescent="0.3">
      <c r="B104" s="185"/>
      <c r="C104" s="279" t="s">
        <v>11</v>
      </c>
      <c r="F104" s="278" t="str">
        <f>F12</f>
        <v xml:space="preserve"> </v>
      </c>
      <c r="I104" s="280" t="s">
        <v>13</v>
      </c>
      <c r="J104" s="281" t="str">
        <f>IF(J12="","",J12)</f>
        <v>16. 5. 2017</v>
      </c>
      <c r="L104" s="185"/>
    </row>
    <row r="105" spans="2:63" s="184" customFormat="1" ht="6.95" customHeight="1" x14ac:dyDescent="0.3">
      <c r="B105" s="185"/>
      <c r="L105" s="185"/>
    </row>
    <row r="106" spans="2:63" s="184" customFormat="1" ht="15" x14ac:dyDescent="0.3">
      <c r="B106" s="185"/>
      <c r="C106" s="279" t="s">
        <v>14</v>
      </c>
      <c r="F106" s="278" t="str">
        <f>E15</f>
        <v xml:space="preserve"> </v>
      </c>
      <c r="I106" s="280" t="s">
        <v>18</v>
      </c>
      <c r="J106" s="278" t="str">
        <f>E21</f>
        <v xml:space="preserve"> </v>
      </c>
      <c r="L106" s="185"/>
    </row>
    <row r="107" spans="2:63" s="184" customFormat="1" ht="14.45" customHeight="1" x14ac:dyDescent="0.3">
      <c r="B107" s="185"/>
      <c r="C107" s="279" t="s">
        <v>17</v>
      </c>
      <c r="F107" s="278" t="str">
        <f>IF(E18="","",E18)</f>
        <v/>
      </c>
      <c r="L107" s="185"/>
    </row>
    <row r="108" spans="2:63" s="184" customFormat="1" ht="10.35" customHeight="1" x14ac:dyDescent="0.3">
      <c r="B108" s="185"/>
      <c r="L108" s="185"/>
    </row>
    <row r="109" spans="2:63" s="269" customFormat="1" ht="29.25" customHeight="1" x14ac:dyDescent="0.3">
      <c r="B109" s="273"/>
      <c r="C109" s="277" t="s">
        <v>91</v>
      </c>
      <c r="D109" s="275" t="s">
        <v>35</v>
      </c>
      <c r="E109" s="275" t="s">
        <v>34</v>
      </c>
      <c r="F109" s="275" t="s">
        <v>92</v>
      </c>
      <c r="G109" s="275" t="s">
        <v>93</v>
      </c>
      <c r="H109" s="275" t="s">
        <v>94</v>
      </c>
      <c r="I109" s="276" t="s">
        <v>95</v>
      </c>
      <c r="J109" s="275" t="s">
        <v>53</v>
      </c>
      <c r="K109" s="274" t="s">
        <v>96</v>
      </c>
      <c r="L109" s="273"/>
      <c r="M109" s="272" t="s">
        <v>97</v>
      </c>
      <c r="N109" s="271" t="s">
        <v>25</v>
      </c>
      <c r="O109" s="271" t="s">
        <v>98</v>
      </c>
      <c r="P109" s="271" t="s">
        <v>99</v>
      </c>
      <c r="Q109" s="271" t="s">
        <v>100</v>
      </c>
      <c r="R109" s="271" t="s">
        <v>101</v>
      </c>
      <c r="S109" s="271" t="s">
        <v>102</v>
      </c>
      <c r="T109" s="270" t="s">
        <v>103</v>
      </c>
    </row>
    <row r="110" spans="2:63" s="184" customFormat="1" ht="29.25" customHeight="1" x14ac:dyDescent="0.35">
      <c r="B110" s="185"/>
      <c r="C110" s="268" t="s">
        <v>54</v>
      </c>
      <c r="J110" s="267">
        <f>BK110</f>
        <v>0</v>
      </c>
      <c r="L110" s="185"/>
      <c r="M110" s="266"/>
      <c r="N110" s="264"/>
      <c r="O110" s="264"/>
      <c r="P110" s="265">
        <f>P111+P580+P1085+P1090</f>
        <v>0</v>
      </c>
      <c r="Q110" s="264"/>
      <c r="R110" s="265">
        <f>R111+R580+R1085+R1090</f>
        <v>96.882176845000004</v>
      </c>
      <c r="S110" s="264"/>
      <c r="T110" s="263">
        <f>T111+T580+T1085+T1090</f>
        <v>97.387169100000008</v>
      </c>
      <c r="AT110" s="189" t="s">
        <v>36</v>
      </c>
      <c r="AU110" s="189" t="s">
        <v>55</v>
      </c>
      <c r="BK110" s="262">
        <f>BK111+BK580+BK1085+BK1090</f>
        <v>0</v>
      </c>
    </row>
    <row r="111" spans="2:63" s="204" customFormat="1" ht="37.35" customHeight="1" x14ac:dyDescent="0.35">
      <c r="B111" s="212"/>
      <c r="D111" s="206" t="s">
        <v>36</v>
      </c>
      <c r="E111" s="222" t="s">
        <v>104</v>
      </c>
      <c r="F111" s="222" t="s">
        <v>105</v>
      </c>
      <c r="I111" s="214"/>
      <c r="J111" s="221">
        <f>BK111</f>
        <v>0</v>
      </c>
      <c r="L111" s="212"/>
      <c r="M111" s="211"/>
      <c r="N111" s="209"/>
      <c r="O111" s="209"/>
      <c r="P111" s="210">
        <f>P112+P161+P167+P177+P215+P447+P477+P487+P495+P516+P564+P578</f>
        <v>0</v>
      </c>
      <c r="Q111" s="209"/>
      <c r="R111" s="210">
        <f>R112+R161+R167+R177+R215+R447+R477+R487+R495+R516+R564+R578</f>
        <v>78.831766970000004</v>
      </c>
      <c r="S111" s="209"/>
      <c r="T111" s="208">
        <f>T112+T161+T167+T177+T215+T447+T477+T487+T495+T516+T564+T578</f>
        <v>93.052094000000011</v>
      </c>
      <c r="AR111" s="206" t="s">
        <v>38</v>
      </c>
      <c r="AT111" s="207" t="s">
        <v>36</v>
      </c>
      <c r="AU111" s="207" t="s">
        <v>37</v>
      </c>
      <c r="AY111" s="206" t="s">
        <v>106</v>
      </c>
      <c r="BK111" s="205">
        <f>BK112+BK161+BK167+BK177+BK215+BK447+BK477+BK487+BK495+BK516+BK564+BK578</f>
        <v>0</v>
      </c>
    </row>
    <row r="112" spans="2:63" s="204" customFormat="1" ht="19.899999999999999" customHeight="1" x14ac:dyDescent="0.3">
      <c r="B112" s="212"/>
      <c r="D112" s="216" t="s">
        <v>36</v>
      </c>
      <c r="E112" s="215" t="s">
        <v>38</v>
      </c>
      <c r="F112" s="215" t="s">
        <v>107</v>
      </c>
      <c r="I112" s="214"/>
      <c r="J112" s="213">
        <f>BK112</f>
        <v>0</v>
      </c>
      <c r="L112" s="212"/>
      <c r="M112" s="211"/>
      <c r="N112" s="209"/>
      <c r="O112" s="209"/>
      <c r="P112" s="210">
        <f>SUM(P113:P160)</f>
        <v>0</v>
      </c>
      <c r="Q112" s="209"/>
      <c r="R112" s="210">
        <f>SUM(R113:R160)</f>
        <v>0.441274</v>
      </c>
      <c r="S112" s="209"/>
      <c r="T112" s="208">
        <f>SUM(T113:T160)</f>
        <v>17.121000000000002</v>
      </c>
      <c r="AR112" s="206" t="s">
        <v>38</v>
      </c>
      <c r="AT112" s="207" t="s">
        <v>36</v>
      </c>
      <c r="AU112" s="207" t="s">
        <v>38</v>
      </c>
      <c r="AY112" s="206" t="s">
        <v>106</v>
      </c>
      <c r="BK112" s="205">
        <f>SUM(BK113:BK160)</f>
        <v>0</v>
      </c>
    </row>
    <row r="113" spans="2:65" s="184" customFormat="1" ht="22.5" customHeight="1" x14ac:dyDescent="0.3">
      <c r="B113" s="203"/>
      <c r="C113" s="202" t="s">
        <v>38</v>
      </c>
      <c r="D113" s="202" t="s">
        <v>108</v>
      </c>
      <c r="E113" s="201" t="s">
        <v>109</v>
      </c>
      <c r="F113" s="196" t="s">
        <v>110</v>
      </c>
      <c r="G113" s="200" t="s">
        <v>111</v>
      </c>
      <c r="H113" s="199">
        <v>52.68</v>
      </c>
      <c r="I113" s="198"/>
      <c r="J113" s="197">
        <f>ROUND(I113*H113,2)</f>
        <v>0</v>
      </c>
      <c r="K113" s="196" t="s">
        <v>112</v>
      </c>
      <c r="L113" s="185"/>
      <c r="M113" s="195" t="s">
        <v>1</v>
      </c>
      <c r="N113" s="220" t="s">
        <v>26</v>
      </c>
      <c r="O113" s="219"/>
      <c r="P113" s="218">
        <f>O113*H113</f>
        <v>0</v>
      </c>
      <c r="Q113" s="218">
        <v>0</v>
      </c>
      <c r="R113" s="218">
        <f>Q113*H113</f>
        <v>0</v>
      </c>
      <c r="S113" s="218">
        <v>0.32500000000000001</v>
      </c>
      <c r="T113" s="217">
        <f>S113*H113</f>
        <v>17.121000000000002</v>
      </c>
      <c r="AR113" s="189" t="s">
        <v>113</v>
      </c>
      <c r="AT113" s="189" t="s">
        <v>108</v>
      </c>
      <c r="AU113" s="189" t="s">
        <v>42</v>
      </c>
      <c r="AY113" s="189" t="s">
        <v>106</v>
      </c>
      <c r="BE113" s="190">
        <f>IF(N113="základní",J113,0)</f>
        <v>0</v>
      </c>
      <c r="BF113" s="190">
        <f>IF(N113="snížená",J113,0)</f>
        <v>0</v>
      </c>
      <c r="BG113" s="190">
        <f>IF(N113="zákl. přenesená",J113,0)</f>
        <v>0</v>
      </c>
      <c r="BH113" s="190">
        <f>IF(N113="sníž. přenesená",J113,0)</f>
        <v>0</v>
      </c>
      <c r="BI113" s="190">
        <f>IF(N113="nulová",J113,0)</f>
        <v>0</v>
      </c>
      <c r="BJ113" s="189" t="s">
        <v>38</v>
      </c>
      <c r="BK113" s="190">
        <f>ROUND(I113*H113,2)</f>
        <v>0</v>
      </c>
      <c r="BL113" s="189" t="s">
        <v>113</v>
      </c>
      <c r="BM113" s="189" t="s">
        <v>114</v>
      </c>
    </row>
    <row r="114" spans="2:65" s="239" customFormat="1" x14ac:dyDescent="0.3">
      <c r="B114" s="244"/>
      <c r="D114" s="232" t="s">
        <v>115</v>
      </c>
      <c r="E114" s="240" t="s">
        <v>1</v>
      </c>
      <c r="F114" s="246" t="s">
        <v>116</v>
      </c>
      <c r="H114" s="240" t="s">
        <v>1</v>
      </c>
      <c r="I114" s="245"/>
      <c r="L114" s="244"/>
      <c r="M114" s="243"/>
      <c r="N114" s="242"/>
      <c r="O114" s="242"/>
      <c r="P114" s="242"/>
      <c r="Q114" s="242"/>
      <c r="R114" s="242"/>
      <c r="S114" s="242"/>
      <c r="T114" s="241"/>
      <c r="AT114" s="240" t="s">
        <v>115</v>
      </c>
      <c r="AU114" s="240" t="s">
        <v>42</v>
      </c>
      <c r="AV114" s="239" t="s">
        <v>38</v>
      </c>
      <c r="AW114" s="239" t="s">
        <v>19</v>
      </c>
      <c r="AX114" s="239" t="s">
        <v>37</v>
      </c>
      <c r="AY114" s="240" t="s">
        <v>106</v>
      </c>
    </row>
    <row r="115" spans="2:65" s="223" customFormat="1" x14ac:dyDescent="0.3">
      <c r="B115" s="228"/>
      <c r="D115" s="236" t="s">
        <v>115</v>
      </c>
      <c r="E115" s="235" t="s">
        <v>1</v>
      </c>
      <c r="F115" s="234" t="s">
        <v>117</v>
      </c>
      <c r="H115" s="233">
        <v>52.68</v>
      </c>
      <c r="I115" s="229"/>
      <c r="L115" s="228"/>
      <c r="M115" s="227"/>
      <c r="N115" s="226"/>
      <c r="O115" s="226"/>
      <c r="P115" s="226"/>
      <c r="Q115" s="226"/>
      <c r="R115" s="226"/>
      <c r="S115" s="226"/>
      <c r="T115" s="225"/>
      <c r="AT115" s="224" t="s">
        <v>115</v>
      </c>
      <c r="AU115" s="224" t="s">
        <v>42</v>
      </c>
      <c r="AV115" s="223" t="s">
        <v>42</v>
      </c>
      <c r="AW115" s="223" t="s">
        <v>19</v>
      </c>
      <c r="AX115" s="223" t="s">
        <v>37</v>
      </c>
      <c r="AY115" s="224" t="s">
        <v>106</v>
      </c>
    </row>
    <row r="116" spans="2:65" s="184" customFormat="1" ht="22.5" customHeight="1" x14ac:dyDescent="0.3">
      <c r="B116" s="203"/>
      <c r="C116" s="202" t="s">
        <v>42</v>
      </c>
      <c r="D116" s="202" t="s">
        <v>108</v>
      </c>
      <c r="E116" s="201" t="s">
        <v>118</v>
      </c>
      <c r="F116" s="196" t="s">
        <v>119</v>
      </c>
      <c r="G116" s="200" t="s">
        <v>120</v>
      </c>
      <c r="H116" s="199">
        <v>21.34</v>
      </c>
      <c r="I116" s="198"/>
      <c r="J116" s="197">
        <f>ROUND(I116*H116,2)</f>
        <v>0</v>
      </c>
      <c r="K116" s="196" t="s">
        <v>112</v>
      </c>
      <c r="L116" s="185"/>
      <c r="M116" s="195" t="s">
        <v>1</v>
      </c>
      <c r="N116" s="220" t="s">
        <v>26</v>
      </c>
      <c r="O116" s="219"/>
      <c r="P116" s="218">
        <f>O116*H116</f>
        <v>0</v>
      </c>
      <c r="Q116" s="218">
        <v>0</v>
      </c>
      <c r="R116" s="218">
        <f>Q116*H116</f>
        <v>0</v>
      </c>
      <c r="S116" s="218">
        <v>0</v>
      </c>
      <c r="T116" s="217">
        <f>S116*H116</f>
        <v>0</v>
      </c>
      <c r="AR116" s="189" t="s">
        <v>113</v>
      </c>
      <c r="AT116" s="189" t="s">
        <v>108</v>
      </c>
      <c r="AU116" s="189" t="s">
        <v>42</v>
      </c>
      <c r="AY116" s="189" t="s">
        <v>106</v>
      </c>
      <c r="BE116" s="190">
        <f>IF(N116="základní",J116,0)</f>
        <v>0</v>
      </c>
      <c r="BF116" s="190">
        <f>IF(N116="snížená",J116,0)</f>
        <v>0</v>
      </c>
      <c r="BG116" s="190">
        <f>IF(N116="zákl. přenesená",J116,0)</f>
        <v>0</v>
      </c>
      <c r="BH116" s="190">
        <f>IF(N116="sníž. přenesená",J116,0)</f>
        <v>0</v>
      </c>
      <c r="BI116" s="190">
        <f>IF(N116="nulová",J116,0)</f>
        <v>0</v>
      </c>
      <c r="BJ116" s="189" t="s">
        <v>38</v>
      </c>
      <c r="BK116" s="190">
        <f>ROUND(I116*H116,2)</f>
        <v>0</v>
      </c>
      <c r="BL116" s="189" t="s">
        <v>113</v>
      </c>
      <c r="BM116" s="189" t="s">
        <v>121</v>
      </c>
    </row>
    <row r="117" spans="2:65" s="239" customFormat="1" x14ac:dyDescent="0.3">
      <c r="B117" s="244"/>
      <c r="D117" s="232" t="s">
        <v>115</v>
      </c>
      <c r="E117" s="240" t="s">
        <v>1</v>
      </c>
      <c r="F117" s="246" t="s">
        <v>116</v>
      </c>
      <c r="H117" s="240" t="s">
        <v>1</v>
      </c>
      <c r="I117" s="245"/>
      <c r="L117" s="244"/>
      <c r="M117" s="243"/>
      <c r="N117" s="242"/>
      <c r="O117" s="242"/>
      <c r="P117" s="242"/>
      <c r="Q117" s="242"/>
      <c r="R117" s="242"/>
      <c r="S117" s="242"/>
      <c r="T117" s="241"/>
      <c r="AT117" s="240" t="s">
        <v>115</v>
      </c>
      <c r="AU117" s="240" t="s">
        <v>42</v>
      </c>
      <c r="AV117" s="239" t="s">
        <v>38</v>
      </c>
      <c r="AW117" s="239" t="s">
        <v>19</v>
      </c>
      <c r="AX117" s="239" t="s">
        <v>37</v>
      </c>
      <c r="AY117" s="240" t="s">
        <v>106</v>
      </c>
    </row>
    <row r="118" spans="2:65" s="223" customFormat="1" x14ac:dyDescent="0.3">
      <c r="B118" s="228"/>
      <c r="D118" s="232" t="s">
        <v>115</v>
      </c>
      <c r="E118" s="224" t="s">
        <v>1</v>
      </c>
      <c r="F118" s="231" t="s">
        <v>122</v>
      </c>
      <c r="H118" s="230">
        <v>26.34</v>
      </c>
      <c r="I118" s="229"/>
      <c r="L118" s="228"/>
      <c r="M118" s="227"/>
      <c r="N118" s="226"/>
      <c r="O118" s="226"/>
      <c r="P118" s="226"/>
      <c r="Q118" s="226"/>
      <c r="R118" s="226"/>
      <c r="S118" s="226"/>
      <c r="T118" s="225"/>
      <c r="AT118" s="224" t="s">
        <v>115</v>
      </c>
      <c r="AU118" s="224" t="s">
        <v>42</v>
      </c>
      <c r="AV118" s="223" t="s">
        <v>42</v>
      </c>
      <c r="AW118" s="223" t="s">
        <v>19</v>
      </c>
      <c r="AX118" s="223" t="s">
        <v>37</v>
      </c>
      <c r="AY118" s="224" t="s">
        <v>106</v>
      </c>
    </row>
    <row r="119" spans="2:65" s="223" customFormat="1" x14ac:dyDescent="0.3">
      <c r="B119" s="228"/>
      <c r="D119" s="236" t="s">
        <v>115</v>
      </c>
      <c r="E119" s="235" t="s">
        <v>1</v>
      </c>
      <c r="F119" s="234" t="s">
        <v>123</v>
      </c>
      <c r="H119" s="233">
        <v>-5</v>
      </c>
      <c r="I119" s="229"/>
      <c r="L119" s="228"/>
      <c r="M119" s="227"/>
      <c r="N119" s="226"/>
      <c r="O119" s="226"/>
      <c r="P119" s="226"/>
      <c r="Q119" s="226"/>
      <c r="R119" s="226"/>
      <c r="S119" s="226"/>
      <c r="T119" s="225"/>
      <c r="AT119" s="224" t="s">
        <v>115</v>
      </c>
      <c r="AU119" s="224" t="s">
        <v>42</v>
      </c>
      <c r="AV119" s="223" t="s">
        <v>42</v>
      </c>
      <c r="AW119" s="223" t="s">
        <v>19</v>
      </c>
      <c r="AX119" s="223" t="s">
        <v>37</v>
      </c>
      <c r="AY119" s="224" t="s">
        <v>106</v>
      </c>
    </row>
    <row r="120" spans="2:65" s="184" customFormat="1" ht="22.5" customHeight="1" x14ac:dyDescent="0.3">
      <c r="B120" s="203"/>
      <c r="C120" s="202" t="s">
        <v>124</v>
      </c>
      <c r="D120" s="202" t="s">
        <v>108</v>
      </c>
      <c r="E120" s="201" t="s">
        <v>125</v>
      </c>
      <c r="F120" s="196" t="s">
        <v>126</v>
      </c>
      <c r="G120" s="200" t="s">
        <v>120</v>
      </c>
      <c r="H120" s="199">
        <v>21.34</v>
      </c>
      <c r="I120" s="198"/>
      <c r="J120" s="197">
        <f>ROUND(I120*H120,2)</f>
        <v>0</v>
      </c>
      <c r="K120" s="196" t="s">
        <v>112</v>
      </c>
      <c r="L120" s="185"/>
      <c r="M120" s="195" t="s">
        <v>1</v>
      </c>
      <c r="N120" s="220" t="s">
        <v>26</v>
      </c>
      <c r="O120" s="219"/>
      <c r="P120" s="218">
        <f>O120*H120</f>
        <v>0</v>
      </c>
      <c r="Q120" s="218">
        <v>0</v>
      </c>
      <c r="R120" s="218">
        <f>Q120*H120</f>
        <v>0</v>
      </c>
      <c r="S120" s="218">
        <v>0</v>
      </c>
      <c r="T120" s="217">
        <f>S120*H120</f>
        <v>0</v>
      </c>
      <c r="AR120" s="189" t="s">
        <v>113</v>
      </c>
      <c r="AT120" s="189" t="s">
        <v>108</v>
      </c>
      <c r="AU120" s="189" t="s">
        <v>42</v>
      </c>
      <c r="AY120" s="189" t="s">
        <v>106</v>
      </c>
      <c r="BE120" s="190">
        <f>IF(N120="základní",J120,0)</f>
        <v>0</v>
      </c>
      <c r="BF120" s="190">
        <f>IF(N120="snížená",J120,0)</f>
        <v>0</v>
      </c>
      <c r="BG120" s="190">
        <f>IF(N120="zákl. přenesená",J120,0)</f>
        <v>0</v>
      </c>
      <c r="BH120" s="190">
        <f>IF(N120="sníž. přenesená",J120,0)</f>
        <v>0</v>
      </c>
      <c r="BI120" s="190">
        <f>IF(N120="nulová",J120,0)</f>
        <v>0</v>
      </c>
      <c r="BJ120" s="189" t="s">
        <v>38</v>
      </c>
      <c r="BK120" s="190">
        <f>ROUND(I120*H120,2)</f>
        <v>0</v>
      </c>
      <c r="BL120" s="189" t="s">
        <v>113</v>
      </c>
      <c r="BM120" s="189" t="s">
        <v>127</v>
      </c>
    </row>
    <row r="121" spans="2:65" s="239" customFormat="1" x14ac:dyDescent="0.3">
      <c r="B121" s="244"/>
      <c r="D121" s="232" t="s">
        <v>115</v>
      </c>
      <c r="E121" s="240" t="s">
        <v>1</v>
      </c>
      <c r="F121" s="246" t="s">
        <v>116</v>
      </c>
      <c r="H121" s="240" t="s">
        <v>1</v>
      </c>
      <c r="I121" s="245"/>
      <c r="L121" s="244"/>
      <c r="M121" s="243"/>
      <c r="N121" s="242"/>
      <c r="O121" s="242"/>
      <c r="P121" s="242"/>
      <c r="Q121" s="242"/>
      <c r="R121" s="242"/>
      <c r="S121" s="242"/>
      <c r="T121" s="241"/>
      <c r="AT121" s="240" t="s">
        <v>115</v>
      </c>
      <c r="AU121" s="240" t="s">
        <v>42</v>
      </c>
      <c r="AV121" s="239" t="s">
        <v>38</v>
      </c>
      <c r="AW121" s="239" t="s">
        <v>19</v>
      </c>
      <c r="AX121" s="239" t="s">
        <v>37</v>
      </c>
      <c r="AY121" s="240" t="s">
        <v>106</v>
      </c>
    </row>
    <row r="122" spans="2:65" s="223" customFormat="1" x14ac:dyDescent="0.3">
      <c r="B122" s="228"/>
      <c r="D122" s="232" t="s">
        <v>115</v>
      </c>
      <c r="E122" s="224" t="s">
        <v>1</v>
      </c>
      <c r="F122" s="231" t="s">
        <v>122</v>
      </c>
      <c r="H122" s="230">
        <v>26.34</v>
      </c>
      <c r="I122" s="229"/>
      <c r="L122" s="228"/>
      <c r="M122" s="227"/>
      <c r="N122" s="226"/>
      <c r="O122" s="226"/>
      <c r="P122" s="226"/>
      <c r="Q122" s="226"/>
      <c r="R122" s="226"/>
      <c r="S122" s="226"/>
      <c r="T122" s="225"/>
      <c r="AT122" s="224" t="s">
        <v>115</v>
      </c>
      <c r="AU122" s="224" t="s">
        <v>42</v>
      </c>
      <c r="AV122" s="223" t="s">
        <v>42</v>
      </c>
      <c r="AW122" s="223" t="s">
        <v>19</v>
      </c>
      <c r="AX122" s="223" t="s">
        <v>37</v>
      </c>
      <c r="AY122" s="224" t="s">
        <v>106</v>
      </c>
    </row>
    <row r="123" spans="2:65" s="223" customFormat="1" x14ac:dyDescent="0.3">
      <c r="B123" s="228"/>
      <c r="D123" s="236" t="s">
        <v>115</v>
      </c>
      <c r="E123" s="235" t="s">
        <v>1</v>
      </c>
      <c r="F123" s="234" t="s">
        <v>123</v>
      </c>
      <c r="H123" s="233">
        <v>-5</v>
      </c>
      <c r="I123" s="229"/>
      <c r="L123" s="228"/>
      <c r="M123" s="227"/>
      <c r="N123" s="226"/>
      <c r="O123" s="226"/>
      <c r="P123" s="226"/>
      <c r="Q123" s="226"/>
      <c r="R123" s="226"/>
      <c r="S123" s="226"/>
      <c r="T123" s="225"/>
      <c r="AT123" s="224" t="s">
        <v>115</v>
      </c>
      <c r="AU123" s="224" t="s">
        <v>42</v>
      </c>
      <c r="AV123" s="223" t="s">
        <v>42</v>
      </c>
      <c r="AW123" s="223" t="s">
        <v>19</v>
      </c>
      <c r="AX123" s="223" t="s">
        <v>37</v>
      </c>
      <c r="AY123" s="224" t="s">
        <v>106</v>
      </c>
    </row>
    <row r="124" spans="2:65" s="184" customFormat="1" ht="22.5" customHeight="1" x14ac:dyDescent="0.3">
      <c r="B124" s="203"/>
      <c r="C124" s="202" t="s">
        <v>113</v>
      </c>
      <c r="D124" s="202" t="s">
        <v>108</v>
      </c>
      <c r="E124" s="201" t="s">
        <v>128</v>
      </c>
      <c r="F124" s="196" t="s">
        <v>129</v>
      </c>
      <c r="G124" s="200" t="s">
        <v>120</v>
      </c>
      <c r="H124" s="199">
        <v>5</v>
      </c>
      <c r="I124" s="198"/>
      <c r="J124" s="197">
        <f>ROUND(I124*H124,2)</f>
        <v>0</v>
      </c>
      <c r="K124" s="196" t="s">
        <v>112</v>
      </c>
      <c r="L124" s="185"/>
      <c r="M124" s="195" t="s">
        <v>1</v>
      </c>
      <c r="N124" s="220" t="s">
        <v>26</v>
      </c>
      <c r="O124" s="219"/>
      <c r="P124" s="218">
        <f>O124*H124</f>
        <v>0</v>
      </c>
      <c r="Q124" s="218">
        <v>0</v>
      </c>
      <c r="R124" s="218">
        <f>Q124*H124</f>
        <v>0</v>
      </c>
      <c r="S124" s="218">
        <v>0</v>
      </c>
      <c r="T124" s="217">
        <f>S124*H124</f>
        <v>0</v>
      </c>
      <c r="AR124" s="189" t="s">
        <v>113</v>
      </c>
      <c r="AT124" s="189" t="s">
        <v>108</v>
      </c>
      <c r="AU124" s="189" t="s">
        <v>42</v>
      </c>
      <c r="AY124" s="189" t="s">
        <v>106</v>
      </c>
      <c r="BE124" s="190">
        <f>IF(N124="základní",J124,0)</f>
        <v>0</v>
      </c>
      <c r="BF124" s="190">
        <f>IF(N124="snížená",J124,0)</f>
        <v>0</v>
      </c>
      <c r="BG124" s="190">
        <f>IF(N124="zákl. přenesená",J124,0)</f>
        <v>0</v>
      </c>
      <c r="BH124" s="190">
        <f>IF(N124="sníž. přenesená",J124,0)</f>
        <v>0</v>
      </c>
      <c r="BI124" s="190">
        <f>IF(N124="nulová",J124,0)</f>
        <v>0</v>
      </c>
      <c r="BJ124" s="189" t="s">
        <v>38</v>
      </c>
      <c r="BK124" s="190">
        <f>ROUND(I124*H124,2)</f>
        <v>0</v>
      </c>
      <c r="BL124" s="189" t="s">
        <v>113</v>
      </c>
      <c r="BM124" s="189" t="s">
        <v>130</v>
      </c>
    </row>
    <row r="125" spans="2:65" s="223" customFormat="1" x14ac:dyDescent="0.3">
      <c r="B125" s="228"/>
      <c r="D125" s="236" t="s">
        <v>115</v>
      </c>
      <c r="E125" s="235" t="s">
        <v>1</v>
      </c>
      <c r="F125" s="234" t="s">
        <v>131</v>
      </c>
      <c r="H125" s="233">
        <v>5</v>
      </c>
      <c r="I125" s="229"/>
      <c r="L125" s="228"/>
      <c r="M125" s="227"/>
      <c r="N125" s="226"/>
      <c r="O125" s="226"/>
      <c r="P125" s="226"/>
      <c r="Q125" s="226"/>
      <c r="R125" s="226"/>
      <c r="S125" s="226"/>
      <c r="T125" s="225"/>
      <c r="AT125" s="224" t="s">
        <v>115</v>
      </c>
      <c r="AU125" s="224" t="s">
        <v>42</v>
      </c>
      <c r="AV125" s="223" t="s">
        <v>42</v>
      </c>
      <c r="AW125" s="223" t="s">
        <v>19</v>
      </c>
      <c r="AX125" s="223" t="s">
        <v>37</v>
      </c>
      <c r="AY125" s="224" t="s">
        <v>106</v>
      </c>
    </row>
    <row r="126" spans="2:65" s="184" customFormat="1" ht="31.5" customHeight="1" x14ac:dyDescent="0.3">
      <c r="B126" s="203"/>
      <c r="C126" s="202" t="s">
        <v>132</v>
      </c>
      <c r="D126" s="202" t="s">
        <v>108</v>
      </c>
      <c r="E126" s="201" t="s">
        <v>133</v>
      </c>
      <c r="F126" s="196" t="s">
        <v>134</v>
      </c>
      <c r="G126" s="200" t="s">
        <v>120</v>
      </c>
      <c r="H126" s="199">
        <v>5</v>
      </c>
      <c r="I126" s="198"/>
      <c r="J126" s="197">
        <f>ROUND(I126*H126,2)</f>
        <v>0</v>
      </c>
      <c r="K126" s="196" t="s">
        <v>112</v>
      </c>
      <c r="L126" s="185"/>
      <c r="M126" s="195" t="s">
        <v>1</v>
      </c>
      <c r="N126" s="220" t="s">
        <v>26</v>
      </c>
      <c r="O126" s="219"/>
      <c r="P126" s="218">
        <f>O126*H126</f>
        <v>0</v>
      </c>
      <c r="Q126" s="218">
        <v>0</v>
      </c>
      <c r="R126" s="218">
        <f>Q126*H126</f>
        <v>0</v>
      </c>
      <c r="S126" s="218">
        <v>0</v>
      </c>
      <c r="T126" s="217">
        <f>S126*H126</f>
        <v>0</v>
      </c>
      <c r="AR126" s="189" t="s">
        <v>113</v>
      </c>
      <c r="AT126" s="189" t="s">
        <v>108</v>
      </c>
      <c r="AU126" s="189" t="s">
        <v>42</v>
      </c>
      <c r="AY126" s="189" t="s">
        <v>106</v>
      </c>
      <c r="BE126" s="190">
        <f>IF(N126="základní",J126,0)</f>
        <v>0</v>
      </c>
      <c r="BF126" s="190">
        <f>IF(N126="snížená",J126,0)</f>
        <v>0</v>
      </c>
      <c r="BG126" s="190">
        <f>IF(N126="zákl. přenesená",J126,0)</f>
        <v>0</v>
      </c>
      <c r="BH126" s="190">
        <f>IF(N126="sníž. přenesená",J126,0)</f>
        <v>0</v>
      </c>
      <c r="BI126" s="190">
        <f>IF(N126="nulová",J126,0)</f>
        <v>0</v>
      </c>
      <c r="BJ126" s="189" t="s">
        <v>38</v>
      </c>
      <c r="BK126" s="190">
        <f>ROUND(I126*H126,2)</f>
        <v>0</v>
      </c>
      <c r="BL126" s="189" t="s">
        <v>113</v>
      </c>
      <c r="BM126" s="189" t="s">
        <v>135</v>
      </c>
    </row>
    <row r="127" spans="2:65" s="223" customFormat="1" x14ac:dyDescent="0.3">
      <c r="B127" s="228"/>
      <c r="D127" s="236" t="s">
        <v>115</v>
      </c>
      <c r="E127" s="235" t="s">
        <v>1</v>
      </c>
      <c r="F127" s="234" t="s">
        <v>131</v>
      </c>
      <c r="H127" s="233">
        <v>5</v>
      </c>
      <c r="I127" s="229"/>
      <c r="L127" s="228"/>
      <c r="M127" s="227"/>
      <c r="N127" s="226"/>
      <c r="O127" s="226"/>
      <c r="P127" s="226"/>
      <c r="Q127" s="226"/>
      <c r="R127" s="226"/>
      <c r="S127" s="226"/>
      <c r="T127" s="225"/>
      <c r="AT127" s="224" t="s">
        <v>115</v>
      </c>
      <c r="AU127" s="224" t="s">
        <v>42</v>
      </c>
      <c r="AV127" s="223" t="s">
        <v>42</v>
      </c>
      <c r="AW127" s="223" t="s">
        <v>19</v>
      </c>
      <c r="AX127" s="223" t="s">
        <v>37</v>
      </c>
      <c r="AY127" s="224" t="s">
        <v>106</v>
      </c>
    </row>
    <row r="128" spans="2:65" s="184" customFormat="1" ht="22.5" customHeight="1" x14ac:dyDescent="0.3">
      <c r="B128" s="203"/>
      <c r="C128" s="202" t="s">
        <v>136</v>
      </c>
      <c r="D128" s="202" t="s">
        <v>108</v>
      </c>
      <c r="E128" s="201" t="s">
        <v>137</v>
      </c>
      <c r="F128" s="196" t="s">
        <v>138</v>
      </c>
      <c r="G128" s="200" t="s">
        <v>120</v>
      </c>
      <c r="H128" s="199">
        <v>4.3899999999999997</v>
      </c>
      <c r="I128" s="198"/>
      <c r="J128" s="197">
        <f>ROUND(I128*H128,2)</f>
        <v>0</v>
      </c>
      <c r="K128" s="196" t="s">
        <v>112</v>
      </c>
      <c r="L128" s="185"/>
      <c r="M128" s="195" t="s">
        <v>1</v>
      </c>
      <c r="N128" s="220" t="s">
        <v>26</v>
      </c>
      <c r="O128" s="219"/>
      <c r="P128" s="218">
        <f>O128*H128</f>
        <v>0</v>
      </c>
      <c r="Q128" s="218">
        <v>0</v>
      </c>
      <c r="R128" s="218">
        <f>Q128*H128</f>
        <v>0</v>
      </c>
      <c r="S128" s="218">
        <v>0</v>
      </c>
      <c r="T128" s="217">
        <f>S128*H128</f>
        <v>0</v>
      </c>
      <c r="AR128" s="189" t="s">
        <v>113</v>
      </c>
      <c r="AT128" s="189" t="s">
        <v>108</v>
      </c>
      <c r="AU128" s="189" t="s">
        <v>42</v>
      </c>
      <c r="AY128" s="189" t="s">
        <v>106</v>
      </c>
      <c r="BE128" s="190">
        <f>IF(N128="základní",J128,0)</f>
        <v>0</v>
      </c>
      <c r="BF128" s="190">
        <f>IF(N128="snížená",J128,0)</f>
        <v>0</v>
      </c>
      <c r="BG128" s="190">
        <f>IF(N128="zákl. přenesená",J128,0)</f>
        <v>0</v>
      </c>
      <c r="BH128" s="190">
        <f>IF(N128="sníž. přenesená",J128,0)</f>
        <v>0</v>
      </c>
      <c r="BI128" s="190">
        <f>IF(N128="nulová",J128,0)</f>
        <v>0</v>
      </c>
      <c r="BJ128" s="189" t="s">
        <v>38</v>
      </c>
      <c r="BK128" s="190">
        <f>ROUND(I128*H128,2)</f>
        <v>0</v>
      </c>
      <c r="BL128" s="189" t="s">
        <v>113</v>
      </c>
      <c r="BM128" s="189" t="s">
        <v>139</v>
      </c>
    </row>
    <row r="129" spans="2:65" s="223" customFormat="1" x14ac:dyDescent="0.3">
      <c r="B129" s="228"/>
      <c r="D129" s="232" t="s">
        <v>115</v>
      </c>
      <c r="E129" s="224" t="s">
        <v>1</v>
      </c>
      <c r="F129" s="231" t="s">
        <v>140</v>
      </c>
      <c r="H129" s="230">
        <v>21.34</v>
      </c>
      <c r="I129" s="229"/>
      <c r="L129" s="228"/>
      <c r="M129" s="227"/>
      <c r="N129" s="226"/>
      <c r="O129" s="226"/>
      <c r="P129" s="226"/>
      <c r="Q129" s="226"/>
      <c r="R129" s="226"/>
      <c r="S129" s="226"/>
      <c r="T129" s="225"/>
      <c r="AT129" s="224" t="s">
        <v>115</v>
      </c>
      <c r="AU129" s="224" t="s">
        <v>42</v>
      </c>
      <c r="AV129" s="223" t="s">
        <v>42</v>
      </c>
      <c r="AW129" s="223" t="s">
        <v>19</v>
      </c>
      <c r="AX129" s="223" t="s">
        <v>37</v>
      </c>
      <c r="AY129" s="224" t="s">
        <v>106</v>
      </c>
    </row>
    <row r="130" spans="2:65" s="223" customFormat="1" x14ac:dyDescent="0.3">
      <c r="B130" s="228"/>
      <c r="D130" s="232" t="s">
        <v>115</v>
      </c>
      <c r="E130" s="224" t="s">
        <v>1</v>
      </c>
      <c r="F130" s="231" t="s">
        <v>141</v>
      </c>
      <c r="H130" s="230">
        <v>5</v>
      </c>
      <c r="I130" s="229"/>
      <c r="L130" s="228"/>
      <c r="M130" s="227"/>
      <c r="N130" s="226"/>
      <c r="O130" s="226"/>
      <c r="P130" s="226"/>
      <c r="Q130" s="226"/>
      <c r="R130" s="226"/>
      <c r="S130" s="226"/>
      <c r="T130" s="225"/>
      <c r="AT130" s="224" t="s">
        <v>115</v>
      </c>
      <c r="AU130" s="224" t="s">
        <v>42</v>
      </c>
      <c r="AV130" s="223" t="s">
        <v>42</v>
      </c>
      <c r="AW130" s="223" t="s">
        <v>19</v>
      </c>
      <c r="AX130" s="223" t="s">
        <v>37</v>
      </c>
      <c r="AY130" s="224" t="s">
        <v>106</v>
      </c>
    </row>
    <row r="131" spans="2:65" s="223" customFormat="1" x14ac:dyDescent="0.3">
      <c r="B131" s="228"/>
      <c r="D131" s="236" t="s">
        <v>115</v>
      </c>
      <c r="E131" s="235" t="s">
        <v>1</v>
      </c>
      <c r="F131" s="234" t="s">
        <v>142</v>
      </c>
      <c r="H131" s="233">
        <v>-21.95</v>
      </c>
      <c r="I131" s="229"/>
      <c r="L131" s="228"/>
      <c r="M131" s="227"/>
      <c r="N131" s="226"/>
      <c r="O131" s="226"/>
      <c r="P131" s="226"/>
      <c r="Q131" s="226"/>
      <c r="R131" s="226"/>
      <c r="S131" s="226"/>
      <c r="T131" s="225"/>
      <c r="AT131" s="224" t="s">
        <v>115</v>
      </c>
      <c r="AU131" s="224" t="s">
        <v>42</v>
      </c>
      <c r="AV131" s="223" t="s">
        <v>42</v>
      </c>
      <c r="AW131" s="223" t="s">
        <v>19</v>
      </c>
      <c r="AX131" s="223" t="s">
        <v>37</v>
      </c>
      <c r="AY131" s="224" t="s">
        <v>106</v>
      </c>
    </row>
    <row r="132" spans="2:65" s="184" customFormat="1" ht="31.5" customHeight="1" x14ac:dyDescent="0.3">
      <c r="B132" s="203"/>
      <c r="C132" s="202" t="s">
        <v>143</v>
      </c>
      <c r="D132" s="202" t="s">
        <v>108</v>
      </c>
      <c r="E132" s="201" t="s">
        <v>144</v>
      </c>
      <c r="F132" s="196" t="s">
        <v>145</v>
      </c>
      <c r="G132" s="200" t="s">
        <v>120</v>
      </c>
      <c r="H132" s="199">
        <v>8.7799999999999994</v>
      </c>
      <c r="I132" s="198"/>
      <c r="J132" s="197">
        <f>ROUND(I132*H132,2)</f>
        <v>0</v>
      </c>
      <c r="K132" s="196" t="s">
        <v>112</v>
      </c>
      <c r="L132" s="185"/>
      <c r="M132" s="195" t="s">
        <v>1</v>
      </c>
      <c r="N132" s="220" t="s">
        <v>26</v>
      </c>
      <c r="O132" s="219"/>
      <c r="P132" s="218">
        <f>O132*H132</f>
        <v>0</v>
      </c>
      <c r="Q132" s="218">
        <v>0</v>
      </c>
      <c r="R132" s="218">
        <f>Q132*H132</f>
        <v>0</v>
      </c>
      <c r="S132" s="218">
        <v>0</v>
      </c>
      <c r="T132" s="217">
        <f>S132*H132</f>
        <v>0</v>
      </c>
      <c r="AR132" s="189" t="s">
        <v>113</v>
      </c>
      <c r="AT132" s="189" t="s">
        <v>108</v>
      </c>
      <c r="AU132" s="189" t="s">
        <v>42</v>
      </c>
      <c r="AY132" s="189" t="s">
        <v>106</v>
      </c>
      <c r="BE132" s="190">
        <f>IF(N132="základní",J132,0)</f>
        <v>0</v>
      </c>
      <c r="BF132" s="190">
        <f>IF(N132="snížená",J132,0)</f>
        <v>0</v>
      </c>
      <c r="BG132" s="190">
        <f>IF(N132="zákl. přenesená",J132,0)</f>
        <v>0</v>
      </c>
      <c r="BH132" s="190">
        <f>IF(N132="sníž. přenesená",J132,0)</f>
        <v>0</v>
      </c>
      <c r="BI132" s="190">
        <f>IF(N132="nulová",J132,0)</f>
        <v>0</v>
      </c>
      <c r="BJ132" s="189" t="s">
        <v>38</v>
      </c>
      <c r="BK132" s="190">
        <f>ROUND(I132*H132,2)</f>
        <v>0</v>
      </c>
      <c r="BL132" s="189" t="s">
        <v>113</v>
      </c>
      <c r="BM132" s="189" t="s">
        <v>146</v>
      </c>
    </row>
    <row r="133" spans="2:65" s="223" customFormat="1" x14ac:dyDescent="0.3">
      <c r="B133" s="228"/>
      <c r="D133" s="232" t="s">
        <v>115</v>
      </c>
      <c r="E133" s="224" t="s">
        <v>1</v>
      </c>
      <c r="F133" s="231" t="s">
        <v>147</v>
      </c>
      <c r="H133" s="230">
        <v>4.3899999999999997</v>
      </c>
      <c r="I133" s="229"/>
      <c r="L133" s="228"/>
      <c r="M133" s="227"/>
      <c r="N133" s="226"/>
      <c r="O133" s="226"/>
      <c r="P133" s="226"/>
      <c r="Q133" s="226"/>
      <c r="R133" s="226"/>
      <c r="S133" s="226"/>
      <c r="T133" s="225"/>
      <c r="AT133" s="224" t="s">
        <v>115</v>
      </c>
      <c r="AU133" s="224" t="s">
        <v>42</v>
      </c>
      <c r="AV133" s="223" t="s">
        <v>42</v>
      </c>
      <c r="AW133" s="223" t="s">
        <v>19</v>
      </c>
      <c r="AX133" s="223" t="s">
        <v>37</v>
      </c>
      <c r="AY133" s="224" t="s">
        <v>106</v>
      </c>
    </row>
    <row r="134" spans="2:65" s="223" customFormat="1" x14ac:dyDescent="0.3">
      <c r="B134" s="228"/>
      <c r="D134" s="236" t="s">
        <v>115</v>
      </c>
      <c r="F134" s="234" t="s">
        <v>148</v>
      </c>
      <c r="H134" s="233">
        <v>8.7799999999999994</v>
      </c>
      <c r="I134" s="229"/>
      <c r="L134" s="228"/>
      <c r="M134" s="227"/>
      <c r="N134" s="226"/>
      <c r="O134" s="226"/>
      <c r="P134" s="226"/>
      <c r="Q134" s="226"/>
      <c r="R134" s="226"/>
      <c r="S134" s="226"/>
      <c r="T134" s="225"/>
      <c r="AT134" s="224" t="s">
        <v>115</v>
      </c>
      <c r="AU134" s="224" t="s">
        <v>42</v>
      </c>
      <c r="AV134" s="223" t="s">
        <v>42</v>
      </c>
      <c r="AW134" s="223" t="s">
        <v>2</v>
      </c>
      <c r="AX134" s="223" t="s">
        <v>38</v>
      </c>
      <c r="AY134" s="224" t="s">
        <v>106</v>
      </c>
    </row>
    <row r="135" spans="2:65" s="184" customFormat="1" ht="22.5" customHeight="1" x14ac:dyDescent="0.3">
      <c r="B135" s="203"/>
      <c r="C135" s="202" t="s">
        <v>149</v>
      </c>
      <c r="D135" s="202" t="s">
        <v>108</v>
      </c>
      <c r="E135" s="201" t="s">
        <v>150</v>
      </c>
      <c r="F135" s="196" t="s">
        <v>151</v>
      </c>
      <c r="G135" s="200" t="s">
        <v>120</v>
      </c>
      <c r="H135" s="199">
        <v>4.3899999999999997</v>
      </c>
      <c r="I135" s="198"/>
      <c r="J135" s="197">
        <f>ROUND(I135*H135,2)</f>
        <v>0</v>
      </c>
      <c r="K135" s="196" t="s">
        <v>112</v>
      </c>
      <c r="L135" s="185"/>
      <c r="M135" s="195" t="s">
        <v>1</v>
      </c>
      <c r="N135" s="220" t="s">
        <v>26</v>
      </c>
      <c r="O135" s="219"/>
      <c r="P135" s="218">
        <f>O135*H135</f>
        <v>0</v>
      </c>
      <c r="Q135" s="218">
        <v>0</v>
      </c>
      <c r="R135" s="218">
        <f>Q135*H135</f>
        <v>0</v>
      </c>
      <c r="S135" s="218">
        <v>0</v>
      </c>
      <c r="T135" s="217">
        <f>S135*H135</f>
        <v>0</v>
      </c>
      <c r="AR135" s="189" t="s">
        <v>113</v>
      </c>
      <c r="AT135" s="189" t="s">
        <v>108</v>
      </c>
      <c r="AU135" s="189" t="s">
        <v>42</v>
      </c>
      <c r="AY135" s="189" t="s">
        <v>106</v>
      </c>
      <c r="BE135" s="190">
        <f>IF(N135="základní",J135,0)</f>
        <v>0</v>
      </c>
      <c r="BF135" s="190">
        <f>IF(N135="snížená",J135,0)</f>
        <v>0</v>
      </c>
      <c r="BG135" s="190">
        <f>IF(N135="zákl. přenesená",J135,0)</f>
        <v>0</v>
      </c>
      <c r="BH135" s="190">
        <f>IF(N135="sníž. přenesená",J135,0)</f>
        <v>0</v>
      </c>
      <c r="BI135" s="190">
        <f>IF(N135="nulová",J135,0)</f>
        <v>0</v>
      </c>
      <c r="BJ135" s="189" t="s">
        <v>38</v>
      </c>
      <c r="BK135" s="190">
        <f>ROUND(I135*H135,2)</f>
        <v>0</v>
      </c>
      <c r="BL135" s="189" t="s">
        <v>113</v>
      </c>
      <c r="BM135" s="189" t="s">
        <v>152</v>
      </c>
    </row>
    <row r="136" spans="2:65" s="223" customFormat="1" x14ac:dyDescent="0.3">
      <c r="B136" s="228"/>
      <c r="D136" s="236" t="s">
        <v>115</v>
      </c>
      <c r="E136" s="235" t="s">
        <v>1</v>
      </c>
      <c r="F136" s="234" t="s">
        <v>147</v>
      </c>
      <c r="H136" s="233">
        <v>4.3899999999999997</v>
      </c>
      <c r="I136" s="229"/>
      <c r="L136" s="228"/>
      <c r="M136" s="227"/>
      <c r="N136" s="226"/>
      <c r="O136" s="226"/>
      <c r="P136" s="226"/>
      <c r="Q136" s="226"/>
      <c r="R136" s="226"/>
      <c r="S136" s="226"/>
      <c r="T136" s="225"/>
      <c r="AT136" s="224" t="s">
        <v>115</v>
      </c>
      <c r="AU136" s="224" t="s">
        <v>42</v>
      </c>
      <c r="AV136" s="223" t="s">
        <v>42</v>
      </c>
      <c r="AW136" s="223" t="s">
        <v>19</v>
      </c>
      <c r="AX136" s="223" t="s">
        <v>37</v>
      </c>
      <c r="AY136" s="224" t="s">
        <v>106</v>
      </c>
    </row>
    <row r="137" spans="2:65" s="184" customFormat="1" ht="22.5" customHeight="1" x14ac:dyDescent="0.3">
      <c r="B137" s="203"/>
      <c r="C137" s="202" t="s">
        <v>153</v>
      </c>
      <c r="D137" s="202" t="s">
        <v>108</v>
      </c>
      <c r="E137" s="201" t="s">
        <v>154</v>
      </c>
      <c r="F137" s="196" t="s">
        <v>155</v>
      </c>
      <c r="G137" s="200" t="s">
        <v>120</v>
      </c>
      <c r="H137" s="199">
        <v>4.3899999999999997</v>
      </c>
      <c r="I137" s="198"/>
      <c r="J137" s="197">
        <f>ROUND(I137*H137,2)</f>
        <v>0</v>
      </c>
      <c r="K137" s="196" t="s">
        <v>112</v>
      </c>
      <c r="L137" s="185"/>
      <c r="M137" s="195" t="s">
        <v>1</v>
      </c>
      <c r="N137" s="220" t="s">
        <v>26</v>
      </c>
      <c r="O137" s="219"/>
      <c r="P137" s="218">
        <f>O137*H137</f>
        <v>0</v>
      </c>
      <c r="Q137" s="218">
        <v>0</v>
      </c>
      <c r="R137" s="218">
        <f>Q137*H137</f>
        <v>0</v>
      </c>
      <c r="S137" s="218">
        <v>0</v>
      </c>
      <c r="T137" s="217">
        <f>S137*H137</f>
        <v>0</v>
      </c>
      <c r="AR137" s="189" t="s">
        <v>113</v>
      </c>
      <c r="AT137" s="189" t="s">
        <v>108</v>
      </c>
      <c r="AU137" s="189" t="s">
        <v>42</v>
      </c>
      <c r="AY137" s="189" t="s">
        <v>106</v>
      </c>
      <c r="BE137" s="190">
        <f>IF(N137="základní",J137,0)</f>
        <v>0</v>
      </c>
      <c r="BF137" s="190">
        <f>IF(N137="snížená",J137,0)</f>
        <v>0</v>
      </c>
      <c r="BG137" s="190">
        <f>IF(N137="zákl. přenesená",J137,0)</f>
        <v>0</v>
      </c>
      <c r="BH137" s="190">
        <f>IF(N137="sníž. přenesená",J137,0)</f>
        <v>0</v>
      </c>
      <c r="BI137" s="190">
        <f>IF(N137="nulová",J137,0)</f>
        <v>0</v>
      </c>
      <c r="BJ137" s="189" t="s">
        <v>38</v>
      </c>
      <c r="BK137" s="190">
        <f>ROUND(I137*H137,2)</f>
        <v>0</v>
      </c>
      <c r="BL137" s="189" t="s">
        <v>113</v>
      </c>
      <c r="BM137" s="189" t="s">
        <v>156</v>
      </c>
    </row>
    <row r="138" spans="2:65" s="223" customFormat="1" x14ac:dyDescent="0.3">
      <c r="B138" s="228"/>
      <c r="D138" s="236" t="s">
        <v>115</v>
      </c>
      <c r="E138" s="235" t="s">
        <v>1</v>
      </c>
      <c r="F138" s="234" t="s">
        <v>147</v>
      </c>
      <c r="H138" s="233">
        <v>4.3899999999999997</v>
      </c>
      <c r="I138" s="229"/>
      <c r="L138" s="228"/>
      <c r="M138" s="227"/>
      <c r="N138" s="226"/>
      <c r="O138" s="226"/>
      <c r="P138" s="226"/>
      <c r="Q138" s="226"/>
      <c r="R138" s="226"/>
      <c r="S138" s="226"/>
      <c r="T138" s="225"/>
      <c r="AT138" s="224" t="s">
        <v>115</v>
      </c>
      <c r="AU138" s="224" t="s">
        <v>42</v>
      </c>
      <c r="AV138" s="223" t="s">
        <v>42</v>
      </c>
      <c r="AW138" s="223" t="s">
        <v>19</v>
      </c>
      <c r="AX138" s="223" t="s">
        <v>37</v>
      </c>
      <c r="AY138" s="224" t="s">
        <v>106</v>
      </c>
    </row>
    <row r="139" spans="2:65" s="184" customFormat="1" ht="22.5" customHeight="1" x14ac:dyDescent="0.3">
      <c r="B139" s="203"/>
      <c r="C139" s="202" t="s">
        <v>157</v>
      </c>
      <c r="D139" s="202" t="s">
        <v>108</v>
      </c>
      <c r="E139" s="201" t="s">
        <v>158</v>
      </c>
      <c r="F139" s="196" t="s">
        <v>159</v>
      </c>
      <c r="G139" s="200" t="s">
        <v>160</v>
      </c>
      <c r="H139" s="199">
        <v>7.6829999999999998</v>
      </c>
      <c r="I139" s="198"/>
      <c r="J139" s="197">
        <f>ROUND(I139*H139,2)</f>
        <v>0</v>
      </c>
      <c r="K139" s="196" t="s">
        <v>112</v>
      </c>
      <c r="L139" s="185"/>
      <c r="M139" s="195" t="s">
        <v>1</v>
      </c>
      <c r="N139" s="220" t="s">
        <v>26</v>
      </c>
      <c r="O139" s="219"/>
      <c r="P139" s="218">
        <f>O139*H139</f>
        <v>0</v>
      </c>
      <c r="Q139" s="218">
        <v>0</v>
      </c>
      <c r="R139" s="218">
        <f>Q139*H139</f>
        <v>0</v>
      </c>
      <c r="S139" s="218">
        <v>0</v>
      </c>
      <c r="T139" s="217">
        <f>S139*H139</f>
        <v>0</v>
      </c>
      <c r="AR139" s="189" t="s">
        <v>113</v>
      </c>
      <c r="AT139" s="189" t="s">
        <v>108</v>
      </c>
      <c r="AU139" s="189" t="s">
        <v>42</v>
      </c>
      <c r="AY139" s="189" t="s">
        <v>106</v>
      </c>
      <c r="BE139" s="190">
        <f>IF(N139="základní",J139,0)</f>
        <v>0</v>
      </c>
      <c r="BF139" s="190">
        <f>IF(N139="snížená",J139,0)</f>
        <v>0</v>
      </c>
      <c r="BG139" s="190">
        <f>IF(N139="zákl. přenesená",J139,0)</f>
        <v>0</v>
      </c>
      <c r="BH139" s="190">
        <f>IF(N139="sníž. přenesená",J139,0)</f>
        <v>0</v>
      </c>
      <c r="BI139" s="190">
        <f>IF(N139="nulová",J139,0)</f>
        <v>0</v>
      </c>
      <c r="BJ139" s="189" t="s">
        <v>38</v>
      </c>
      <c r="BK139" s="190">
        <f>ROUND(I139*H139,2)</f>
        <v>0</v>
      </c>
      <c r="BL139" s="189" t="s">
        <v>113</v>
      </c>
      <c r="BM139" s="189" t="s">
        <v>161</v>
      </c>
    </row>
    <row r="140" spans="2:65" s="223" customFormat="1" x14ac:dyDescent="0.3">
      <c r="B140" s="228"/>
      <c r="D140" s="232" t="s">
        <v>115</v>
      </c>
      <c r="E140" s="224" t="s">
        <v>1</v>
      </c>
      <c r="F140" s="231" t="s">
        <v>147</v>
      </c>
      <c r="H140" s="230">
        <v>4.3899999999999997</v>
      </c>
      <c r="I140" s="229"/>
      <c r="L140" s="228"/>
      <c r="M140" s="227"/>
      <c r="N140" s="226"/>
      <c r="O140" s="226"/>
      <c r="P140" s="226"/>
      <c r="Q140" s="226"/>
      <c r="R140" s="226"/>
      <c r="S140" s="226"/>
      <c r="T140" s="225"/>
      <c r="AT140" s="224" t="s">
        <v>115</v>
      </c>
      <c r="AU140" s="224" t="s">
        <v>42</v>
      </c>
      <c r="AV140" s="223" t="s">
        <v>42</v>
      </c>
      <c r="AW140" s="223" t="s">
        <v>19</v>
      </c>
      <c r="AX140" s="223" t="s">
        <v>37</v>
      </c>
      <c r="AY140" s="224" t="s">
        <v>106</v>
      </c>
    </row>
    <row r="141" spans="2:65" s="223" customFormat="1" x14ac:dyDescent="0.3">
      <c r="B141" s="228"/>
      <c r="D141" s="236" t="s">
        <v>115</v>
      </c>
      <c r="F141" s="234" t="s">
        <v>162</v>
      </c>
      <c r="H141" s="233">
        <v>7.6829999999999998</v>
      </c>
      <c r="I141" s="229"/>
      <c r="L141" s="228"/>
      <c r="M141" s="227"/>
      <c r="N141" s="226"/>
      <c r="O141" s="226"/>
      <c r="P141" s="226"/>
      <c r="Q141" s="226"/>
      <c r="R141" s="226"/>
      <c r="S141" s="226"/>
      <c r="T141" s="225"/>
      <c r="AT141" s="224" t="s">
        <v>115</v>
      </c>
      <c r="AU141" s="224" t="s">
        <v>42</v>
      </c>
      <c r="AV141" s="223" t="s">
        <v>42</v>
      </c>
      <c r="AW141" s="223" t="s">
        <v>2</v>
      </c>
      <c r="AX141" s="223" t="s">
        <v>38</v>
      </c>
      <c r="AY141" s="224" t="s">
        <v>106</v>
      </c>
    </row>
    <row r="142" spans="2:65" s="184" customFormat="1" ht="31.5" customHeight="1" x14ac:dyDescent="0.3">
      <c r="B142" s="203"/>
      <c r="C142" s="202" t="s">
        <v>163</v>
      </c>
      <c r="D142" s="202" t="s">
        <v>108</v>
      </c>
      <c r="E142" s="201" t="s">
        <v>164</v>
      </c>
      <c r="F142" s="196" t="s">
        <v>165</v>
      </c>
      <c r="G142" s="200" t="s">
        <v>120</v>
      </c>
      <c r="H142" s="199">
        <v>21.95</v>
      </c>
      <c r="I142" s="198"/>
      <c r="J142" s="197">
        <f>ROUND(I142*H142,2)</f>
        <v>0</v>
      </c>
      <c r="K142" s="196" t="s">
        <v>112</v>
      </c>
      <c r="L142" s="185"/>
      <c r="M142" s="195" t="s">
        <v>1</v>
      </c>
      <c r="N142" s="220" t="s">
        <v>26</v>
      </c>
      <c r="O142" s="219"/>
      <c r="P142" s="218">
        <f>O142*H142</f>
        <v>0</v>
      </c>
      <c r="Q142" s="218">
        <v>0</v>
      </c>
      <c r="R142" s="218">
        <f>Q142*H142</f>
        <v>0</v>
      </c>
      <c r="S142" s="218">
        <v>0</v>
      </c>
      <c r="T142" s="217">
        <f>S142*H142</f>
        <v>0</v>
      </c>
      <c r="AR142" s="189" t="s">
        <v>113</v>
      </c>
      <c r="AT142" s="189" t="s">
        <v>108</v>
      </c>
      <c r="AU142" s="189" t="s">
        <v>42</v>
      </c>
      <c r="AY142" s="189" t="s">
        <v>106</v>
      </c>
      <c r="BE142" s="190">
        <f>IF(N142="základní",J142,0)</f>
        <v>0</v>
      </c>
      <c r="BF142" s="190">
        <f>IF(N142="snížená",J142,0)</f>
        <v>0</v>
      </c>
      <c r="BG142" s="190">
        <f>IF(N142="zákl. přenesená",J142,0)</f>
        <v>0</v>
      </c>
      <c r="BH142" s="190">
        <f>IF(N142="sníž. přenesená",J142,0)</f>
        <v>0</v>
      </c>
      <c r="BI142" s="190">
        <f>IF(N142="nulová",J142,0)</f>
        <v>0</v>
      </c>
      <c r="BJ142" s="189" t="s">
        <v>38</v>
      </c>
      <c r="BK142" s="190">
        <f>ROUND(I142*H142,2)</f>
        <v>0</v>
      </c>
      <c r="BL142" s="189" t="s">
        <v>113</v>
      </c>
      <c r="BM142" s="189" t="s">
        <v>166</v>
      </c>
    </row>
    <row r="143" spans="2:65" s="239" customFormat="1" x14ac:dyDescent="0.3">
      <c r="B143" s="244"/>
      <c r="D143" s="232" t="s">
        <v>115</v>
      </c>
      <c r="E143" s="240" t="s">
        <v>1</v>
      </c>
      <c r="F143" s="246" t="s">
        <v>116</v>
      </c>
      <c r="H143" s="240" t="s">
        <v>1</v>
      </c>
      <c r="I143" s="245"/>
      <c r="L143" s="244"/>
      <c r="M143" s="243"/>
      <c r="N143" s="242"/>
      <c r="O143" s="242"/>
      <c r="P143" s="242"/>
      <c r="Q143" s="242"/>
      <c r="R143" s="242"/>
      <c r="S143" s="242"/>
      <c r="T143" s="241"/>
      <c r="AT143" s="240" t="s">
        <v>115</v>
      </c>
      <c r="AU143" s="240" t="s">
        <v>42</v>
      </c>
      <c r="AV143" s="239" t="s">
        <v>38</v>
      </c>
      <c r="AW143" s="239" t="s">
        <v>19</v>
      </c>
      <c r="AX143" s="239" t="s">
        <v>37</v>
      </c>
      <c r="AY143" s="240" t="s">
        <v>106</v>
      </c>
    </row>
    <row r="144" spans="2:65" s="223" customFormat="1" x14ac:dyDescent="0.3">
      <c r="B144" s="228"/>
      <c r="D144" s="236" t="s">
        <v>115</v>
      </c>
      <c r="E144" s="235" t="s">
        <v>1</v>
      </c>
      <c r="F144" s="234" t="s">
        <v>167</v>
      </c>
      <c r="H144" s="233">
        <v>21.95</v>
      </c>
      <c r="I144" s="229"/>
      <c r="L144" s="228"/>
      <c r="M144" s="227"/>
      <c r="N144" s="226"/>
      <c r="O144" s="226"/>
      <c r="P144" s="226"/>
      <c r="Q144" s="226"/>
      <c r="R144" s="226"/>
      <c r="S144" s="226"/>
      <c r="T144" s="225"/>
      <c r="AT144" s="224" t="s">
        <v>115</v>
      </c>
      <c r="AU144" s="224" t="s">
        <v>42</v>
      </c>
      <c r="AV144" s="223" t="s">
        <v>42</v>
      </c>
      <c r="AW144" s="223" t="s">
        <v>19</v>
      </c>
      <c r="AX144" s="223" t="s">
        <v>37</v>
      </c>
      <c r="AY144" s="224" t="s">
        <v>106</v>
      </c>
    </row>
    <row r="145" spans="2:65" s="184" customFormat="1" ht="22.5" customHeight="1" x14ac:dyDescent="0.3">
      <c r="B145" s="203"/>
      <c r="C145" s="202" t="s">
        <v>168</v>
      </c>
      <c r="D145" s="202" t="s">
        <v>108</v>
      </c>
      <c r="E145" s="201" t="s">
        <v>169</v>
      </c>
      <c r="F145" s="196" t="s">
        <v>170</v>
      </c>
      <c r="G145" s="200" t="s">
        <v>111</v>
      </c>
      <c r="H145" s="199">
        <v>36.159999999999997</v>
      </c>
      <c r="I145" s="198"/>
      <c r="J145" s="197">
        <f>ROUND(I145*H145,2)</f>
        <v>0</v>
      </c>
      <c r="K145" s="196" t="s">
        <v>112</v>
      </c>
      <c r="L145" s="185"/>
      <c r="M145" s="195" t="s">
        <v>1</v>
      </c>
      <c r="N145" s="220" t="s">
        <v>26</v>
      </c>
      <c r="O145" s="219"/>
      <c r="P145" s="218">
        <f>O145*H145</f>
        <v>0</v>
      </c>
      <c r="Q145" s="218">
        <v>0</v>
      </c>
      <c r="R145" s="218">
        <f>Q145*H145</f>
        <v>0</v>
      </c>
      <c r="S145" s="218">
        <v>0</v>
      </c>
      <c r="T145" s="217">
        <f>S145*H145</f>
        <v>0</v>
      </c>
      <c r="AR145" s="189" t="s">
        <v>113</v>
      </c>
      <c r="AT145" s="189" t="s">
        <v>108</v>
      </c>
      <c r="AU145" s="189" t="s">
        <v>42</v>
      </c>
      <c r="AY145" s="189" t="s">
        <v>106</v>
      </c>
      <c r="BE145" s="190">
        <f>IF(N145="základní",J145,0)</f>
        <v>0</v>
      </c>
      <c r="BF145" s="190">
        <f>IF(N145="snížená",J145,0)</f>
        <v>0</v>
      </c>
      <c r="BG145" s="190">
        <f>IF(N145="zákl. přenesená",J145,0)</f>
        <v>0</v>
      </c>
      <c r="BH145" s="190">
        <f>IF(N145="sníž. přenesená",J145,0)</f>
        <v>0</v>
      </c>
      <c r="BI145" s="190">
        <f>IF(N145="nulová",J145,0)</f>
        <v>0</v>
      </c>
      <c r="BJ145" s="189" t="s">
        <v>38</v>
      </c>
      <c r="BK145" s="190">
        <f>ROUND(I145*H145,2)</f>
        <v>0</v>
      </c>
      <c r="BL145" s="189" t="s">
        <v>113</v>
      </c>
      <c r="BM145" s="189" t="s">
        <v>171</v>
      </c>
    </row>
    <row r="146" spans="2:65" s="239" customFormat="1" x14ac:dyDescent="0.3">
      <c r="B146" s="244"/>
      <c r="D146" s="232" t="s">
        <v>115</v>
      </c>
      <c r="E146" s="240" t="s">
        <v>1</v>
      </c>
      <c r="F146" s="246" t="s">
        <v>172</v>
      </c>
      <c r="H146" s="240" t="s">
        <v>1</v>
      </c>
      <c r="I146" s="245"/>
      <c r="L146" s="244"/>
      <c r="M146" s="243"/>
      <c r="N146" s="242"/>
      <c r="O146" s="242"/>
      <c r="P146" s="242"/>
      <c r="Q146" s="242"/>
      <c r="R146" s="242"/>
      <c r="S146" s="242"/>
      <c r="T146" s="241"/>
      <c r="AT146" s="240" t="s">
        <v>115</v>
      </c>
      <c r="AU146" s="240" t="s">
        <v>42</v>
      </c>
      <c r="AV146" s="239" t="s">
        <v>38</v>
      </c>
      <c r="AW146" s="239" t="s">
        <v>19</v>
      </c>
      <c r="AX146" s="239" t="s">
        <v>37</v>
      </c>
      <c r="AY146" s="240" t="s">
        <v>106</v>
      </c>
    </row>
    <row r="147" spans="2:65" s="223" customFormat="1" x14ac:dyDescent="0.3">
      <c r="B147" s="228"/>
      <c r="D147" s="236" t="s">
        <v>115</v>
      </c>
      <c r="E147" s="235" t="s">
        <v>1</v>
      </c>
      <c r="F147" s="234" t="s">
        <v>173</v>
      </c>
      <c r="H147" s="233">
        <v>36.159999999999997</v>
      </c>
      <c r="I147" s="229"/>
      <c r="L147" s="228"/>
      <c r="M147" s="227"/>
      <c r="N147" s="226"/>
      <c r="O147" s="226"/>
      <c r="P147" s="226"/>
      <c r="Q147" s="226"/>
      <c r="R147" s="226"/>
      <c r="S147" s="226"/>
      <c r="T147" s="225"/>
      <c r="AT147" s="224" t="s">
        <v>115</v>
      </c>
      <c r="AU147" s="224" t="s">
        <v>42</v>
      </c>
      <c r="AV147" s="223" t="s">
        <v>42</v>
      </c>
      <c r="AW147" s="223" t="s">
        <v>19</v>
      </c>
      <c r="AX147" s="223" t="s">
        <v>37</v>
      </c>
      <c r="AY147" s="224" t="s">
        <v>106</v>
      </c>
    </row>
    <row r="148" spans="2:65" s="184" customFormat="1" ht="22.5" customHeight="1" x14ac:dyDescent="0.3">
      <c r="B148" s="203"/>
      <c r="C148" s="256" t="s">
        <v>174</v>
      </c>
      <c r="D148" s="256" t="s">
        <v>175</v>
      </c>
      <c r="E148" s="255" t="s">
        <v>176</v>
      </c>
      <c r="F148" s="250" t="s">
        <v>177</v>
      </c>
      <c r="G148" s="254" t="s">
        <v>178</v>
      </c>
      <c r="H148" s="253">
        <v>0.90400000000000003</v>
      </c>
      <c r="I148" s="252"/>
      <c r="J148" s="251">
        <f>ROUND(I148*H148,2)</f>
        <v>0</v>
      </c>
      <c r="K148" s="250" t="s">
        <v>112</v>
      </c>
      <c r="L148" s="249"/>
      <c r="M148" s="248" t="s">
        <v>1</v>
      </c>
      <c r="N148" s="247" t="s">
        <v>26</v>
      </c>
      <c r="O148" s="219"/>
      <c r="P148" s="218">
        <f>O148*H148</f>
        <v>0</v>
      </c>
      <c r="Q148" s="218">
        <v>1E-3</v>
      </c>
      <c r="R148" s="218">
        <f>Q148*H148</f>
        <v>9.0400000000000007E-4</v>
      </c>
      <c r="S148" s="218">
        <v>0</v>
      </c>
      <c r="T148" s="217">
        <f>S148*H148</f>
        <v>0</v>
      </c>
      <c r="AR148" s="189" t="s">
        <v>149</v>
      </c>
      <c r="AT148" s="189" t="s">
        <v>175</v>
      </c>
      <c r="AU148" s="189" t="s">
        <v>42</v>
      </c>
      <c r="AY148" s="189" t="s">
        <v>106</v>
      </c>
      <c r="BE148" s="190">
        <f>IF(N148="základní",J148,0)</f>
        <v>0</v>
      </c>
      <c r="BF148" s="190">
        <f>IF(N148="snížená",J148,0)</f>
        <v>0</v>
      </c>
      <c r="BG148" s="190">
        <f>IF(N148="zákl. přenesená",J148,0)</f>
        <v>0</v>
      </c>
      <c r="BH148" s="190">
        <f>IF(N148="sníž. přenesená",J148,0)</f>
        <v>0</v>
      </c>
      <c r="BI148" s="190">
        <f>IF(N148="nulová",J148,0)</f>
        <v>0</v>
      </c>
      <c r="BJ148" s="189" t="s">
        <v>38</v>
      </c>
      <c r="BK148" s="190">
        <f>ROUND(I148*H148,2)</f>
        <v>0</v>
      </c>
      <c r="BL148" s="189" t="s">
        <v>113</v>
      </c>
      <c r="BM148" s="189" t="s">
        <v>179</v>
      </c>
    </row>
    <row r="149" spans="2:65" s="223" customFormat="1" x14ac:dyDescent="0.3">
      <c r="B149" s="228"/>
      <c r="D149" s="236" t="s">
        <v>115</v>
      </c>
      <c r="F149" s="234" t="s">
        <v>180</v>
      </c>
      <c r="H149" s="233">
        <v>0.90400000000000003</v>
      </c>
      <c r="I149" s="229"/>
      <c r="L149" s="228"/>
      <c r="M149" s="227"/>
      <c r="N149" s="226"/>
      <c r="O149" s="226"/>
      <c r="P149" s="226"/>
      <c r="Q149" s="226"/>
      <c r="R149" s="226"/>
      <c r="S149" s="226"/>
      <c r="T149" s="225"/>
      <c r="AT149" s="224" t="s">
        <v>115</v>
      </c>
      <c r="AU149" s="224" t="s">
        <v>42</v>
      </c>
      <c r="AV149" s="223" t="s">
        <v>42</v>
      </c>
      <c r="AW149" s="223" t="s">
        <v>2</v>
      </c>
      <c r="AX149" s="223" t="s">
        <v>38</v>
      </c>
      <c r="AY149" s="224" t="s">
        <v>106</v>
      </c>
    </row>
    <row r="150" spans="2:65" s="184" customFormat="1" ht="31.5" customHeight="1" x14ac:dyDescent="0.3">
      <c r="B150" s="203"/>
      <c r="C150" s="202" t="s">
        <v>181</v>
      </c>
      <c r="D150" s="202" t="s">
        <v>108</v>
      </c>
      <c r="E150" s="201" t="s">
        <v>182</v>
      </c>
      <c r="F150" s="196" t="s">
        <v>183</v>
      </c>
      <c r="G150" s="200" t="s">
        <v>111</v>
      </c>
      <c r="H150" s="199">
        <v>36.159999999999997</v>
      </c>
      <c r="I150" s="198"/>
      <c r="J150" s="197">
        <f>ROUND(I150*H150,2)</f>
        <v>0</v>
      </c>
      <c r="K150" s="196" t="s">
        <v>112</v>
      </c>
      <c r="L150" s="185"/>
      <c r="M150" s="195" t="s">
        <v>1</v>
      </c>
      <c r="N150" s="220" t="s">
        <v>26</v>
      </c>
      <c r="O150" s="219"/>
      <c r="P150" s="218">
        <f>O150*H150</f>
        <v>0</v>
      </c>
      <c r="Q150" s="218">
        <v>0</v>
      </c>
      <c r="R150" s="218">
        <f>Q150*H150</f>
        <v>0</v>
      </c>
      <c r="S150" s="218">
        <v>0</v>
      </c>
      <c r="T150" s="217">
        <f>S150*H150</f>
        <v>0</v>
      </c>
      <c r="AR150" s="189" t="s">
        <v>113</v>
      </c>
      <c r="AT150" s="189" t="s">
        <v>108</v>
      </c>
      <c r="AU150" s="189" t="s">
        <v>42</v>
      </c>
      <c r="AY150" s="189" t="s">
        <v>106</v>
      </c>
      <c r="BE150" s="190">
        <f>IF(N150="základní",J150,0)</f>
        <v>0</v>
      </c>
      <c r="BF150" s="190">
        <f>IF(N150="snížená",J150,0)</f>
        <v>0</v>
      </c>
      <c r="BG150" s="190">
        <f>IF(N150="zákl. přenesená",J150,0)</f>
        <v>0</v>
      </c>
      <c r="BH150" s="190">
        <f>IF(N150="sníž. přenesená",J150,0)</f>
        <v>0</v>
      </c>
      <c r="BI150" s="190">
        <f>IF(N150="nulová",J150,0)</f>
        <v>0</v>
      </c>
      <c r="BJ150" s="189" t="s">
        <v>38</v>
      </c>
      <c r="BK150" s="190">
        <f>ROUND(I150*H150,2)</f>
        <v>0</v>
      </c>
      <c r="BL150" s="189" t="s">
        <v>113</v>
      </c>
      <c r="BM150" s="189" t="s">
        <v>184</v>
      </c>
    </row>
    <row r="151" spans="2:65" s="239" customFormat="1" x14ac:dyDescent="0.3">
      <c r="B151" s="244"/>
      <c r="D151" s="232" t="s">
        <v>115</v>
      </c>
      <c r="E151" s="240" t="s">
        <v>1</v>
      </c>
      <c r="F151" s="246" t="s">
        <v>172</v>
      </c>
      <c r="H151" s="240" t="s">
        <v>1</v>
      </c>
      <c r="I151" s="245"/>
      <c r="L151" s="244"/>
      <c r="M151" s="243"/>
      <c r="N151" s="242"/>
      <c r="O151" s="242"/>
      <c r="P151" s="242"/>
      <c r="Q151" s="242"/>
      <c r="R151" s="242"/>
      <c r="S151" s="242"/>
      <c r="T151" s="241"/>
      <c r="AT151" s="240" t="s">
        <v>115</v>
      </c>
      <c r="AU151" s="240" t="s">
        <v>42</v>
      </c>
      <c r="AV151" s="239" t="s">
        <v>38</v>
      </c>
      <c r="AW151" s="239" t="s">
        <v>19</v>
      </c>
      <c r="AX151" s="239" t="s">
        <v>37</v>
      </c>
      <c r="AY151" s="240" t="s">
        <v>106</v>
      </c>
    </row>
    <row r="152" spans="2:65" s="223" customFormat="1" x14ac:dyDescent="0.3">
      <c r="B152" s="228"/>
      <c r="D152" s="236" t="s">
        <v>115</v>
      </c>
      <c r="E152" s="235" t="s">
        <v>1</v>
      </c>
      <c r="F152" s="234" t="s">
        <v>173</v>
      </c>
      <c r="H152" s="233">
        <v>36.159999999999997</v>
      </c>
      <c r="I152" s="229"/>
      <c r="L152" s="228"/>
      <c r="M152" s="227"/>
      <c r="N152" s="226"/>
      <c r="O152" s="226"/>
      <c r="P152" s="226"/>
      <c r="Q152" s="226"/>
      <c r="R152" s="226"/>
      <c r="S152" s="226"/>
      <c r="T152" s="225"/>
      <c r="AT152" s="224" t="s">
        <v>115</v>
      </c>
      <c r="AU152" s="224" t="s">
        <v>42</v>
      </c>
      <c r="AV152" s="223" t="s">
        <v>42</v>
      </c>
      <c r="AW152" s="223" t="s">
        <v>19</v>
      </c>
      <c r="AX152" s="223" t="s">
        <v>37</v>
      </c>
      <c r="AY152" s="224" t="s">
        <v>106</v>
      </c>
    </row>
    <row r="153" spans="2:65" s="184" customFormat="1" ht="22.5" customHeight="1" x14ac:dyDescent="0.3">
      <c r="B153" s="203"/>
      <c r="C153" s="256" t="s">
        <v>5</v>
      </c>
      <c r="D153" s="256" t="s">
        <v>175</v>
      </c>
      <c r="E153" s="255" t="s">
        <v>185</v>
      </c>
      <c r="F153" s="250" t="s">
        <v>186</v>
      </c>
      <c r="G153" s="254" t="s">
        <v>120</v>
      </c>
      <c r="H153" s="253">
        <v>2.097</v>
      </c>
      <c r="I153" s="252"/>
      <c r="J153" s="251">
        <f>ROUND(I153*H153,2)</f>
        <v>0</v>
      </c>
      <c r="K153" s="250" t="s">
        <v>112</v>
      </c>
      <c r="L153" s="249"/>
      <c r="M153" s="248" t="s">
        <v>1</v>
      </c>
      <c r="N153" s="247" t="s">
        <v>26</v>
      </c>
      <c r="O153" s="219"/>
      <c r="P153" s="218">
        <f>O153*H153</f>
        <v>0</v>
      </c>
      <c r="Q153" s="218">
        <v>0.21</v>
      </c>
      <c r="R153" s="218">
        <f>Q153*H153</f>
        <v>0.44036999999999998</v>
      </c>
      <c r="S153" s="218">
        <v>0</v>
      </c>
      <c r="T153" s="217">
        <f>S153*H153</f>
        <v>0</v>
      </c>
      <c r="AR153" s="189" t="s">
        <v>149</v>
      </c>
      <c r="AT153" s="189" t="s">
        <v>175</v>
      </c>
      <c r="AU153" s="189" t="s">
        <v>42</v>
      </c>
      <c r="AY153" s="189" t="s">
        <v>106</v>
      </c>
      <c r="BE153" s="190">
        <f>IF(N153="základní",J153,0)</f>
        <v>0</v>
      </c>
      <c r="BF153" s="190">
        <f>IF(N153="snížená",J153,0)</f>
        <v>0</v>
      </c>
      <c r="BG153" s="190">
        <f>IF(N153="zákl. přenesená",J153,0)</f>
        <v>0</v>
      </c>
      <c r="BH153" s="190">
        <f>IF(N153="sníž. přenesená",J153,0)</f>
        <v>0</v>
      </c>
      <c r="BI153" s="190">
        <f>IF(N153="nulová",J153,0)</f>
        <v>0</v>
      </c>
      <c r="BJ153" s="189" t="s">
        <v>38</v>
      </c>
      <c r="BK153" s="190">
        <f>ROUND(I153*H153,2)</f>
        <v>0</v>
      </c>
      <c r="BL153" s="189" t="s">
        <v>113</v>
      </c>
      <c r="BM153" s="189" t="s">
        <v>187</v>
      </c>
    </row>
    <row r="154" spans="2:65" s="223" customFormat="1" x14ac:dyDescent="0.3">
      <c r="B154" s="228"/>
      <c r="D154" s="236" t="s">
        <v>115</v>
      </c>
      <c r="F154" s="234" t="s">
        <v>188</v>
      </c>
      <c r="H154" s="233">
        <v>2.097</v>
      </c>
      <c r="I154" s="229"/>
      <c r="L154" s="228"/>
      <c r="M154" s="227"/>
      <c r="N154" s="226"/>
      <c r="O154" s="226"/>
      <c r="P154" s="226"/>
      <c r="Q154" s="226"/>
      <c r="R154" s="226"/>
      <c r="S154" s="226"/>
      <c r="T154" s="225"/>
      <c r="AT154" s="224" t="s">
        <v>115</v>
      </c>
      <c r="AU154" s="224" t="s">
        <v>42</v>
      </c>
      <c r="AV154" s="223" t="s">
        <v>42</v>
      </c>
      <c r="AW154" s="223" t="s">
        <v>2</v>
      </c>
      <c r="AX154" s="223" t="s">
        <v>38</v>
      </c>
      <c r="AY154" s="224" t="s">
        <v>106</v>
      </c>
    </row>
    <row r="155" spans="2:65" s="184" customFormat="1" ht="22.5" customHeight="1" x14ac:dyDescent="0.3">
      <c r="B155" s="203"/>
      <c r="C155" s="202" t="s">
        <v>189</v>
      </c>
      <c r="D155" s="202" t="s">
        <v>108</v>
      </c>
      <c r="E155" s="201" t="s">
        <v>190</v>
      </c>
      <c r="F155" s="196" t="s">
        <v>191</v>
      </c>
      <c r="G155" s="200" t="s">
        <v>111</v>
      </c>
      <c r="H155" s="199">
        <v>36.159999999999997</v>
      </c>
      <c r="I155" s="198"/>
      <c r="J155" s="197">
        <f>ROUND(I155*H155,2)</f>
        <v>0</v>
      </c>
      <c r="K155" s="196" t="s">
        <v>112</v>
      </c>
      <c r="L155" s="185"/>
      <c r="M155" s="195" t="s">
        <v>1</v>
      </c>
      <c r="N155" s="220" t="s">
        <v>26</v>
      </c>
      <c r="O155" s="219"/>
      <c r="P155" s="218">
        <f>O155*H155</f>
        <v>0</v>
      </c>
      <c r="Q155" s="218">
        <v>0</v>
      </c>
      <c r="R155" s="218">
        <f>Q155*H155</f>
        <v>0</v>
      </c>
      <c r="S155" s="218">
        <v>0</v>
      </c>
      <c r="T155" s="217">
        <f>S155*H155</f>
        <v>0</v>
      </c>
      <c r="AR155" s="189" t="s">
        <v>113</v>
      </c>
      <c r="AT155" s="189" t="s">
        <v>108</v>
      </c>
      <c r="AU155" s="189" t="s">
        <v>42</v>
      </c>
      <c r="AY155" s="189" t="s">
        <v>106</v>
      </c>
      <c r="BE155" s="190">
        <f>IF(N155="základní",J155,0)</f>
        <v>0</v>
      </c>
      <c r="BF155" s="190">
        <f>IF(N155="snížená",J155,0)</f>
        <v>0</v>
      </c>
      <c r="BG155" s="190">
        <f>IF(N155="zákl. přenesená",J155,0)</f>
        <v>0</v>
      </c>
      <c r="BH155" s="190">
        <f>IF(N155="sníž. přenesená",J155,0)</f>
        <v>0</v>
      </c>
      <c r="BI155" s="190">
        <f>IF(N155="nulová",J155,0)</f>
        <v>0</v>
      </c>
      <c r="BJ155" s="189" t="s">
        <v>38</v>
      </c>
      <c r="BK155" s="190">
        <f>ROUND(I155*H155,2)</f>
        <v>0</v>
      </c>
      <c r="BL155" s="189" t="s">
        <v>113</v>
      </c>
      <c r="BM155" s="189" t="s">
        <v>192</v>
      </c>
    </row>
    <row r="156" spans="2:65" s="239" customFormat="1" x14ac:dyDescent="0.3">
      <c r="B156" s="244"/>
      <c r="D156" s="232" t="s">
        <v>115</v>
      </c>
      <c r="E156" s="240" t="s">
        <v>1</v>
      </c>
      <c r="F156" s="246" t="s">
        <v>172</v>
      </c>
      <c r="H156" s="240" t="s">
        <v>1</v>
      </c>
      <c r="I156" s="245"/>
      <c r="L156" s="244"/>
      <c r="M156" s="243"/>
      <c r="N156" s="242"/>
      <c r="O156" s="242"/>
      <c r="P156" s="242"/>
      <c r="Q156" s="242"/>
      <c r="R156" s="242"/>
      <c r="S156" s="242"/>
      <c r="T156" s="241"/>
      <c r="AT156" s="240" t="s">
        <v>115</v>
      </c>
      <c r="AU156" s="240" t="s">
        <v>42</v>
      </c>
      <c r="AV156" s="239" t="s">
        <v>38</v>
      </c>
      <c r="AW156" s="239" t="s">
        <v>19</v>
      </c>
      <c r="AX156" s="239" t="s">
        <v>37</v>
      </c>
      <c r="AY156" s="240" t="s">
        <v>106</v>
      </c>
    </row>
    <row r="157" spans="2:65" s="223" customFormat="1" x14ac:dyDescent="0.3">
      <c r="B157" s="228"/>
      <c r="D157" s="236" t="s">
        <v>115</v>
      </c>
      <c r="E157" s="235" t="s">
        <v>1</v>
      </c>
      <c r="F157" s="234" t="s">
        <v>173</v>
      </c>
      <c r="H157" s="233">
        <v>36.159999999999997</v>
      </c>
      <c r="I157" s="229"/>
      <c r="L157" s="228"/>
      <c r="M157" s="227"/>
      <c r="N157" s="226"/>
      <c r="O157" s="226"/>
      <c r="P157" s="226"/>
      <c r="Q157" s="226"/>
      <c r="R157" s="226"/>
      <c r="S157" s="226"/>
      <c r="T157" s="225"/>
      <c r="AT157" s="224" t="s">
        <v>115</v>
      </c>
      <c r="AU157" s="224" t="s">
        <v>42</v>
      </c>
      <c r="AV157" s="223" t="s">
        <v>42</v>
      </c>
      <c r="AW157" s="223" t="s">
        <v>19</v>
      </c>
      <c r="AX157" s="223" t="s">
        <v>37</v>
      </c>
      <c r="AY157" s="224" t="s">
        <v>106</v>
      </c>
    </row>
    <row r="158" spans="2:65" s="184" customFormat="1" ht="31.5" customHeight="1" x14ac:dyDescent="0.3">
      <c r="B158" s="203"/>
      <c r="C158" s="202" t="s">
        <v>193</v>
      </c>
      <c r="D158" s="202" t="s">
        <v>108</v>
      </c>
      <c r="E158" s="201" t="s">
        <v>194</v>
      </c>
      <c r="F158" s="196" t="s">
        <v>195</v>
      </c>
      <c r="G158" s="200" t="s">
        <v>111</v>
      </c>
      <c r="H158" s="199">
        <v>36.159999999999997</v>
      </c>
      <c r="I158" s="198"/>
      <c r="J158" s="197">
        <f>ROUND(I158*H158,2)</f>
        <v>0</v>
      </c>
      <c r="K158" s="196" t="s">
        <v>112</v>
      </c>
      <c r="L158" s="185"/>
      <c r="M158" s="195" t="s">
        <v>1</v>
      </c>
      <c r="N158" s="220" t="s">
        <v>26</v>
      </c>
      <c r="O158" s="219"/>
      <c r="P158" s="218">
        <f>O158*H158</f>
        <v>0</v>
      </c>
      <c r="Q158" s="218">
        <v>0</v>
      </c>
      <c r="R158" s="218">
        <f>Q158*H158</f>
        <v>0</v>
      </c>
      <c r="S158" s="218">
        <v>0</v>
      </c>
      <c r="T158" s="217">
        <f>S158*H158</f>
        <v>0</v>
      </c>
      <c r="AR158" s="189" t="s">
        <v>113</v>
      </c>
      <c r="AT158" s="189" t="s">
        <v>108</v>
      </c>
      <c r="AU158" s="189" t="s">
        <v>42</v>
      </c>
      <c r="AY158" s="189" t="s">
        <v>106</v>
      </c>
      <c r="BE158" s="190">
        <f>IF(N158="základní",J158,0)</f>
        <v>0</v>
      </c>
      <c r="BF158" s="190">
        <f>IF(N158="snížená",J158,0)</f>
        <v>0</v>
      </c>
      <c r="BG158" s="190">
        <f>IF(N158="zákl. přenesená",J158,0)</f>
        <v>0</v>
      </c>
      <c r="BH158" s="190">
        <f>IF(N158="sníž. přenesená",J158,0)</f>
        <v>0</v>
      </c>
      <c r="BI158" s="190">
        <f>IF(N158="nulová",J158,0)</f>
        <v>0</v>
      </c>
      <c r="BJ158" s="189" t="s">
        <v>38</v>
      </c>
      <c r="BK158" s="190">
        <f>ROUND(I158*H158,2)</f>
        <v>0</v>
      </c>
      <c r="BL158" s="189" t="s">
        <v>113</v>
      </c>
      <c r="BM158" s="189" t="s">
        <v>196</v>
      </c>
    </row>
    <row r="159" spans="2:65" s="239" customFormat="1" x14ac:dyDescent="0.3">
      <c r="B159" s="244"/>
      <c r="D159" s="232" t="s">
        <v>115</v>
      </c>
      <c r="E159" s="240" t="s">
        <v>1</v>
      </c>
      <c r="F159" s="246" t="s">
        <v>172</v>
      </c>
      <c r="H159" s="240" t="s">
        <v>1</v>
      </c>
      <c r="I159" s="245"/>
      <c r="L159" s="244"/>
      <c r="M159" s="243"/>
      <c r="N159" s="242"/>
      <c r="O159" s="242"/>
      <c r="P159" s="242"/>
      <c r="Q159" s="242"/>
      <c r="R159" s="242"/>
      <c r="S159" s="242"/>
      <c r="T159" s="241"/>
      <c r="AT159" s="240" t="s">
        <v>115</v>
      </c>
      <c r="AU159" s="240" t="s">
        <v>42</v>
      </c>
      <c r="AV159" s="239" t="s">
        <v>38</v>
      </c>
      <c r="AW159" s="239" t="s">
        <v>19</v>
      </c>
      <c r="AX159" s="239" t="s">
        <v>37</v>
      </c>
      <c r="AY159" s="240" t="s">
        <v>106</v>
      </c>
    </row>
    <row r="160" spans="2:65" s="223" customFormat="1" x14ac:dyDescent="0.3">
      <c r="B160" s="228"/>
      <c r="D160" s="232" t="s">
        <v>115</v>
      </c>
      <c r="E160" s="224" t="s">
        <v>1</v>
      </c>
      <c r="F160" s="231" t="s">
        <v>173</v>
      </c>
      <c r="H160" s="230">
        <v>36.159999999999997</v>
      </c>
      <c r="I160" s="229"/>
      <c r="L160" s="228"/>
      <c r="M160" s="227"/>
      <c r="N160" s="226"/>
      <c r="O160" s="226"/>
      <c r="P160" s="226"/>
      <c r="Q160" s="226"/>
      <c r="R160" s="226"/>
      <c r="S160" s="226"/>
      <c r="T160" s="225"/>
      <c r="AT160" s="224" t="s">
        <v>115</v>
      </c>
      <c r="AU160" s="224" t="s">
        <v>42</v>
      </c>
      <c r="AV160" s="223" t="s">
        <v>42</v>
      </c>
      <c r="AW160" s="223" t="s">
        <v>19</v>
      </c>
      <c r="AX160" s="223" t="s">
        <v>37</v>
      </c>
      <c r="AY160" s="224" t="s">
        <v>106</v>
      </c>
    </row>
    <row r="161" spans="2:65" s="204" customFormat="1" ht="29.85" customHeight="1" x14ac:dyDescent="0.3">
      <c r="B161" s="212"/>
      <c r="D161" s="216" t="s">
        <v>36</v>
      </c>
      <c r="E161" s="215" t="s">
        <v>124</v>
      </c>
      <c r="F161" s="215" t="s">
        <v>197</v>
      </c>
      <c r="I161" s="214"/>
      <c r="J161" s="213">
        <f>BK161</f>
        <v>0</v>
      </c>
      <c r="L161" s="212"/>
      <c r="M161" s="211"/>
      <c r="N161" s="209"/>
      <c r="O161" s="209"/>
      <c r="P161" s="210">
        <f>SUM(P162:P166)</f>
        <v>0</v>
      </c>
      <c r="Q161" s="209"/>
      <c r="R161" s="210">
        <f>SUM(R162:R166)</f>
        <v>1.3738199999999998</v>
      </c>
      <c r="S161" s="209"/>
      <c r="T161" s="208">
        <f>SUM(T162:T166)</f>
        <v>0</v>
      </c>
      <c r="AR161" s="206" t="s">
        <v>38</v>
      </c>
      <c r="AT161" s="207" t="s">
        <v>36</v>
      </c>
      <c r="AU161" s="207" t="s">
        <v>38</v>
      </c>
      <c r="AY161" s="206" t="s">
        <v>106</v>
      </c>
      <c r="BK161" s="205">
        <f>SUM(BK162:BK166)</f>
        <v>0</v>
      </c>
    </row>
    <row r="162" spans="2:65" s="184" customFormat="1" ht="22.5" customHeight="1" x14ac:dyDescent="0.3">
      <c r="B162" s="203"/>
      <c r="C162" s="202" t="s">
        <v>198</v>
      </c>
      <c r="D162" s="202" t="s">
        <v>108</v>
      </c>
      <c r="E162" s="201" t="s">
        <v>199</v>
      </c>
      <c r="F162" s="196" t="s">
        <v>200</v>
      </c>
      <c r="G162" s="200" t="s">
        <v>111</v>
      </c>
      <c r="H162" s="199">
        <v>5</v>
      </c>
      <c r="I162" s="198"/>
      <c r="J162" s="197">
        <f>ROUND(I162*H162,2)</f>
        <v>0</v>
      </c>
      <c r="K162" s="196" t="s">
        <v>112</v>
      </c>
      <c r="L162" s="185"/>
      <c r="M162" s="195" t="s">
        <v>1</v>
      </c>
      <c r="N162" s="220" t="s">
        <v>26</v>
      </c>
      <c r="O162" s="219"/>
      <c r="P162" s="218">
        <f>O162*H162</f>
        <v>0</v>
      </c>
      <c r="Q162" s="218">
        <v>0.25364999999999999</v>
      </c>
      <c r="R162" s="218">
        <f>Q162*H162</f>
        <v>1.2682499999999999</v>
      </c>
      <c r="S162" s="218">
        <v>0</v>
      </c>
      <c r="T162" s="217">
        <f>S162*H162</f>
        <v>0</v>
      </c>
      <c r="AR162" s="189" t="s">
        <v>113</v>
      </c>
      <c r="AT162" s="189" t="s">
        <v>108</v>
      </c>
      <c r="AU162" s="189" t="s">
        <v>42</v>
      </c>
      <c r="AY162" s="189" t="s">
        <v>106</v>
      </c>
      <c r="BE162" s="190">
        <f>IF(N162="základní",J162,0)</f>
        <v>0</v>
      </c>
      <c r="BF162" s="190">
        <f>IF(N162="snížená",J162,0)</f>
        <v>0</v>
      </c>
      <c r="BG162" s="190">
        <f>IF(N162="zákl. přenesená",J162,0)</f>
        <v>0</v>
      </c>
      <c r="BH162" s="190">
        <f>IF(N162="sníž. přenesená",J162,0)</f>
        <v>0</v>
      </c>
      <c r="BI162" s="190">
        <f>IF(N162="nulová",J162,0)</f>
        <v>0</v>
      </c>
      <c r="BJ162" s="189" t="s">
        <v>38</v>
      </c>
      <c r="BK162" s="190">
        <f>ROUND(I162*H162,2)</f>
        <v>0</v>
      </c>
      <c r="BL162" s="189" t="s">
        <v>113</v>
      </c>
      <c r="BM162" s="189" t="s">
        <v>201</v>
      </c>
    </row>
    <row r="163" spans="2:65" s="239" customFormat="1" x14ac:dyDescent="0.3">
      <c r="B163" s="244"/>
      <c r="D163" s="232" t="s">
        <v>115</v>
      </c>
      <c r="E163" s="240" t="s">
        <v>1</v>
      </c>
      <c r="F163" s="246" t="s">
        <v>202</v>
      </c>
      <c r="H163" s="240" t="s">
        <v>1</v>
      </c>
      <c r="I163" s="245"/>
      <c r="L163" s="244"/>
      <c r="M163" s="243"/>
      <c r="N163" s="242"/>
      <c r="O163" s="242"/>
      <c r="P163" s="242"/>
      <c r="Q163" s="242"/>
      <c r="R163" s="242"/>
      <c r="S163" s="242"/>
      <c r="T163" s="241"/>
      <c r="AT163" s="240" t="s">
        <v>115</v>
      </c>
      <c r="AU163" s="240" t="s">
        <v>42</v>
      </c>
      <c r="AV163" s="239" t="s">
        <v>38</v>
      </c>
      <c r="AW163" s="239" t="s">
        <v>19</v>
      </c>
      <c r="AX163" s="239" t="s">
        <v>37</v>
      </c>
      <c r="AY163" s="240" t="s">
        <v>106</v>
      </c>
    </row>
    <row r="164" spans="2:65" s="223" customFormat="1" x14ac:dyDescent="0.3">
      <c r="B164" s="228"/>
      <c r="D164" s="232" t="s">
        <v>115</v>
      </c>
      <c r="E164" s="224" t="s">
        <v>1</v>
      </c>
      <c r="F164" s="231" t="s">
        <v>203</v>
      </c>
      <c r="H164" s="230">
        <v>4</v>
      </c>
      <c r="I164" s="229"/>
      <c r="L164" s="228"/>
      <c r="M164" s="227"/>
      <c r="N164" s="226"/>
      <c r="O164" s="226"/>
      <c r="P164" s="226"/>
      <c r="Q164" s="226"/>
      <c r="R164" s="226"/>
      <c r="S164" s="226"/>
      <c r="T164" s="225"/>
      <c r="AT164" s="224" t="s">
        <v>115</v>
      </c>
      <c r="AU164" s="224" t="s">
        <v>42</v>
      </c>
      <c r="AV164" s="223" t="s">
        <v>42</v>
      </c>
      <c r="AW164" s="223" t="s">
        <v>19</v>
      </c>
      <c r="AX164" s="223" t="s">
        <v>37</v>
      </c>
      <c r="AY164" s="224" t="s">
        <v>106</v>
      </c>
    </row>
    <row r="165" spans="2:65" s="223" customFormat="1" x14ac:dyDescent="0.3">
      <c r="B165" s="228"/>
      <c r="D165" s="236" t="s">
        <v>115</v>
      </c>
      <c r="E165" s="235" t="s">
        <v>1</v>
      </c>
      <c r="F165" s="234" t="s">
        <v>204</v>
      </c>
      <c r="H165" s="233">
        <v>1</v>
      </c>
      <c r="I165" s="229"/>
      <c r="L165" s="228"/>
      <c r="M165" s="227"/>
      <c r="N165" s="226"/>
      <c r="O165" s="226"/>
      <c r="P165" s="226"/>
      <c r="Q165" s="226"/>
      <c r="R165" s="226"/>
      <c r="S165" s="226"/>
      <c r="T165" s="225"/>
      <c r="AT165" s="224" t="s">
        <v>115</v>
      </c>
      <c r="AU165" s="224" t="s">
        <v>42</v>
      </c>
      <c r="AV165" s="223" t="s">
        <v>42</v>
      </c>
      <c r="AW165" s="223" t="s">
        <v>19</v>
      </c>
      <c r="AX165" s="223" t="s">
        <v>37</v>
      </c>
      <c r="AY165" s="224" t="s">
        <v>106</v>
      </c>
    </row>
    <row r="166" spans="2:65" s="184" customFormat="1" ht="22.5" customHeight="1" x14ac:dyDescent="0.3">
      <c r="B166" s="203"/>
      <c r="C166" s="202" t="s">
        <v>205</v>
      </c>
      <c r="D166" s="202" t="s">
        <v>108</v>
      </c>
      <c r="E166" s="201" t="s">
        <v>206</v>
      </c>
      <c r="F166" s="196" t="s">
        <v>207</v>
      </c>
      <c r="G166" s="200" t="s">
        <v>208</v>
      </c>
      <c r="H166" s="199">
        <v>1</v>
      </c>
      <c r="I166" s="198"/>
      <c r="J166" s="197">
        <f>ROUND(I166*H166,2)</f>
        <v>0</v>
      </c>
      <c r="K166" s="196" t="s">
        <v>1</v>
      </c>
      <c r="L166" s="185"/>
      <c r="M166" s="195" t="s">
        <v>1</v>
      </c>
      <c r="N166" s="220" t="s">
        <v>26</v>
      </c>
      <c r="O166" s="219"/>
      <c r="P166" s="218">
        <f>O166*H166</f>
        <v>0</v>
      </c>
      <c r="Q166" s="218">
        <v>0.10557</v>
      </c>
      <c r="R166" s="218">
        <f>Q166*H166</f>
        <v>0.10557</v>
      </c>
      <c r="S166" s="218">
        <v>0</v>
      </c>
      <c r="T166" s="217">
        <f>S166*H166</f>
        <v>0</v>
      </c>
      <c r="AR166" s="189" t="s">
        <v>113</v>
      </c>
      <c r="AT166" s="189" t="s">
        <v>108</v>
      </c>
      <c r="AU166" s="189" t="s">
        <v>42</v>
      </c>
      <c r="AY166" s="189" t="s">
        <v>106</v>
      </c>
      <c r="BE166" s="190">
        <f>IF(N166="základní",J166,0)</f>
        <v>0</v>
      </c>
      <c r="BF166" s="190">
        <f>IF(N166="snížená",J166,0)</f>
        <v>0</v>
      </c>
      <c r="BG166" s="190">
        <f>IF(N166="zákl. přenesená",J166,0)</f>
        <v>0</v>
      </c>
      <c r="BH166" s="190">
        <f>IF(N166="sníž. přenesená",J166,0)</f>
        <v>0</v>
      </c>
      <c r="BI166" s="190">
        <f>IF(N166="nulová",J166,0)</f>
        <v>0</v>
      </c>
      <c r="BJ166" s="189" t="s">
        <v>38</v>
      </c>
      <c r="BK166" s="190">
        <f>ROUND(I166*H166,2)</f>
        <v>0</v>
      </c>
      <c r="BL166" s="189" t="s">
        <v>113</v>
      </c>
      <c r="BM166" s="189" t="s">
        <v>209</v>
      </c>
    </row>
    <row r="167" spans="2:65" s="204" customFormat="1" ht="29.85" customHeight="1" x14ac:dyDescent="0.3">
      <c r="B167" s="212"/>
      <c r="D167" s="216" t="s">
        <v>36</v>
      </c>
      <c r="E167" s="215" t="s">
        <v>132</v>
      </c>
      <c r="F167" s="215" t="s">
        <v>210</v>
      </c>
      <c r="I167" s="214"/>
      <c r="J167" s="213">
        <f>BK167</f>
        <v>0</v>
      </c>
      <c r="L167" s="212"/>
      <c r="M167" s="211"/>
      <c r="N167" s="209"/>
      <c r="O167" s="209"/>
      <c r="P167" s="210">
        <f>SUM(P168:P176)</f>
        <v>0</v>
      </c>
      <c r="Q167" s="209"/>
      <c r="R167" s="210">
        <f>SUM(R168:R176)</f>
        <v>8.5124839999999988</v>
      </c>
      <c r="S167" s="209"/>
      <c r="T167" s="208">
        <f>SUM(T168:T176)</f>
        <v>0</v>
      </c>
      <c r="AR167" s="206" t="s">
        <v>38</v>
      </c>
      <c r="AT167" s="207" t="s">
        <v>36</v>
      </c>
      <c r="AU167" s="207" t="s">
        <v>38</v>
      </c>
      <c r="AY167" s="206" t="s">
        <v>106</v>
      </c>
      <c r="BK167" s="205">
        <f>SUM(BK168:BK176)</f>
        <v>0</v>
      </c>
    </row>
    <row r="168" spans="2:65" s="184" customFormat="1" ht="22.5" customHeight="1" x14ac:dyDescent="0.3">
      <c r="B168" s="203"/>
      <c r="C168" s="362" t="s">
        <v>211</v>
      </c>
      <c r="D168" s="362" t="s">
        <v>108</v>
      </c>
      <c r="E168" s="363" t="s">
        <v>212</v>
      </c>
      <c r="F168" s="364" t="s">
        <v>213</v>
      </c>
      <c r="G168" s="365" t="s">
        <v>111</v>
      </c>
      <c r="H168" s="366">
        <v>39.51</v>
      </c>
      <c r="I168" s="367"/>
      <c r="J168" s="367">
        <f>ROUND(I168*H168,2)</f>
        <v>0</v>
      </c>
      <c r="K168" s="364" t="s">
        <v>112</v>
      </c>
      <c r="L168" s="185"/>
      <c r="M168" s="195" t="s">
        <v>1</v>
      </c>
      <c r="N168" s="220" t="s">
        <v>26</v>
      </c>
      <c r="O168" s="219"/>
      <c r="P168" s="218">
        <f>O168*H168</f>
        <v>0</v>
      </c>
      <c r="Q168" s="218">
        <v>0</v>
      </c>
      <c r="R168" s="218">
        <f>Q168*H168</f>
        <v>0</v>
      </c>
      <c r="S168" s="218">
        <v>0</v>
      </c>
      <c r="T168" s="217">
        <f>S168*H168</f>
        <v>0</v>
      </c>
      <c r="AR168" s="189" t="s">
        <v>113</v>
      </c>
      <c r="AT168" s="189" t="s">
        <v>108</v>
      </c>
      <c r="AU168" s="189" t="s">
        <v>42</v>
      </c>
      <c r="AY168" s="189" t="s">
        <v>106</v>
      </c>
      <c r="BE168" s="190">
        <f>IF(N168="základní",J168,0)</f>
        <v>0</v>
      </c>
      <c r="BF168" s="190">
        <f>IF(N168="snížená",J168,0)</f>
        <v>0</v>
      </c>
      <c r="BG168" s="190">
        <f>IF(N168="zákl. přenesená",J168,0)</f>
        <v>0</v>
      </c>
      <c r="BH168" s="190">
        <f>IF(N168="sníž. přenesená",J168,0)</f>
        <v>0</v>
      </c>
      <c r="BI168" s="190">
        <f>IF(N168="nulová",J168,0)</f>
        <v>0</v>
      </c>
      <c r="BJ168" s="189" t="s">
        <v>38</v>
      </c>
      <c r="BK168" s="190">
        <f>ROUND(I168*H168,2)</f>
        <v>0</v>
      </c>
      <c r="BL168" s="189" t="s">
        <v>113</v>
      </c>
      <c r="BM168" s="189" t="s">
        <v>214</v>
      </c>
    </row>
    <row r="169" spans="2:65" s="239" customFormat="1" x14ac:dyDescent="0.3">
      <c r="B169" s="244"/>
      <c r="D169" s="232" t="s">
        <v>115</v>
      </c>
      <c r="E169" s="240" t="s">
        <v>1</v>
      </c>
      <c r="F169" s="246" t="s">
        <v>116</v>
      </c>
      <c r="H169" s="240" t="s">
        <v>1</v>
      </c>
      <c r="I169" s="245"/>
      <c r="L169" s="244"/>
      <c r="M169" s="243"/>
      <c r="N169" s="242"/>
      <c r="O169" s="242"/>
      <c r="P169" s="242"/>
      <c r="Q169" s="242"/>
      <c r="R169" s="242"/>
      <c r="S169" s="242"/>
      <c r="T169" s="241"/>
      <c r="AT169" s="240" t="s">
        <v>115</v>
      </c>
      <c r="AU169" s="240" t="s">
        <v>42</v>
      </c>
      <c r="AV169" s="239" t="s">
        <v>38</v>
      </c>
      <c r="AW169" s="239" t="s">
        <v>19</v>
      </c>
      <c r="AX169" s="239" t="s">
        <v>37</v>
      </c>
      <c r="AY169" s="240" t="s">
        <v>106</v>
      </c>
    </row>
    <row r="170" spans="2:65" s="223" customFormat="1" x14ac:dyDescent="0.3">
      <c r="B170" s="228"/>
      <c r="D170" s="236" t="s">
        <v>115</v>
      </c>
      <c r="E170" s="235" t="s">
        <v>1</v>
      </c>
      <c r="F170" s="234" t="s">
        <v>215</v>
      </c>
      <c r="H170" s="233">
        <v>39.51</v>
      </c>
      <c r="I170" s="229"/>
      <c r="L170" s="228"/>
      <c r="M170" s="227"/>
      <c r="N170" s="226"/>
      <c r="O170" s="226"/>
      <c r="P170" s="226"/>
      <c r="Q170" s="226"/>
      <c r="R170" s="226"/>
      <c r="S170" s="226"/>
      <c r="T170" s="225"/>
      <c r="AT170" s="224" t="s">
        <v>115</v>
      </c>
      <c r="AU170" s="224" t="s">
        <v>42</v>
      </c>
      <c r="AV170" s="223" t="s">
        <v>42</v>
      </c>
      <c r="AW170" s="223" t="s">
        <v>19</v>
      </c>
      <c r="AX170" s="223" t="s">
        <v>37</v>
      </c>
      <c r="AY170" s="224" t="s">
        <v>106</v>
      </c>
    </row>
    <row r="171" spans="2:65" s="184" customFormat="1" ht="31.5" customHeight="1" x14ac:dyDescent="0.3">
      <c r="B171" s="203"/>
      <c r="C171" s="362" t="s">
        <v>4</v>
      </c>
      <c r="D171" s="362" t="s">
        <v>108</v>
      </c>
      <c r="E171" s="363" t="s">
        <v>216</v>
      </c>
      <c r="F171" s="364" t="s">
        <v>217</v>
      </c>
      <c r="G171" s="365" t="s">
        <v>111</v>
      </c>
      <c r="H171" s="366">
        <v>39.51</v>
      </c>
      <c r="I171" s="367"/>
      <c r="J171" s="367">
        <f>ROUND(I171*H171,2)</f>
        <v>0</v>
      </c>
      <c r="K171" s="364" t="s">
        <v>112</v>
      </c>
      <c r="L171" s="185"/>
      <c r="M171" s="195" t="s">
        <v>1</v>
      </c>
      <c r="N171" s="220" t="s">
        <v>26</v>
      </c>
      <c r="O171" s="219"/>
      <c r="P171" s="218">
        <f>O171*H171</f>
        <v>0</v>
      </c>
      <c r="Q171" s="218">
        <v>0.10100000000000001</v>
      </c>
      <c r="R171" s="218">
        <f>Q171*H171</f>
        <v>3.99051</v>
      </c>
      <c r="S171" s="218">
        <v>0</v>
      </c>
      <c r="T171" s="217">
        <f>S171*H171</f>
        <v>0</v>
      </c>
      <c r="AR171" s="189" t="s">
        <v>113</v>
      </c>
      <c r="AT171" s="189" t="s">
        <v>108</v>
      </c>
      <c r="AU171" s="189" t="s">
        <v>42</v>
      </c>
      <c r="AY171" s="189" t="s">
        <v>106</v>
      </c>
      <c r="BE171" s="190">
        <f>IF(N171="základní",J171,0)</f>
        <v>0</v>
      </c>
      <c r="BF171" s="190">
        <f>IF(N171="snížená",J171,0)</f>
        <v>0</v>
      </c>
      <c r="BG171" s="190">
        <f>IF(N171="zákl. přenesená",J171,0)</f>
        <v>0</v>
      </c>
      <c r="BH171" s="190">
        <f>IF(N171="sníž. přenesená",J171,0)</f>
        <v>0</v>
      </c>
      <c r="BI171" s="190">
        <f>IF(N171="nulová",J171,0)</f>
        <v>0</v>
      </c>
      <c r="BJ171" s="189" t="s">
        <v>38</v>
      </c>
      <c r="BK171" s="190">
        <f>ROUND(I171*H171,2)</f>
        <v>0</v>
      </c>
      <c r="BL171" s="189" t="s">
        <v>113</v>
      </c>
      <c r="BM171" s="189" t="s">
        <v>218</v>
      </c>
    </row>
    <row r="172" spans="2:65" s="239" customFormat="1" x14ac:dyDescent="0.3">
      <c r="B172" s="244"/>
      <c r="D172" s="232" t="s">
        <v>115</v>
      </c>
      <c r="E172" s="240" t="s">
        <v>1</v>
      </c>
      <c r="F172" s="246" t="s">
        <v>116</v>
      </c>
      <c r="H172" s="240" t="s">
        <v>1</v>
      </c>
      <c r="I172" s="245"/>
      <c r="L172" s="244"/>
      <c r="M172" s="243"/>
      <c r="N172" s="242"/>
      <c r="O172" s="242"/>
      <c r="P172" s="242"/>
      <c r="Q172" s="242"/>
      <c r="R172" s="242"/>
      <c r="S172" s="242"/>
      <c r="T172" s="241"/>
      <c r="AT172" s="240" t="s">
        <v>115</v>
      </c>
      <c r="AU172" s="240" t="s">
        <v>42</v>
      </c>
      <c r="AV172" s="239" t="s">
        <v>38</v>
      </c>
      <c r="AW172" s="239" t="s">
        <v>19</v>
      </c>
      <c r="AX172" s="239" t="s">
        <v>37</v>
      </c>
      <c r="AY172" s="240" t="s">
        <v>106</v>
      </c>
    </row>
    <row r="173" spans="2:65" s="223" customFormat="1" x14ac:dyDescent="0.3">
      <c r="B173" s="228"/>
      <c r="D173" s="236" t="s">
        <v>115</v>
      </c>
      <c r="E173" s="235" t="s">
        <v>1</v>
      </c>
      <c r="F173" s="234" t="s">
        <v>215</v>
      </c>
      <c r="H173" s="233">
        <v>39.51</v>
      </c>
      <c r="I173" s="229"/>
      <c r="L173" s="228"/>
      <c r="M173" s="227"/>
      <c r="N173" s="226"/>
      <c r="O173" s="226"/>
      <c r="P173" s="226"/>
      <c r="Q173" s="226"/>
      <c r="R173" s="226"/>
      <c r="S173" s="226"/>
      <c r="T173" s="225"/>
      <c r="AT173" s="224" t="s">
        <v>115</v>
      </c>
      <c r="AU173" s="224" t="s">
        <v>42</v>
      </c>
      <c r="AV173" s="223" t="s">
        <v>42</v>
      </c>
      <c r="AW173" s="223" t="s">
        <v>19</v>
      </c>
      <c r="AX173" s="223" t="s">
        <v>37</v>
      </c>
      <c r="AY173" s="224" t="s">
        <v>106</v>
      </c>
    </row>
    <row r="174" spans="2:65" s="184" customFormat="1" ht="22.5" customHeight="1" x14ac:dyDescent="0.3">
      <c r="B174" s="203"/>
      <c r="C174" s="368" t="s">
        <v>219</v>
      </c>
      <c r="D174" s="368" t="s">
        <v>175</v>
      </c>
      <c r="E174" s="369" t="s">
        <v>220</v>
      </c>
      <c r="F174" s="370" t="s">
        <v>221</v>
      </c>
      <c r="G174" s="371" t="s">
        <v>111</v>
      </c>
      <c r="H174" s="372">
        <v>41.485999999999997</v>
      </c>
      <c r="I174" s="373"/>
      <c r="J174" s="373">
        <f>ROUND(I174*H174,2)</f>
        <v>0</v>
      </c>
      <c r="K174" s="370" t="s">
        <v>112</v>
      </c>
      <c r="L174" s="249"/>
      <c r="M174" s="248" t="s">
        <v>1</v>
      </c>
      <c r="N174" s="247" t="s">
        <v>26</v>
      </c>
      <c r="O174" s="219"/>
      <c r="P174" s="218">
        <f>O174*H174</f>
        <v>0</v>
      </c>
      <c r="Q174" s="218">
        <v>0.109</v>
      </c>
      <c r="R174" s="218">
        <f>Q174*H174</f>
        <v>4.5219739999999993</v>
      </c>
      <c r="S174" s="218">
        <v>0</v>
      </c>
      <c r="T174" s="217">
        <f>S174*H174</f>
        <v>0</v>
      </c>
      <c r="AR174" s="189" t="s">
        <v>149</v>
      </c>
      <c r="AT174" s="189" t="s">
        <v>175</v>
      </c>
      <c r="AU174" s="189" t="s">
        <v>42</v>
      </c>
      <c r="AY174" s="189" t="s">
        <v>106</v>
      </c>
      <c r="BE174" s="190">
        <f>IF(N174="základní",J174,0)</f>
        <v>0</v>
      </c>
      <c r="BF174" s="190">
        <f>IF(N174="snížená",J174,0)</f>
        <v>0</v>
      </c>
      <c r="BG174" s="190">
        <f>IF(N174="zákl. přenesená",J174,0)</f>
        <v>0</v>
      </c>
      <c r="BH174" s="190">
        <f>IF(N174="sníž. přenesená",J174,0)</f>
        <v>0</v>
      </c>
      <c r="BI174" s="190">
        <f>IF(N174="nulová",J174,0)</f>
        <v>0</v>
      </c>
      <c r="BJ174" s="189" t="s">
        <v>38</v>
      </c>
      <c r="BK174" s="190">
        <f>ROUND(I174*H174,2)</f>
        <v>0</v>
      </c>
      <c r="BL174" s="189" t="s">
        <v>113</v>
      </c>
      <c r="BM174" s="189" t="s">
        <v>222</v>
      </c>
    </row>
    <row r="175" spans="2:65" s="184" customFormat="1" ht="27" x14ac:dyDescent="0.3">
      <c r="B175" s="185"/>
      <c r="D175" s="232" t="s">
        <v>223</v>
      </c>
      <c r="F175" s="260" t="s">
        <v>224</v>
      </c>
      <c r="I175" s="259"/>
      <c r="L175" s="185"/>
      <c r="M175" s="258"/>
      <c r="N175" s="219"/>
      <c r="O175" s="219"/>
      <c r="P175" s="219"/>
      <c r="Q175" s="219"/>
      <c r="R175" s="219"/>
      <c r="S175" s="219"/>
      <c r="T175" s="257"/>
      <c r="AT175" s="189" t="s">
        <v>223</v>
      </c>
      <c r="AU175" s="189" t="s">
        <v>42</v>
      </c>
    </row>
    <row r="176" spans="2:65" s="223" customFormat="1" x14ac:dyDescent="0.3">
      <c r="B176" s="228"/>
      <c r="D176" s="232" t="s">
        <v>115</v>
      </c>
      <c r="F176" s="231" t="s">
        <v>225</v>
      </c>
      <c r="H176" s="230">
        <v>41.485999999999997</v>
      </c>
      <c r="I176" s="229"/>
      <c r="L176" s="228"/>
      <c r="M176" s="227"/>
      <c r="N176" s="226"/>
      <c r="O176" s="226"/>
      <c r="P176" s="226"/>
      <c r="Q176" s="226"/>
      <c r="R176" s="226"/>
      <c r="S176" s="226"/>
      <c r="T176" s="225"/>
      <c r="AT176" s="224" t="s">
        <v>115</v>
      </c>
      <c r="AU176" s="224" t="s">
        <v>42</v>
      </c>
      <c r="AV176" s="223" t="s">
        <v>42</v>
      </c>
      <c r="AW176" s="223" t="s">
        <v>2</v>
      </c>
      <c r="AX176" s="223" t="s">
        <v>38</v>
      </c>
      <c r="AY176" s="224" t="s">
        <v>106</v>
      </c>
    </row>
    <row r="177" spans="2:65" s="204" customFormat="1" ht="29.85" customHeight="1" x14ac:dyDescent="0.3">
      <c r="B177" s="212"/>
      <c r="D177" s="216" t="s">
        <v>36</v>
      </c>
      <c r="E177" s="215" t="s">
        <v>226</v>
      </c>
      <c r="F177" s="215" t="s">
        <v>227</v>
      </c>
      <c r="I177" s="214"/>
      <c r="J177" s="213">
        <f>BK177</f>
        <v>0</v>
      </c>
      <c r="L177" s="212"/>
      <c r="M177" s="211"/>
      <c r="N177" s="209"/>
      <c r="O177" s="209"/>
      <c r="P177" s="210">
        <f>SUM(P178:P214)</f>
        <v>0</v>
      </c>
      <c r="Q177" s="209"/>
      <c r="R177" s="210">
        <f>SUM(R178:R214)</f>
        <v>8.3114556200000003</v>
      </c>
      <c r="S177" s="209"/>
      <c r="T177" s="208">
        <f>SUM(T178:T214)</f>
        <v>0</v>
      </c>
      <c r="AR177" s="206" t="s">
        <v>38</v>
      </c>
      <c r="AT177" s="207" t="s">
        <v>36</v>
      </c>
      <c r="AU177" s="207" t="s">
        <v>38</v>
      </c>
      <c r="AY177" s="206" t="s">
        <v>106</v>
      </c>
      <c r="BK177" s="205">
        <f>SUM(BK178:BK214)</f>
        <v>0</v>
      </c>
    </row>
    <row r="178" spans="2:65" s="184" customFormat="1" ht="22.5" customHeight="1" x14ac:dyDescent="0.3">
      <c r="B178" s="203"/>
      <c r="C178" s="202" t="s">
        <v>228</v>
      </c>
      <c r="D178" s="202" t="s">
        <v>108</v>
      </c>
      <c r="E178" s="201" t="s">
        <v>229</v>
      </c>
      <c r="F178" s="196" t="s">
        <v>230</v>
      </c>
      <c r="G178" s="200" t="s">
        <v>111</v>
      </c>
      <c r="H178" s="199">
        <v>24.071999999999999</v>
      </c>
      <c r="I178" s="198"/>
      <c r="J178" s="197">
        <f>ROUND(I178*H178,2)</f>
        <v>0</v>
      </c>
      <c r="K178" s="196" t="s">
        <v>112</v>
      </c>
      <c r="L178" s="185"/>
      <c r="M178" s="195" t="s">
        <v>1</v>
      </c>
      <c r="N178" s="220" t="s">
        <v>26</v>
      </c>
      <c r="O178" s="219"/>
      <c r="P178" s="218">
        <f>O178*H178</f>
        <v>0</v>
      </c>
      <c r="Q178" s="218">
        <v>2.5999999999999998E-4</v>
      </c>
      <c r="R178" s="218">
        <f>Q178*H178</f>
        <v>6.2587199999999989E-3</v>
      </c>
      <c r="S178" s="218">
        <v>0</v>
      </c>
      <c r="T178" s="217">
        <f>S178*H178</f>
        <v>0</v>
      </c>
      <c r="AR178" s="189" t="s">
        <v>113</v>
      </c>
      <c r="AT178" s="189" t="s">
        <v>108</v>
      </c>
      <c r="AU178" s="189" t="s">
        <v>42</v>
      </c>
      <c r="AY178" s="189" t="s">
        <v>106</v>
      </c>
      <c r="BE178" s="190">
        <f>IF(N178="základní",J178,0)</f>
        <v>0</v>
      </c>
      <c r="BF178" s="190">
        <f>IF(N178="snížená",J178,0)</f>
        <v>0</v>
      </c>
      <c r="BG178" s="190">
        <f>IF(N178="zákl. přenesená",J178,0)</f>
        <v>0</v>
      </c>
      <c r="BH178" s="190">
        <f>IF(N178="sníž. přenesená",J178,0)</f>
        <v>0</v>
      </c>
      <c r="BI178" s="190">
        <f>IF(N178="nulová",J178,0)</f>
        <v>0</v>
      </c>
      <c r="BJ178" s="189" t="s">
        <v>38</v>
      </c>
      <c r="BK178" s="190">
        <f>ROUND(I178*H178,2)</f>
        <v>0</v>
      </c>
      <c r="BL178" s="189" t="s">
        <v>113</v>
      </c>
      <c r="BM178" s="189" t="s">
        <v>231</v>
      </c>
    </row>
    <row r="179" spans="2:65" s="239" customFormat="1" x14ac:dyDescent="0.3">
      <c r="B179" s="244"/>
      <c r="D179" s="232" t="s">
        <v>115</v>
      </c>
      <c r="E179" s="240" t="s">
        <v>1</v>
      </c>
      <c r="F179" s="246" t="s">
        <v>232</v>
      </c>
      <c r="H179" s="240" t="s">
        <v>1</v>
      </c>
      <c r="I179" s="245"/>
      <c r="L179" s="244"/>
      <c r="M179" s="243"/>
      <c r="N179" s="242"/>
      <c r="O179" s="242"/>
      <c r="P179" s="242"/>
      <c r="Q179" s="242"/>
      <c r="R179" s="242"/>
      <c r="S179" s="242"/>
      <c r="T179" s="241"/>
      <c r="AT179" s="240" t="s">
        <v>115</v>
      </c>
      <c r="AU179" s="240" t="s">
        <v>42</v>
      </c>
      <c r="AV179" s="239" t="s">
        <v>38</v>
      </c>
      <c r="AW179" s="239" t="s">
        <v>19</v>
      </c>
      <c r="AX179" s="239" t="s">
        <v>37</v>
      </c>
      <c r="AY179" s="240" t="s">
        <v>106</v>
      </c>
    </row>
    <row r="180" spans="2:65" s="239" customFormat="1" x14ac:dyDescent="0.3">
      <c r="B180" s="244"/>
      <c r="D180" s="232" t="s">
        <v>115</v>
      </c>
      <c r="E180" s="240" t="s">
        <v>1</v>
      </c>
      <c r="F180" s="246" t="s">
        <v>233</v>
      </c>
      <c r="H180" s="240" t="s">
        <v>1</v>
      </c>
      <c r="I180" s="245"/>
      <c r="L180" s="244"/>
      <c r="M180" s="243"/>
      <c r="N180" s="242"/>
      <c r="O180" s="242"/>
      <c r="P180" s="242"/>
      <c r="Q180" s="242"/>
      <c r="R180" s="242"/>
      <c r="S180" s="242"/>
      <c r="T180" s="241"/>
      <c r="AT180" s="240" t="s">
        <v>115</v>
      </c>
      <c r="AU180" s="240" t="s">
        <v>42</v>
      </c>
      <c r="AV180" s="239" t="s">
        <v>38</v>
      </c>
      <c r="AW180" s="239" t="s">
        <v>19</v>
      </c>
      <c r="AX180" s="239" t="s">
        <v>37</v>
      </c>
      <c r="AY180" s="240" t="s">
        <v>106</v>
      </c>
    </row>
    <row r="181" spans="2:65" s="223" customFormat="1" x14ac:dyDescent="0.3">
      <c r="B181" s="228"/>
      <c r="D181" s="236" t="s">
        <v>115</v>
      </c>
      <c r="E181" s="235" t="s">
        <v>1</v>
      </c>
      <c r="F181" s="234" t="s">
        <v>234</v>
      </c>
      <c r="H181" s="233">
        <v>24.071999999999999</v>
      </c>
      <c r="I181" s="229"/>
      <c r="L181" s="228"/>
      <c r="M181" s="227"/>
      <c r="N181" s="226"/>
      <c r="O181" s="226"/>
      <c r="P181" s="226"/>
      <c r="Q181" s="226"/>
      <c r="R181" s="226"/>
      <c r="S181" s="226"/>
      <c r="T181" s="225"/>
      <c r="AT181" s="224" t="s">
        <v>115</v>
      </c>
      <c r="AU181" s="224" t="s">
        <v>42</v>
      </c>
      <c r="AV181" s="223" t="s">
        <v>42</v>
      </c>
      <c r="AW181" s="223" t="s">
        <v>19</v>
      </c>
      <c r="AX181" s="223" t="s">
        <v>37</v>
      </c>
      <c r="AY181" s="224" t="s">
        <v>106</v>
      </c>
    </row>
    <row r="182" spans="2:65" s="184" customFormat="1" ht="22.5" customHeight="1" x14ac:dyDescent="0.3">
      <c r="B182" s="203"/>
      <c r="C182" s="202" t="s">
        <v>235</v>
      </c>
      <c r="D182" s="202" t="s">
        <v>108</v>
      </c>
      <c r="E182" s="201" t="s">
        <v>236</v>
      </c>
      <c r="F182" s="196" t="s">
        <v>237</v>
      </c>
      <c r="G182" s="200" t="s">
        <v>111</v>
      </c>
      <c r="H182" s="199">
        <v>12.036</v>
      </c>
      <c r="I182" s="198"/>
      <c r="J182" s="197">
        <f>ROUND(I182*H182,2)</f>
        <v>0</v>
      </c>
      <c r="K182" s="196" t="s">
        <v>112</v>
      </c>
      <c r="L182" s="185"/>
      <c r="M182" s="195" t="s">
        <v>1</v>
      </c>
      <c r="N182" s="220" t="s">
        <v>26</v>
      </c>
      <c r="O182" s="219"/>
      <c r="P182" s="218">
        <f>O182*H182</f>
        <v>0</v>
      </c>
      <c r="Q182" s="218">
        <v>4.8900000000000002E-3</v>
      </c>
      <c r="R182" s="218">
        <f>Q182*H182</f>
        <v>5.8856039999999998E-2</v>
      </c>
      <c r="S182" s="218">
        <v>0</v>
      </c>
      <c r="T182" s="217">
        <f>S182*H182</f>
        <v>0</v>
      </c>
      <c r="AR182" s="189" t="s">
        <v>113</v>
      </c>
      <c r="AT182" s="189" t="s">
        <v>108</v>
      </c>
      <c r="AU182" s="189" t="s">
        <v>42</v>
      </c>
      <c r="AY182" s="189" t="s">
        <v>106</v>
      </c>
      <c r="BE182" s="190">
        <f>IF(N182="základní",J182,0)</f>
        <v>0</v>
      </c>
      <c r="BF182" s="190">
        <f>IF(N182="snížená",J182,0)</f>
        <v>0</v>
      </c>
      <c r="BG182" s="190">
        <f>IF(N182="zákl. přenesená",J182,0)</f>
        <v>0</v>
      </c>
      <c r="BH182" s="190">
        <f>IF(N182="sníž. přenesená",J182,0)</f>
        <v>0</v>
      </c>
      <c r="BI182" s="190">
        <f>IF(N182="nulová",J182,0)</f>
        <v>0</v>
      </c>
      <c r="BJ182" s="189" t="s">
        <v>38</v>
      </c>
      <c r="BK182" s="190">
        <f>ROUND(I182*H182,2)</f>
        <v>0</v>
      </c>
      <c r="BL182" s="189" t="s">
        <v>113</v>
      </c>
      <c r="BM182" s="189" t="s">
        <v>238</v>
      </c>
    </row>
    <row r="183" spans="2:65" s="239" customFormat="1" x14ac:dyDescent="0.3">
      <c r="B183" s="244"/>
      <c r="D183" s="232" t="s">
        <v>115</v>
      </c>
      <c r="E183" s="240" t="s">
        <v>1</v>
      </c>
      <c r="F183" s="246" t="s">
        <v>232</v>
      </c>
      <c r="H183" s="240" t="s">
        <v>1</v>
      </c>
      <c r="I183" s="245"/>
      <c r="L183" s="244"/>
      <c r="M183" s="243"/>
      <c r="N183" s="242"/>
      <c r="O183" s="242"/>
      <c r="P183" s="242"/>
      <c r="Q183" s="242"/>
      <c r="R183" s="242"/>
      <c r="S183" s="242"/>
      <c r="T183" s="241"/>
      <c r="AT183" s="240" t="s">
        <v>115</v>
      </c>
      <c r="AU183" s="240" t="s">
        <v>42</v>
      </c>
      <c r="AV183" s="239" t="s">
        <v>38</v>
      </c>
      <c r="AW183" s="239" t="s">
        <v>19</v>
      </c>
      <c r="AX183" s="239" t="s">
        <v>37</v>
      </c>
      <c r="AY183" s="240" t="s">
        <v>106</v>
      </c>
    </row>
    <row r="184" spans="2:65" s="223" customFormat="1" x14ac:dyDescent="0.3">
      <c r="B184" s="228"/>
      <c r="D184" s="236" t="s">
        <v>115</v>
      </c>
      <c r="E184" s="235" t="s">
        <v>1</v>
      </c>
      <c r="F184" s="234" t="s">
        <v>239</v>
      </c>
      <c r="H184" s="233">
        <v>12.036</v>
      </c>
      <c r="I184" s="229"/>
      <c r="L184" s="228"/>
      <c r="M184" s="227"/>
      <c r="N184" s="226"/>
      <c r="O184" s="226"/>
      <c r="P184" s="226"/>
      <c r="Q184" s="226"/>
      <c r="R184" s="226"/>
      <c r="S184" s="226"/>
      <c r="T184" s="225"/>
      <c r="AT184" s="224" t="s">
        <v>115</v>
      </c>
      <c r="AU184" s="224" t="s">
        <v>42</v>
      </c>
      <c r="AV184" s="223" t="s">
        <v>42</v>
      </c>
      <c r="AW184" s="223" t="s">
        <v>19</v>
      </c>
      <c r="AX184" s="223" t="s">
        <v>37</v>
      </c>
      <c r="AY184" s="224" t="s">
        <v>106</v>
      </c>
    </row>
    <row r="185" spans="2:65" s="184" customFormat="1" ht="22.5" customHeight="1" x14ac:dyDescent="0.3">
      <c r="B185" s="203"/>
      <c r="C185" s="202" t="s">
        <v>240</v>
      </c>
      <c r="D185" s="202" t="s">
        <v>108</v>
      </c>
      <c r="E185" s="201" t="s">
        <v>241</v>
      </c>
      <c r="F185" s="196" t="s">
        <v>242</v>
      </c>
      <c r="G185" s="200" t="s">
        <v>111</v>
      </c>
      <c r="H185" s="199">
        <v>12.036</v>
      </c>
      <c r="I185" s="198"/>
      <c r="J185" s="197">
        <f>ROUND(I185*H185,2)</f>
        <v>0</v>
      </c>
      <c r="K185" s="196" t="s">
        <v>112</v>
      </c>
      <c r="L185" s="185"/>
      <c r="M185" s="195" t="s">
        <v>1</v>
      </c>
      <c r="N185" s="220" t="s">
        <v>26</v>
      </c>
      <c r="O185" s="219"/>
      <c r="P185" s="218">
        <f>O185*H185</f>
        <v>0</v>
      </c>
      <c r="Q185" s="218">
        <v>3.0000000000000001E-3</v>
      </c>
      <c r="R185" s="218">
        <f>Q185*H185</f>
        <v>3.6108000000000001E-2</v>
      </c>
      <c r="S185" s="218">
        <v>0</v>
      </c>
      <c r="T185" s="217">
        <f>S185*H185</f>
        <v>0</v>
      </c>
      <c r="AR185" s="189" t="s">
        <v>113</v>
      </c>
      <c r="AT185" s="189" t="s">
        <v>108</v>
      </c>
      <c r="AU185" s="189" t="s">
        <v>42</v>
      </c>
      <c r="AY185" s="189" t="s">
        <v>106</v>
      </c>
      <c r="BE185" s="190">
        <f>IF(N185="základní",J185,0)</f>
        <v>0</v>
      </c>
      <c r="BF185" s="190">
        <f>IF(N185="snížená",J185,0)</f>
        <v>0</v>
      </c>
      <c r="BG185" s="190">
        <f>IF(N185="zákl. přenesená",J185,0)</f>
        <v>0</v>
      </c>
      <c r="BH185" s="190">
        <f>IF(N185="sníž. přenesená",J185,0)</f>
        <v>0</v>
      </c>
      <c r="BI185" s="190">
        <f>IF(N185="nulová",J185,0)</f>
        <v>0</v>
      </c>
      <c r="BJ185" s="189" t="s">
        <v>38</v>
      </c>
      <c r="BK185" s="190">
        <f>ROUND(I185*H185,2)</f>
        <v>0</v>
      </c>
      <c r="BL185" s="189" t="s">
        <v>113</v>
      </c>
      <c r="BM185" s="189" t="s">
        <v>243</v>
      </c>
    </row>
    <row r="186" spans="2:65" s="239" customFormat="1" x14ac:dyDescent="0.3">
      <c r="B186" s="244"/>
      <c r="D186" s="232" t="s">
        <v>115</v>
      </c>
      <c r="E186" s="240" t="s">
        <v>1</v>
      </c>
      <c r="F186" s="246" t="s">
        <v>232</v>
      </c>
      <c r="H186" s="240" t="s">
        <v>1</v>
      </c>
      <c r="I186" s="245"/>
      <c r="L186" s="244"/>
      <c r="M186" s="243"/>
      <c r="N186" s="242"/>
      <c r="O186" s="242"/>
      <c r="P186" s="242"/>
      <c r="Q186" s="242"/>
      <c r="R186" s="242"/>
      <c r="S186" s="242"/>
      <c r="T186" s="241"/>
      <c r="AT186" s="240" t="s">
        <v>115</v>
      </c>
      <c r="AU186" s="240" t="s">
        <v>42</v>
      </c>
      <c r="AV186" s="239" t="s">
        <v>38</v>
      </c>
      <c r="AW186" s="239" t="s">
        <v>19</v>
      </c>
      <c r="AX186" s="239" t="s">
        <v>37</v>
      </c>
      <c r="AY186" s="240" t="s">
        <v>106</v>
      </c>
    </row>
    <row r="187" spans="2:65" s="223" customFormat="1" x14ac:dyDescent="0.3">
      <c r="B187" s="228"/>
      <c r="D187" s="236" t="s">
        <v>115</v>
      </c>
      <c r="E187" s="235" t="s">
        <v>1</v>
      </c>
      <c r="F187" s="234" t="s">
        <v>239</v>
      </c>
      <c r="H187" s="233">
        <v>12.036</v>
      </c>
      <c r="I187" s="229"/>
      <c r="L187" s="228"/>
      <c r="M187" s="227"/>
      <c r="N187" s="226"/>
      <c r="O187" s="226"/>
      <c r="P187" s="226"/>
      <c r="Q187" s="226"/>
      <c r="R187" s="226"/>
      <c r="S187" s="226"/>
      <c r="T187" s="225"/>
      <c r="AT187" s="224" t="s">
        <v>115</v>
      </c>
      <c r="AU187" s="224" t="s">
        <v>42</v>
      </c>
      <c r="AV187" s="223" t="s">
        <v>42</v>
      </c>
      <c r="AW187" s="223" t="s">
        <v>19</v>
      </c>
      <c r="AX187" s="223" t="s">
        <v>37</v>
      </c>
      <c r="AY187" s="224" t="s">
        <v>106</v>
      </c>
    </row>
    <row r="188" spans="2:65" s="184" customFormat="1" ht="22.5" customHeight="1" x14ac:dyDescent="0.3">
      <c r="B188" s="203"/>
      <c r="C188" s="202" t="s">
        <v>244</v>
      </c>
      <c r="D188" s="202" t="s">
        <v>108</v>
      </c>
      <c r="E188" s="201" t="s">
        <v>245</v>
      </c>
      <c r="F188" s="196" t="s">
        <v>246</v>
      </c>
      <c r="G188" s="200" t="s">
        <v>111</v>
      </c>
      <c r="H188" s="199">
        <v>199.72900000000001</v>
      </c>
      <c r="I188" s="198"/>
      <c r="J188" s="197">
        <f>ROUND(I188*H188,2)</f>
        <v>0</v>
      </c>
      <c r="K188" s="196" t="s">
        <v>112</v>
      </c>
      <c r="L188" s="185"/>
      <c r="M188" s="195" t="s">
        <v>1</v>
      </c>
      <c r="N188" s="220" t="s">
        <v>26</v>
      </c>
      <c r="O188" s="219"/>
      <c r="P188" s="218">
        <f>O188*H188</f>
        <v>0</v>
      </c>
      <c r="Q188" s="218">
        <v>1.6899999999999998E-2</v>
      </c>
      <c r="R188" s="218">
        <f>Q188*H188</f>
        <v>3.3754200999999999</v>
      </c>
      <c r="S188" s="218">
        <v>0</v>
      </c>
      <c r="T188" s="217">
        <f>S188*H188</f>
        <v>0</v>
      </c>
      <c r="AR188" s="189" t="s">
        <v>113</v>
      </c>
      <c r="AT188" s="189" t="s">
        <v>108</v>
      </c>
      <c r="AU188" s="189" t="s">
        <v>42</v>
      </c>
      <c r="AY188" s="189" t="s">
        <v>106</v>
      </c>
      <c r="BE188" s="190">
        <f>IF(N188="základní",J188,0)</f>
        <v>0</v>
      </c>
      <c r="BF188" s="190">
        <f>IF(N188="snížená",J188,0)</f>
        <v>0</v>
      </c>
      <c r="BG188" s="190">
        <f>IF(N188="zákl. přenesená",J188,0)</f>
        <v>0</v>
      </c>
      <c r="BH188" s="190">
        <f>IF(N188="sníž. přenesená",J188,0)</f>
        <v>0</v>
      </c>
      <c r="BI188" s="190">
        <f>IF(N188="nulová",J188,0)</f>
        <v>0</v>
      </c>
      <c r="BJ188" s="189" t="s">
        <v>38</v>
      </c>
      <c r="BK188" s="190">
        <f>ROUND(I188*H188,2)</f>
        <v>0</v>
      </c>
      <c r="BL188" s="189" t="s">
        <v>113</v>
      </c>
      <c r="BM188" s="189" t="s">
        <v>247</v>
      </c>
    </row>
    <row r="189" spans="2:65" s="239" customFormat="1" x14ac:dyDescent="0.3">
      <c r="B189" s="244"/>
      <c r="D189" s="232" t="s">
        <v>115</v>
      </c>
      <c r="E189" s="240" t="s">
        <v>1</v>
      </c>
      <c r="F189" s="246" t="s">
        <v>248</v>
      </c>
      <c r="H189" s="240" t="s">
        <v>1</v>
      </c>
      <c r="I189" s="245"/>
      <c r="L189" s="244"/>
      <c r="M189" s="243"/>
      <c r="N189" s="242"/>
      <c r="O189" s="242"/>
      <c r="P189" s="242"/>
      <c r="Q189" s="242"/>
      <c r="R189" s="242"/>
      <c r="S189" s="242"/>
      <c r="T189" s="241"/>
      <c r="AT189" s="240" t="s">
        <v>115</v>
      </c>
      <c r="AU189" s="240" t="s">
        <v>42</v>
      </c>
      <c r="AV189" s="239" t="s">
        <v>38</v>
      </c>
      <c r="AW189" s="239" t="s">
        <v>19</v>
      </c>
      <c r="AX189" s="239" t="s">
        <v>37</v>
      </c>
      <c r="AY189" s="240" t="s">
        <v>106</v>
      </c>
    </row>
    <row r="190" spans="2:65" s="223" customFormat="1" x14ac:dyDescent="0.3">
      <c r="B190" s="228"/>
      <c r="D190" s="236" t="s">
        <v>115</v>
      </c>
      <c r="E190" s="235" t="s">
        <v>1</v>
      </c>
      <c r="F190" s="234" t="s">
        <v>249</v>
      </c>
      <c r="H190" s="233">
        <v>199.72900000000001</v>
      </c>
      <c r="I190" s="229"/>
      <c r="L190" s="228"/>
      <c r="M190" s="227"/>
      <c r="N190" s="226"/>
      <c r="O190" s="226"/>
      <c r="P190" s="226"/>
      <c r="Q190" s="226"/>
      <c r="R190" s="226"/>
      <c r="S190" s="226"/>
      <c r="T190" s="225"/>
      <c r="AT190" s="224" t="s">
        <v>115</v>
      </c>
      <c r="AU190" s="224" t="s">
        <v>42</v>
      </c>
      <c r="AV190" s="223" t="s">
        <v>42</v>
      </c>
      <c r="AW190" s="223" t="s">
        <v>19</v>
      </c>
      <c r="AX190" s="223" t="s">
        <v>37</v>
      </c>
      <c r="AY190" s="224" t="s">
        <v>106</v>
      </c>
    </row>
    <row r="191" spans="2:65" s="184" customFormat="1" ht="22.5" customHeight="1" x14ac:dyDescent="0.3">
      <c r="B191" s="203"/>
      <c r="C191" s="202" t="s">
        <v>250</v>
      </c>
      <c r="D191" s="202" t="s">
        <v>108</v>
      </c>
      <c r="E191" s="201" t="s">
        <v>251</v>
      </c>
      <c r="F191" s="196" t="s">
        <v>252</v>
      </c>
      <c r="G191" s="200" t="s">
        <v>111</v>
      </c>
      <c r="H191" s="199">
        <v>11.571999999999999</v>
      </c>
      <c r="I191" s="198"/>
      <c r="J191" s="197">
        <f>ROUND(I191*H191,2)</f>
        <v>0</v>
      </c>
      <c r="K191" s="196" t="s">
        <v>112</v>
      </c>
      <c r="L191" s="185"/>
      <c r="M191" s="195" t="s">
        <v>1</v>
      </c>
      <c r="N191" s="220" t="s">
        <v>26</v>
      </c>
      <c r="O191" s="219"/>
      <c r="P191" s="218">
        <f>O191*H191</f>
        <v>0</v>
      </c>
      <c r="Q191" s="218">
        <v>4.8900000000000002E-3</v>
      </c>
      <c r="R191" s="218">
        <f>Q191*H191</f>
        <v>5.6587079999999998E-2</v>
      </c>
      <c r="S191" s="218">
        <v>0</v>
      </c>
      <c r="T191" s="217">
        <f>S191*H191</f>
        <v>0</v>
      </c>
      <c r="AR191" s="189" t="s">
        <v>113</v>
      </c>
      <c r="AT191" s="189" t="s">
        <v>108</v>
      </c>
      <c r="AU191" s="189" t="s">
        <v>42</v>
      </c>
      <c r="AY191" s="189" t="s">
        <v>106</v>
      </c>
      <c r="BE191" s="190">
        <f>IF(N191="základní",J191,0)</f>
        <v>0</v>
      </c>
      <c r="BF191" s="190">
        <f>IF(N191="snížená",J191,0)</f>
        <v>0</v>
      </c>
      <c r="BG191" s="190">
        <f>IF(N191="zákl. přenesená",J191,0)</f>
        <v>0</v>
      </c>
      <c r="BH191" s="190">
        <f>IF(N191="sníž. přenesená",J191,0)</f>
        <v>0</v>
      </c>
      <c r="BI191" s="190">
        <f>IF(N191="nulová",J191,0)</f>
        <v>0</v>
      </c>
      <c r="BJ191" s="189" t="s">
        <v>38</v>
      </c>
      <c r="BK191" s="190">
        <f>ROUND(I191*H191,2)</f>
        <v>0</v>
      </c>
      <c r="BL191" s="189" t="s">
        <v>113</v>
      </c>
      <c r="BM191" s="189" t="s">
        <v>253</v>
      </c>
    </row>
    <row r="192" spans="2:65" s="223" customFormat="1" x14ac:dyDescent="0.3">
      <c r="B192" s="228"/>
      <c r="D192" s="236" t="s">
        <v>115</v>
      </c>
      <c r="E192" s="235" t="s">
        <v>1</v>
      </c>
      <c r="F192" s="234" t="s">
        <v>254</v>
      </c>
      <c r="H192" s="233">
        <v>11.571999999999999</v>
      </c>
      <c r="I192" s="229"/>
      <c r="L192" s="228"/>
      <c r="M192" s="227"/>
      <c r="N192" s="226"/>
      <c r="O192" s="226"/>
      <c r="P192" s="226"/>
      <c r="Q192" s="226"/>
      <c r="R192" s="226"/>
      <c r="S192" s="226"/>
      <c r="T192" s="225"/>
      <c r="AT192" s="224" t="s">
        <v>115</v>
      </c>
      <c r="AU192" s="224" t="s">
        <v>42</v>
      </c>
      <c r="AV192" s="223" t="s">
        <v>42</v>
      </c>
      <c r="AW192" s="223" t="s">
        <v>19</v>
      </c>
      <c r="AX192" s="223" t="s">
        <v>37</v>
      </c>
      <c r="AY192" s="224" t="s">
        <v>106</v>
      </c>
    </row>
    <row r="193" spans="2:65" s="184" customFormat="1" ht="22.5" customHeight="1" x14ac:dyDescent="0.3">
      <c r="B193" s="203"/>
      <c r="C193" s="202" t="s">
        <v>255</v>
      </c>
      <c r="D193" s="202" t="s">
        <v>108</v>
      </c>
      <c r="E193" s="201" t="s">
        <v>256</v>
      </c>
      <c r="F193" s="196" t="s">
        <v>257</v>
      </c>
      <c r="G193" s="200" t="s">
        <v>258</v>
      </c>
      <c r="H193" s="199">
        <v>39</v>
      </c>
      <c r="I193" s="198"/>
      <c r="J193" s="197">
        <f>ROUND(I193*H193,2)</f>
        <v>0</v>
      </c>
      <c r="K193" s="196" t="s">
        <v>259</v>
      </c>
      <c r="L193" s="185"/>
      <c r="M193" s="195" t="s">
        <v>1</v>
      </c>
      <c r="N193" s="220" t="s">
        <v>26</v>
      </c>
      <c r="O193" s="219"/>
      <c r="P193" s="218">
        <f>O193*H193</f>
        <v>0</v>
      </c>
      <c r="Q193" s="218">
        <v>1.0200000000000001E-2</v>
      </c>
      <c r="R193" s="218">
        <f>Q193*H193</f>
        <v>0.39780000000000004</v>
      </c>
      <c r="S193" s="218">
        <v>0</v>
      </c>
      <c r="T193" s="217">
        <f>S193*H193</f>
        <v>0</v>
      </c>
      <c r="AR193" s="189" t="s">
        <v>113</v>
      </c>
      <c r="AT193" s="189" t="s">
        <v>108</v>
      </c>
      <c r="AU193" s="189" t="s">
        <v>42</v>
      </c>
      <c r="AY193" s="189" t="s">
        <v>106</v>
      </c>
      <c r="BE193" s="190">
        <f>IF(N193="základní",J193,0)</f>
        <v>0</v>
      </c>
      <c r="BF193" s="190">
        <f>IF(N193="snížená",J193,0)</f>
        <v>0</v>
      </c>
      <c r="BG193" s="190">
        <f>IF(N193="zákl. přenesená",J193,0)</f>
        <v>0</v>
      </c>
      <c r="BH193" s="190">
        <f>IF(N193="sníž. přenesená",J193,0)</f>
        <v>0</v>
      </c>
      <c r="BI193" s="190">
        <f>IF(N193="nulová",J193,0)</f>
        <v>0</v>
      </c>
      <c r="BJ193" s="189" t="s">
        <v>38</v>
      </c>
      <c r="BK193" s="190">
        <f>ROUND(I193*H193,2)</f>
        <v>0</v>
      </c>
      <c r="BL193" s="189" t="s">
        <v>113</v>
      </c>
      <c r="BM193" s="189" t="s">
        <v>260</v>
      </c>
    </row>
    <row r="194" spans="2:65" s="239" customFormat="1" x14ac:dyDescent="0.3">
      <c r="B194" s="244"/>
      <c r="D194" s="232" t="s">
        <v>115</v>
      </c>
      <c r="E194" s="240" t="s">
        <v>1</v>
      </c>
      <c r="F194" s="246" t="s">
        <v>261</v>
      </c>
      <c r="H194" s="240" t="s">
        <v>1</v>
      </c>
      <c r="I194" s="245"/>
      <c r="L194" s="244"/>
      <c r="M194" s="243"/>
      <c r="N194" s="242"/>
      <c r="O194" s="242"/>
      <c r="P194" s="242"/>
      <c r="Q194" s="242"/>
      <c r="R194" s="242"/>
      <c r="S194" s="242"/>
      <c r="T194" s="241"/>
      <c r="AT194" s="240" t="s">
        <v>115</v>
      </c>
      <c r="AU194" s="240" t="s">
        <v>42</v>
      </c>
      <c r="AV194" s="239" t="s">
        <v>38</v>
      </c>
      <c r="AW194" s="239" t="s">
        <v>19</v>
      </c>
      <c r="AX194" s="239" t="s">
        <v>37</v>
      </c>
      <c r="AY194" s="240" t="s">
        <v>106</v>
      </c>
    </row>
    <row r="195" spans="2:65" s="223" customFormat="1" x14ac:dyDescent="0.3">
      <c r="B195" s="228"/>
      <c r="D195" s="232" t="s">
        <v>115</v>
      </c>
      <c r="E195" s="224" t="s">
        <v>1</v>
      </c>
      <c r="F195" s="231" t="s">
        <v>262</v>
      </c>
      <c r="H195" s="230">
        <v>18</v>
      </c>
      <c r="I195" s="229"/>
      <c r="L195" s="228"/>
      <c r="M195" s="227"/>
      <c r="N195" s="226"/>
      <c r="O195" s="226"/>
      <c r="P195" s="226"/>
      <c r="Q195" s="226"/>
      <c r="R195" s="226"/>
      <c r="S195" s="226"/>
      <c r="T195" s="225"/>
      <c r="AT195" s="224" t="s">
        <v>115</v>
      </c>
      <c r="AU195" s="224" t="s">
        <v>42</v>
      </c>
      <c r="AV195" s="223" t="s">
        <v>42</v>
      </c>
      <c r="AW195" s="223" t="s">
        <v>19</v>
      </c>
      <c r="AX195" s="223" t="s">
        <v>37</v>
      </c>
      <c r="AY195" s="224" t="s">
        <v>106</v>
      </c>
    </row>
    <row r="196" spans="2:65" s="223" customFormat="1" x14ac:dyDescent="0.3">
      <c r="B196" s="228"/>
      <c r="D196" s="236" t="s">
        <v>115</v>
      </c>
      <c r="E196" s="235" t="s">
        <v>1</v>
      </c>
      <c r="F196" s="234" t="s">
        <v>263</v>
      </c>
      <c r="H196" s="233">
        <v>21</v>
      </c>
      <c r="I196" s="229"/>
      <c r="L196" s="228"/>
      <c r="M196" s="227"/>
      <c r="N196" s="226"/>
      <c r="O196" s="226"/>
      <c r="P196" s="226"/>
      <c r="Q196" s="226"/>
      <c r="R196" s="226"/>
      <c r="S196" s="226"/>
      <c r="T196" s="225"/>
      <c r="AT196" s="224" t="s">
        <v>115</v>
      </c>
      <c r="AU196" s="224" t="s">
        <v>42</v>
      </c>
      <c r="AV196" s="223" t="s">
        <v>42</v>
      </c>
      <c r="AW196" s="223" t="s">
        <v>19</v>
      </c>
      <c r="AX196" s="223" t="s">
        <v>37</v>
      </c>
      <c r="AY196" s="224" t="s">
        <v>106</v>
      </c>
    </row>
    <row r="197" spans="2:65" s="184" customFormat="1" ht="22.5" customHeight="1" x14ac:dyDescent="0.3">
      <c r="B197" s="203"/>
      <c r="C197" s="202" t="s">
        <v>264</v>
      </c>
      <c r="D197" s="202" t="s">
        <v>108</v>
      </c>
      <c r="E197" s="201" t="s">
        <v>265</v>
      </c>
      <c r="F197" s="196" t="s">
        <v>266</v>
      </c>
      <c r="G197" s="200" t="s">
        <v>258</v>
      </c>
      <c r="H197" s="199">
        <v>5</v>
      </c>
      <c r="I197" s="198"/>
      <c r="J197" s="197">
        <f>ROUND(I197*H197,2)</f>
        <v>0</v>
      </c>
      <c r="K197" s="196" t="s">
        <v>259</v>
      </c>
      <c r="L197" s="185"/>
      <c r="M197" s="195" t="s">
        <v>1</v>
      </c>
      <c r="N197" s="220" t="s">
        <v>26</v>
      </c>
      <c r="O197" s="219"/>
      <c r="P197" s="218">
        <f>O197*H197</f>
        <v>0</v>
      </c>
      <c r="Q197" s="218">
        <v>0.1575</v>
      </c>
      <c r="R197" s="218">
        <f>Q197*H197</f>
        <v>0.78749999999999998</v>
      </c>
      <c r="S197" s="218">
        <v>0</v>
      </c>
      <c r="T197" s="217">
        <f>S197*H197</f>
        <v>0</v>
      </c>
      <c r="AR197" s="189" t="s">
        <v>113</v>
      </c>
      <c r="AT197" s="189" t="s">
        <v>108</v>
      </c>
      <c r="AU197" s="189" t="s">
        <v>42</v>
      </c>
      <c r="AY197" s="189" t="s">
        <v>106</v>
      </c>
      <c r="BE197" s="190">
        <f>IF(N197="základní",J197,0)</f>
        <v>0</v>
      </c>
      <c r="BF197" s="190">
        <f>IF(N197="snížená",J197,0)</f>
        <v>0</v>
      </c>
      <c r="BG197" s="190">
        <f>IF(N197="zákl. přenesená",J197,0)</f>
        <v>0</v>
      </c>
      <c r="BH197" s="190">
        <f>IF(N197="sníž. přenesená",J197,0)</f>
        <v>0</v>
      </c>
      <c r="BI197" s="190">
        <f>IF(N197="nulová",J197,0)</f>
        <v>0</v>
      </c>
      <c r="BJ197" s="189" t="s">
        <v>38</v>
      </c>
      <c r="BK197" s="190">
        <f>ROUND(I197*H197,2)</f>
        <v>0</v>
      </c>
      <c r="BL197" s="189" t="s">
        <v>113</v>
      </c>
      <c r="BM197" s="189" t="s">
        <v>267</v>
      </c>
    </row>
    <row r="198" spans="2:65" s="239" customFormat="1" x14ac:dyDescent="0.3">
      <c r="B198" s="244"/>
      <c r="D198" s="232" t="s">
        <v>115</v>
      </c>
      <c r="E198" s="240" t="s">
        <v>1</v>
      </c>
      <c r="F198" s="246" t="s">
        <v>268</v>
      </c>
      <c r="H198" s="240" t="s">
        <v>1</v>
      </c>
      <c r="I198" s="245"/>
      <c r="L198" s="244"/>
      <c r="M198" s="243"/>
      <c r="N198" s="242"/>
      <c r="O198" s="242"/>
      <c r="P198" s="242"/>
      <c r="Q198" s="242"/>
      <c r="R198" s="242"/>
      <c r="S198" s="242"/>
      <c r="T198" s="241"/>
      <c r="AT198" s="240" t="s">
        <v>115</v>
      </c>
      <c r="AU198" s="240" t="s">
        <v>42</v>
      </c>
      <c r="AV198" s="239" t="s">
        <v>38</v>
      </c>
      <c r="AW198" s="239" t="s">
        <v>19</v>
      </c>
      <c r="AX198" s="239" t="s">
        <v>37</v>
      </c>
      <c r="AY198" s="240" t="s">
        <v>106</v>
      </c>
    </row>
    <row r="199" spans="2:65" s="223" customFormat="1" x14ac:dyDescent="0.3">
      <c r="B199" s="228"/>
      <c r="D199" s="232" t="s">
        <v>115</v>
      </c>
      <c r="E199" s="224" t="s">
        <v>1</v>
      </c>
      <c r="F199" s="231" t="s">
        <v>269</v>
      </c>
      <c r="H199" s="230">
        <v>4</v>
      </c>
      <c r="I199" s="229"/>
      <c r="L199" s="228"/>
      <c r="M199" s="227"/>
      <c r="N199" s="226"/>
      <c r="O199" s="226"/>
      <c r="P199" s="226"/>
      <c r="Q199" s="226"/>
      <c r="R199" s="226"/>
      <c r="S199" s="226"/>
      <c r="T199" s="225"/>
      <c r="AT199" s="224" t="s">
        <v>115</v>
      </c>
      <c r="AU199" s="224" t="s">
        <v>42</v>
      </c>
      <c r="AV199" s="223" t="s">
        <v>42</v>
      </c>
      <c r="AW199" s="223" t="s">
        <v>19</v>
      </c>
      <c r="AX199" s="223" t="s">
        <v>37</v>
      </c>
      <c r="AY199" s="224" t="s">
        <v>106</v>
      </c>
    </row>
    <row r="200" spans="2:65" s="239" customFormat="1" x14ac:dyDescent="0.3">
      <c r="B200" s="244"/>
      <c r="D200" s="232" t="s">
        <v>115</v>
      </c>
      <c r="E200" s="240" t="s">
        <v>1</v>
      </c>
      <c r="F200" s="246" t="s">
        <v>270</v>
      </c>
      <c r="H200" s="240" t="s">
        <v>1</v>
      </c>
      <c r="I200" s="245"/>
      <c r="L200" s="244"/>
      <c r="M200" s="243"/>
      <c r="N200" s="242"/>
      <c r="O200" s="242"/>
      <c r="P200" s="242"/>
      <c r="Q200" s="242"/>
      <c r="R200" s="242"/>
      <c r="S200" s="242"/>
      <c r="T200" s="241"/>
      <c r="AT200" s="240" t="s">
        <v>115</v>
      </c>
      <c r="AU200" s="240" t="s">
        <v>42</v>
      </c>
      <c r="AV200" s="239" t="s">
        <v>38</v>
      </c>
      <c r="AW200" s="239" t="s">
        <v>19</v>
      </c>
      <c r="AX200" s="239" t="s">
        <v>37</v>
      </c>
      <c r="AY200" s="240" t="s">
        <v>106</v>
      </c>
    </row>
    <row r="201" spans="2:65" s="223" customFormat="1" x14ac:dyDescent="0.3">
      <c r="B201" s="228"/>
      <c r="D201" s="236" t="s">
        <v>115</v>
      </c>
      <c r="E201" s="235" t="s">
        <v>1</v>
      </c>
      <c r="F201" s="234" t="s">
        <v>271</v>
      </c>
      <c r="H201" s="233">
        <v>1</v>
      </c>
      <c r="I201" s="229"/>
      <c r="L201" s="228"/>
      <c r="M201" s="227"/>
      <c r="N201" s="226"/>
      <c r="O201" s="226"/>
      <c r="P201" s="226"/>
      <c r="Q201" s="226"/>
      <c r="R201" s="226"/>
      <c r="S201" s="226"/>
      <c r="T201" s="225"/>
      <c r="AT201" s="224" t="s">
        <v>115</v>
      </c>
      <c r="AU201" s="224" t="s">
        <v>42</v>
      </c>
      <c r="AV201" s="223" t="s">
        <v>42</v>
      </c>
      <c r="AW201" s="223" t="s">
        <v>19</v>
      </c>
      <c r="AX201" s="223" t="s">
        <v>37</v>
      </c>
      <c r="AY201" s="224" t="s">
        <v>106</v>
      </c>
    </row>
    <row r="202" spans="2:65" s="184" customFormat="1" ht="22.5" customHeight="1" x14ac:dyDescent="0.3">
      <c r="B202" s="203"/>
      <c r="C202" s="202" t="s">
        <v>272</v>
      </c>
      <c r="D202" s="202" t="s">
        <v>108</v>
      </c>
      <c r="E202" s="201" t="s">
        <v>273</v>
      </c>
      <c r="F202" s="196" t="s">
        <v>274</v>
      </c>
      <c r="G202" s="200" t="s">
        <v>111</v>
      </c>
      <c r="H202" s="199">
        <v>106.996</v>
      </c>
      <c r="I202" s="198"/>
      <c r="J202" s="197">
        <f>ROUND(I202*H202,2)</f>
        <v>0</v>
      </c>
      <c r="K202" s="196" t="s">
        <v>259</v>
      </c>
      <c r="L202" s="185"/>
      <c r="M202" s="195" t="s">
        <v>1</v>
      </c>
      <c r="N202" s="220" t="s">
        <v>26</v>
      </c>
      <c r="O202" s="219"/>
      <c r="P202" s="218">
        <f>O202*H202</f>
        <v>0</v>
      </c>
      <c r="Q202" s="218">
        <v>3.3579999999999999E-2</v>
      </c>
      <c r="R202" s="218">
        <f>Q202*H202</f>
        <v>3.5929256799999996</v>
      </c>
      <c r="S202" s="218">
        <v>0</v>
      </c>
      <c r="T202" s="217">
        <f>S202*H202</f>
        <v>0</v>
      </c>
      <c r="AR202" s="189" t="s">
        <v>113</v>
      </c>
      <c r="AT202" s="189" t="s">
        <v>108</v>
      </c>
      <c r="AU202" s="189" t="s">
        <v>42</v>
      </c>
      <c r="AY202" s="189" t="s">
        <v>106</v>
      </c>
      <c r="BE202" s="190">
        <f>IF(N202="základní",J202,0)</f>
        <v>0</v>
      </c>
      <c r="BF202" s="190">
        <f>IF(N202="snížená",J202,0)</f>
        <v>0</v>
      </c>
      <c r="BG202" s="190">
        <f>IF(N202="zákl. přenesená",J202,0)</f>
        <v>0</v>
      </c>
      <c r="BH202" s="190">
        <f>IF(N202="sníž. přenesená",J202,0)</f>
        <v>0</v>
      </c>
      <c r="BI202" s="190">
        <f>IF(N202="nulová",J202,0)</f>
        <v>0</v>
      </c>
      <c r="BJ202" s="189" t="s">
        <v>38</v>
      </c>
      <c r="BK202" s="190">
        <f>ROUND(I202*H202,2)</f>
        <v>0</v>
      </c>
      <c r="BL202" s="189" t="s">
        <v>113</v>
      </c>
      <c r="BM202" s="189" t="s">
        <v>275</v>
      </c>
    </row>
    <row r="203" spans="2:65" s="239" customFormat="1" x14ac:dyDescent="0.3">
      <c r="B203" s="244"/>
      <c r="D203" s="232" t="s">
        <v>115</v>
      </c>
      <c r="E203" s="240" t="s">
        <v>1</v>
      </c>
      <c r="F203" s="246" t="s">
        <v>116</v>
      </c>
      <c r="H203" s="240" t="s">
        <v>1</v>
      </c>
      <c r="I203" s="245"/>
      <c r="L203" s="244"/>
      <c r="M203" s="243"/>
      <c r="N203" s="242"/>
      <c r="O203" s="242"/>
      <c r="P203" s="242"/>
      <c r="Q203" s="242"/>
      <c r="R203" s="242"/>
      <c r="S203" s="242"/>
      <c r="T203" s="241"/>
      <c r="AT203" s="240" t="s">
        <v>115</v>
      </c>
      <c r="AU203" s="240" t="s">
        <v>42</v>
      </c>
      <c r="AV203" s="239" t="s">
        <v>38</v>
      </c>
      <c r="AW203" s="239" t="s">
        <v>19</v>
      </c>
      <c r="AX203" s="239" t="s">
        <v>37</v>
      </c>
      <c r="AY203" s="240" t="s">
        <v>106</v>
      </c>
    </row>
    <row r="204" spans="2:65" s="223" customFormat="1" x14ac:dyDescent="0.3">
      <c r="B204" s="228"/>
      <c r="D204" s="232" t="s">
        <v>115</v>
      </c>
      <c r="E204" s="224" t="s">
        <v>1</v>
      </c>
      <c r="F204" s="231" t="s">
        <v>276</v>
      </c>
      <c r="H204" s="230">
        <v>21.391999999999999</v>
      </c>
      <c r="I204" s="229"/>
      <c r="L204" s="228"/>
      <c r="M204" s="227"/>
      <c r="N204" s="226"/>
      <c r="O204" s="226"/>
      <c r="P204" s="226"/>
      <c r="Q204" s="226"/>
      <c r="R204" s="226"/>
      <c r="S204" s="226"/>
      <c r="T204" s="225"/>
      <c r="AT204" s="224" t="s">
        <v>115</v>
      </c>
      <c r="AU204" s="224" t="s">
        <v>42</v>
      </c>
      <c r="AV204" s="223" t="s">
        <v>42</v>
      </c>
      <c r="AW204" s="223" t="s">
        <v>19</v>
      </c>
      <c r="AX204" s="223" t="s">
        <v>37</v>
      </c>
      <c r="AY204" s="224" t="s">
        <v>106</v>
      </c>
    </row>
    <row r="205" spans="2:65" s="239" customFormat="1" x14ac:dyDescent="0.3">
      <c r="B205" s="244"/>
      <c r="D205" s="232" t="s">
        <v>115</v>
      </c>
      <c r="E205" s="240" t="s">
        <v>1</v>
      </c>
      <c r="F205" s="246" t="s">
        <v>277</v>
      </c>
      <c r="H205" s="240" t="s">
        <v>1</v>
      </c>
      <c r="I205" s="245"/>
      <c r="L205" s="244"/>
      <c r="M205" s="243"/>
      <c r="N205" s="242"/>
      <c r="O205" s="242"/>
      <c r="P205" s="242"/>
      <c r="Q205" s="242"/>
      <c r="R205" s="242"/>
      <c r="S205" s="242"/>
      <c r="T205" s="241"/>
      <c r="AT205" s="240" t="s">
        <v>115</v>
      </c>
      <c r="AU205" s="240" t="s">
        <v>42</v>
      </c>
      <c r="AV205" s="239" t="s">
        <v>38</v>
      </c>
      <c r="AW205" s="239" t="s">
        <v>19</v>
      </c>
      <c r="AX205" s="239" t="s">
        <v>37</v>
      </c>
      <c r="AY205" s="240" t="s">
        <v>106</v>
      </c>
    </row>
    <row r="206" spans="2:65" s="223" customFormat="1" x14ac:dyDescent="0.3">
      <c r="B206" s="228"/>
      <c r="D206" s="232" t="s">
        <v>115</v>
      </c>
      <c r="E206" s="224" t="s">
        <v>1</v>
      </c>
      <c r="F206" s="231" t="s">
        <v>278</v>
      </c>
      <c r="H206" s="230">
        <v>12.442</v>
      </c>
      <c r="I206" s="229"/>
      <c r="L206" s="228"/>
      <c r="M206" s="227"/>
      <c r="N206" s="226"/>
      <c r="O206" s="226"/>
      <c r="P206" s="226"/>
      <c r="Q206" s="226"/>
      <c r="R206" s="226"/>
      <c r="S206" s="226"/>
      <c r="T206" s="225"/>
      <c r="AT206" s="224" t="s">
        <v>115</v>
      </c>
      <c r="AU206" s="224" t="s">
        <v>42</v>
      </c>
      <c r="AV206" s="223" t="s">
        <v>42</v>
      </c>
      <c r="AW206" s="223" t="s">
        <v>19</v>
      </c>
      <c r="AX206" s="223" t="s">
        <v>37</v>
      </c>
      <c r="AY206" s="224" t="s">
        <v>106</v>
      </c>
    </row>
    <row r="207" spans="2:65" s="223" customFormat="1" x14ac:dyDescent="0.3">
      <c r="B207" s="228"/>
      <c r="D207" s="232" t="s">
        <v>115</v>
      </c>
      <c r="E207" s="224" t="s">
        <v>1</v>
      </c>
      <c r="F207" s="231" t="s">
        <v>279</v>
      </c>
      <c r="H207" s="230">
        <v>7.0659999999999998</v>
      </c>
      <c r="I207" s="229"/>
      <c r="L207" s="228"/>
      <c r="M207" s="227"/>
      <c r="N207" s="226"/>
      <c r="O207" s="226"/>
      <c r="P207" s="226"/>
      <c r="Q207" s="226"/>
      <c r="R207" s="226"/>
      <c r="S207" s="226"/>
      <c r="T207" s="225"/>
      <c r="AT207" s="224" t="s">
        <v>115</v>
      </c>
      <c r="AU207" s="224" t="s">
        <v>42</v>
      </c>
      <c r="AV207" s="223" t="s">
        <v>42</v>
      </c>
      <c r="AW207" s="223" t="s">
        <v>19</v>
      </c>
      <c r="AX207" s="223" t="s">
        <v>37</v>
      </c>
      <c r="AY207" s="224" t="s">
        <v>106</v>
      </c>
    </row>
    <row r="208" spans="2:65" s="223" customFormat="1" x14ac:dyDescent="0.3">
      <c r="B208" s="228"/>
      <c r="D208" s="232" t="s">
        <v>115</v>
      </c>
      <c r="E208" s="224" t="s">
        <v>1</v>
      </c>
      <c r="F208" s="231" t="s">
        <v>280</v>
      </c>
      <c r="H208" s="230">
        <v>11.75</v>
      </c>
      <c r="I208" s="229"/>
      <c r="L208" s="228"/>
      <c r="M208" s="227"/>
      <c r="N208" s="226"/>
      <c r="O208" s="226"/>
      <c r="P208" s="226"/>
      <c r="Q208" s="226"/>
      <c r="R208" s="226"/>
      <c r="S208" s="226"/>
      <c r="T208" s="225"/>
      <c r="AT208" s="224" t="s">
        <v>115</v>
      </c>
      <c r="AU208" s="224" t="s">
        <v>42</v>
      </c>
      <c r="AV208" s="223" t="s">
        <v>42</v>
      </c>
      <c r="AW208" s="223" t="s">
        <v>19</v>
      </c>
      <c r="AX208" s="223" t="s">
        <v>37</v>
      </c>
      <c r="AY208" s="224" t="s">
        <v>106</v>
      </c>
    </row>
    <row r="209" spans="2:65" s="239" customFormat="1" x14ac:dyDescent="0.3">
      <c r="B209" s="244"/>
      <c r="D209" s="232" t="s">
        <v>115</v>
      </c>
      <c r="E209" s="240" t="s">
        <v>1</v>
      </c>
      <c r="F209" s="246" t="s">
        <v>281</v>
      </c>
      <c r="H209" s="240" t="s">
        <v>1</v>
      </c>
      <c r="I209" s="245"/>
      <c r="L209" s="244"/>
      <c r="M209" s="243"/>
      <c r="N209" s="242"/>
      <c r="O209" s="242"/>
      <c r="P209" s="242"/>
      <c r="Q209" s="242"/>
      <c r="R209" s="242"/>
      <c r="S209" s="242"/>
      <c r="T209" s="241"/>
      <c r="AT209" s="240" t="s">
        <v>115</v>
      </c>
      <c r="AU209" s="240" t="s">
        <v>42</v>
      </c>
      <c r="AV209" s="239" t="s">
        <v>38</v>
      </c>
      <c r="AW209" s="239" t="s">
        <v>19</v>
      </c>
      <c r="AX209" s="239" t="s">
        <v>37</v>
      </c>
      <c r="AY209" s="240" t="s">
        <v>106</v>
      </c>
    </row>
    <row r="210" spans="2:65" s="223" customFormat="1" x14ac:dyDescent="0.3">
      <c r="B210" s="228"/>
      <c r="D210" s="232" t="s">
        <v>115</v>
      </c>
      <c r="E210" s="224" t="s">
        <v>1</v>
      </c>
      <c r="F210" s="231" t="s">
        <v>282</v>
      </c>
      <c r="H210" s="230">
        <v>18.893000000000001</v>
      </c>
      <c r="I210" s="229"/>
      <c r="L210" s="228"/>
      <c r="M210" s="227"/>
      <c r="N210" s="226"/>
      <c r="O210" s="226"/>
      <c r="P210" s="226"/>
      <c r="Q210" s="226"/>
      <c r="R210" s="226"/>
      <c r="S210" s="226"/>
      <c r="T210" s="225"/>
      <c r="AT210" s="224" t="s">
        <v>115</v>
      </c>
      <c r="AU210" s="224" t="s">
        <v>42</v>
      </c>
      <c r="AV210" s="223" t="s">
        <v>42</v>
      </c>
      <c r="AW210" s="223" t="s">
        <v>19</v>
      </c>
      <c r="AX210" s="223" t="s">
        <v>37</v>
      </c>
      <c r="AY210" s="224" t="s">
        <v>106</v>
      </c>
    </row>
    <row r="211" spans="2:65" s="223" customFormat="1" x14ac:dyDescent="0.3">
      <c r="B211" s="228"/>
      <c r="D211" s="232" t="s">
        <v>115</v>
      </c>
      <c r="E211" s="224" t="s">
        <v>1</v>
      </c>
      <c r="F211" s="231" t="s">
        <v>283</v>
      </c>
      <c r="H211" s="230">
        <v>7.0460000000000003</v>
      </c>
      <c r="I211" s="229"/>
      <c r="L211" s="228"/>
      <c r="M211" s="227"/>
      <c r="N211" s="226"/>
      <c r="O211" s="226"/>
      <c r="P211" s="226"/>
      <c r="Q211" s="226"/>
      <c r="R211" s="226"/>
      <c r="S211" s="226"/>
      <c r="T211" s="225"/>
      <c r="AT211" s="224" t="s">
        <v>115</v>
      </c>
      <c r="AU211" s="224" t="s">
        <v>42</v>
      </c>
      <c r="AV211" s="223" t="s">
        <v>42</v>
      </c>
      <c r="AW211" s="223" t="s">
        <v>19</v>
      </c>
      <c r="AX211" s="223" t="s">
        <v>37</v>
      </c>
      <c r="AY211" s="224" t="s">
        <v>106</v>
      </c>
    </row>
    <row r="212" spans="2:65" s="223" customFormat="1" x14ac:dyDescent="0.3">
      <c r="B212" s="228"/>
      <c r="D212" s="232" t="s">
        <v>115</v>
      </c>
      <c r="E212" s="224" t="s">
        <v>1</v>
      </c>
      <c r="F212" s="231" t="s">
        <v>284</v>
      </c>
      <c r="H212" s="230">
        <v>11.673999999999999</v>
      </c>
      <c r="I212" s="229"/>
      <c r="L212" s="228"/>
      <c r="M212" s="227"/>
      <c r="N212" s="226"/>
      <c r="O212" s="226"/>
      <c r="P212" s="226"/>
      <c r="Q212" s="226"/>
      <c r="R212" s="226"/>
      <c r="S212" s="226"/>
      <c r="T212" s="225"/>
      <c r="AT212" s="224" t="s">
        <v>115</v>
      </c>
      <c r="AU212" s="224" t="s">
        <v>42</v>
      </c>
      <c r="AV212" s="223" t="s">
        <v>42</v>
      </c>
      <c r="AW212" s="223" t="s">
        <v>19</v>
      </c>
      <c r="AX212" s="223" t="s">
        <v>37</v>
      </c>
      <c r="AY212" s="224" t="s">
        <v>106</v>
      </c>
    </row>
    <row r="213" spans="2:65" s="223" customFormat="1" x14ac:dyDescent="0.3">
      <c r="B213" s="228"/>
      <c r="D213" s="232" t="s">
        <v>115</v>
      </c>
      <c r="E213" s="224" t="s">
        <v>1</v>
      </c>
      <c r="F213" s="231" t="s">
        <v>285</v>
      </c>
      <c r="H213" s="230">
        <v>5.5010000000000003</v>
      </c>
      <c r="I213" s="229"/>
      <c r="L213" s="228"/>
      <c r="M213" s="227"/>
      <c r="N213" s="226"/>
      <c r="O213" s="226"/>
      <c r="P213" s="226"/>
      <c r="Q213" s="226"/>
      <c r="R213" s="226"/>
      <c r="S213" s="226"/>
      <c r="T213" s="225"/>
      <c r="AT213" s="224" t="s">
        <v>115</v>
      </c>
      <c r="AU213" s="224" t="s">
        <v>42</v>
      </c>
      <c r="AV213" s="223" t="s">
        <v>42</v>
      </c>
      <c r="AW213" s="223" t="s">
        <v>19</v>
      </c>
      <c r="AX213" s="223" t="s">
        <v>37</v>
      </c>
      <c r="AY213" s="224" t="s">
        <v>106</v>
      </c>
    </row>
    <row r="214" spans="2:65" s="223" customFormat="1" x14ac:dyDescent="0.3">
      <c r="B214" s="228"/>
      <c r="D214" s="232" t="s">
        <v>115</v>
      </c>
      <c r="E214" s="224" t="s">
        <v>1</v>
      </c>
      <c r="F214" s="231" t="s">
        <v>286</v>
      </c>
      <c r="H214" s="230">
        <v>11.231999999999999</v>
      </c>
      <c r="I214" s="229"/>
      <c r="L214" s="228"/>
      <c r="M214" s="227"/>
      <c r="N214" s="226"/>
      <c r="O214" s="226"/>
      <c r="P214" s="226"/>
      <c r="Q214" s="226"/>
      <c r="R214" s="226"/>
      <c r="S214" s="226"/>
      <c r="T214" s="225"/>
      <c r="AT214" s="224" t="s">
        <v>115</v>
      </c>
      <c r="AU214" s="224" t="s">
        <v>42</v>
      </c>
      <c r="AV214" s="223" t="s">
        <v>42</v>
      </c>
      <c r="AW214" s="223" t="s">
        <v>19</v>
      </c>
      <c r="AX214" s="223" t="s">
        <v>37</v>
      </c>
      <c r="AY214" s="224" t="s">
        <v>106</v>
      </c>
    </row>
    <row r="215" spans="2:65" s="204" customFormat="1" ht="29.85" customHeight="1" x14ac:dyDescent="0.3">
      <c r="B215" s="212"/>
      <c r="D215" s="216" t="s">
        <v>36</v>
      </c>
      <c r="E215" s="215" t="s">
        <v>287</v>
      </c>
      <c r="F215" s="215" t="s">
        <v>288</v>
      </c>
      <c r="I215" s="214"/>
      <c r="J215" s="213">
        <f>BK215</f>
        <v>0</v>
      </c>
      <c r="L215" s="212"/>
      <c r="M215" s="211"/>
      <c r="N215" s="209"/>
      <c r="O215" s="209"/>
      <c r="P215" s="210">
        <f>SUM(P216:P446)</f>
        <v>0</v>
      </c>
      <c r="Q215" s="209"/>
      <c r="R215" s="210">
        <f>SUM(R216:R446)</f>
        <v>18.1623588</v>
      </c>
      <c r="S215" s="209"/>
      <c r="T215" s="208">
        <f>SUM(T216:T446)</f>
        <v>0</v>
      </c>
      <c r="AR215" s="206" t="s">
        <v>38</v>
      </c>
      <c r="AT215" s="207" t="s">
        <v>36</v>
      </c>
      <c r="AU215" s="207" t="s">
        <v>38</v>
      </c>
      <c r="AY215" s="206" t="s">
        <v>106</v>
      </c>
      <c r="BK215" s="205">
        <f>SUM(BK216:BK446)</f>
        <v>0</v>
      </c>
    </row>
    <row r="216" spans="2:65" s="184" customFormat="1" ht="22.5" customHeight="1" x14ac:dyDescent="0.3">
      <c r="B216" s="203"/>
      <c r="C216" s="202" t="s">
        <v>289</v>
      </c>
      <c r="D216" s="202" t="s">
        <v>108</v>
      </c>
      <c r="E216" s="201" t="s">
        <v>290</v>
      </c>
      <c r="F216" s="196" t="s">
        <v>291</v>
      </c>
      <c r="G216" s="200" t="s">
        <v>111</v>
      </c>
      <c r="H216" s="199">
        <v>199.72900000000001</v>
      </c>
      <c r="I216" s="198"/>
      <c r="J216" s="197">
        <f>ROUND(I216*H216,2)</f>
        <v>0</v>
      </c>
      <c r="K216" s="196" t="s">
        <v>112</v>
      </c>
      <c r="L216" s="185"/>
      <c r="M216" s="195" t="s">
        <v>1</v>
      </c>
      <c r="N216" s="220" t="s">
        <v>26</v>
      </c>
      <c r="O216" s="219"/>
      <c r="P216" s="218">
        <f>O216*H216</f>
        <v>0</v>
      </c>
      <c r="Q216" s="218">
        <v>2.5999999999999998E-4</v>
      </c>
      <c r="R216" s="218">
        <f>Q216*H216</f>
        <v>5.1929539999999996E-2</v>
      </c>
      <c r="S216" s="218">
        <v>0</v>
      </c>
      <c r="T216" s="217">
        <f>S216*H216</f>
        <v>0</v>
      </c>
      <c r="AR216" s="189" t="s">
        <v>113</v>
      </c>
      <c r="AT216" s="189" t="s">
        <v>108</v>
      </c>
      <c r="AU216" s="189" t="s">
        <v>42</v>
      </c>
      <c r="AY216" s="189" t="s">
        <v>106</v>
      </c>
      <c r="BE216" s="190">
        <f>IF(N216="základní",J216,0)</f>
        <v>0</v>
      </c>
      <c r="BF216" s="190">
        <f>IF(N216="snížená",J216,0)</f>
        <v>0</v>
      </c>
      <c r="BG216" s="190">
        <f>IF(N216="zákl. přenesená",J216,0)</f>
        <v>0</v>
      </c>
      <c r="BH216" s="190">
        <f>IF(N216="sníž. přenesená",J216,0)</f>
        <v>0</v>
      </c>
      <c r="BI216" s="190">
        <f>IF(N216="nulová",J216,0)</f>
        <v>0</v>
      </c>
      <c r="BJ216" s="189" t="s">
        <v>38</v>
      </c>
      <c r="BK216" s="190">
        <f>ROUND(I216*H216,2)</f>
        <v>0</v>
      </c>
      <c r="BL216" s="189" t="s">
        <v>113</v>
      </c>
      <c r="BM216" s="189" t="s">
        <v>292</v>
      </c>
    </row>
    <row r="217" spans="2:65" s="239" customFormat="1" x14ac:dyDescent="0.3">
      <c r="B217" s="244"/>
      <c r="D217" s="232" t="s">
        <v>115</v>
      </c>
      <c r="E217" s="240" t="s">
        <v>1</v>
      </c>
      <c r="F217" s="246" t="s">
        <v>248</v>
      </c>
      <c r="H217" s="240" t="s">
        <v>1</v>
      </c>
      <c r="I217" s="245"/>
      <c r="L217" s="244"/>
      <c r="M217" s="243"/>
      <c r="N217" s="242"/>
      <c r="O217" s="242"/>
      <c r="P217" s="242"/>
      <c r="Q217" s="242"/>
      <c r="R217" s="242"/>
      <c r="S217" s="242"/>
      <c r="T217" s="241"/>
      <c r="AT217" s="240" t="s">
        <v>115</v>
      </c>
      <c r="AU217" s="240" t="s">
        <v>42</v>
      </c>
      <c r="AV217" s="239" t="s">
        <v>38</v>
      </c>
      <c r="AW217" s="239" t="s">
        <v>19</v>
      </c>
      <c r="AX217" s="239" t="s">
        <v>37</v>
      </c>
      <c r="AY217" s="240" t="s">
        <v>106</v>
      </c>
    </row>
    <row r="218" spans="2:65" s="223" customFormat="1" x14ac:dyDescent="0.3">
      <c r="B218" s="228"/>
      <c r="D218" s="236" t="s">
        <v>115</v>
      </c>
      <c r="E218" s="235" t="s">
        <v>1</v>
      </c>
      <c r="F218" s="234" t="s">
        <v>249</v>
      </c>
      <c r="H218" s="233">
        <v>199.72900000000001</v>
      </c>
      <c r="I218" s="229"/>
      <c r="L218" s="228"/>
      <c r="M218" s="227"/>
      <c r="N218" s="226"/>
      <c r="O218" s="226"/>
      <c r="P218" s="226"/>
      <c r="Q218" s="226"/>
      <c r="R218" s="226"/>
      <c r="S218" s="226"/>
      <c r="T218" s="225"/>
      <c r="AT218" s="224" t="s">
        <v>115</v>
      </c>
      <c r="AU218" s="224" t="s">
        <v>42</v>
      </c>
      <c r="AV218" s="223" t="s">
        <v>42</v>
      </c>
      <c r="AW218" s="223" t="s">
        <v>19</v>
      </c>
      <c r="AX218" s="223" t="s">
        <v>37</v>
      </c>
      <c r="AY218" s="224" t="s">
        <v>106</v>
      </c>
    </row>
    <row r="219" spans="2:65" s="184" customFormat="1" ht="22.5" customHeight="1" x14ac:dyDescent="0.3">
      <c r="B219" s="203"/>
      <c r="C219" s="202" t="s">
        <v>293</v>
      </c>
      <c r="D219" s="202" t="s">
        <v>108</v>
      </c>
      <c r="E219" s="201" t="s">
        <v>294</v>
      </c>
      <c r="F219" s="196" t="s">
        <v>295</v>
      </c>
      <c r="G219" s="200" t="s">
        <v>111</v>
      </c>
      <c r="H219" s="199">
        <v>199.72900000000001</v>
      </c>
      <c r="I219" s="198"/>
      <c r="J219" s="197">
        <f>ROUND(I219*H219,2)</f>
        <v>0</v>
      </c>
      <c r="K219" s="196" t="s">
        <v>112</v>
      </c>
      <c r="L219" s="185"/>
      <c r="M219" s="195" t="s">
        <v>1</v>
      </c>
      <c r="N219" s="220" t="s">
        <v>26</v>
      </c>
      <c r="O219" s="219"/>
      <c r="P219" s="218">
        <f>O219*H219</f>
        <v>0</v>
      </c>
      <c r="Q219" s="218">
        <v>8.6499999999999997E-3</v>
      </c>
      <c r="R219" s="218">
        <f>Q219*H219</f>
        <v>1.7276558500000001</v>
      </c>
      <c r="S219" s="218">
        <v>0</v>
      </c>
      <c r="T219" s="217">
        <f>S219*H219</f>
        <v>0</v>
      </c>
      <c r="AR219" s="189" t="s">
        <v>113</v>
      </c>
      <c r="AT219" s="189" t="s">
        <v>108</v>
      </c>
      <c r="AU219" s="189" t="s">
        <v>42</v>
      </c>
      <c r="AY219" s="189" t="s">
        <v>106</v>
      </c>
      <c r="BE219" s="190">
        <f>IF(N219="základní",J219,0)</f>
        <v>0</v>
      </c>
      <c r="BF219" s="190">
        <f>IF(N219="snížená",J219,0)</f>
        <v>0</v>
      </c>
      <c r="BG219" s="190">
        <f>IF(N219="zákl. přenesená",J219,0)</f>
        <v>0</v>
      </c>
      <c r="BH219" s="190">
        <f>IF(N219="sníž. přenesená",J219,0)</f>
        <v>0</v>
      </c>
      <c r="BI219" s="190">
        <f>IF(N219="nulová",J219,0)</f>
        <v>0</v>
      </c>
      <c r="BJ219" s="189" t="s">
        <v>38</v>
      </c>
      <c r="BK219" s="190">
        <f>ROUND(I219*H219,2)</f>
        <v>0</v>
      </c>
      <c r="BL219" s="189" t="s">
        <v>113</v>
      </c>
      <c r="BM219" s="189" t="s">
        <v>296</v>
      </c>
    </row>
    <row r="220" spans="2:65" s="239" customFormat="1" x14ac:dyDescent="0.3">
      <c r="B220" s="244"/>
      <c r="D220" s="232" t="s">
        <v>115</v>
      </c>
      <c r="E220" s="240" t="s">
        <v>1</v>
      </c>
      <c r="F220" s="246" t="s">
        <v>116</v>
      </c>
      <c r="H220" s="240" t="s">
        <v>1</v>
      </c>
      <c r="I220" s="245"/>
      <c r="L220" s="244"/>
      <c r="M220" s="243"/>
      <c r="N220" s="242"/>
      <c r="O220" s="242"/>
      <c r="P220" s="242"/>
      <c r="Q220" s="242"/>
      <c r="R220" s="242"/>
      <c r="S220" s="242"/>
      <c r="T220" s="241"/>
      <c r="AT220" s="240" t="s">
        <v>115</v>
      </c>
      <c r="AU220" s="240" t="s">
        <v>42</v>
      </c>
      <c r="AV220" s="239" t="s">
        <v>38</v>
      </c>
      <c r="AW220" s="239" t="s">
        <v>19</v>
      </c>
      <c r="AX220" s="239" t="s">
        <v>37</v>
      </c>
      <c r="AY220" s="240" t="s">
        <v>106</v>
      </c>
    </row>
    <row r="221" spans="2:65" s="239" customFormat="1" x14ac:dyDescent="0.3">
      <c r="B221" s="244"/>
      <c r="D221" s="232" t="s">
        <v>115</v>
      </c>
      <c r="E221" s="240" t="s">
        <v>1</v>
      </c>
      <c r="F221" s="246" t="s">
        <v>297</v>
      </c>
      <c r="H221" s="240" t="s">
        <v>1</v>
      </c>
      <c r="I221" s="245"/>
      <c r="L221" s="244"/>
      <c r="M221" s="243"/>
      <c r="N221" s="242"/>
      <c r="O221" s="242"/>
      <c r="P221" s="242"/>
      <c r="Q221" s="242"/>
      <c r="R221" s="242"/>
      <c r="S221" s="242"/>
      <c r="T221" s="241"/>
      <c r="AT221" s="240" t="s">
        <v>115</v>
      </c>
      <c r="AU221" s="240" t="s">
        <v>42</v>
      </c>
      <c r="AV221" s="239" t="s">
        <v>38</v>
      </c>
      <c r="AW221" s="239" t="s">
        <v>19</v>
      </c>
      <c r="AX221" s="239" t="s">
        <v>37</v>
      </c>
      <c r="AY221" s="240" t="s">
        <v>106</v>
      </c>
    </row>
    <row r="222" spans="2:65" s="223" customFormat="1" x14ac:dyDescent="0.3">
      <c r="B222" s="228"/>
      <c r="D222" s="232" t="s">
        <v>115</v>
      </c>
      <c r="E222" s="224" t="s">
        <v>1</v>
      </c>
      <c r="F222" s="231" t="s">
        <v>298</v>
      </c>
      <c r="H222" s="230">
        <v>4.0599999999999996</v>
      </c>
      <c r="I222" s="229"/>
      <c r="L222" s="228"/>
      <c r="M222" s="227"/>
      <c r="N222" s="226"/>
      <c r="O222" s="226"/>
      <c r="P222" s="226"/>
      <c r="Q222" s="226"/>
      <c r="R222" s="226"/>
      <c r="S222" s="226"/>
      <c r="T222" s="225"/>
      <c r="AT222" s="224" t="s">
        <v>115</v>
      </c>
      <c r="AU222" s="224" t="s">
        <v>42</v>
      </c>
      <c r="AV222" s="223" t="s">
        <v>42</v>
      </c>
      <c r="AW222" s="223" t="s">
        <v>19</v>
      </c>
      <c r="AX222" s="223" t="s">
        <v>37</v>
      </c>
      <c r="AY222" s="224" t="s">
        <v>106</v>
      </c>
    </row>
    <row r="223" spans="2:65" s="223" customFormat="1" x14ac:dyDescent="0.3">
      <c r="B223" s="228"/>
      <c r="D223" s="232" t="s">
        <v>115</v>
      </c>
      <c r="E223" s="224" t="s">
        <v>1</v>
      </c>
      <c r="F223" s="231" t="s">
        <v>299</v>
      </c>
      <c r="H223" s="230">
        <v>4.3499999999999996</v>
      </c>
      <c r="I223" s="229"/>
      <c r="L223" s="228"/>
      <c r="M223" s="227"/>
      <c r="N223" s="226"/>
      <c r="O223" s="226"/>
      <c r="P223" s="226"/>
      <c r="Q223" s="226"/>
      <c r="R223" s="226"/>
      <c r="S223" s="226"/>
      <c r="T223" s="225"/>
      <c r="AT223" s="224" t="s">
        <v>115</v>
      </c>
      <c r="AU223" s="224" t="s">
        <v>42</v>
      </c>
      <c r="AV223" s="223" t="s">
        <v>42</v>
      </c>
      <c r="AW223" s="223" t="s">
        <v>19</v>
      </c>
      <c r="AX223" s="223" t="s">
        <v>37</v>
      </c>
      <c r="AY223" s="224" t="s">
        <v>106</v>
      </c>
    </row>
    <row r="224" spans="2:65" s="223" customFormat="1" x14ac:dyDescent="0.3">
      <c r="B224" s="228"/>
      <c r="D224" s="232" t="s">
        <v>115</v>
      </c>
      <c r="E224" s="224" t="s">
        <v>1</v>
      </c>
      <c r="F224" s="231" t="s">
        <v>300</v>
      </c>
      <c r="H224" s="230">
        <v>9.2799999999999994</v>
      </c>
      <c r="I224" s="229"/>
      <c r="L224" s="228"/>
      <c r="M224" s="227"/>
      <c r="N224" s="226"/>
      <c r="O224" s="226"/>
      <c r="P224" s="226"/>
      <c r="Q224" s="226"/>
      <c r="R224" s="226"/>
      <c r="S224" s="226"/>
      <c r="T224" s="225"/>
      <c r="AT224" s="224" t="s">
        <v>115</v>
      </c>
      <c r="AU224" s="224" t="s">
        <v>42</v>
      </c>
      <c r="AV224" s="223" t="s">
        <v>42</v>
      </c>
      <c r="AW224" s="223" t="s">
        <v>19</v>
      </c>
      <c r="AX224" s="223" t="s">
        <v>37</v>
      </c>
      <c r="AY224" s="224" t="s">
        <v>106</v>
      </c>
    </row>
    <row r="225" spans="2:65" s="223" customFormat="1" x14ac:dyDescent="0.3">
      <c r="B225" s="228"/>
      <c r="D225" s="232" t="s">
        <v>115</v>
      </c>
      <c r="E225" s="224" t="s">
        <v>1</v>
      </c>
      <c r="F225" s="231" t="s">
        <v>301</v>
      </c>
      <c r="H225" s="230">
        <v>10.005000000000001</v>
      </c>
      <c r="I225" s="229"/>
      <c r="L225" s="228"/>
      <c r="M225" s="227"/>
      <c r="N225" s="226"/>
      <c r="O225" s="226"/>
      <c r="P225" s="226"/>
      <c r="Q225" s="226"/>
      <c r="R225" s="226"/>
      <c r="S225" s="226"/>
      <c r="T225" s="225"/>
      <c r="AT225" s="224" t="s">
        <v>115</v>
      </c>
      <c r="AU225" s="224" t="s">
        <v>42</v>
      </c>
      <c r="AV225" s="223" t="s">
        <v>42</v>
      </c>
      <c r="AW225" s="223" t="s">
        <v>19</v>
      </c>
      <c r="AX225" s="223" t="s">
        <v>37</v>
      </c>
      <c r="AY225" s="224" t="s">
        <v>106</v>
      </c>
    </row>
    <row r="226" spans="2:65" s="223" customFormat="1" x14ac:dyDescent="0.3">
      <c r="B226" s="228"/>
      <c r="D226" s="232" t="s">
        <v>115</v>
      </c>
      <c r="E226" s="224" t="s">
        <v>1</v>
      </c>
      <c r="F226" s="231" t="s">
        <v>302</v>
      </c>
      <c r="H226" s="230">
        <v>4.2050000000000001</v>
      </c>
      <c r="I226" s="229"/>
      <c r="L226" s="228"/>
      <c r="M226" s="227"/>
      <c r="N226" s="226"/>
      <c r="O226" s="226"/>
      <c r="P226" s="226"/>
      <c r="Q226" s="226"/>
      <c r="R226" s="226"/>
      <c r="S226" s="226"/>
      <c r="T226" s="225"/>
      <c r="AT226" s="224" t="s">
        <v>115</v>
      </c>
      <c r="AU226" s="224" t="s">
        <v>42</v>
      </c>
      <c r="AV226" s="223" t="s">
        <v>42</v>
      </c>
      <c r="AW226" s="223" t="s">
        <v>19</v>
      </c>
      <c r="AX226" s="223" t="s">
        <v>37</v>
      </c>
      <c r="AY226" s="224" t="s">
        <v>106</v>
      </c>
    </row>
    <row r="227" spans="2:65" s="223" customFormat="1" x14ac:dyDescent="0.3">
      <c r="B227" s="228"/>
      <c r="D227" s="232" t="s">
        <v>115</v>
      </c>
      <c r="E227" s="224" t="s">
        <v>1</v>
      </c>
      <c r="F227" s="231" t="s">
        <v>303</v>
      </c>
      <c r="H227" s="230">
        <v>3.915</v>
      </c>
      <c r="I227" s="229"/>
      <c r="L227" s="228"/>
      <c r="M227" s="227"/>
      <c r="N227" s="226"/>
      <c r="O227" s="226"/>
      <c r="P227" s="226"/>
      <c r="Q227" s="226"/>
      <c r="R227" s="226"/>
      <c r="S227" s="226"/>
      <c r="T227" s="225"/>
      <c r="AT227" s="224" t="s">
        <v>115</v>
      </c>
      <c r="AU227" s="224" t="s">
        <v>42</v>
      </c>
      <c r="AV227" s="223" t="s">
        <v>42</v>
      </c>
      <c r="AW227" s="223" t="s">
        <v>19</v>
      </c>
      <c r="AX227" s="223" t="s">
        <v>37</v>
      </c>
      <c r="AY227" s="224" t="s">
        <v>106</v>
      </c>
    </row>
    <row r="228" spans="2:65" s="223" customFormat="1" x14ac:dyDescent="0.3">
      <c r="B228" s="228"/>
      <c r="D228" s="232" t="s">
        <v>115</v>
      </c>
      <c r="E228" s="224" t="s">
        <v>1</v>
      </c>
      <c r="F228" s="231" t="s">
        <v>304</v>
      </c>
      <c r="H228" s="230">
        <v>3.625</v>
      </c>
      <c r="I228" s="229"/>
      <c r="L228" s="228"/>
      <c r="M228" s="227"/>
      <c r="N228" s="226"/>
      <c r="O228" s="226"/>
      <c r="P228" s="226"/>
      <c r="Q228" s="226"/>
      <c r="R228" s="226"/>
      <c r="S228" s="226"/>
      <c r="T228" s="225"/>
      <c r="AT228" s="224" t="s">
        <v>115</v>
      </c>
      <c r="AU228" s="224" t="s">
        <v>42</v>
      </c>
      <c r="AV228" s="223" t="s">
        <v>42</v>
      </c>
      <c r="AW228" s="223" t="s">
        <v>19</v>
      </c>
      <c r="AX228" s="223" t="s">
        <v>37</v>
      </c>
      <c r="AY228" s="224" t="s">
        <v>106</v>
      </c>
    </row>
    <row r="229" spans="2:65" s="223" customFormat="1" x14ac:dyDescent="0.3">
      <c r="B229" s="228"/>
      <c r="D229" s="232" t="s">
        <v>115</v>
      </c>
      <c r="E229" s="224" t="s">
        <v>1</v>
      </c>
      <c r="F229" s="231" t="s">
        <v>302</v>
      </c>
      <c r="H229" s="230">
        <v>4.2050000000000001</v>
      </c>
      <c r="I229" s="229"/>
      <c r="L229" s="228"/>
      <c r="M229" s="227"/>
      <c r="N229" s="226"/>
      <c r="O229" s="226"/>
      <c r="P229" s="226"/>
      <c r="Q229" s="226"/>
      <c r="R229" s="226"/>
      <c r="S229" s="226"/>
      <c r="T229" s="225"/>
      <c r="AT229" s="224" t="s">
        <v>115</v>
      </c>
      <c r="AU229" s="224" t="s">
        <v>42</v>
      </c>
      <c r="AV229" s="223" t="s">
        <v>42</v>
      </c>
      <c r="AW229" s="223" t="s">
        <v>19</v>
      </c>
      <c r="AX229" s="223" t="s">
        <v>37</v>
      </c>
      <c r="AY229" s="224" t="s">
        <v>106</v>
      </c>
    </row>
    <row r="230" spans="2:65" s="223" customFormat="1" x14ac:dyDescent="0.3">
      <c r="B230" s="228"/>
      <c r="D230" s="232" t="s">
        <v>115</v>
      </c>
      <c r="E230" s="224" t="s">
        <v>1</v>
      </c>
      <c r="F230" s="231" t="s">
        <v>305</v>
      </c>
      <c r="H230" s="230">
        <v>9.86</v>
      </c>
      <c r="I230" s="229"/>
      <c r="L230" s="228"/>
      <c r="M230" s="227"/>
      <c r="N230" s="226"/>
      <c r="O230" s="226"/>
      <c r="P230" s="226"/>
      <c r="Q230" s="226"/>
      <c r="R230" s="226"/>
      <c r="S230" s="226"/>
      <c r="T230" s="225"/>
      <c r="AT230" s="224" t="s">
        <v>115</v>
      </c>
      <c r="AU230" s="224" t="s">
        <v>42</v>
      </c>
      <c r="AV230" s="223" t="s">
        <v>42</v>
      </c>
      <c r="AW230" s="223" t="s">
        <v>19</v>
      </c>
      <c r="AX230" s="223" t="s">
        <v>37</v>
      </c>
      <c r="AY230" s="224" t="s">
        <v>106</v>
      </c>
    </row>
    <row r="231" spans="2:65" s="223" customFormat="1" x14ac:dyDescent="0.3">
      <c r="B231" s="228"/>
      <c r="D231" s="232" t="s">
        <v>115</v>
      </c>
      <c r="E231" s="224" t="s">
        <v>1</v>
      </c>
      <c r="F231" s="231" t="s">
        <v>301</v>
      </c>
      <c r="H231" s="230">
        <v>10.005000000000001</v>
      </c>
      <c r="I231" s="229"/>
      <c r="L231" s="228"/>
      <c r="M231" s="227"/>
      <c r="N231" s="226"/>
      <c r="O231" s="226"/>
      <c r="P231" s="226"/>
      <c r="Q231" s="226"/>
      <c r="R231" s="226"/>
      <c r="S231" s="226"/>
      <c r="T231" s="225"/>
      <c r="AT231" s="224" t="s">
        <v>115</v>
      </c>
      <c r="AU231" s="224" t="s">
        <v>42</v>
      </c>
      <c r="AV231" s="223" t="s">
        <v>42</v>
      </c>
      <c r="AW231" s="223" t="s">
        <v>19</v>
      </c>
      <c r="AX231" s="223" t="s">
        <v>37</v>
      </c>
      <c r="AY231" s="224" t="s">
        <v>106</v>
      </c>
    </row>
    <row r="232" spans="2:65" s="223" customFormat="1" x14ac:dyDescent="0.3">
      <c r="B232" s="228"/>
      <c r="D232" s="232" t="s">
        <v>115</v>
      </c>
      <c r="E232" s="224" t="s">
        <v>1</v>
      </c>
      <c r="F232" s="231" t="s">
        <v>298</v>
      </c>
      <c r="H232" s="230">
        <v>4.0599999999999996</v>
      </c>
      <c r="I232" s="229"/>
      <c r="L232" s="228"/>
      <c r="M232" s="227"/>
      <c r="N232" s="226"/>
      <c r="O232" s="226"/>
      <c r="P232" s="226"/>
      <c r="Q232" s="226"/>
      <c r="R232" s="226"/>
      <c r="S232" s="226"/>
      <c r="T232" s="225"/>
      <c r="AT232" s="224" t="s">
        <v>115</v>
      </c>
      <c r="AU232" s="224" t="s">
        <v>42</v>
      </c>
      <c r="AV232" s="223" t="s">
        <v>42</v>
      </c>
      <c r="AW232" s="223" t="s">
        <v>19</v>
      </c>
      <c r="AX232" s="223" t="s">
        <v>37</v>
      </c>
      <c r="AY232" s="224" t="s">
        <v>106</v>
      </c>
    </row>
    <row r="233" spans="2:65" s="223" customFormat="1" x14ac:dyDescent="0.3">
      <c r="B233" s="228"/>
      <c r="D233" s="232" t="s">
        <v>115</v>
      </c>
      <c r="E233" s="224" t="s">
        <v>1</v>
      </c>
      <c r="F233" s="231" t="s">
        <v>306</v>
      </c>
      <c r="H233" s="230">
        <v>3.77</v>
      </c>
      <c r="I233" s="229"/>
      <c r="L233" s="228"/>
      <c r="M233" s="227"/>
      <c r="N233" s="226"/>
      <c r="O233" s="226"/>
      <c r="P233" s="226"/>
      <c r="Q233" s="226"/>
      <c r="R233" s="226"/>
      <c r="S233" s="226"/>
      <c r="T233" s="225"/>
      <c r="AT233" s="224" t="s">
        <v>115</v>
      </c>
      <c r="AU233" s="224" t="s">
        <v>42</v>
      </c>
      <c r="AV233" s="223" t="s">
        <v>42</v>
      </c>
      <c r="AW233" s="223" t="s">
        <v>19</v>
      </c>
      <c r="AX233" s="223" t="s">
        <v>37</v>
      </c>
      <c r="AY233" s="224" t="s">
        <v>106</v>
      </c>
    </row>
    <row r="234" spans="2:65" s="223" customFormat="1" x14ac:dyDescent="0.3">
      <c r="B234" s="228"/>
      <c r="D234" s="232" t="s">
        <v>115</v>
      </c>
      <c r="E234" s="224" t="s">
        <v>1</v>
      </c>
      <c r="F234" s="231" t="s">
        <v>307</v>
      </c>
      <c r="H234" s="230">
        <v>30.24</v>
      </c>
      <c r="I234" s="229"/>
      <c r="L234" s="228"/>
      <c r="M234" s="227"/>
      <c r="N234" s="226"/>
      <c r="O234" s="226"/>
      <c r="P234" s="226"/>
      <c r="Q234" s="226"/>
      <c r="R234" s="226"/>
      <c r="S234" s="226"/>
      <c r="T234" s="225"/>
      <c r="AT234" s="224" t="s">
        <v>115</v>
      </c>
      <c r="AU234" s="224" t="s">
        <v>42</v>
      </c>
      <c r="AV234" s="223" t="s">
        <v>42</v>
      </c>
      <c r="AW234" s="223" t="s">
        <v>19</v>
      </c>
      <c r="AX234" s="223" t="s">
        <v>37</v>
      </c>
      <c r="AY234" s="224" t="s">
        <v>106</v>
      </c>
    </row>
    <row r="235" spans="2:65" s="223" customFormat="1" x14ac:dyDescent="0.3">
      <c r="B235" s="228"/>
      <c r="D235" s="232" t="s">
        <v>115</v>
      </c>
      <c r="E235" s="224" t="s">
        <v>1</v>
      </c>
      <c r="F235" s="231" t="s">
        <v>308</v>
      </c>
      <c r="H235" s="230">
        <v>55.402999999999999</v>
      </c>
      <c r="I235" s="229"/>
      <c r="L235" s="228"/>
      <c r="M235" s="227"/>
      <c r="N235" s="226"/>
      <c r="O235" s="226"/>
      <c r="P235" s="226"/>
      <c r="Q235" s="226"/>
      <c r="R235" s="226"/>
      <c r="S235" s="226"/>
      <c r="T235" s="225"/>
      <c r="AT235" s="224" t="s">
        <v>115</v>
      </c>
      <c r="AU235" s="224" t="s">
        <v>42</v>
      </c>
      <c r="AV235" s="223" t="s">
        <v>42</v>
      </c>
      <c r="AW235" s="223" t="s">
        <v>19</v>
      </c>
      <c r="AX235" s="223" t="s">
        <v>37</v>
      </c>
      <c r="AY235" s="224" t="s">
        <v>106</v>
      </c>
    </row>
    <row r="236" spans="2:65" s="223" customFormat="1" x14ac:dyDescent="0.3">
      <c r="B236" s="228"/>
      <c r="D236" s="232" t="s">
        <v>115</v>
      </c>
      <c r="E236" s="224" t="s">
        <v>1</v>
      </c>
      <c r="F236" s="231" t="s">
        <v>309</v>
      </c>
      <c r="H236" s="230">
        <v>12.243</v>
      </c>
      <c r="I236" s="229"/>
      <c r="L236" s="228"/>
      <c r="M236" s="227"/>
      <c r="N236" s="226"/>
      <c r="O236" s="226"/>
      <c r="P236" s="226"/>
      <c r="Q236" s="226"/>
      <c r="R236" s="226"/>
      <c r="S236" s="226"/>
      <c r="T236" s="225"/>
      <c r="AT236" s="224" t="s">
        <v>115</v>
      </c>
      <c r="AU236" s="224" t="s">
        <v>42</v>
      </c>
      <c r="AV236" s="223" t="s">
        <v>42</v>
      </c>
      <c r="AW236" s="223" t="s">
        <v>19</v>
      </c>
      <c r="AX236" s="223" t="s">
        <v>37</v>
      </c>
      <c r="AY236" s="224" t="s">
        <v>106</v>
      </c>
    </row>
    <row r="237" spans="2:65" s="223" customFormat="1" x14ac:dyDescent="0.3">
      <c r="B237" s="228"/>
      <c r="D237" s="232" t="s">
        <v>115</v>
      </c>
      <c r="E237" s="224" t="s">
        <v>1</v>
      </c>
      <c r="F237" s="231" t="s">
        <v>310</v>
      </c>
      <c r="H237" s="230">
        <v>18.053000000000001</v>
      </c>
      <c r="I237" s="229"/>
      <c r="L237" s="228"/>
      <c r="M237" s="227"/>
      <c r="N237" s="226"/>
      <c r="O237" s="226"/>
      <c r="P237" s="226"/>
      <c r="Q237" s="226"/>
      <c r="R237" s="226"/>
      <c r="S237" s="226"/>
      <c r="T237" s="225"/>
      <c r="AT237" s="224" t="s">
        <v>115</v>
      </c>
      <c r="AU237" s="224" t="s">
        <v>42</v>
      </c>
      <c r="AV237" s="223" t="s">
        <v>42</v>
      </c>
      <c r="AW237" s="223" t="s">
        <v>19</v>
      </c>
      <c r="AX237" s="223" t="s">
        <v>37</v>
      </c>
      <c r="AY237" s="224" t="s">
        <v>106</v>
      </c>
    </row>
    <row r="238" spans="2:65" s="223" customFormat="1" x14ac:dyDescent="0.3">
      <c r="B238" s="228"/>
      <c r="D238" s="236" t="s">
        <v>115</v>
      </c>
      <c r="E238" s="235" t="s">
        <v>1</v>
      </c>
      <c r="F238" s="234" t="s">
        <v>311</v>
      </c>
      <c r="H238" s="233">
        <v>12.45</v>
      </c>
      <c r="I238" s="229"/>
      <c r="L238" s="228"/>
      <c r="M238" s="227"/>
      <c r="N238" s="226"/>
      <c r="O238" s="226"/>
      <c r="P238" s="226"/>
      <c r="Q238" s="226"/>
      <c r="R238" s="226"/>
      <c r="S238" s="226"/>
      <c r="T238" s="225"/>
      <c r="AT238" s="224" t="s">
        <v>115</v>
      </c>
      <c r="AU238" s="224" t="s">
        <v>42</v>
      </c>
      <c r="AV238" s="223" t="s">
        <v>42</v>
      </c>
      <c r="AW238" s="223" t="s">
        <v>19</v>
      </c>
      <c r="AX238" s="223" t="s">
        <v>37</v>
      </c>
      <c r="AY238" s="224" t="s">
        <v>106</v>
      </c>
    </row>
    <row r="239" spans="2:65" s="184" customFormat="1" ht="22.5" customHeight="1" x14ac:dyDescent="0.3">
      <c r="B239" s="203"/>
      <c r="C239" s="256" t="s">
        <v>312</v>
      </c>
      <c r="D239" s="256" t="s">
        <v>175</v>
      </c>
      <c r="E239" s="255" t="s">
        <v>313</v>
      </c>
      <c r="F239" s="250" t="s">
        <v>314</v>
      </c>
      <c r="G239" s="254" t="s">
        <v>111</v>
      </c>
      <c r="H239" s="253">
        <v>213.71</v>
      </c>
      <c r="I239" s="252"/>
      <c r="J239" s="251">
        <f>ROUND(I239*H239,2)</f>
        <v>0</v>
      </c>
      <c r="K239" s="250" t="s">
        <v>112</v>
      </c>
      <c r="L239" s="249"/>
      <c r="M239" s="248" t="s">
        <v>1</v>
      </c>
      <c r="N239" s="247" t="s">
        <v>26</v>
      </c>
      <c r="O239" s="219"/>
      <c r="P239" s="218">
        <f>O239*H239</f>
        <v>0</v>
      </c>
      <c r="Q239" s="218">
        <v>3.0000000000000001E-3</v>
      </c>
      <c r="R239" s="218">
        <f>Q239*H239</f>
        <v>0.64113000000000009</v>
      </c>
      <c r="S239" s="218">
        <v>0</v>
      </c>
      <c r="T239" s="217">
        <f>S239*H239</f>
        <v>0</v>
      </c>
      <c r="AR239" s="189" t="s">
        <v>149</v>
      </c>
      <c r="AT239" s="189" t="s">
        <v>175</v>
      </c>
      <c r="AU239" s="189" t="s">
        <v>42</v>
      </c>
      <c r="AY239" s="189" t="s">
        <v>106</v>
      </c>
      <c r="BE239" s="190">
        <f>IF(N239="základní",J239,0)</f>
        <v>0</v>
      </c>
      <c r="BF239" s="190">
        <f>IF(N239="snížená",J239,0)</f>
        <v>0</v>
      </c>
      <c r="BG239" s="190">
        <f>IF(N239="zákl. přenesená",J239,0)</f>
        <v>0</v>
      </c>
      <c r="BH239" s="190">
        <f>IF(N239="sníž. přenesená",J239,0)</f>
        <v>0</v>
      </c>
      <c r="BI239" s="190">
        <f>IF(N239="nulová",J239,0)</f>
        <v>0</v>
      </c>
      <c r="BJ239" s="189" t="s">
        <v>38</v>
      </c>
      <c r="BK239" s="190">
        <f>ROUND(I239*H239,2)</f>
        <v>0</v>
      </c>
      <c r="BL239" s="189" t="s">
        <v>113</v>
      </c>
      <c r="BM239" s="189" t="s">
        <v>315</v>
      </c>
    </row>
    <row r="240" spans="2:65" s="184" customFormat="1" ht="27" x14ac:dyDescent="0.3">
      <c r="B240" s="185"/>
      <c r="D240" s="232" t="s">
        <v>223</v>
      </c>
      <c r="F240" s="260" t="s">
        <v>316</v>
      </c>
      <c r="I240" s="259"/>
      <c r="L240" s="185"/>
      <c r="M240" s="258"/>
      <c r="N240" s="219"/>
      <c r="O240" s="219"/>
      <c r="P240" s="219"/>
      <c r="Q240" s="219"/>
      <c r="R240" s="219"/>
      <c r="S240" s="219"/>
      <c r="T240" s="257"/>
      <c r="AT240" s="189" t="s">
        <v>223</v>
      </c>
      <c r="AU240" s="189" t="s">
        <v>42</v>
      </c>
    </row>
    <row r="241" spans="2:65" s="223" customFormat="1" x14ac:dyDescent="0.3">
      <c r="B241" s="228"/>
      <c r="D241" s="236" t="s">
        <v>115</v>
      </c>
      <c r="F241" s="234" t="s">
        <v>317</v>
      </c>
      <c r="H241" s="233">
        <v>213.71</v>
      </c>
      <c r="I241" s="229"/>
      <c r="L241" s="228"/>
      <c r="M241" s="227"/>
      <c r="N241" s="226"/>
      <c r="O241" s="226"/>
      <c r="P241" s="226"/>
      <c r="Q241" s="226"/>
      <c r="R241" s="226"/>
      <c r="S241" s="226"/>
      <c r="T241" s="225"/>
      <c r="AT241" s="224" t="s">
        <v>115</v>
      </c>
      <c r="AU241" s="224" t="s">
        <v>42</v>
      </c>
      <c r="AV241" s="223" t="s">
        <v>42</v>
      </c>
      <c r="AW241" s="223" t="s">
        <v>2</v>
      </c>
      <c r="AX241" s="223" t="s">
        <v>38</v>
      </c>
      <c r="AY241" s="224" t="s">
        <v>106</v>
      </c>
    </row>
    <row r="242" spans="2:65" s="184" customFormat="1" ht="22.5" customHeight="1" x14ac:dyDescent="0.3">
      <c r="B242" s="203"/>
      <c r="C242" s="202" t="s">
        <v>318</v>
      </c>
      <c r="D242" s="202" t="s">
        <v>108</v>
      </c>
      <c r="E242" s="201" t="s">
        <v>319</v>
      </c>
      <c r="F242" s="196" t="s">
        <v>320</v>
      </c>
      <c r="G242" s="200" t="s">
        <v>111</v>
      </c>
      <c r="H242" s="199">
        <v>943.18499999999995</v>
      </c>
      <c r="I242" s="198"/>
      <c r="J242" s="197">
        <f>ROUND(I242*H242,2)</f>
        <v>0</v>
      </c>
      <c r="K242" s="196" t="s">
        <v>112</v>
      </c>
      <c r="L242" s="185"/>
      <c r="M242" s="195" t="s">
        <v>1</v>
      </c>
      <c r="N242" s="220" t="s">
        <v>26</v>
      </c>
      <c r="O242" s="219"/>
      <c r="P242" s="218">
        <f>O242*H242</f>
        <v>0</v>
      </c>
      <c r="Q242" s="218">
        <v>2.5999999999999998E-4</v>
      </c>
      <c r="R242" s="218">
        <f>Q242*H242</f>
        <v>0.24522809999999998</v>
      </c>
      <c r="S242" s="218">
        <v>0</v>
      </c>
      <c r="T242" s="217">
        <f>S242*H242</f>
        <v>0</v>
      </c>
      <c r="AR242" s="189" t="s">
        <v>113</v>
      </c>
      <c r="AT242" s="189" t="s">
        <v>108</v>
      </c>
      <c r="AU242" s="189" t="s">
        <v>42</v>
      </c>
      <c r="AY242" s="189" t="s">
        <v>106</v>
      </c>
      <c r="BE242" s="190">
        <f>IF(N242="základní",J242,0)</f>
        <v>0</v>
      </c>
      <c r="BF242" s="190">
        <f>IF(N242="snížená",J242,0)</f>
        <v>0</v>
      </c>
      <c r="BG242" s="190">
        <f>IF(N242="zákl. přenesená",J242,0)</f>
        <v>0</v>
      </c>
      <c r="BH242" s="190">
        <f>IF(N242="sníž. přenesená",J242,0)</f>
        <v>0</v>
      </c>
      <c r="BI242" s="190">
        <f>IF(N242="nulová",J242,0)</f>
        <v>0</v>
      </c>
      <c r="BJ242" s="189" t="s">
        <v>38</v>
      </c>
      <c r="BK242" s="190">
        <f>ROUND(I242*H242,2)</f>
        <v>0</v>
      </c>
      <c r="BL242" s="189" t="s">
        <v>113</v>
      </c>
      <c r="BM242" s="189" t="s">
        <v>321</v>
      </c>
    </row>
    <row r="243" spans="2:65" s="239" customFormat="1" x14ac:dyDescent="0.3">
      <c r="B243" s="244"/>
      <c r="D243" s="232" t="s">
        <v>115</v>
      </c>
      <c r="E243" s="240" t="s">
        <v>1</v>
      </c>
      <c r="F243" s="246" t="s">
        <v>248</v>
      </c>
      <c r="H243" s="240" t="s">
        <v>1</v>
      </c>
      <c r="I243" s="245"/>
      <c r="L243" s="244"/>
      <c r="M243" s="243"/>
      <c r="N243" s="242"/>
      <c r="O243" s="242"/>
      <c r="P243" s="242"/>
      <c r="Q243" s="242"/>
      <c r="R243" s="242"/>
      <c r="S243" s="242"/>
      <c r="T243" s="241"/>
      <c r="AT243" s="240" t="s">
        <v>115</v>
      </c>
      <c r="AU243" s="240" t="s">
        <v>42</v>
      </c>
      <c r="AV243" s="239" t="s">
        <v>38</v>
      </c>
      <c r="AW243" s="239" t="s">
        <v>19</v>
      </c>
      <c r="AX243" s="239" t="s">
        <v>37</v>
      </c>
      <c r="AY243" s="240" t="s">
        <v>106</v>
      </c>
    </row>
    <row r="244" spans="2:65" s="239" customFormat="1" x14ac:dyDescent="0.3">
      <c r="B244" s="244"/>
      <c r="D244" s="232" t="s">
        <v>115</v>
      </c>
      <c r="E244" s="240" t="s">
        <v>1</v>
      </c>
      <c r="F244" s="246" t="s">
        <v>248</v>
      </c>
      <c r="H244" s="240" t="s">
        <v>1</v>
      </c>
      <c r="I244" s="245"/>
      <c r="L244" s="244"/>
      <c r="M244" s="243"/>
      <c r="N244" s="242"/>
      <c r="O244" s="242"/>
      <c r="P244" s="242"/>
      <c r="Q244" s="242"/>
      <c r="R244" s="242"/>
      <c r="S244" s="242"/>
      <c r="T244" s="241"/>
      <c r="AT244" s="240" t="s">
        <v>115</v>
      </c>
      <c r="AU244" s="240" t="s">
        <v>42</v>
      </c>
      <c r="AV244" s="239" t="s">
        <v>38</v>
      </c>
      <c r="AW244" s="239" t="s">
        <v>19</v>
      </c>
      <c r="AX244" s="239" t="s">
        <v>37</v>
      </c>
      <c r="AY244" s="240" t="s">
        <v>106</v>
      </c>
    </row>
    <row r="245" spans="2:65" s="223" customFormat="1" x14ac:dyDescent="0.3">
      <c r="B245" s="228"/>
      <c r="D245" s="232" t="s">
        <v>115</v>
      </c>
      <c r="E245" s="224" t="s">
        <v>1</v>
      </c>
      <c r="F245" s="231" t="s">
        <v>322</v>
      </c>
      <c r="H245" s="230">
        <v>167.46</v>
      </c>
      <c r="I245" s="229"/>
      <c r="L245" s="228"/>
      <c r="M245" s="227"/>
      <c r="N245" s="226"/>
      <c r="O245" s="226"/>
      <c r="P245" s="226"/>
      <c r="Q245" s="226"/>
      <c r="R245" s="226"/>
      <c r="S245" s="226"/>
      <c r="T245" s="225"/>
      <c r="AT245" s="224" t="s">
        <v>115</v>
      </c>
      <c r="AU245" s="224" t="s">
        <v>42</v>
      </c>
      <c r="AV245" s="223" t="s">
        <v>42</v>
      </c>
      <c r="AW245" s="223" t="s">
        <v>19</v>
      </c>
      <c r="AX245" s="223" t="s">
        <v>37</v>
      </c>
      <c r="AY245" s="224" t="s">
        <v>106</v>
      </c>
    </row>
    <row r="246" spans="2:65" s="223" customFormat="1" x14ac:dyDescent="0.3">
      <c r="B246" s="228"/>
      <c r="D246" s="232" t="s">
        <v>115</v>
      </c>
      <c r="E246" s="224" t="s">
        <v>1</v>
      </c>
      <c r="F246" s="231" t="s">
        <v>323</v>
      </c>
      <c r="H246" s="230">
        <v>125.532</v>
      </c>
      <c r="I246" s="229"/>
      <c r="L246" s="228"/>
      <c r="M246" s="227"/>
      <c r="N246" s="226"/>
      <c r="O246" s="226"/>
      <c r="P246" s="226"/>
      <c r="Q246" s="226"/>
      <c r="R246" s="226"/>
      <c r="S246" s="226"/>
      <c r="T246" s="225"/>
      <c r="AT246" s="224" t="s">
        <v>115</v>
      </c>
      <c r="AU246" s="224" t="s">
        <v>42</v>
      </c>
      <c r="AV246" s="223" t="s">
        <v>42</v>
      </c>
      <c r="AW246" s="223" t="s">
        <v>19</v>
      </c>
      <c r="AX246" s="223" t="s">
        <v>37</v>
      </c>
      <c r="AY246" s="224" t="s">
        <v>106</v>
      </c>
    </row>
    <row r="247" spans="2:65" s="223" customFormat="1" x14ac:dyDescent="0.3">
      <c r="B247" s="228"/>
      <c r="D247" s="232" t="s">
        <v>115</v>
      </c>
      <c r="E247" s="224" t="s">
        <v>1</v>
      </c>
      <c r="F247" s="231" t="s">
        <v>324</v>
      </c>
      <c r="H247" s="230">
        <v>67.686000000000007</v>
      </c>
      <c r="I247" s="229"/>
      <c r="L247" s="228"/>
      <c r="M247" s="227"/>
      <c r="N247" s="226"/>
      <c r="O247" s="226"/>
      <c r="P247" s="226"/>
      <c r="Q247" s="226"/>
      <c r="R247" s="226"/>
      <c r="S247" s="226"/>
      <c r="T247" s="225"/>
      <c r="AT247" s="224" t="s">
        <v>115</v>
      </c>
      <c r="AU247" s="224" t="s">
        <v>42</v>
      </c>
      <c r="AV247" s="223" t="s">
        <v>42</v>
      </c>
      <c r="AW247" s="223" t="s">
        <v>19</v>
      </c>
      <c r="AX247" s="223" t="s">
        <v>37</v>
      </c>
      <c r="AY247" s="224" t="s">
        <v>106</v>
      </c>
    </row>
    <row r="248" spans="2:65" s="223" customFormat="1" x14ac:dyDescent="0.3">
      <c r="B248" s="228"/>
      <c r="D248" s="232" t="s">
        <v>115</v>
      </c>
      <c r="E248" s="224" t="s">
        <v>1</v>
      </c>
      <c r="F248" s="231" t="s">
        <v>325</v>
      </c>
      <c r="H248" s="230">
        <v>492.98700000000002</v>
      </c>
      <c r="I248" s="229"/>
      <c r="L248" s="228"/>
      <c r="M248" s="227"/>
      <c r="N248" s="226"/>
      <c r="O248" s="226"/>
      <c r="P248" s="226"/>
      <c r="Q248" s="226"/>
      <c r="R248" s="226"/>
      <c r="S248" s="226"/>
      <c r="T248" s="225"/>
      <c r="AT248" s="224" t="s">
        <v>115</v>
      </c>
      <c r="AU248" s="224" t="s">
        <v>42</v>
      </c>
      <c r="AV248" s="223" t="s">
        <v>42</v>
      </c>
      <c r="AW248" s="223" t="s">
        <v>19</v>
      </c>
      <c r="AX248" s="223" t="s">
        <v>37</v>
      </c>
      <c r="AY248" s="224" t="s">
        <v>106</v>
      </c>
    </row>
    <row r="249" spans="2:65" s="223" customFormat="1" x14ac:dyDescent="0.3">
      <c r="B249" s="228"/>
      <c r="D249" s="232" t="s">
        <v>115</v>
      </c>
      <c r="E249" s="224" t="s">
        <v>1</v>
      </c>
      <c r="F249" s="231" t="s">
        <v>326</v>
      </c>
      <c r="H249" s="230">
        <v>42</v>
      </c>
      <c r="I249" s="229"/>
      <c r="L249" s="228"/>
      <c r="M249" s="227"/>
      <c r="N249" s="226"/>
      <c r="O249" s="226"/>
      <c r="P249" s="226"/>
      <c r="Q249" s="226"/>
      <c r="R249" s="226"/>
      <c r="S249" s="226"/>
      <c r="T249" s="225"/>
      <c r="AT249" s="224" t="s">
        <v>115</v>
      </c>
      <c r="AU249" s="224" t="s">
        <v>42</v>
      </c>
      <c r="AV249" s="223" t="s">
        <v>42</v>
      </c>
      <c r="AW249" s="223" t="s">
        <v>19</v>
      </c>
      <c r="AX249" s="223" t="s">
        <v>37</v>
      </c>
      <c r="AY249" s="224" t="s">
        <v>106</v>
      </c>
    </row>
    <row r="250" spans="2:65" s="223" customFormat="1" x14ac:dyDescent="0.3">
      <c r="B250" s="228"/>
      <c r="D250" s="236" t="s">
        <v>115</v>
      </c>
      <c r="E250" s="235" t="s">
        <v>1</v>
      </c>
      <c r="F250" s="234" t="s">
        <v>327</v>
      </c>
      <c r="H250" s="233">
        <v>47.52</v>
      </c>
      <c r="I250" s="229"/>
      <c r="L250" s="228"/>
      <c r="M250" s="227"/>
      <c r="N250" s="226"/>
      <c r="O250" s="226"/>
      <c r="P250" s="226"/>
      <c r="Q250" s="226"/>
      <c r="R250" s="226"/>
      <c r="S250" s="226"/>
      <c r="T250" s="225"/>
      <c r="AT250" s="224" t="s">
        <v>115</v>
      </c>
      <c r="AU250" s="224" t="s">
        <v>42</v>
      </c>
      <c r="AV250" s="223" t="s">
        <v>42</v>
      </c>
      <c r="AW250" s="223" t="s">
        <v>19</v>
      </c>
      <c r="AX250" s="223" t="s">
        <v>37</v>
      </c>
      <c r="AY250" s="224" t="s">
        <v>106</v>
      </c>
    </row>
    <row r="251" spans="2:65" s="184" customFormat="1" ht="22.5" customHeight="1" x14ac:dyDescent="0.3">
      <c r="B251" s="203"/>
      <c r="C251" s="202" t="s">
        <v>328</v>
      </c>
      <c r="D251" s="202" t="s">
        <v>108</v>
      </c>
      <c r="E251" s="201" t="s">
        <v>329</v>
      </c>
      <c r="F251" s="196" t="s">
        <v>330</v>
      </c>
      <c r="G251" s="200" t="s">
        <v>111</v>
      </c>
      <c r="H251" s="199">
        <v>47.52</v>
      </c>
      <c r="I251" s="198"/>
      <c r="J251" s="197">
        <f>ROUND(I251*H251,2)</f>
        <v>0</v>
      </c>
      <c r="K251" s="196" t="s">
        <v>112</v>
      </c>
      <c r="L251" s="185"/>
      <c r="M251" s="195" t="s">
        <v>1</v>
      </c>
      <c r="N251" s="220" t="s">
        <v>26</v>
      </c>
      <c r="O251" s="219"/>
      <c r="P251" s="218">
        <f>O251*H251</f>
        <v>0</v>
      </c>
      <c r="Q251" s="218">
        <v>4.8900000000000002E-3</v>
      </c>
      <c r="R251" s="218">
        <f>Q251*H251</f>
        <v>0.23237280000000002</v>
      </c>
      <c r="S251" s="218">
        <v>0</v>
      </c>
      <c r="T251" s="217">
        <f>S251*H251</f>
        <v>0</v>
      </c>
      <c r="AR251" s="189" t="s">
        <v>113</v>
      </c>
      <c r="AT251" s="189" t="s">
        <v>108</v>
      </c>
      <c r="AU251" s="189" t="s">
        <v>42</v>
      </c>
      <c r="AY251" s="189" t="s">
        <v>106</v>
      </c>
      <c r="BE251" s="190">
        <f>IF(N251="základní",J251,0)</f>
        <v>0</v>
      </c>
      <c r="BF251" s="190">
        <f>IF(N251="snížená",J251,0)</f>
        <v>0</v>
      </c>
      <c r="BG251" s="190">
        <f>IF(N251="zákl. přenesená",J251,0)</f>
        <v>0</v>
      </c>
      <c r="BH251" s="190">
        <f>IF(N251="sníž. přenesená",J251,0)</f>
        <v>0</v>
      </c>
      <c r="BI251" s="190">
        <f>IF(N251="nulová",J251,0)</f>
        <v>0</v>
      </c>
      <c r="BJ251" s="189" t="s">
        <v>38</v>
      </c>
      <c r="BK251" s="190">
        <f>ROUND(I251*H251,2)</f>
        <v>0</v>
      </c>
      <c r="BL251" s="189" t="s">
        <v>113</v>
      </c>
      <c r="BM251" s="189" t="s">
        <v>331</v>
      </c>
    </row>
    <row r="252" spans="2:65" s="223" customFormat="1" x14ac:dyDescent="0.3">
      <c r="B252" s="228"/>
      <c r="D252" s="236" t="s">
        <v>115</v>
      </c>
      <c r="E252" s="235" t="s">
        <v>1</v>
      </c>
      <c r="F252" s="234" t="s">
        <v>327</v>
      </c>
      <c r="H252" s="233">
        <v>47.52</v>
      </c>
      <c r="I252" s="229"/>
      <c r="L252" s="228"/>
      <c r="M252" s="227"/>
      <c r="N252" s="226"/>
      <c r="O252" s="226"/>
      <c r="P252" s="226"/>
      <c r="Q252" s="226"/>
      <c r="R252" s="226"/>
      <c r="S252" s="226"/>
      <c r="T252" s="225"/>
      <c r="AT252" s="224" t="s">
        <v>115</v>
      </c>
      <c r="AU252" s="224" t="s">
        <v>42</v>
      </c>
      <c r="AV252" s="223" t="s">
        <v>42</v>
      </c>
      <c r="AW252" s="223" t="s">
        <v>19</v>
      </c>
      <c r="AX252" s="223" t="s">
        <v>37</v>
      </c>
      <c r="AY252" s="224" t="s">
        <v>106</v>
      </c>
    </row>
    <row r="253" spans="2:65" s="184" customFormat="1" ht="22.5" customHeight="1" x14ac:dyDescent="0.3">
      <c r="B253" s="203"/>
      <c r="C253" s="202" t="s">
        <v>332</v>
      </c>
      <c r="D253" s="202" t="s">
        <v>108</v>
      </c>
      <c r="E253" s="201" t="s">
        <v>333</v>
      </c>
      <c r="F253" s="196" t="s">
        <v>334</v>
      </c>
      <c r="G253" s="200" t="s">
        <v>335</v>
      </c>
      <c r="H253" s="199">
        <v>786.28</v>
      </c>
      <c r="I253" s="198"/>
      <c r="J253" s="197">
        <f>ROUND(I253*H253,2)</f>
        <v>0</v>
      </c>
      <c r="K253" s="196" t="s">
        <v>112</v>
      </c>
      <c r="L253" s="185"/>
      <c r="M253" s="195" t="s">
        <v>1</v>
      </c>
      <c r="N253" s="220" t="s">
        <v>26</v>
      </c>
      <c r="O253" s="219"/>
      <c r="P253" s="218">
        <f>O253*H253</f>
        <v>0</v>
      </c>
      <c r="Q253" s="218">
        <v>0</v>
      </c>
      <c r="R253" s="218">
        <f>Q253*H253</f>
        <v>0</v>
      </c>
      <c r="S253" s="218">
        <v>0</v>
      </c>
      <c r="T253" s="217">
        <f>S253*H253</f>
        <v>0</v>
      </c>
      <c r="AR253" s="189" t="s">
        <v>113</v>
      </c>
      <c r="AT253" s="189" t="s">
        <v>108</v>
      </c>
      <c r="AU253" s="189" t="s">
        <v>42</v>
      </c>
      <c r="AY253" s="189" t="s">
        <v>106</v>
      </c>
      <c r="BE253" s="190">
        <f>IF(N253="základní",J253,0)</f>
        <v>0</v>
      </c>
      <c r="BF253" s="190">
        <f>IF(N253="snížená",J253,0)</f>
        <v>0</v>
      </c>
      <c r="BG253" s="190">
        <f>IF(N253="zákl. přenesená",J253,0)</f>
        <v>0</v>
      </c>
      <c r="BH253" s="190">
        <f>IF(N253="sníž. přenesená",J253,0)</f>
        <v>0</v>
      </c>
      <c r="BI253" s="190">
        <f>IF(N253="nulová",J253,0)</f>
        <v>0</v>
      </c>
      <c r="BJ253" s="189" t="s">
        <v>38</v>
      </c>
      <c r="BK253" s="190">
        <f>ROUND(I253*H253,2)</f>
        <v>0</v>
      </c>
      <c r="BL253" s="189" t="s">
        <v>113</v>
      </c>
      <c r="BM253" s="189" t="s">
        <v>336</v>
      </c>
    </row>
    <row r="254" spans="2:65" s="239" customFormat="1" x14ac:dyDescent="0.3">
      <c r="B254" s="244"/>
      <c r="D254" s="232" t="s">
        <v>115</v>
      </c>
      <c r="E254" s="240" t="s">
        <v>1</v>
      </c>
      <c r="F254" s="246" t="s">
        <v>116</v>
      </c>
      <c r="H254" s="240" t="s">
        <v>1</v>
      </c>
      <c r="I254" s="245"/>
      <c r="L254" s="244"/>
      <c r="M254" s="243"/>
      <c r="N254" s="242"/>
      <c r="O254" s="242"/>
      <c r="P254" s="242"/>
      <c r="Q254" s="242"/>
      <c r="R254" s="242"/>
      <c r="S254" s="242"/>
      <c r="T254" s="241"/>
      <c r="AT254" s="240" t="s">
        <v>115</v>
      </c>
      <c r="AU254" s="240" t="s">
        <v>42</v>
      </c>
      <c r="AV254" s="239" t="s">
        <v>38</v>
      </c>
      <c r="AW254" s="239" t="s">
        <v>19</v>
      </c>
      <c r="AX254" s="239" t="s">
        <v>37</v>
      </c>
      <c r="AY254" s="240" t="s">
        <v>106</v>
      </c>
    </row>
    <row r="255" spans="2:65" s="223" customFormat="1" x14ac:dyDescent="0.3">
      <c r="B255" s="228"/>
      <c r="D255" s="232" t="s">
        <v>115</v>
      </c>
      <c r="E255" s="224" t="s">
        <v>1</v>
      </c>
      <c r="F255" s="231" t="s">
        <v>337</v>
      </c>
      <c r="H255" s="230">
        <v>53.48</v>
      </c>
      <c r="I255" s="229"/>
      <c r="L255" s="228"/>
      <c r="M255" s="227"/>
      <c r="N255" s="226"/>
      <c r="O255" s="226"/>
      <c r="P255" s="226"/>
      <c r="Q255" s="226"/>
      <c r="R255" s="226"/>
      <c r="S255" s="226"/>
      <c r="T255" s="225"/>
      <c r="AT255" s="224" t="s">
        <v>115</v>
      </c>
      <c r="AU255" s="224" t="s">
        <v>42</v>
      </c>
      <c r="AV255" s="223" t="s">
        <v>42</v>
      </c>
      <c r="AW255" s="223" t="s">
        <v>19</v>
      </c>
      <c r="AX255" s="223" t="s">
        <v>37</v>
      </c>
      <c r="AY255" s="224" t="s">
        <v>106</v>
      </c>
    </row>
    <row r="256" spans="2:65" s="223" customFormat="1" x14ac:dyDescent="0.3">
      <c r="B256" s="228"/>
      <c r="D256" s="232" t="s">
        <v>115</v>
      </c>
      <c r="E256" s="224" t="s">
        <v>1</v>
      </c>
      <c r="F256" s="231" t="s">
        <v>338</v>
      </c>
      <c r="H256" s="230">
        <v>19.8</v>
      </c>
      <c r="I256" s="229"/>
      <c r="L256" s="228"/>
      <c r="M256" s="227"/>
      <c r="N256" s="226"/>
      <c r="O256" s="226"/>
      <c r="P256" s="226"/>
      <c r="Q256" s="226"/>
      <c r="R256" s="226"/>
      <c r="S256" s="226"/>
      <c r="T256" s="225"/>
      <c r="AT256" s="224" t="s">
        <v>115</v>
      </c>
      <c r="AU256" s="224" t="s">
        <v>42</v>
      </c>
      <c r="AV256" s="223" t="s">
        <v>42</v>
      </c>
      <c r="AW256" s="223" t="s">
        <v>19</v>
      </c>
      <c r="AX256" s="223" t="s">
        <v>37</v>
      </c>
      <c r="AY256" s="224" t="s">
        <v>106</v>
      </c>
    </row>
    <row r="257" spans="2:51" s="239" customFormat="1" x14ac:dyDescent="0.3">
      <c r="B257" s="244"/>
      <c r="D257" s="232" t="s">
        <v>115</v>
      </c>
      <c r="E257" s="240" t="s">
        <v>1</v>
      </c>
      <c r="F257" s="246" t="s">
        <v>339</v>
      </c>
      <c r="H257" s="240" t="s">
        <v>1</v>
      </c>
      <c r="I257" s="245"/>
      <c r="L257" s="244"/>
      <c r="M257" s="243"/>
      <c r="N257" s="242"/>
      <c r="O257" s="242"/>
      <c r="P257" s="242"/>
      <c r="Q257" s="242"/>
      <c r="R257" s="242"/>
      <c r="S257" s="242"/>
      <c r="T257" s="241"/>
      <c r="AT257" s="240" t="s">
        <v>115</v>
      </c>
      <c r="AU257" s="240" t="s">
        <v>42</v>
      </c>
      <c r="AV257" s="239" t="s">
        <v>38</v>
      </c>
      <c r="AW257" s="239" t="s">
        <v>19</v>
      </c>
      <c r="AX257" s="239" t="s">
        <v>37</v>
      </c>
      <c r="AY257" s="240" t="s">
        <v>106</v>
      </c>
    </row>
    <row r="258" spans="2:51" s="239" customFormat="1" x14ac:dyDescent="0.3">
      <c r="B258" s="244"/>
      <c r="D258" s="232" t="s">
        <v>115</v>
      </c>
      <c r="E258" s="240" t="s">
        <v>1</v>
      </c>
      <c r="F258" s="246" t="s">
        <v>340</v>
      </c>
      <c r="H258" s="240" t="s">
        <v>1</v>
      </c>
      <c r="I258" s="245"/>
      <c r="L258" s="244"/>
      <c r="M258" s="243"/>
      <c r="N258" s="242"/>
      <c r="O258" s="242"/>
      <c r="P258" s="242"/>
      <c r="Q258" s="242"/>
      <c r="R258" s="242"/>
      <c r="S258" s="242"/>
      <c r="T258" s="241"/>
      <c r="AT258" s="240" t="s">
        <v>115</v>
      </c>
      <c r="AU258" s="240" t="s">
        <v>42</v>
      </c>
      <c r="AV258" s="239" t="s">
        <v>38</v>
      </c>
      <c r="AW258" s="239" t="s">
        <v>19</v>
      </c>
      <c r="AX258" s="239" t="s">
        <v>37</v>
      </c>
      <c r="AY258" s="240" t="s">
        <v>106</v>
      </c>
    </row>
    <row r="259" spans="2:51" s="223" customFormat="1" x14ac:dyDescent="0.3">
      <c r="B259" s="228"/>
      <c r="D259" s="232" t="s">
        <v>115</v>
      </c>
      <c r="E259" s="224" t="s">
        <v>1</v>
      </c>
      <c r="F259" s="231" t="s">
        <v>341</v>
      </c>
      <c r="H259" s="230">
        <v>8.6</v>
      </c>
      <c r="I259" s="229"/>
      <c r="L259" s="228"/>
      <c r="M259" s="227"/>
      <c r="N259" s="226"/>
      <c r="O259" s="226"/>
      <c r="P259" s="226"/>
      <c r="Q259" s="226"/>
      <c r="R259" s="226"/>
      <c r="S259" s="226"/>
      <c r="T259" s="225"/>
      <c r="AT259" s="224" t="s">
        <v>115</v>
      </c>
      <c r="AU259" s="224" t="s">
        <v>42</v>
      </c>
      <c r="AV259" s="223" t="s">
        <v>42</v>
      </c>
      <c r="AW259" s="223" t="s">
        <v>19</v>
      </c>
      <c r="AX259" s="223" t="s">
        <v>37</v>
      </c>
      <c r="AY259" s="224" t="s">
        <v>106</v>
      </c>
    </row>
    <row r="260" spans="2:51" s="223" customFormat="1" x14ac:dyDescent="0.3">
      <c r="B260" s="228"/>
      <c r="D260" s="232" t="s">
        <v>115</v>
      </c>
      <c r="E260" s="224" t="s">
        <v>1</v>
      </c>
      <c r="F260" s="231" t="s">
        <v>342</v>
      </c>
      <c r="H260" s="230">
        <v>9.6</v>
      </c>
      <c r="I260" s="229"/>
      <c r="L260" s="228"/>
      <c r="M260" s="227"/>
      <c r="N260" s="226"/>
      <c r="O260" s="226"/>
      <c r="P260" s="226"/>
      <c r="Q260" s="226"/>
      <c r="R260" s="226"/>
      <c r="S260" s="226"/>
      <c r="T260" s="225"/>
      <c r="AT260" s="224" t="s">
        <v>115</v>
      </c>
      <c r="AU260" s="224" t="s">
        <v>42</v>
      </c>
      <c r="AV260" s="223" t="s">
        <v>42</v>
      </c>
      <c r="AW260" s="223" t="s">
        <v>19</v>
      </c>
      <c r="AX260" s="223" t="s">
        <v>37</v>
      </c>
      <c r="AY260" s="224" t="s">
        <v>106</v>
      </c>
    </row>
    <row r="261" spans="2:51" s="223" customFormat="1" x14ac:dyDescent="0.3">
      <c r="B261" s="228"/>
      <c r="D261" s="232" t="s">
        <v>115</v>
      </c>
      <c r="E261" s="224" t="s">
        <v>1</v>
      </c>
      <c r="F261" s="231" t="s">
        <v>343</v>
      </c>
      <c r="H261" s="230">
        <v>12.2</v>
      </c>
      <c r="I261" s="229"/>
      <c r="L261" s="228"/>
      <c r="M261" s="227"/>
      <c r="N261" s="226"/>
      <c r="O261" s="226"/>
      <c r="P261" s="226"/>
      <c r="Q261" s="226"/>
      <c r="R261" s="226"/>
      <c r="S261" s="226"/>
      <c r="T261" s="225"/>
      <c r="AT261" s="224" t="s">
        <v>115</v>
      </c>
      <c r="AU261" s="224" t="s">
        <v>42</v>
      </c>
      <c r="AV261" s="223" t="s">
        <v>42</v>
      </c>
      <c r="AW261" s="223" t="s">
        <v>19</v>
      </c>
      <c r="AX261" s="223" t="s">
        <v>37</v>
      </c>
      <c r="AY261" s="224" t="s">
        <v>106</v>
      </c>
    </row>
    <row r="262" spans="2:51" s="223" customFormat="1" x14ac:dyDescent="0.3">
      <c r="B262" s="228"/>
      <c r="D262" s="232" t="s">
        <v>115</v>
      </c>
      <c r="E262" s="224" t="s">
        <v>1</v>
      </c>
      <c r="F262" s="231" t="s">
        <v>344</v>
      </c>
      <c r="H262" s="230">
        <v>12.7</v>
      </c>
      <c r="I262" s="229"/>
      <c r="L262" s="228"/>
      <c r="M262" s="227"/>
      <c r="N262" s="226"/>
      <c r="O262" s="226"/>
      <c r="P262" s="226"/>
      <c r="Q262" s="226"/>
      <c r="R262" s="226"/>
      <c r="S262" s="226"/>
      <c r="T262" s="225"/>
      <c r="AT262" s="224" t="s">
        <v>115</v>
      </c>
      <c r="AU262" s="224" t="s">
        <v>42</v>
      </c>
      <c r="AV262" s="223" t="s">
        <v>42</v>
      </c>
      <c r="AW262" s="223" t="s">
        <v>19</v>
      </c>
      <c r="AX262" s="223" t="s">
        <v>37</v>
      </c>
      <c r="AY262" s="224" t="s">
        <v>106</v>
      </c>
    </row>
    <row r="263" spans="2:51" s="223" customFormat="1" x14ac:dyDescent="0.3">
      <c r="B263" s="228"/>
      <c r="D263" s="232" t="s">
        <v>115</v>
      </c>
      <c r="E263" s="224" t="s">
        <v>1</v>
      </c>
      <c r="F263" s="231" t="s">
        <v>345</v>
      </c>
      <c r="H263" s="230">
        <v>9.5</v>
      </c>
      <c r="I263" s="229"/>
      <c r="L263" s="228"/>
      <c r="M263" s="227"/>
      <c r="N263" s="226"/>
      <c r="O263" s="226"/>
      <c r="P263" s="226"/>
      <c r="Q263" s="226"/>
      <c r="R263" s="226"/>
      <c r="S263" s="226"/>
      <c r="T263" s="225"/>
      <c r="AT263" s="224" t="s">
        <v>115</v>
      </c>
      <c r="AU263" s="224" t="s">
        <v>42</v>
      </c>
      <c r="AV263" s="223" t="s">
        <v>42</v>
      </c>
      <c r="AW263" s="223" t="s">
        <v>19</v>
      </c>
      <c r="AX263" s="223" t="s">
        <v>37</v>
      </c>
      <c r="AY263" s="224" t="s">
        <v>106</v>
      </c>
    </row>
    <row r="264" spans="2:51" s="223" customFormat="1" x14ac:dyDescent="0.3">
      <c r="B264" s="228"/>
      <c r="D264" s="232" t="s">
        <v>115</v>
      </c>
      <c r="E264" s="224" t="s">
        <v>1</v>
      </c>
      <c r="F264" s="231" t="s">
        <v>346</v>
      </c>
      <c r="H264" s="230">
        <v>8.5</v>
      </c>
      <c r="I264" s="229"/>
      <c r="L264" s="228"/>
      <c r="M264" s="227"/>
      <c r="N264" s="226"/>
      <c r="O264" s="226"/>
      <c r="P264" s="226"/>
      <c r="Q264" s="226"/>
      <c r="R264" s="226"/>
      <c r="S264" s="226"/>
      <c r="T264" s="225"/>
      <c r="AT264" s="224" t="s">
        <v>115</v>
      </c>
      <c r="AU264" s="224" t="s">
        <v>42</v>
      </c>
      <c r="AV264" s="223" t="s">
        <v>42</v>
      </c>
      <c r="AW264" s="223" t="s">
        <v>19</v>
      </c>
      <c r="AX264" s="223" t="s">
        <v>37</v>
      </c>
      <c r="AY264" s="224" t="s">
        <v>106</v>
      </c>
    </row>
    <row r="265" spans="2:51" s="223" customFormat="1" x14ac:dyDescent="0.3">
      <c r="B265" s="228"/>
      <c r="D265" s="232" t="s">
        <v>115</v>
      </c>
      <c r="E265" s="224" t="s">
        <v>1</v>
      </c>
      <c r="F265" s="231" t="s">
        <v>347</v>
      </c>
      <c r="H265" s="230">
        <v>8.3000000000000007</v>
      </c>
      <c r="I265" s="229"/>
      <c r="L265" s="228"/>
      <c r="M265" s="227"/>
      <c r="N265" s="226"/>
      <c r="O265" s="226"/>
      <c r="P265" s="226"/>
      <c r="Q265" s="226"/>
      <c r="R265" s="226"/>
      <c r="S265" s="226"/>
      <c r="T265" s="225"/>
      <c r="AT265" s="224" t="s">
        <v>115</v>
      </c>
      <c r="AU265" s="224" t="s">
        <v>42</v>
      </c>
      <c r="AV265" s="223" t="s">
        <v>42</v>
      </c>
      <c r="AW265" s="223" t="s">
        <v>19</v>
      </c>
      <c r="AX265" s="223" t="s">
        <v>37</v>
      </c>
      <c r="AY265" s="224" t="s">
        <v>106</v>
      </c>
    </row>
    <row r="266" spans="2:51" s="223" customFormat="1" x14ac:dyDescent="0.3">
      <c r="B266" s="228"/>
      <c r="D266" s="232" t="s">
        <v>115</v>
      </c>
      <c r="E266" s="224" t="s">
        <v>1</v>
      </c>
      <c r="F266" s="231" t="s">
        <v>345</v>
      </c>
      <c r="H266" s="230">
        <v>9.5</v>
      </c>
      <c r="I266" s="229"/>
      <c r="L266" s="228"/>
      <c r="M266" s="227"/>
      <c r="N266" s="226"/>
      <c r="O266" s="226"/>
      <c r="P266" s="226"/>
      <c r="Q266" s="226"/>
      <c r="R266" s="226"/>
      <c r="S266" s="226"/>
      <c r="T266" s="225"/>
      <c r="AT266" s="224" t="s">
        <v>115</v>
      </c>
      <c r="AU266" s="224" t="s">
        <v>42</v>
      </c>
      <c r="AV266" s="223" t="s">
        <v>42</v>
      </c>
      <c r="AW266" s="223" t="s">
        <v>19</v>
      </c>
      <c r="AX266" s="223" t="s">
        <v>37</v>
      </c>
      <c r="AY266" s="224" t="s">
        <v>106</v>
      </c>
    </row>
    <row r="267" spans="2:51" s="223" customFormat="1" x14ac:dyDescent="0.3">
      <c r="B267" s="228"/>
      <c r="D267" s="232" t="s">
        <v>115</v>
      </c>
      <c r="E267" s="224" t="s">
        <v>1</v>
      </c>
      <c r="F267" s="231" t="s">
        <v>348</v>
      </c>
      <c r="H267" s="230">
        <v>12.6</v>
      </c>
      <c r="I267" s="229"/>
      <c r="L267" s="228"/>
      <c r="M267" s="227"/>
      <c r="N267" s="226"/>
      <c r="O267" s="226"/>
      <c r="P267" s="226"/>
      <c r="Q267" s="226"/>
      <c r="R267" s="226"/>
      <c r="S267" s="226"/>
      <c r="T267" s="225"/>
      <c r="AT267" s="224" t="s">
        <v>115</v>
      </c>
      <c r="AU267" s="224" t="s">
        <v>42</v>
      </c>
      <c r="AV267" s="223" t="s">
        <v>42</v>
      </c>
      <c r="AW267" s="223" t="s">
        <v>19</v>
      </c>
      <c r="AX267" s="223" t="s">
        <v>37</v>
      </c>
      <c r="AY267" s="224" t="s">
        <v>106</v>
      </c>
    </row>
    <row r="268" spans="2:51" s="223" customFormat="1" x14ac:dyDescent="0.3">
      <c r="B268" s="228"/>
      <c r="D268" s="232" t="s">
        <v>115</v>
      </c>
      <c r="E268" s="224" t="s">
        <v>1</v>
      </c>
      <c r="F268" s="231" t="s">
        <v>344</v>
      </c>
      <c r="H268" s="230">
        <v>12.7</v>
      </c>
      <c r="I268" s="229"/>
      <c r="L268" s="228"/>
      <c r="M268" s="227"/>
      <c r="N268" s="226"/>
      <c r="O268" s="226"/>
      <c r="P268" s="226"/>
      <c r="Q268" s="226"/>
      <c r="R268" s="226"/>
      <c r="S268" s="226"/>
      <c r="T268" s="225"/>
      <c r="AT268" s="224" t="s">
        <v>115</v>
      </c>
      <c r="AU268" s="224" t="s">
        <v>42</v>
      </c>
      <c r="AV268" s="223" t="s">
        <v>42</v>
      </c>
      <c r="AW268" s="223" t="s">
        <v>19</v>
      </c>
      <c r="AX268" s="223" t="s">
        <v>37</v>
      </c>
      <c r="AY268" s="224" t="s">
        <v>106</v>
      </c>
    </row>
    <row r="269" spans="2:51" s="223" customFormat="1" x14ac:dyDescent="0.3">
      <c r="B269" s="228"/>
      <c r="D269" s="232" t="s">
        <v>115</v>
      </c>
      <c r="E269" s="224" t="s">
        <v>1</v>
      </c>
      <c r="F269" s="231" t="s">
        <v>349</v>
      </c>
      <c r="H269" s="230">
        <v>9.4</v>
      </c>
      <c r="I269" s="229"/>
      <c r="L269" s="228"/>
      <c r="M269" s="227"/>
      <c r="N269" s="226"/>
      <c r="O269" s="226"/>
      <c r="P269" s="226"/>
      <c r="Q269" s="226"/>
      <c r="R269" s="226"/>
      <c r="S269" s="226"/>
      <c r="T269" s="225"/>
      <c r="AT269" s="224" t="s">
        <v>115</v>
      </c>
      <c r="AU269" s="224" t="s">
        <v>42</v>
      </c>
      <c r="AV269" s="223" t="s">
        <v>42</v>
      </c>
      <c r="AW269" s="223" t="s">
        <v>19</v>
      </c>
      <c r="AX269" s="223" t="s">
        <v>37</v>
      </c>
      <c r="AY269" s="224" t="s">
        <v>106</v>
      </c>
    </row>
    <row r="270" spans="2:51" s="223" customFormat="1" x14ac:dyDescent="0.3">
      <c r="B270" s="228"/>
      <c r="D270" s="232" t="s">
        <v>115</v>
      </c>
      <c r="E270" s="224" t="s">
        <v>1</v>
      </c>
      <c r="F270" s="231" t="s">
        <v>350</v>
      </c>
      <c r="H270" s="230">
        <v>8.4</v>
      </c>
      <c r="I270" s="229"/>
      <c r="L270" s="228"/>
      <c r="M270" s="227"/>
      <c r="N270" s="226"/>
      <c r="O270" s="226"/>
      <c r="P270" s="226"/>
      <c r="Q270" s="226"/>
      <c r="R270" s="226"/>
      <c r="S270" s="226"/>
      <c r="T270" s="225"/>
      <c r="AT270" s="224" t="s">
        <v>115</v>
      </c>
      <c r="AU270" s="224" t="s">
        <v>42</v>
      </c>
      <c r="AV270" s="223" t="s">
        <v>42</v>
      </c>
      <c r="AW270" s="223" t="s">
        <v>19</v>
      </c>
      <c r="AX270" s="223" t="s">
        <v>37</v>
      </c>
      <c r="AY270" s="224" t="s">
        <v>106</v>
      </c>
    </row>
    <row r="271" spans="2:51" s="223" customFormat="1" x14ac:dyDescent="0.3">
      <c r="B271" s="228"/>
      <c r="D271" s="232" t="s">
        <v>115</v>
      </c>
      <c r="E271" s="224" t="s">
        <v>1</v>
      </c>
      <c r="F271" s="231" t="s">
        <v>351</v>
      </c>
      <c r="H271" s="230">
        <v>60</v>
      </c>
      <c r="I271" s="229"/>
      <c r="L271" s="228"/>
      <c r="M271" s="227"/>
      <c r="N271" s="226"/>
      <c r="O271" s="226"/>
      <c r="P271" s="226"/>
      <c r="Q271" s="226"/>
      <c r="R271" s="226"/>
      <c r="S271" s="226"/>
      <c r="T271" s="225"/>
      <c r="AT271" s="224" t="s">
        <v>115</v>
      </c>
      <c r="AU271" s="224" t="s">
        <v>42</v>
      </c>
      <c r="AV271" s="223" t="s">
        <v>42</v>
      </c>
      <c r="AW271" s="223" t="s">
        <v>19</v>
      </c>
      <c r="AX271" s="223" t="s">
        <v>37</v>
      </c>
      <c r="AY271" s="224" t="s">
        <v>106</v>
      </c>
    </row>
    <row r="272" spans="2:51" s="223" customFormat="1" x14ac:dyDescent="0.3">
      <c r="B272" s="228"/>
      <c r="D272" s="232" t="s">
        <v>115</v>
      </c>
      <c r="E272" s="224" t="s">
        <v>1</v>
      </c>
      <c r="F272" s="231" t="s">
        <v>352</v>
      </c>
      <c r="H272" s="230">
        <v>51.6</v>
      </c>
      <c r="I272" s="229"/>
      <c r="L272" s="228"/>
      <c r="M272" s="227"/>
      <c r="N272" s="226"/>
      <c r="O272" s="226"/>
      <c r="P272" s="226"/>
      <c r="Q272" s="226"/>
      <c r="R272" s="226"/>
      <c r="S272" s="226"/>
      <c r="T272" s="225"/>
      <c r="AT272" s="224" t="s">
        <v>115</v>
      </c>
      <c r="AU272" s="224" t="s">
        <v>42</v>
      </c>
      <c r="AV272" s="223" t="s">
        <v>42</v>
      </c>
      <c r="AW272" s="223" t="s">
        <v>19</v>
      </c>
      <c r="AX272" s="223" t="s">
        <v>37</v>
      </c>
      <c r="AY272" s="224" t="s">
        <v>106</v>
      </c>
    </row>
    <row r="273" spans="2:65" s="223" customFormat="1" x14ac:dyDescent="0.3">
      <c r="B273" s="228"/>
      <c r="D273" s="232" t="s">
        <v>115</v>
      </c>
      <c r="E273" s="224" t="s">
        <v>1</v>
      </c>
      <c r="F273" s="231" t="s">
        <v>353</v>
      </c>
      <c r="H273" s="230">
        <v>14.2</v>
      </c>
      <c r="I273" s="229"/>
      <c r="L273" s="228"/>
      <c r="M273" s="227"/>
      <c r="N273" s="226"/>
      <c r="O273" s="226"/>
      <c r="P273" s="226"/>
      <c r="Q273" s="226"/>
      <c r="R273" s="226"/>
      <c r="S273" s="226"/>
      <c r="T273" s="225"/>
      <c r="AT273" s="224" t="s">
        <v>115</v>
      </c>
      <c r="AU273" s="224" t="s">
        <v>42</v>
      </c>
      <c r="AV273" s="223" t="s">
        <v>42</v>
      </c>
      <c r="AW273" s="223" t="s">
        <v>19</v>
      </c>
      <c r="AX273" s="223" t="s">
        <v>37</v>
      </c>
      <c r="AY273" s="224" t="s">
        <v>106</v>
      </c>
    </row>
    <row r="274" spans="2:65" s="223" customFormat="1" x14ac:dyDescent="0.3">
      <c r="B274" s="228"/>
      <c r="D274" s="232" t="s">
        <v>115</v>
      </c>
      <c r="E274" s="224" t="s">
        <v>1</v>
      </c>
      <c r="F274" s="231" t="s">
        <v>354</v>
      </c>
      <c r="H274" s="230">
        <v>17</v>
      </c>
      <c r="I274" s="229"/>
      <c r="L274" s="228"/>
      <c r="M274" s="227"/>
      <c r="N274" s="226"/>
      <c r="O274" s="226"/>
      <c r="P274" s="226"/>
      <c r="Q274" s="226"/>
      <c r="R274" s="226"/>
      <c r="S274" s="226"/>
      <c r="T274" s="225"/>
      <c r="AT274" s="224" t="s">
        <v>115</v>
      </c>
      <c r="AU274" s="224" t="s">
        <v>42</v>
      </c>
      <c r="AV274" s="223" t="s">
        <v>42</v>
      </c>
      <c r="AW274" s="223" t="s">
        <v>19</v>
      </c>
      <c r="AX274" s="223" t="s">
        <v>37</v>
      </c>
      <c r="AY274" s="224" t="s">
        <v>106</v>
      </c>
    </row>
    <row r="275" spans="2:65" s="223" customFormat="1" x14ac:dyDescent="0.3">
      <c r="B275" s="228"/>
      <c r="D275" s="232" t="s">
        <v>115</v>
      </c>
      <c r="E275" s="224" t="s">
        <v>1</v>
      </c>
      <c r="F275" s="231" t="s">
        <v>355</v>
      </c>
      <c r="H275" s="230">
        <v>14.3</v>
      </c>
      <c r="I275" s="229"/>
      <c r="L275" s="228"/>
      <c r="M275" s="227"/>
      <c r="N275" s="226"/>
      <c r="O275" s="226"/>
      <c r="P275" s="226"/>
      <c r="Q275" s="226"/>
      <c r="R275" s="226"/>
      <c r="S275" s="226"/>
      <c r="T275" s="225"/>
      <c r="AT275" s="224" t="s">
        <v>115</v>
      </c>
      <c r="AU275" s="224" t="s">
        <v>42</v>
      </c>
      <c r="AV275" s="223" t="s">
        <v>42</v>
      </c>
      <c r="AW275" s="223" t="s">
        <v>19</v>
      </c>
      <c r="AX275" s="223" t="s">
        <v>37</v>
      </c>
      <c r="AY275" s="224" t="s">
        <v>106</v>
      </c>
    </row>
    <row r="276" spans="2:65" s="239" customFormat="1" x14ac:dyDescent="0.3">
      <c r="B276" s="244"/>
      <c r="D276" s="232" t="s">
        <v>115</v>
      </c>
      <c r="E276" s="240" t="s">
        <v>1</v>
      </c>
      <c r="F276" s="246" t="s">
        <v>277</v>
      </c>
      <c r="H276" s="240" t="s">
        <v>1</v>
      </c>
      <c r="I276" s="245"/>
      <c r="L276" s="244"/>
      <c r="M276" s="243"/>
      <c r="N276" s="242"/>
      <c r="O276" s="242"/>
      <c r="P276" s="242"/>
      <c r="Q276" s="242"/>
      <c r="R276" s="242"/>
      <c r="S276" s="242"/>
      <c r="T276" s="241"/>
      <c r="AT276" s="240" t="s">
        <v>115</v>
      </c>
      <c r="AU276" s="240" t="s">
        <v>42</v>
      </c>
      <c r="AV276" s="239" t="s">
        <v>38</v>
      </c>
      <c r="AW276" s="239" t="s">
        <v>19</v>
      </c>
      <c r="AX276" s="239" t="s">
        <v>37</v>
      </c>
      <c r="AY276" s="240" t="s">
        <v>106</v>
      </c>
    </row>
    <row r="277" spans="2:65" s="223" customFormat="1" x14ac:dyDescent="0.3">
      <c r="B277" s="228"/>
      <c r="D277" s="232" t="s">
        <v>115</v>
      </c>
      <c r="E277" s="224" t="s">
        <v>1</v>
      </c>
      <c r="F277" s="231" t="s">
        <v>356</v>
      </c>
      <c r="H277" s="230">
        <v>33.840000000000003</v>
      </c>
      <c r="I277" s="229"/>
      <c r="L277" s="228"/>
      <c r="M277" s="227"/>
      <c r="N277" s="226"/>
      <c r="O277" s="226"/>
      <c r="P277" s="226"/>
      <c r="Q277" s="226"/>
      <c r="R277" s="226"/>
      <c r="S277" s="226"/>
      <c r="T277" s="225"/>
      <c r="AT277" s="224" t="s">
        <v>115</v>
      </c>
      <c r="AU277" s="224" t="s">
        <v>42</v>
      </c>
      <c r="AV277" s="223" t="s">
        <v>42</v>
      </c>
      <c r="AW277" s="223" t="s">
        <v>19</v>
      </c>
      <c r="AX277" s="223" t="s">
        <v>37</v>
      </c>
      <c r="AY277" s="224" t="s">
        <v>106</v>
      </c>
    </row>
    <row r="278" spans="2:65" s="223" customFormat="1" x14ac:dyDescent="0.3">
      <c r="B278" s="228"/>
      <c r="D278" s="232" t="s">
        <v>115</v>
      </c>
      <c r="E278" s="224" t="s">
        <v>1</v>
      </c>
      <c r="F278" s="231" t="s">
        <v>357</v>
      </c>
      <c r="H278" s="230">
        <v>20</v>
      </c>
      <c r="I278" s="229"/>
      <c r="L278" s="228"/>
      <c r="M278" s="227"/>
      <c r="N278" s="226"/>
      <c r="O278" s="226"/>
      <c r="P278" s="226"/>
      <c r="Q278" s="226"/>
      <c r="R278" s="226"/>
      <c r="S278" s="226"/>
      <c r="T278" s="225"/>
      <c r="AT278" s="224" t="s">
        <v>115</v>
      </c>
      <c r="AU278" s="224" t="s">
        <v>42</v>
      </c>
      <c r="AV278" s="223" t="s">
        <v>42</v>
      </c>
      <c r="AW278" s="223" t="s">
        <v>19</v>
      </c>
      <c r="AX278" s="223" t="s">
        <v>37</v>
      </c>
      <c r="AY278" s="224" t="s">
        <v>106</v>
      </c>
    </row>
    <row r="279" spans="2:65" s="223" customFormat="1" x14ac:dyDescent="0.3">
      <c r="B279" s="228"/>
      <c r="D279" s="232" t="s">
        <v>115</v>
      </c>
      <c r="E279" s="224" t="s">
        <v>1</v>
      </c>
      <c r="F279" s="231" t="s">
        <v>358</v>
      </c>
      <c r="H279" s="230">
        <v>30.08</v>
      </c>
      <c r="I279" s="229"/>
      <c r="L279" s="228"/>
      <c r="M279" s="227"/>
      <c r="N279" s="226"/>
      <c r="O279" s="226"/>
      <c r="P279" s="226"/>
      <c r="Q279" s="226"/>
      <c r="R279" s="226"/>
      <c r="S279" s="226"/>
      <c r="T279" s="225"/>
      <c r="AT279" s="224" t="s">
        <v>115</v>
      </c>
      <c r="AU279" s="224" t="s">
        <v>42</v>
      </c>
      <c r="AV279" s="223" t="s">
        <v>42</v>
      </c>
      <c r="AW279" s="223" t="s">
        <v>19</v>
      </c>
      <c r="AX279" s="223" t="s">
        <v>37</v>
      </c>
      <c r="AY279" s="224" t="s">
        <v>106</v>
      </c>
    </row>
    <row r="280" spans="2:65" s="239" customFormat="1" x14ac:dyDescent="0.3">
      <c r="B280" s="244"/>
      <c r="D280" s="232" t="s">
        <v>115</v>
      </c>
      <c r="E280" s="240" t="s">
        <v>1</v>
      </c>
      <c r="F280" s="246" t="s">
        <v>281</v>
      </c>
      <c r="H280" s="240" t="s">
        <v>1</v>
      </c>
      <c r="I280" s="245"/>
      <c r="L280" s="244"/>
      <c r="M280" s="243"/>
      <c r="N280" s="242"/>
      <c r="O280" s="242"/>
      <c r="P280" s="242"/>
      <c r="Q280" s="242"/>
      <c r="R280" s="242"/>
      <c r="S280" s="242"/>
      <c r="T280" s="241"/>
      <c r="AT280" s="240" t="s">
        <v>115</v>
      </c>
      <c r="AU280" s="240" t="s">
        <v>42</v>
      </c>
      <c r="AV280" s="239" t="s">
        <v>38</v>
      </c>
      <c r="AW280" s="239" t="s">
        <v>19</v>
      </c>
      <c r="AX280" s="239" t="s">
        <v>37</v>
      </c>
      <c r="AY280" s="240" t="s">
        <v>106</v>
      </c>
    </row>
    <row r="281" spans="2:65" s="223" customFormat="1" x14ac:dyDescent="0.3">
      <c r="B281" s="228"/>
      <c r="D281" s="232" t="s">
        <v>115</v>
      </c>
      <c r="E281" s="224" t="s">
        <v>1</v>
      </c>
      <c r="F281" s="231" t="s">
        <v>359</v>
      </c>
      <c r="H281" s="230">
        <v>49.92</v>
      </c>
      <c r="I281" s="229"/>
      <c r="L281" s="228"/>
      <c r="M281" s="227"/>
      <c r="N281" s="226"/>
      <c r="O281" s="226"/>
      <c r="P281" s="226"/>
      <c r="Q281" s="226"/>
      <c r="R281" s="226"/>
      <c r="S281" s="226"/>
      <c r="T281" s="225"/>
      <c r="AT281" s="224" t="s">
        <v>115</v>
      </c>
      <c r="AU281" s="224" t="s">
        <v>42</v>
      </c>
      <c r="AV281" s="223" t="s">
        <v>42</v>
      </c>
      <c r="AW281" s="223" t="s">
        <v>19</v>
      </c>
      <c r="AX281" s="223" t="s">
        <v>37</v>
      </c>
      <c r="AY281" s="224" t="s">
        <v>106</v>
      </c>
    </row>
    <row r="282" spans="2:65" s="223" customFormat="1" x14ac:dyDescent="0.3">
      <c r="B282" s="228"/>
      <c r="D282" s="232" t="s">
        <v>115</v>
      </c>
      <c r="E282" s="224" t="s">
        <v>1</v>
      </c>
      <c r="F282" s="231" t="s">
        <v>360</v>
      </c>
      <c r="H282" s="230">
        <v>20</v>
      </c>
      <c r="I282" s="229"/>
      <c r="L282" s="228"/>
      <c r="M282" s="227"/>
      <c r="N282" s="226"/>
      <c r="O282" s="226"/>
      <c r="P282" s="226"/>
      <c r="Q282" s="226"/>
      <c r="R282" s="226"/>
      <c r="S282" s="226"/>
      <c r="T282" s="225"/>
      <c r="AT282" s="224" t="s">
        <v>115</v>
      </c>
      <c r="AU282" s="224" t="s">
        <v>42</v>
      </c>
      <c r="AV282" s="223" t="s">
        <v>42</v>
      </c>
      <c r="AW282" s="223" t="s">
        <v>19</v>
      </c>
      <c r="AX282" s="223" t="s">
        <v>37</v>
      </c>
      <c r="AY282" s="224" t="s">
        <v>106</v>
      </c>
    </row>
    <row r="283" spans="2:65" s="223" customFormat="1" x14ac:dyDescent="0.3">
      <c r="B283" s="228"/>
      <c r="D283" s="232" t="s">
        <v>115</v>
      </c>
      <c r="E283" s="224" t="s">
        <v>1</v>
      </c>
      <c r="F283" s="231" t="s">
        <v>361</v>
      </c>
      <c r="H283" s="230">
        <v>32.799999999999997</v>
      </c>
      <c r="I283" s="229"/>
      <c r="L283" s="228"/>
      <c r="M283" s="227"/>
      <c r="N283" s="226"/>
      <c r="O283" s="226"/>
      <c r="P283" s="226"/>
      <c r="Q283" s="226"/>
      <c r="R283" s="226"/>
      <c r="S283" s="226"/>
      <c r="T283" s="225"/>
      <c r="AT283" s="224" t="s">
        <v>115</v>
      </c>
      <c r="AU283" s="224" t="s">
        <v>42</v>
      </c>
      <c r="AV283" s="223" t="s">
        <v>42</v>
      </c>
      <c r="AW283" s="223" t="s">
        <v>19</v>
      </c>
      <c r="AX283" s="223" t="s">
        <v>37</v>
      </c>
      <c r="AY283" s="224" t="s">
        <v>106</v>
      </c>
    </row>
    <row r="284" spans="2:65" s="223" customFormat="1" x14ac:dyDescent="0.3">
      <c r="B284" s="228"/>
      <c r="D284" s="232" t="s">
        <v>115</v>
      </c>
      <c r="E284" s="224" t="s">
        <v>1</v>
      </c>
      <c r="F284" s="231" t="s">
        <v>362</v>
      </c>
      <c r="H284" s="230">
        <v>11.46</v>
      </c>
      <c r="I284" s="229"/>
      <c r="L284" s="228"/>
      <c r="M284" s="227"/>
      <c r="N284" s="226"/>
      <c r="O284" s="226"/>
      <c r="P284" s="226"/>
      <c r="Q284" s="226"/>
      <c r="R284" s="226"/>
      <c r="S284" s="226"/>
      <c r="T284" s="225"/>
      <c r="AT284" s="224" t="s">
        <v>115</v>
      </c>
      <c r="AU284" s="224" t="s">
        <v>42</v>
      </c>
      <c r="AV284" s="223" t="s">
        <v>42</v>
      </c>
      <c r="AW284" s="223" t="s">
        <v>19</v>
      </c>
      <c r="AX284" s="223" t="s">
        <v>37</v>
      </c>
      <c r="AY284" s="224" t="s">
        <v>106</v>
      </c>
    </row>
    <row r="285" spans="2:65" s="223" customFormat="1" x14ac:dyDescent="0.3">
      <c r="B285" s="228"/>
      <c r="D285" s="232" t="s">
        <v>115</v>
      </c>
      <c r="E285" s="224" t="s">
        <v>1</v>
      </c>
      <c r="F285" s="231" t="s">
        <v>363</v>
      </c>
      <c r="H285" s="230">
        <v>23.4</v>
      </c>
      <c r="I285" s="229"/>
      <c r="L285" s="228"/>
      <c r="M285" s="227"/>
      <c r="N285" s="226"/>
      <c r="O285" s="226"/>
      <c r="P285" s="226"/>
      <c r="Q285" s="226"/>
      <c r="R285" s="226"/>
      <c r="S285" s="226"/>
      <c r="T285" s="225"/>
      <c r="AT285" s="224" t="s">
        <v>115</v>
      </c>
      <c r="AU285" s="224" t="s">
        <v>42</v>
      </c>
      <c r="AV285" s="223" t="s">
        <v>42</v>
      </c>
      <c r="AW285" s="223" t="s">
        <v>19</v>
      </c>
      <c r="AX285" s="223" t="s">
        <v>37</v>
      </c>
      <c r="AY285" s="224" t="s">
        <v>106</v>
      </c>
    </row>
    <row r="286" spans="2:65" s="223" customFormat="1" x14ac:dyDescent="0.3">
      <c r="B286" s="228"/>
      <c r="D286" s="232" t="s">
        <v>115</v>
      </c>
      <c r="E286" s="224" t="s">
        <v>1</v>
      </c>
      <c r="F286" s="231" t="s">
        <v>364</v>
      </c>
      <c r="H286" s="230">
        <v>86.4</v>
      </c>
      <c r="I286" s="229"/>
      <c r="L286" s="228"/>
      <c r="M286" s="227"/>
      <c r="N286" s="226"/>
      <c r="O286" s="226"/>
      <c r="P286" s="226"/>
      <c r="Q286" s="226"/>
      <c r="R286" s="226"/>
      <c r="S286" s="226"/>
      <c r="T286" s="225"/>
      <c r="AT286" s="224" t="s">
        <v>115</v>
      </c>
      <c r="AU286" s="224" t="s">
        <v>42</v>
      </c>
      <c r="AV286" s="223" t="s">
        <v>42</v>
      </c>
      <c r="AW286" s="223" t="s">
        <v>19</v>
      </c>
      <c r="AX286" s="223" t="s">
        <v>37</v>
      </c>
      <c r="AY286" s="224" t="s">
        <v>106</v>
      </c>
    </row>
    <row r="287" spans="2:65" s="223" customFormat="1" x14ac:dyDescent="0.3">
      <c r="B287" s="228"/>
      <c r="D287" s="236" t="s">
        <v>115</v>
      </c>
      <c r="E287" s="235" t="s">
        <v>1</v>
      </c>
      <c r="F287" s="234" t="s">
        <v>365</v>
      </c>
      <c r="H287" s="233">
        <v>126</v>
      </c>
      <c r="I287" s="229"/>
      <c r="L287" s="228"/>
      <c r="M287" s="227"/>
      <c r="N287" s="226"/>
      <c r="O287" s="226"/>
      <c r="P287" s="226"/>
      <c r="Q287" s="226"/>
      <c r="R287" s="226"/>
      <c r="S287" s="226"/>
      <c r="T287" s="225"/>
      <c r="AT287" s="224" t="s">
        <v>115</v>
      </c>
      <c r="AU287" s="224" t="s">
        <v>42</v>
      </c>
      <c r="AV287" s="223" t="s">
        <v>42</v>
      </c>
      <c r="AW287" s="223" t="s">
        <v>19</v>
      </c>
      <c r="AX287" s="223" t="s">
        <v>37</v>
      </c>
      <c r="AY287" s="224" t="s">
        <v>106</v>
      </c>
    </row>
    <row r="288" spans="2:65" s="184" customFormat="1" ht="22.5" customHeight="1" x14ac:dyDescent="0.3">
      <c r="B288" s="203"/>
      <c r="C288" s="256" t="s">
        <v>366</v>
      </c>
      <c r="D288" s="256" t="s">
        <v>175</v>
      </c>
      <c r="E288" s="255" t="s">
        <v>367</v>
      </c>
      <c r="F288" s="250" t="s">
        <v>368</v>
      </c>
      <c r="G288" s="254" t="s">
        <v>335</v>
      </c>
      <c r="H288" s="253">
        <v>825.59400000000005</v>
      </c>
      <c r="I288" s="252"/>
      <c r="J288" s="251">
        <f>ROUND(I288*H288,2)</f>
        <v>0</v>
      </c>
      <c r="K288" s="250" t="s">
        <v>112</v>
      </c>
      <c r="L288" s="249"/>
      <c r="M288" s="248" t="s">
        <v>1</v>
      </c>
      <c r="N288" s="247" t="s">
        <v>26</v>
      </c>
      <c r="O288" s="219"/>
      <c r="P288" s="218">
        <f>O288*H288</f>
        <v>0</v>
      </c>
      <c r="Q288" s="218">
        <v>3.0000000000000001E-5</v>
      </c>
      <c r="R288" s="218">
        <f>Q288*H288</f>
        <v>2.4767820000000003E-2</v>
      </c>
      <c r="S288" s="218">
        <v>0</v>
      </c>
      <c r="T288" s="217">
        <f>S288*H288</f>
        <v>0</v>
      </c>
      <c r="AR288" s="189" t="s">
        <v>149</v>
      </c>
      <c r="AT288" s="189" t="s">
        <v>175</v>
      </c>
      <c r="AU288" s="189" t="s">
        <v>42</v>
      </c>
      <c r="AY288" s="189" t="s">
        <v>106</v>
      </c>
      <c r="BE288" s="190">
        <f>IF(N288="základní",J288,0)</f>
        <v>0</v>
      </c>
      <c r="BF288" s="190">
        <f>IF(N288="snížená",J288,0)</f>
        <v>0</v>
      </c>
      <c r="BG288" s="190">
        <f>IF(N288="zákl. přenesená",J288,0)</f>
        <v>0</v>
      </c>
      <c r="BH288" s="190">
        <f>IF(N288="sníž. přenesená",J288,0)</f>
        <v>0</v>
      </c>
      <c r="BI288" s="190">
        <f>IF(N288="nulová",J288,0)</f>
        <v>0</v>
      </c>
      <c r="BJ288" s="189" t="s">
        <v>38</v>
      </c>
      <c r="BK288" s="190">
        <f>ROUND(I288*H288,2)</f>
        <v>0</v>
      </c>
      <c r="BL288" s="189" t="s">
        <v>113</v>
      </c>
      <c r="BM288" s="189" t="s">
        <v>369</v>
      </c>
    </row>
    <row r="289" spans="2:65" s="223" customFormat="1" x14ac:dyDescent="0.3">
      <c r="B289" s="228"/>
      <c r="D289" s="236" t="s">
        <v>115</v>
      </c>
      <c r="F289" s="234" t="s">
        <v>370</v>
      </c>
      <c r="H289" s="233">
        <v>825.59400000000005</v>
      </c>
      <c r="I289" s="229"/>
      <c r="L289" s="228"/>
      <c r="M289" s="227"/>
      <c r="N289" s="226"/>
      <c r="O289" s="226"/>
      <c r="P289" s="226"/>
      <c r="Q289" s="226"/>
      <c r="R289" s="226"/>
      <c r="S289" s="226"/>
      <c r="T289" s="225"/>
      <c r="AT289" s="224" t="s">
        <v>115</v>
      </c>
      <c r="AU289" s="224" t="s">
        <v>42</v>
      </c>
      <c r="AV289" s="223" t="s">
        <v>42</v>
      </c>
      <c r="AW289" s="223" t="s">
        <v>2</v>
      </c>
      <c r="AX289" s="223" t="s">
        <v>38</v>
      </c>
      <c r="AY289" s="224" t="s">
        <v>106</v>
      </c>
    </row>
    <row r="290" spans="2:65" s="184" customFormat="1" ht="22.5" customHeight="1" x14ac:dyDescent="0.3">
      <c r="B290" s="203"/>
      <c r="C290" s="202" t="s">
        <v>371</v>
      </c>
      <c r="D290" s="202" t="s">
        <v>108</v>
      </c>
      <c r="E290" s="201" t="s">
        <v>372</v>
      </c>
      <c r="F290" s="196" t="s">
        <v>373</v>
      </c>
      <c r="G290" s="200" t="s">
        <v>335</v>
      </c>
      <c r="H290" s="199">
        <v>427.26</v>
      </c>
      <c r="I290" s="198"/>
      <c r="J290" s="197">
        <f>ROUND(I290*H290,2)</f>
        <v>0</v>
      </c>
      <c r="K290" s="196" t="s">
        <v>112</v>
      </c>
      <c r="L290" s="185"/>
      <c r="M290" s="195" t="s">
        <v>1</v>
      </c>
      <c r="N290" s="220" t="s">
        <v>26</v>
      </c>
      <c r="O290" s="219"/>
      <c r="P290" s="218">
        <f>O290*H290</f>
        <v>0</v>
      </c>
      <c r="Q290" s="218">
        <v>0</v>
      </c>
      <c r="R290" s="218">
        <f>Q290*H290</f>
        <v>0</v>
      </c>
      <c r="S290" s="218">
        <v>0</v>
      </c>
      <c r="T290" s="217">
        <f>S290*H290</f>
        <v>0</v>
      </c>
      <c r="AR290" s="189" t="s">
        <v>113</v>
      </c>
      <c r="AT290" s="189" t="s">
        <v>108</v>
      </c>
      <c r="AU290" s="189" t="s">
        <v>42</v>
      </c>
      <c r="AY290" s="189" t="s">
        <v>106</v>
      </c>
      <c r="BE290" s="190">
        <f>IF(N290="základní",J290,0)</f>
        <v>0</v>
      </c>
      <c r="BF290" s="190">
        <f>IF(N290="snížená",J290,0)</f>
        <v>0</v>
      </c>
      <c r="BG290" s="190">
        <f>IF(N290="zákl. přenesená",J290,0)</f>
        <v>0</v>
      </c>
      <c r="BH290" s="190">
        <f>IF(N290="sníž. přenesená",J290,0)</f>
        <v>0</v>
      </c>
      <c r="BI290" s="190">
        <f>IF(N290="nulová",J290,0)</f>
        <v>0</v>
      </c>
      <c r="BJ290" s="189" t="s">
        <v>38</v>
      </c>
      <c r="BK290" s="190">
        <f>ROUND(I290*H290,2)</f>
        <v>0</v>
      </c>
      <c r="BL290" s="189" t="s">
        <v>113</v>
      </c>
      <c r="BM290" s="189" t="s">
        <v>374</v>
      </c>
    </row>
    <row r="291" spans="2:65" s="239" customFormat="1" x14ac:dyDescent="0.3">
      <c r="B291" s="244"/>
      <c r="D291" s="232" t="s">
        <v>115</v>
      </c>
      <c r="E291" s="240" t="s">
        <v>1</v>
      </c>
      <c r="F291" s="246" t="s">
        <v>375</v>
      </c>
      <c r="H291" s="240" t="s">
        <v>1</v>
      </c>
      <c r="I291" s="245"/>
      <c r="L291" s="244"/>
      <c r="M291" s="243"/>
      <c r="N291" s="242"/>
      <c r="O291" s="242"/>
      <c r="P291" s="242"/>
      <c r="Q291" s="242"/>
      <c r="R291" s="242"/>
      <c r="S291" s="242"/>
      <c r="T291" s="241"/>
      <c r="AT291" s="240" t="s">
        <v>115</v>
      </c>
      <c r="AU291" s="240" t="s">
        <v>42</v>
      </c>
      <c r="AV291" s="239" t="s">
        <v>38</v>
      </c>
      <c r="AW291" s="239" t="s">
        <v>19</v>
      </c>
      <c r="AX291" s="239" t="s">
        <v>37</v>
      </c>
      <c r="AY291" s="240" t="s">
        <v>106</v>
      </c>
    </row>
    <row r="292" spans="2:65" s="223" customFormat="1" x14ac:dyDescent="0.3">
      <c r="B292" s="228"/>
      <c r="D292" s="232" t="s">
        <v>115</v>
      </c>
      <c r="E292" s="224" t="s">
        <v>1</v>
      </c>
      <c r="F292" s="231" t="s">
        <v>376</v>
      </c>
      <c r="H292" s="230">
        <v>70.58</v>
      </c>
      <c r="I292" s="229"/>
      <c r="L292" s="228"/>
      <c r="M292" s="227"/>
      <c r="N292" s="226"/>
      <c r="O292" s="226"/>
      <c r="P292" s="226"/>
      <c r="Q292" s="226"/>
      <c r="R292" s="226"/>
      <c r="S292" s="226"/>
      <c r="T292" s="225"/>
      <c r="AT292" s="224" t="s">
        <v>115</v>
      </c>
      <c r="AU292" s="224" t="s">
        <v>42</v>
      </c>
      <c r="AV292" s="223" t="s">
        <v>42</v>
      </c>
      <c r="AW292" s="223" t="s">
        <v>19</v>
      </c>
      <c r="AX292" s="223" t="s">
        <v>37</v>
      </c>
      <c r="AY292" s="224" t="s">
        <v>106</v>
      </c>
    </row>
    <row r="293" spans="2:65" s="239" customFormat="1" x14ac:dyDescent="0.3">
      <c r="B293" s="244"/>
      <c r="D293" s="232" t="s">
        <v>115</v>
      </c>
      <c r="E293" s="240" t="s">
        <v>1</v>
      </c>
      <c r="F293" s="246" t="s">
        <v>377</v>
      </c>
      <c r="H293" s="240" t="s">
        <v>1</v>
      </c>
      <c r="I293" s="245"/>
      <c r="L293" s="244"/>
      <c r="M293" s="243"/>
      <c r="N293" s="242"/>
      <c r="O293" s="242"/>
      <c r="P293" s="242"/>
      <c r="Q293" s="242"/>
      <c r="R293" s="242"/>
      <c r="S293" s="242"/>
      <c r="T293" s="241"/>
      <c r="AT293" s="240" t="s">
        <v>115</v>
      </c>
      <c r="AU293" s="240" t="s">
        <v>42</v>
      </c>
      <c r="AV293" s="239" t="s">
        <v>38</v>
      </c>
      <c r="AW293" s="239" t="s">
        <v>19</v>
      </c>
      <c r="AX293" s="239" t="s">
        <v>37</v>
      </c>
      <c r="AY293" s="240" t="s">
        <v>106</v>
      </c>
    </row>
    <row r="294" spans="2:65" s="223" customFormat="1" x14ac:dyDescent="0.3">
      <c r="B294" s="228"/>
      <c r="D294" s="232" t="s">
        <v>115</v>
      </c>
      <c r="E294" s="224" t="s">
        <v>1</v>
      </c>
      <c r="F294" s="231" t="s">
        <v>378</v>
      </c>
      <c r="H294" s="230">
        <v>51.84</v>
      </c>
      <c r="I294" s="229"/>
      <c r="L294" s="228"/>
      <c r="M294" s="227"/>
      <c r="N294" s="226"/>
      <c r="O294" s="226"/>
      <c r="P294" s="226"/>
      <c r="Q294" s="226"/>
      <c r="R294" s="226"/>
      <c r="S294" s="226"/>
      <c r="T294" s="225"/>
      <c r="AT294" s="224" t="s">
        <v>115</v>
      </c>
      <c r="AU294" s="224" t="s">
        <v>42</v>
      </c>
      <c r="AV294" s="223" t="s">
        <v>42</v>
      </c>
      <c r="AW294" s="223" t="s">
        <v>19</v>
      </c>
      <c r="AX294" s="223" t="s">
        <v>37</v>
      </c>
      <c r="AY294" s="224" t="s">
        <v>106</v>
      </c>
    </row>
    <row r="295" spans="2:65" s="223" customFormat="1" x14ac:dyDescent="0.3">
      <c r="B295" s="228"/>
      <c r="D295" s="232" t="s">
        <v>115</v>
      </c>
      <c r="E295" s="224" t="s">
        <v>1</v>
      </c>
      <c r="F295" s="231" t="s">
        <v>379</v>
      </c>
      <c r="H295" s="230">
        <v>29.44</v>
      </c>
      <c r="I295" s="229"/>
      <c r="L295" s="228"/>
      <c r="M295" s="227"/>
      <c r="N295" s="226"/>
      <c r="O295" s="226"/>
      <c r="P295" s="226"/>
      <c r="Q295" s="226"/>
      <c r="R295" s="226"/>
      <c r="S295" s="226"/>
      <c r="T295" s="225"/>
      <c r="AT295" s="224" t="s">
        <v>115</v>
      </c>
      <c r="AU295" s="224" t="s">
        <v>42</v>
      </c>
      <c r="AV295" s="223" t="s">
        <v>42</v>
      </c>
      <c r="AW295" s="223" t="s">
        <v>19</v>
      </c>
      <c r="AX295" s="223" t="s">
        <v>37</v>
      </c>
      <c r="AY295" s="224" t="s">
        <v>106</v>
      </c>
    </row>
    <row r="296" spans="2:65" s="223" customFormat="1" x14ac:dyDescent="0.3">
      <c r="B296" s="228"/>
      <c r="D296" s="232" t="s">
        <v>115</v>
      </c>
      <c r="E296" s="224" t="s">
        <v>1</v>
      </c>
      <c r="F296" s="231" t="s">
        <v>380</v>
      </c>
      <c r="H296" s="230">
        <v>48.96</v>
      </c>
      <c r="I296" s="229"/>
      <c r="L296" s="228"/>
      <c r="M296" s="227"/>
      <c r="N296" s="226"/>
      <c r="O296" s="226"/>
      <c r="P296" s="226"/>
      <c r="Q296" s="226"/>
      <c r="R296" s="226"/>
      <c r="S296" s="226"/>
      <c r="T296" s="225"/>
      <c r="AT296" s="224" t="s">
        <v>115</v>
      </c>
      <c r="AU296" s="224" t="s">
        <v>42</v>
      </c>
      <c r="AV296" s="223" t="s">
        <v>42</v>
      </c>
      <c r="AW296" s="223" t="s">
        <v>19</v>
      </c>
      <c r="AX296" s="223" t="s">
        <v>37</v>
      </c>
      <c r="AY296" s="224" t="s">
        <v>106</v>
      </c>
    </row>
    <row r="297" spans="2:65" s="239" customFormat="1" x14ac:dyDescent="0.3">
      <c r="B297" s="244"/>
      <c r="D297" s="232" t="s">
        <v>115</v>
      </c>
      <c r="E297" s="240" t="s">
        <v>1</v>
      </c>
      <c r="F297" s="246" t="s">
        <v>381</v>
      </c>
      <c r="H297" s="240" t="s">
        <v>1</v>
      </c>
      <c r="I297" s="245"/>
      <c r="L297" s="244"/>
      <c r="M297" s="243"/>
      <c r="N297" s="242"/>
      <c r="O297" s="242"/>
      <c r="P297" s="242"/>
      <c r="Q297" s="242"/>
      <c r="R297" s="242"/>
      <c r="S297" s="242"/>
      <c r="T297" s="241"/>
      <c r="AT297" s="240" t="s">
        <v>115</v>
      </c>
      <c r="AU297" s="240" t="s">
        <v>42</v>
      </c>
      <c r="AV297" s="239" t="s">
        <v>38</v>
      </c>
      <c r="AW297" s="239" t="s">
        <v>19</v>
      </c>
      <c r="AX297" s="239" t="s">
        <v>37</v>
      </c>
      <c r="AY297" s="240" t="s">
        <v>106</v>
      </c>
    </row>
    <row r="298" spans="2:65" s="223" customFormat="1" x14ac:dyDescent="0.3">
      <c r="B298" s="228"/>
      <c r="D298" s="232" t="s">
        <v>115</v>
      </c>
      <c r="E298" s="224" t="s">
        <v>1</v>
      </c>
      <c r="F298" s="231" t="s">
        <v>382</v>
      </c>
      <c r="H298" s="230">
        <v>78.72</v>
      </c>
      <c r="I298" s="229"/>
      <c r="L298" s="228"/>
      <c r="M298" s="227"/>
      <c r="N298" s="226"/>
      <c r="O298" s="226"/>
      <c r="P298" s="226"/>
      <c r="Q298" s="226"/>
      <c r="R298" s="226"/>
      <c r="S298" s="226"/>
      <c r="T298" s="225"/>
      <c r="AT298" s="224" t="s">
        <v>115</v>
      </c>
      <c r="AU298" s="224" t="s">
        <v>42</v>
      </c>
      <c r="AV298" s="223" t="s">
        <v>42</v>
      </c>
      <c r="AW298" s="223" t="s">
        <v>19</v>
      </c>
      <c r="AX298" s="223" t="s">
        <v>37</v>
      </c>
      <c r="AY298" s="224" t="s">
        <v>106</v>
      </c>
    </row>
    <row r="299" spans="2:65" s="223" customFormat="1" x14ac:dyDescent="0.3">
      <c r="B299" s="228"/>
      <c r="D299" s="232" t="s">
        <v>115</v>
      </c>
      <c r="E299" s="224" t="s">
        <v>1</v>
      </c>
      <c r="F299" s="231" t="s">
        <v>383</v>
      </c>
      <c r="H299" s="230">
        <v>29.36</v>
      </c>
      <c r="I299" s="229"/>
      <c r="L299" s="228"/>
      <c r="M299" s="227"/>
      <c r="N299" s="226"/>
      <c r="O299" s="226"/>
      <c r="P299" s="226"/>
      <c r="Q299" s="226"/>
      <c r="R299" s="226"/>
      <c r="S299" s="226"/>
      <c r="T299" s="225"/>
      <c r="AT299" s="224" t="s">
        <v>115</v>
      </c>
      <c r="AU299" s="224" t="s">
        <v>42</v>
      </c>
      <c r="AV299" s="223" t="s">
        <v>42</v>
      </c>
      <c r="AW299" s="223" t="s">
        <v>19</v>
      </c>
      <c r="AX299" s="223" t="s">
        <v>37</v>
      </c>
      <c r="AY299" s="224" t="s">
        <v>106</v>
      </c>
    </row>
    <row r="300" spans="2:65" s="223" customFormat="1" x14ac:dyDescent="0.3">
      <c r="B300" s="228"/>
      <c r="D300" s="232" t="s">
        <v>115</v>
      </c>
      <c r="E300" s="224" t="s">
        <v>1</v>
      </c>
      <c r="F300" s="231" t="s">
        <v>384</v>
      </c>
      <c r="H300" s="230">
        <v>48.64</v>
      </c>
      <c r="I300" s="229"/>
      <c r="L300" s="228"/>
      <c r="M300" s="227"/>
      <c r="N300" s="226"/>
      <c r="O300" s="226"/>
      <c r="P300" s="226"/>
      <c r="Q300" s="226"/>
      <c r="R300" s="226"/>
      <c r="S300" s="226"/>
      <c r="T300" s="225"/>
      <c r="AT300" s="224" t="s">
        <v>115</v>
      </c>
      <c r="AU300" s="224" t="s">
        <v>42</v>
      </c>
      <c r="AV300" s="223" t="s">
        <v>42</v>
      </c>
      <c r="AW300" s="223" t="s">
        <v>19</v>
      </c>
      <c r="AX300" s="223" t="s">
        <v>37</v>
      </c>
      <c r="AY300" s="224" t="s">
        <v>106</v>
      </c>
    </row>
    <row r="301" spans="2:65" s="223" customFormat="1" x14ac:dyDescent="0.3">
      <c r="B301" s="228"/>
      <c r="D301" s="232" t="s">
        <v>115</v>
      </c>
      <c r="E301" s="224" t="s">
        <v>1</v>
      </c>
      <c r="F301" s="231" t="s">
        <v>385</v>
      </c>
      <c r="H301" s="230">
        <v>22.92</v>
      </c>
      <c r="I301" s="229"/>
      <c r="L301" s="228"/>
      <c r="M301" s="227"/>
      <c r="N301" s="226"/>
      <c r="O301" s="226"/>
      <c r="P301" s="226"/>
      <c r="Q301" s="226"/>
      <c r="R301" s="226"/>
      <c r="S301" s="226"/>
      <c r="T301" s="225"/>
      <c r="AT301" s="224" t="s">
        <v>115</v>
      </c>
      <c r="AU301" s="224" t="s">
        <v>42</v>
      </c>
      <c r="AV301" s="223" t="s">
        <v>42</v>
      </c>
      <c r="AW301" s="223" t="s">
        <v>19</v>
      </c>
      <c r="AX301" s="223" t="s">
        <v>37</v>
      </c>
      <c r="AY301" s="224" t="s">
        <v>106</v>
      </c>
    </row>
    <row r="302" spans="2:65" s="223" customFormat="1" x14ac:dyDescent="0.3">
      <c r="B302" s="228"/>
      <c r="D302" s="236" t="s">
        <v>115</v>
      </c>
      <c r="E302" s="235" t="s">
        <v>1</v>
      </c>
      <c r="F302" s="234" t="s">
        <v>386</v>
      </c>
      <c r="H302" s="233">
        <v>46.8</v>
      </c>
      <c r="I302" s="229"/>
      <c r="L302" s="228"/>
      <c r="M302" s="227"/>
      <c r="N302" s="226"/>
      <c r="O302" s="226"/>
      <c r="P302" s="226"/>
      <c r="Q302" s="226"/>
      <c r="R302" s="226"/>
      <c r="S302" s="226"/>
      <c r="T302" s="225"/>
      <c r="AT302" s="224" t="s">
        <v>115</v>
      </c>
      <c r="AU302" s="224" t="s">
        <v>42</v>
      </c>
      <c r="AV302" s="223" t="s">
        <v>42</v>
      </c>
      <c r="AW302" s="223" t="s">
        <v>19</v>
      </c>
      <c r="AX302" s="223" t="s">
        <v>37</v>
      </c>
      <c r="AY302" s="224" t="s">
        <v>106</v>
      </c>
    </row>
    <row r="303" spans="2:65" s="184" customFormat="1" ht="22.5" customHeight="1" x14ac:dyDescent="0.3">
      <c r="B303" s="203"/>
      <c r="C303" s="256" t="s">
        <v>387</v>
      </c>
      <c r="D303" s="256" t="s">
        <v>175</v>
      </c>
      <c r="E303" s="255" t="s">
        <v>388</v>
      </c>
      <c r="F303" s="250" t="s">
        <v>389</v>
      </c>
      <c r="G303" s="254" t="s">
        <v>335</v>
      </c>
      <c r="H303" s="253">
        <v>448.62299999999999</v>
      </c>
      <c r="I303" s="252"/>
      <c r="J303" s="251">
        <f>ROUND(I303*H303,2)</f>
        <v>0</v>
      </c>
      <c r="K303" s="250" t="s">
        <v>112</v>
      </c>
      <c r="L303" s="249"/>
      <c r="M303" s="248" t="s">
        <v>1</v>
      </c>
      <c r="N303" s="247" t="s">
        <v>26</v>
      </c>
      <c r="O303" s="219"/>
      <c r="P303" s="218">
        <f>O303*H303</f>
        <v>0</v>
      </c>
      <c r="Q303" s="218">
        <v>3.0000000000000001E-5</v>
      </c>
      <c r="R303" s="218">
        <f>Q303*H303</f>
        <v>1.3458690000000001E-2</v>
      </c>
      <c r="S303" s="218">
        <v>0</v>
      </c>
      <c r="T303" s="217">
        <f>S303*H303</f>
        <v>0</v>
      </c>
      <c r="AR303" s="189" t="s">
        <v>149</v>
      </c>
      <c r="AT303" s="189" t="s">
        <v>175</v>
      </c>
      <c r="AU303" s="189" t="s">
        <v>42</v>
      </c>
      <c r="AY303" s="189" t="s">
        <v>106</v>
      </c>
      <c r="BE303" s="190">
        <f>IF(N303="základní",J303,0)</f>
        <v>0</v>
      </c>
      <c r="BF303" s="190">
        <f>IF(N303="snížená",J303,0)</f>
        <v>0</v>
      </c>
      <c r="BG303" s="190">
        <f>IF(N303="zákl. přenesená",J303,0)</f>
        <v>0</v>
      </c>
      <c r="BH303" s="190">
        <f>IF(N303="sníž. přenesená",J303,0)</f>
        <v>0</v>
      </c>
      <c r="BI303" s="190">
        <f>IF(N303="nulová",J303,0)</f>
        <v>0</v>
      </c>
      <c r="BJ303" s="189" t="s">
        <v>38</v>
      </c>
      <c r="BK303" s="190">
        <f>ROUND(I303*H303,2)</f>
        <v>0</v>
      </c>
      <c r="BL303" s="189" t="s">
        <v>113</v>
      </c>
      <c r="BM303" s="189" t="s">
        <v>390</v>
      </c>
    </row>
    <row r="304" spans="2:65" s="184" customFormat="1" ht="27" x14ac:dyDescent="0.3">
      <c r="B304" s="185"/>
      <c r="D304" s="232" t="s">
        <v>223</v>
      </c>
      <c r="F304" s="260" t="s">
        <v>391</v>
      </c>
      <c r="I304" s="259"/>
      <c r="L304" s="185"/>
      <c r="M304" s="258"/>
      <c r="N304" s="219"/>
      <c r="O304" s="219"/>
      <c r="P304" s="219"/>
      <c r="Q304" s="219"/>
      <c r="R304" s="219"/>
      <c r="S304" s="219"/>
      <c r="T304" s="257"/>
      <c r="AT304" s="189" t="s">
        <v>223</v>
      </c>
      <c r="AU304" s="189" t="s">
        <v>42</v>
      </c>
    </row>
    <row r="305" spans="2:65" s="223" customFormat="1" x14ac:dyDescent="0.3">
      <c r="B305" s="228"/>
      <c r="D305" s="236" t="s">
        <v>115</v>
      </c>
      <c r="F305" s="234" t="s">
        <v>392</v>
      </c>
      <c r="H305" s="233">
        <v>448.62299999999999</v>
      </c>
      <c r="I305" s="229"/>
      <c r="L305" s="228"/>
      <c r="M305" s="227"/>
      <c r="N305" s="226"/>
      <c r="O305" s="226"/>
      <c r="P305" s="226"/>
      <c r="Q305" s="226"/>
      <c r="R305" s="226"/>
      <c r="S305" s="226"/>
      <c r="T305" s="225"/>
      <c r="AT305" s="224" t="s">
        <v>115</v>
      </c>
      <c r="AU305" s="224" t="s">
        <v>42</v>
      </c>
      <c r="AV305" s="223" t="s">
        <v>42</v>
      </c>
      <c r="AW305" s="223" t="s">
        <v>2</v>
      </c>
      <c r="AX305" s="223" t="s">
        <v>38</v>
      </c>
      <c r="AY305" s="224" t="s">
        <v>106</v>
      </c>
    </row>
    <row r="306" spans="2:65" s="184" customFormat="1" ht="22.5" customHeight="1" x14ac:dyDescent="0.3">
      <c r="B306" s="203"/>
      <c r="C306" s="202" t="s">
        <v>393</v>
      </c>
      <c r="D306" s="202" t="s">
        <v>108</v>
      </c>
      <c r="E306" s="201" t="s">
        <v>394</v>
      </c>
      <c r="F306" s="196" t="s">
        <v>395</v>
      </c>
      <c r="G306" s="200" t="s">
        <v>111</v>
      </c>
      <c r="H306" s="199">
        <v>167.46</v>
      </c>
      <c r="I306" s="198"/>
      <c r="J306" s="197">
        <f>ROUND(I306*H306,2)</f>
        <v>0</v>
      </c>
      <c r="K306" s="196" t="s">
        <v>259</v>
      </c>
      <c r="L306" s="185"/>
      <c r="M306" s="195" t="s">
        <v>1</v>
      </c>
      <c r="N306" s="220" t="s">
        <v>26</v>
      </c>
      <c r="O306" s="219"/>
      <c r="P306" s="218">
        <f>O306*H306</f>
        <v>0</v>
      </c>
      <c r="Q306" s="218">
        <v>8.2500000000000004E-3</v>
      </c>
      <c r="R306" s="218">
        <f>Q306*H306</f>
        <v>1.381545</v>
      </c>
      <c r="S306" s="218">
        <v>0</v>
      </c>
      <c r="T306" s="217">
        <f>S306*H306</f>
        <v>0</v>
      </c>
      <c r="AR306" s="189" t="s">
        <v>113</v>
      </c>
      <c r="AT306" s="189" t="s">
        <v>108</v>
      </c>
      <c r="AU306" s="189" t="s">
        <v>42</v>
      </c>
      <c r="AY306" s="189" t="s">
        <v>106</v>
      </c>
      <c r="BE306" s="190">
        <f>IF(N306="základní",J306,0)</f>
        <v>0</v>
      </c>
      <c r="BF306" s="190">
        <f>IF(N306="snížená",J306,0)</f>
        <v>0</v>
      </c>
      <c r="BG306" s="190">
        <f>IF(N306="zákl. přenesená",J306,0)</f>
        <v>0</v>
      </c>
      <c r="BH306" s="190">
        <f>IF(N306="sníž. přenesená",J306,0)</f>
        <v>0</v>
      </c>
      <c r="BI306" s="190">
        <f>IF(N306="nulová",J306,0)</f>
        <v>0</v>
      </c>
      <c r="BJ306" s="189" t="s">
        <v>38</v>
      </c>
      <c r="BK306" s="190">
        <f>ROUND(I306*H306,2)</f>
        <v>0</v>
      </c>
      <c r="BL306" s="189" t="s">
        <v>113</v>
      </c>
      <c r="BM306" s="189" t="s">
        <v>396</v>
      </c>
    </row>
    <row r="307" spans="2:65" s="239" customFormat="1" x14ac:dyDescent="0.3">
      <c r="B307" s="244"/>
      <c r="D307" s="232" t="s">
        <v>115</v>
      </c>
      <c r="E307" s="240" t="s">
        <v>1</v>
      </c>
      <c r="F307" s="246" t="s">
        <v>339</v>
      </c>
      <c r="H307" s="240" t="s">
        <v>1</v>
      </c>
      <c r="I307" s="245"/>
      <c r="L307" s="244"/>
      <c r="M307" s="243"/>
      <c r="N307" s="242"/>
      <c r="O307" s="242"/>
      <c r="P307" s="242"/>
      <c r="Q307" s="242"/>
      <c r="R307" s="242"/>
      <c r="S307" s="242"/>
      <c r="T307" s="241"/>
      <c r="AT307" s="240" t="s">
        <v>115</v>
      </c>
      <c r="AU307" s="240" t="s">
        <v>42</v>
      </c>
      <c r="AV307" s="239" t="s">
        <v>38</v>
      </c>
      <c r="AW307" s="239" t="s">
        <v>19</v>
      </c>
      <c r="AX307" s="239" t="s">
        <v>37</v>
      </c>
      <c r="AY307" s="240" t="s">
        <v>106</v>
      </c>
    </row>
    <row r="308" spans="2:65" s="239" customFormat="1" x14ac:dyDescent="0.3">
      <c r="B308" s="244"/>
      <c r="D308" s="232" t="s">
        <v>115</v>
      </c>
      <c r="E308" s="240" t="s">
        <v>1</v>
      </c>
      <c r="F308" s="246" t="s">
        <v>397</v>
      </c>
      <c r="H308" s="240" t="s">
        <v>1</v>
      </c>
      <c r="I308" s="245"/>
      <c r="L308" s="244"/>
      <c r="M308" s="243"/>
      <c r="N308" s="242"/>
      <c r="O308" s="242"/>
      <c r="P308" s="242"/>
      <c r="Q308" s="242"/>
      <c r="R308" s="242"/>
      <c r="S308" s="242"/>
      <c r="T308" s="241"/>
      <c r="AT308" s="240" t="s">
        <v>115</v>
      </c>
      <c r="AU308" s="240" t="s">
        <v>42</v>
      </c>
      <c r="AV308" s="239" t="s">
        <v>38</v>
      </c>
      <c r="AW308" s="239" t="s">
        <v>19</v>
      </c>
      <c r="AX308" s="239" t="s">
        <v>37</v>
      </c>
      <c r="AY308" s="240" t="s">
        <v>106</v>
      </c>
    </row>
    <row r="309" spans="2:65" s="239" customFormat="1" x14ac:dyDescent="0.3">
      <c r="B309" s="244"/>
      <c r="D309" s="232" t="s">
        <v>115</v>
      </c>
      <c r="E309" s="240" t="s">
        <v>1</v>
      </c>
      <c r="F309" s="246" t="s">
        <v>116</v>
      </c>
      <c r="H309" s="240" t="s">
        <v>1</v>
      </c>
      <c r="I309" s="245"/>
      <c r="L309" s="244"/>
      <c r="M309" s="243"/>
      <c r="N309" s="242"/>
      <c r="O309" s="242"/>
      <c r="P309" s="242"/>
      <c r="Q309" s="242"/>
      <c r="R309" s="242"/>
      <c r="S309" s="242"/>
      <c r="T309" s="241"/>
      <c r="AT309" s="240" t="s">
        <v>115</v>
      </c>
      <c r="AU309" s="240" t="s">
        <v>42</v>
      </c>
      <c r="AV309" s="239" t="s">
        <v>38</v>
      </c>
      <c r="AW309" s="239" t="s">
        <v>19</v>
      </c>
      <c r="AX309" s="239" t="s">
        <v>37</v>
      </c>
      <c r="AY309" s="240" t="s">
        <v>106</v>
      </c>
    </row>
    <row r="310" spans="2:65" s="239" customFormat="1" x14ac:dyDescent="0.3">
      <c r="B310" s="244"/>
      <c r="D310" s="232" t="s">
        <v>115</v>
      </c>
      <c r="E310" s="240" t="s">
        <v>1</v>
      </c>
      <c r="F310" s="246" t="s">
        <v>297</v>
      </c>
      <c r="H310" s="240" t="s">
        <v>1</v>
      </c>
      <c r="I310" s="245"/>
      <c r="L310" s="244"/>
      <c r="M310" s="243"/>
      <c r="N310" s="242"/>
      <c r="O310" s="242"/>
      <c r="P310" s="242"/>
      <c r="Q310" s="242"/>
      <c r="R310" s="242"/>
      <c r="S310" s="242"/>
      <c r="T310" s="241"/>
      <c r="AT310" s="240" t="s">
        <v>115</v>
      </c>
      <c r="AU310" s="240" t="s">
        <v>42</v>
      </c>
      <c r="AV310" s="239" t="s">
        <v>38</v>
      </c>
      <c r="AW310" s="239" t="s">
        <v>19</v>
      </c>
      <c r="AX310" s="239" t="s">
        <v>37</v>
      </c>
      <c r="AY310" s="240" t="s">
        <v>106</v>
      </c>
    </row>
    <row r="311" spans="2:65" s="223" customFormat="1" x14ac:dyDescent="0.3">
      <c r="B311" s="228"/>
      <c r="D311" s="232" t="s">
        <v>115</v>
      </c>
      <c r="E311" s="224" t="s">
        <v>1</v>
      </c>
      <c r="F311" s="231" t="s">
        <v>398</v>
      </c>
      <c r="H311" s="230">
        <v>5.16</v>
      </c>
      <c r="I311" s="229"/>
      <c r="L311" s="228"/>
      <c r="M311" s="227"/>
      <c r="N311" s="226"/>
      <c r="O311" s="226"/>
      <c r="P311" s="226"/>
      <c r="Q311" s="226"/>
      <c r="R311" s="226"/>
      <c r="S311" s="226"/>
      <c r="T311" s="225"/>
      <c r="AT311" s="224" t="s">
        <v>115</v>
      </c>
      <c r="AU311" s="224" t="s">
        <v>42</v>
      </c>
      <c r="AV311" s="223" t="s">
        <v>42</v>
      </c>
      <c r="AW311" s="223" t="s">
        <v>19</v>
      </c>
      <c r="AX311" s="223" t="s">
        <v>37</v>
      </c>
      <c r="AY311" s="224" t="s">
        <v>106</v>
      </c>
    </row>
    <row r="312" spans="2:65" s="223" customFormat="1" x14ac:dyDescent="0.3">
      <c r="B312" s="228"/>
      <c r="D312" s="232" t="s">
        <v>115</v>
      </c>
      <c r="E312" s="224" t="s">
        <v>1</v>
      </c>
      <c r="F312" s="231" t="s">
        <v>399</v>
      </c>
      <c r="H312" s="230">
        <v>5.76</v>
      </c>
      <c r="I312" s="229"/>
      <c r="L312" s="228"/>
      <c r="M312" s="227"/>
      <c r="N312" s="226"/>
      <c r="O312" s="226"/>
      <c r="P312" s="226"/>
      <c r="Q312" s="226"/>
      <c r="R312" s="226"/>
      <c r="S312" s="226"/>
      <c r="T312" s="225"/>
      <c r="AT312" s="224" t="s">
        <v>115</v>
      </c>
      <c r="AU312" s="224" t="s">
        <v>42</v>
      </c>
      <c r="AV312" s="223" t="s">
        <v>42</v>
      </c>
      <c r="AW312" s="223" t="s">
        <v>19</v>
      </c>
      <c r="AX312" s="223" t="s">
        <v>37</v>
      </c>
      <c r="AY312" s="224" t="s">
        <v>106</v>
      </c>
    </row>
    <row r="313" spans="2:65" s="223" customFormat="1" x14ac:dyDescent="0.3">
      <c r="B313" s="228"/>
      <c r="D313" s="232" t="s">
        <v>115</v>
      </c>
      <c r="E313" s="224" t="s">
        <v>1</v>
      </c>
      <c r="F313" s="231" t="s">
        <v>400</v>
      </c>
      <c r="H313" s="230">
        <v>7.32</v>
      </c>
      <c r="I313" s="229"/>
      <c r="L313" s="228"/>
      <c r="M313" s="227"/>
      <c r="N313" s="226"/>
      <c r="O313" s="226"/>
      <c r="P313" s="226"/>
      <c r="Q313" s="226"/>
      <c r="R313" s="226"/>
      <c r="S313" s="226"/>
      <c r="T313" s="225"/>
      <c r="AT313" s="224" t="s">
        <v>115</v>
      </c>
      <c r="AU313" s="224" t="s">
        <v>42</v>
      </c>
      <c r="AV313" s="223" t="s">
        <v>42</v>
      </c>
      <c r="AW313" s="223" t="s">
        <v>19</v>
      </c>
      <c r="AX313" s="223" t="s">
        <v>37</v>
      </c>
      <c r="AY313" s="224" t="s">
        <v>106</v>
      </c>
    </row>
    <row r="314" spans="2:65" s="223" customFormat="1" x14ac:dyDescent="0.3">
      <c r="B314" s="228"/>
      <c r="D314" s="232" t="s">
        <v>115</v>
      </c>
      <c r="E314" s="224" t="s">
        <v>1</v>
      </c>
      <c r="F314" s="231" t="s">
        <v>401</v>
      </c>
      <c r="H314" s="230">
        <v>7.62</v>
      </c>
      <c r="I314" s="229"/>
      <c r="L314" s="228"/>
      <c r="M314" s="227"/>
      <c r="N314" s="226"/>
      <c r="O314" s="226"/>
      <c r="P314" s="226"/>
      <c r="Q314" s="226"/>
      <c r="R314" s="226"/>
      <c r="S314" s="226"/>
      <c r="T314" s="225"/>
      <c r="AT314" s="224" t="s">
        <v>115</v>
      </c>
      <c r="AU314" s="224" t="s">
        <v>42</v>
      </c>
      <c r="AV314" s="223" t="s">
        <v>42</v>
      </c>
      <c r="AW314" s="223" t="s">
        <v>19</v>
      </c>
      <c r="AX314" s="223" t="s">
        <v>37</v>
      </c>
      <c r="AY314" s="224" t="s">
        <v>106</v>
      </c>
    </row>
    <row r="315" spans="2:65" s="223" customFormat="1" x14ac:dyDescent="0.3">
      <c r="B315" s="228"/>
      <c r="D315" s="232" t="s">
        <v>115</v>
      </c>
      <c r="E315" s="224" t="s">
        <v>1</v>
      </c>
      <c r="F315" s="231" t="s">
        <v>402</v>
      </c>
      <c r="H315" s="230">
        <v>5.7</v>
      </c>
      <c r="I315" s="229"/>
      <c r="L315" s="228"/>
      <c r="M315" s="227"/>
      <c r="N315" s="226"/>
      <c r="O315" s="226"/>
      <c r="P315" s="226"/>
      <c r="Q315" s="226"/>
      <c r="R315" s="226"/>
      <c r="S315" s="226"/>
      <c r="T315" s="225"/>
      <c r="AT315" s="224" t="s">
        <v>115</v>
      </c>
      <c r="AU315" s="224" t="s">
        <v>42</v>
      </c>
      <c r="AV315" s="223" t="s">
        <v>42</v>
      </c>
      <c r="AW315" s="223" t="s">
        <v>19</v>
      </c>
      <c r="AX315" s="223" t="s">
        <v>37</v>
      </c>
      <c r="AY315" s="224" t="s">
        <v>106</v>
      </c>
    </row>
    <row r="316" spans="2:65" s="223" customFormat="1" x14ac:dyDescent="0.3">
      <c r="B316" s="228"/>
      <c r="D316" s="232" t="s">
        <v>115</v>
      </c>
      <c r="E316" s="224" t="s">
        <v>1</v>
      </c>
      <c r="F316" s="231" t="s">
        <v>403</v>
      </c>
      <c r="H316" s="230">
        <v>5.0999999999999996</v>
      </c>
      <c r="I316" s="229"/>
      <c r="L316" s="228"/>
      <c r="M316" s="227"/>
      <c r="N316" s="226"/>
      <c r="O316" s="226"/>
      <c r="P316" s="226"/>
      <c r="Q316" s="226"/>
      <c r="R316" s="226"/>
      <c r="S316" s="226"/>
      <c r="T316" s="225"/>
      <c r="AT316" s="224" t="s">
        <v>115</v>
      </c>
      <c r="AU316" s="224" t="s">
        <v>42</v>
      </c>
      <c r="AV316" s="223" t="s">
        <v>42</v>
      </c>
      <c r="AW316" s="223" t="s">
        <v>19</v>
      </c>
      <c r="AX316" s="223" t="s">
        <v>37</v>
      </c>
      <c r="AY316" s="224" t="s">
        <v>106</v>
      </c>
    </row>
    <row r="317" spans="2:65" s="223" customFormat="1" x14ac:dyDescent="0.3">
      <c r="B317" s="228"/>
      <c r="D317" s="232" t="s">
        <v>115</v>
      </c>
      <c r="E317" s="224" t="s">
        <v>1</v>
      </c>
      <c r="F317" s="231" t="s">
        <v>404</v>
      </c>
      <c r="H317" s="230">
        <v>4.9800000000000004</v>
      </c>
      <c r="I317" s="229"/>
      <c r="L317" s="228"/>
      <c r="M317" s="227"/>
      <c r="N317" s="226"/>
      <c r="O317" s="226"/>
      <c r="P317" s="226"/>
      <c r="Q317" s="226"/>
      <c r="R317" s="226"/>
      <c r="S317" s="226"/>
      <c r="T317" s="225"/>
      <c r="AT317" s="224" t="s">
        <v>115</v>
      </c>
      <c r="AU317" s="224" t="s">
        <v>42</v>
      </c>
      <c r="AV317" s="223" t="s">
        <v>42</v>
      </c>
      <c r="AW317" s="223" t="s">
        <v>19</v>
      </c>
      <c r="AX317" s="223" t="s">
        <v>37</v>
      </c>
      <c r="AY317" s="224" t="s">
        <v>106</v>
      </c>
    </row>
    <row r="318" spans="2:65" s="223" customFormat="1" x14ac:dyDescent="0.3">
      <c r="B318" s="228"/>
      <c r="D318" s="232" t="s">
        <v>115</v>
      </c>
      <c r="E318" s="224" t="s">
        <v>1</v>
      </c>
      <c r="F318" s="231" t="s">
        <v>402</v>
      </c>
      <c r="H318" s="230">
        <v>5.7</v>
      </c>
      <c r="I318" s="229"/>
      <c r="L318" s="228"/>
      <c r="M318" s="227"/>
      <c r="N318" s="226"/>
      <c r="O318" s="226"/>
      <c r="P318" s="226"/>
      <c r="Q318" s="226"/>
      <c r="R318" s="226"/>
      <c r="S318" s="226"/>
      <c r="T318" s="225"/>
      <c r="AT318" s="224" t="s">
        <v>115</v>
      </c>
      <c r="AU318" s="224" t="s">
        <v>42</v>
      </c>
      <c r="AV318" s="223" t="s">
        <v>42</v>
      </c>
      <c r="AW318" s="223" t="s">
        <v>19</v>
      </c>
      <c r="AX318" s="223" t="s">
        <v>37</v>
      </c>
      <c r="AY318" s="224" t="s">
        <v>106</v>
      </c>
    </row>
    <row r="319" spans="2:65" s="223" customFormat="1" x14ac:dyDescent="0.3">
      <c r="B319" s="228"/>
      <c r="D319" s="232" t="s">
        <v>115</v>
      </c>
      <c r="E319" s="224" t="s">
        <v>1</v>
      </c>
      <c r="F319" s="231" t="s">
        <v>405</v>
      </c>
      <c r="H319" s="230">
        <v>7.56</v>
      </c>
      <c r="I319" s="229"/>
      <c r="L319" s="228"/>
      <c r="M319" s="227"/>
      <c r="N319" s="226"/>
      <c r="O319" s="226"/>
      <c r="P319" s="226"/>
      <c r="Q319" s="226"/>
      <c r="R319" s="226"/>
      <c r="S319" s="226"/>
      <c r="T319" s="225"/>
      <c r="AT319" s="224" t="s">
        <v>115</v>
      </c>
      <c r="AU319" s="224" t="s">
        <v>42</v>
      </c>
      <c r="AV319" s="223" t="s">
        <v>42</v>
      </c>
      <c r="AW319" s="223" t="s">
        <v>19</v>
      </c>
      <c r="AX319" s="223" t="s">
        <v>37</v>
      </c>
      <c r="AY319" s="224" t="s">
        <v>106</v>
      </c>
    </row>
    <row r="320" spans="2:65" s="223" customFormat="1" x14ac:dyDescent="0.3">
      <c r="B320" s="228"/>
      <c r="D320" s="232" t="s">
        <v>115</v>
      </c>
      <c r="E320" s="224" t="s">
        <v>1</v>
      </c>
      <c r="F320" s="231" t="s">
        <v>401</v>
      </c>
      <c r="H320" s="230">
        <v>7.62</v>
      </c>
      <c r="I320" s="229"/>
      <c r="L320" s="228"/>
      <c r="M320" s="227"/>
      <c r="N320" s="226"/>
      <c r="O320" s="226"/>
      <c r="P320" s="226"/>
      <c r="Q320" s="226"/>
      <c r="R320" s="226"/>
      <c r="S320" s="226"/>
      <c r="T320" s="225"/>
      <c r="AT320" s="224" t="s">
        <v>115</v>
      </c>
      <c r="AU320" s="224" t="s">
        <v>42</v>
      </c>
      <c r="AV320" s="223" t="s">
        <v>42</v>
      </c>
      <c r="AW320" s="223" t="s">
        <v>19</v>
      </c>
      <c r="AX320" s="223" t="s">
        <v>37</v>
      </c>
      <c r="AY320" s="224" t="s">
        <v>106</v>
      </c>
    </row>
    <row r="321" spans="2:65" s="223" customFormat="1" x14ac:dyDescent="0.3">
      <c r="B321" s="228"/>
      <c r="D321" s="232" t="s">
        <v>115</v>
      </c>
      <c r="E321" s="224" t="s">
        <v>1</v>
      </c>
      <c r="F321" s="231" t="s">
        <v>406</v>
      </c>
      <c r="H321" s="230">
        <v>5.64</v>
      </c>
      <c r="I321" s="229"/>
      <c r="L321" s="228"/>
      <c r="M321" s="227"/>
      <c r="N321" s="226"/>
      <c r="O321" s="226"/>
      <c r="P321" s="226"/>
      <c r="Q321" s="226"/>
      <c r="R321" s="226"/>
      <c r="S321" s="226"/>
      <c r="T321" s="225"/>
      <c r="AT321" s="224" t="s">
        <v>115</v>
      </c>
      <c r="AU321" s="224" t="s">
        <v>42</v>
      </c>
      <c r="AV321" s="223" t="s">
        <v>42</v>
      </c>
      <c r="AW321" s="223" t="s">
        <v>19</v>
      </c>
      <c r="AX321" s="223" t="s">
        <v>37</v>
      </c>
      <c r="AY321" s="224" t="s">
        <v>106</v>
      </c>
    </row>
    <row r="322" spans="2:65" s="223" customFormat="1" x14ac:dyDescent="0.3">
      <c r="B322" s="228"/>
      <c r="D322" s="232" t="s">
        <v>115</v>
      </c>
      <c r="E322" s="224" t="s">
        <v>1</v>
      </c>
      <c r="F322" s="231" t="s">
        <v>407</v>
      </c>
      <c r="H322" s="230">
        <v>5.04</v>
      </c>
      <c r="I322" s="229"/>
      <c r="L322" s="228"/>
      <c r="M322" s="227"/>
      <c r="N322" s="226"/>
      <c r="O322" s="226"/>
      <c r="P322" s="226"/>
      <c r="Q322" s="226"/>
      <c r="R322" s="226"/>
      <c r="S322" s="226"/>
      <c r="T322" s="225"/>
      <c r="AT322" s="224" t="s">
        <v>115</v>
      </c>
      <c r="AU322" s="224" t="s">
        <v>42</v>
      </c>
      <c r="AV322" s="223" t="s">
        <v>42</v>
      </c>
      <c r="AW322" s="223" t="s">
        <v>19</v>
      </c>
      <c r="AX322" s="223" t="s">
        <v>37</v>
      </c>
      <c r="AY322" s="224" t="s">
        <v>106</v>
      </c>
    </row>
    <row r="323" spans="2:65" s="223" customFormat="1" x14ac:dyDescent="0.3">
      <c r="B323" s="228"/>
      <c r="D323" s="232" t="s">
        <v>115</v>
      </c>
      <c r="E323" s="224" t="s">
        <v>1</v>
      </c>
      <c r="F323" s="231" t="s">
        <v>408</v>
      </c>
      <c r="H323" s="230">
        <v>36</v>
      </c>
      <c r="I323" s="229"/>
      <c r="L323" s="228"/>
      <c r="M323" s="227"/>
      <c r="N323" s="226"/>
      <c r="O323" s="226"/>
      <c r="P323" s="226"/>
      <c r="Q323" s="226"/>
      <c r="R323" s="226"/>
      <c r="S323" s="226"/>
      <c r="T323" s="225"/>
      <c r="AT323" s="224" t="s">
        <v>115</v>
      </c>
      <c r="AU323" s="224" t="s">
        <v>42</v>
      </c>
      <c r="AV323" s="223" t="s">
        <v>42</v>
      </c>
      <c r="AW323" s="223" t="s">
        <v>19</v>
      </c>
      <c r="AX323" s="223" t="s">
        <v>37</v>
      </c>
      <c r="AY323" s="224" t="s">
        <v>106</v>
      </c>
    </row>
    <row r="324" spans="2:65" s="223" customFormat="1" x14ac:dyDescent="0.3">
      <c r="B324" s="228"/>
      <c r="D324" s="232" t="s">
        <v>115</v>
      </c>
      <c r="E324" s="224" t="s">
        <v>1</v>
      </c>
      <c r="F324" s="231" t="s">
        <v>409</v>
      </c>
      <c r="H324" s="230">
        <v>30.96</v>
      </c>
      <c r="I324" s="229"/>
      <c r="L324" s="228"/>
      <c r="M324" s="227"/>
      <c r="N324" s="226"/>
      <c r="O324" s="226"/>
      <c r="P324" s="226"/>
      <c r="Q324" s="226"/>
      <c r="R324" s="226"/>
      <c r="S324" s="226"/>
      <c r="T324" s="225"/>
      <c r="AT324" s="224" t="s">
        <v>115</v>
      </c>
      <c r="AU324" s="224" t="s">
        <v>42</v>
      </c>
      <c r="AV324" s="223" t="s">
        <v>42</v>
      </c>
      <c r="AW324" s="223" t="s">
        <v>19</v>
      </c>
      <c r="AX324" s="223" t="s">
        <v>37</v>
      </c>
      <c r="AY324" s="224" t="s">
        <v>106</v>
      </c>
    </row>
    <row r="325" spans="2:65" s="223" customFormat="1" x14ac:dyDescent="0.3">
      <c r="B325" s="228"/>
      <c r="D325" s="232" t="s">
        <v>115</v>
      </c>
      <c r="E325" s="224" t="s">
        <v>1</v>
      </c>
      <c r="F325" s="231" t="s">
        <v>410</v>
      </c>
      <c r="H325" s="230">
        <v>8.52</v>
      </c>
      <c r="I325" s="229"/>
      <c r="L325" s="228"/>
      <c r="M325" s="227"/>
      <c r="N325" s="226"/>
      <c r="O325" s="226"/>
      <c r="P325" s="226"/>
      <c r="Q325" s="226"/>
      <c r="R325" s="226"/>
      <c r="S325" s="226"/>
      <c r="T325" s="225"/>
      <c r="AT325" s="224" t="s">
        <v>115</v>
      </c>
      <c r="AU325" s="224" t="s">
        <v>42</v>
      </c>
      <c r="AV325" s="223" t="s">
        <v>42</v>
      </c>
      <c r="AW325" s="223" t="s">
        <v>19</v>
      </c>
      <c r="AX325" s="223" t="s">
        <v>37</v>
      </c>
      <c r="AY325" s="224" t="s">
        <v>106</v>
      </c>
    </row>
    <row r="326" spans="2:65" s="223" customFormat="1" x14ac:dyDescent="0.3">
      <c r="B326" s="228"/>
      <c r="D326" s="232" t="s">
        <v>115</v>
      </c>
      <c r="E326" s="224" t="s">
        <v>1</v>
      </c>
      <c r="F326" s="231" t="s">
        <v>411</v>
      </c>
      <c r="H326" s="230">
        <v>10.199999999999999</v>
      </c>
      <c r="I326" s="229"/>
      <c r="L326" s="228"/>
      <c r="M326" s="227"/>
      <c r="N326" s="226"/>
      <c r="O326" s="226"/>
      <c r="P326" s="226"/>
      <c r="Q326" s="226"/>
      <c r="R326" s="226"/>
      <c r="S326" s="226"/>
      <c r="T326" s="225"/>
      <c r="AT326" s="224" t="s">
        <v>115</v>
      </c>
      <c r="AU326" s="224" t="s">
        <v>42</v>
      </c>
      <c r="AV326" s="223" t="s">
        <v>42</v>
      </c>
      <c r="AW326" s="223" t="s">
        <v>19</v>
      </c>
      <c r="AX326" s="223" t="s">
        <v>37</v>
      </c>
      <c r="AY326" s="224" t="s">
        <v>106</v>
      </c>
    </row>
    <row r="327" spans="2:65" s="223" customFormat="1" x14ac:dyDescent="0.3">
      <c r="B327" s="228"/>
      <c r="D327" s="236" t="s">
        <v>115</v>
      </c>
      <c r="E327" s="235" t="s">
        <v>1</v>
      </c>
      <c r="F327" s="234" t="s">
        <v>412</v>
      </c>
      <c r="H327" s="233">
        <v>8.58</v>
      </c>
      <c r="I327" s="229"/>
      <c r="L327" s="228"/>
      <c r="M327" s="227"/>
      <c r="N327" s="226"/>
      <c r="O327" s="226"/>
      <c r="P327" s="226"/>
      <c r="Q327" s="226"/>
      <c r="R327" s="226"/>
      <c r="S327" s="226"/>
      <c r="T327" s="225"/>
      <c r="AT327" s="224" t="s">
        <v>115</v>
      </c>
      <c r="AU327" s="224" t="s">
        <v>42</v>
      </c>
      <c r="AV327" s="223" t="s">
        <v>42</v>
      </c>
      <c r="AW327" s="223" t="s">
        <v>19</v>
      </c>
      <c r="AX327" s="223" t="s">
        <v>37</v>
      </c>
      <c r="AY327" s="224" t="s">
        <v>106</v>
      </c>
    </row>
    <row r="328" spans="2:65" s="184" customFormat="1" ht="22.5" customHeight="1" x14ac:dyDescent="0.3">
      <c r="B328" s="203"/>
      <c r="C328" s="256" t="s">
        <v>413</v>
      </c>
      <c r="D328" s="256" t="s">
        <v>175</v>
      </c>
      <c r="E328" s="255" t="s">
        <v>414</v>
      </c>
      <c r="F328" s="250" t="s">
        <v>415</v>
      </c>
      <c r="G328" s="254" t="s">
        <v>111</v>
      </c>
      <c r="H328" s="253">
        <v>179.18199999999999</v>
      </c>
      <c r="I328" s="252"/>
      <c r="J328" s="251">
        <f>ROUND(I328*H328,2)</f>
        <v>0</v>
      </c>
      <c r="K328" s="250" t="s">
        <v>112</v>
      </c>
      <c r="L328" s="249"/>
      <c r="M328" s="248" t="s">
        <v>1</v>
      </c>
      <c r="N328" s="247" t="s">
        <v>26</v>
      </c>
      <c r="O328" s="219"/>
      <c r="P328" s="218">
        <f>O328*H328</f>
        <v>0</v>
      </c>
      <c r="Q328" s="218">
        <v>8.9999999999999998E-4</v>
      </c>
      <c r="R328" s="218">
        <f>Q328*H328</f>
        <v>0.16126379999999998</v>
      </c>
      <c r="S328" s="218">
        <v>0</v>
      </c>
      <c r="T328" s="217">
        <f>S328*H328</f>
        <v>0</v>
      </c>
      <c r="AR328" s="189" t="s">
        <v>149</v>
      </c>
      <c r="AT328" s="189" t="s">
        <v>175</v>
      </c>
      <c r="AU328" s="189" t="s">
        <v>42</v>
      </c>
      <c r="AY328" s="189" t="s">
        <v>106</v>
      </c>
      <c r="BE328" s="190">
        <f>IF(N328="základní",J328,0)</f>
        <v>0</v>
      </c>
      <c r="BF328" s="190">
        <f>IF(N328="snížená",J328,0)</f>
        <v>0</v>
      </c>
      <c r="BG328" s="190">
        <f>IF(N328="zákl. přenesená",J328,0)</f>
        <v>0</v>
      </c>
      <c r="BH328" s="190">
        <f>IF(N328="sníž. přenesená",J328,0)</f>
        <v>0</v>
      </c>
      <c r="BI328" s="190">
        <f>IF(N328="nulová",J328,0)</f>
        <v>0</v>
      </c>
      <c r="BJ328" s="189" t="s">
        <v>38</v>
      </c>
      <c r="BK328" s="190">
        <f>ROUND(I328*H328,2)</f>
        <v>0</v>
      </c>
      <c r="BL328" s="189" t="s">
        <v>113</v>
      </c>
      <c r="BM328" s="189" t="s">
        <v>416</v>
      </c>
    </row>
    <row r="329" spans="2:65" s="184" customFormat="1" ht="27" x14ac:dyDescent="0.3">
      <c r="B329" s="185"/>
      <c r="D329" s="232" t="s">
        <v>223</v>
      </c>
      <c r="F329" s="260" t="s">
        <v>417</v>
      </c>
      <c r="I329" s="259"/>
      <c r="L329" s="185"/>
      <c r="M329" s="258"/>
      <c r="N329" s="219"/>
      <c r="O329" s="219"/>
      <c r="P329" s="219"/>
      <c r="Q329" s="219"/>
      <c r="R329" s="219"/>
      <c r="S329" s="219"/>
      <c r="T329" s="257"/>
      <c r="AT329" s="189" t="s">
        <v>223</v>
      </c>
      <c r="AU329" s="189" t="s">
        <v>42</v>
      </c>
    </row>
    <row r="330" spans="2:65" s="223" customFormat="1" x14ac:dyDescent="0.3">
      <c r="B330" s="228"/>
      <c r="D330" s="236" t="s">
        <v>115</v>
      </c>
      <c r="F330" s="234" t="s">
        <v>418</v>
      </c>
      <c r="H330" s="233">
        <v>179.18199999999999</v>
      </c>
      <c r="I330" s="229"/>
      <c r="L330" s="228"/>
      <c r="M330" s="227"/>
      <c r="N330" s="226"/>
      <c r="O330" s="226"/>
      <c r="P330" s="226"/>
      <c r="Q330" s="226"/>
      <c r="R330" s="226"/>
      <c r="S330" s="226"/>
      <c r="T330" s="225"/>
      <c r="AT330" s="224" t="s">
        <v>115</v>
      </c>
      <c r="AU330" s="224" t="s">
        <v>42</v>
      </c>
      <c r="AV330" s="223" t="s">
        <v>42</v>
      </c>
      <c r="AW330" s="223" t="s">
        <v>2</v>
      </c>
      <c r="AX330" s="223" t="s">
        <v>38</v>
      </c>
      <c r="AY330" s="224" t="s">
        <v>106</v>
      </c>
    </row>
    <row r="331" spans="2:65" s="184" customFormat="1" ht="22.5" customHeight="1" x14ac:dyDescent="0.3">
      <c r="B331" s="203"/>
      <c r="C331" s="202" t="s">
        <v>419</v>
      </c>
      <c r="D331" s="202" t="s">
        <v>108</v>
      </c>
      <c r="E331" s="201" t="s">
        <v>420</v>
      </c>
      <c r="F331" s="196" t="s">
        <v>421</v>
      </c>
      <c r="G331" s="200" t="s">
        <v>111</v>
      </c>
      <c r="H331" s="199">
        <v>125.532</v>
      </c>
      <c r="I331" s="198"/>
      <c r="J331" s="197">
        <f>ROUND(I331*H331,2)</f>
        <v>0</v>
      </c>
      <c r="K331" s="196" t="s">
        <v>259</v>
      </c>
      <c r="L331" s="185"/>
      <c r="M331" s="195" t="s">
        <v>1</v>
      </c>
      <c r="N331" s="220" t="s">
        <v>26</v>
      </c>
      <c r="O331" s="219"/>
      <c r="P331" s="218">
        <f>O331*H331</f>
        <v>0</v>
      </c>
      <c r="Q331" s="218">
        <v>8.3199999999999993E-3</v>
      </c>
      <c r="R331" s="218">
        <f>Q331*H331</f>
        <v>1.04442624</v>
      </c>
      <c r="S331" s="218">
        <v>0</v>
      </c>
      <c r="T331" s="217">
        <f>S331*H331</f>
        <v>0</v>
      </c>
      <c r="AR331" s="189" t="s">
        <v>113</v>
      </c>
      <c r="AT331" s="189" t="s">
        <v>108</v>
      </c>
      <c r="AU331" s="189" t="s">
        <v>42</v>
      </c>
      <c r="AY331" s="189" t="s">
        <v>106</v>
      </c>
      <c r="BE331" s="190">
        <f>IF(N331="základní",J331,0)</f>
        <v>0</v>
      </c>
      <c r="BF331" s="190">
        <f>IF(N331="snížená",J331,0)</f>
        <v>0</v>
      </c>
      <c r="BG331" s="190">
        <f>IF(N331="zákl. přenesená",J331,0)</f>
        <v>0</v>
      </c>
      <c r="BH331" s="190">
        <f>IF(N331="sníž. přenesená",J331,0)</f>
        <v>0</v>
      </c>
      <c r="BI331" s="190">
        <f>IF(N331="nulová",J331,0)</f>
        <v>0</v>
      </c>
      <c r="BJ331" s="189" t="s">
        <v>38</v>
      </c>
      <c r="BK331" s="190">
        <f>ROUND(I331*H331,2)</f>
        <v>0</v>
      </c>
      <c r="BL331" s="189" t="s">
        <v>113</v>
      </c>
      <c r="BM331" s="189" t="s">
        <v>422</v>
      </c>
    </row>
    <row r="332" spans="2:65" s="239" customFormat="1" x14ac:dyDescent="0.3">
      <c r="B332" s="244"/>
      <c r="D332" s="232" t="s">
        <v>115</v>
      </c>
      <c r="E332" s="240" t="s">
        <v>1</v>
      </c>
      <c r="F332" s="246" t="s">
        <v>423</v>
      </c>
      <c r="H332" s="240" t="s">
        <v>1</v>
      </c>
      <c r="I332" s="245"/>
      <c r="L332" s="244"/>
      <c r="M332" s="243"/>
      <c r="N332" s="242"/>
      <c r="O332" s="242"/>
      <c r="P332" s="242"/>
      <c r="Q332" s="242"/>
      <c r="R332" s="242"/>
      <c r="S332" s="242"/>
      <c r="T332" s="241"/>
      <c r="AT332" s="240" t="s">
        <v>115</v>
      </c>
      <c r="AU332" s="240" t="s">
        <v>42</v>
      </c>
      <c r="AV332" s="239" t="s">
        <v>38</v>
      </c>
      <c r="AW332" s="239" t="s">
        <v>19</v>
      </c>
      <c r="AX332" s="239" t="s">
        <v>37</v>
      </c>
      <c r="AY332" s="240" t="s">
        <v>106</v>
      </c>
    </row>
    <row r="333" spans="2:65" s="223" customFormat="1" x14ac:dyDescent="0.3">
      <c r="B333" s="228"/>
      <c r="D333" s="232" t="s">
        <v>115</v>
      </c>
      <c r="E333" s="224" t="s">
        <v>1</v>
      </c>
      <c r="F333" s="231" t="s">
        <v>424</v>
      </c>
      <c r="H333" s="230">
        <v>16</v>
      </c>
      <c r="I333" s="229"/>
      <c r="L333" s="228"/>
      <c r="M333" s="227"/>
      <c r="N333" s="226"/>
      <c r="O333" s="226"/>
      <c r="P333" s="226"/>
      <c r="Q333" s="226"/>
      <c r="R333" s="226"/>
      <c r="S333" s="226"/>
      <c r="T333" s="225"/>
      <c r="AT333" s="224" t="s">
        <v>115</v>
      </c>
      <c r="AU333" s="224" t="s">
        <v>42</v>
      </c>
      <c r="AV333" s="223" t="s">
        <v>42</v>
      </c>
      <c r="AW333" s="223" t="s">
        <v>19</v>
      </c>
      <c r="AX333" s="223" t="s">
        <v>37</v>
      </c>
      <c r="AY333" s="224" t="s">
        <v>106</v>
      </c>
    </row>
    <row r="334" spans="2:65" s="223" customFormat="1" x14ac:dyDescent="0.3">
      <c r="B334" s="228"/>
      <c r="D334" s="232" t="s">
        <v>115</v>
      </c>
      <c r="E334" s="224" t="s">
        <v>1</v>
      </c>
      <c r="F334" s="231" t="s">
        <v>425</v>
      </c>
      <c r="H334" s="230">
        <v>53.95</v>
      </c>
      <c r="I334" s="229"/>
      <c r="L334" s="228"/>
      <c r="M334" s="227"/>
      <c r="N334" s="226"/>
      <c r="O334" s="226"/>
      <c r="P334" s="226"/>
      <c r="Q334" s="226"/>
      <c r="R334" s="226"/>
      <c r="S334" s="226"/>
      <c r="T334" s="225"/>
      <c r="AT334" s="224" t="s">
        <v>115</v>
      </c>
      <c r="AU334" s="224" t="s">
        <v>42</v>
      </c>
      <c r="AV334" s="223" t="s">
        <v>42</v>
      </c>
      <c r="AW334" s="223" t="s">
        <v>19</v>
      </c>
      <c r="AX334" s="223" t="s">
        <v>37</v>
      </c>
      <c r="AY334" s="224" t="s">
        <v>106</v>
      </c>
    </row>
    <row r="335" spans="2:65" s="223" customFormat="1" x14ac:dyDescent="0.3">
      <c r="B335" s="228"/>
      <c r="D335" s="232" t="s">
        <v>115</v>
      </c>
      <c r="E335" s="224" t="s">
        <v>1</v>
      </c>
      <c r="F335" s="231" t="s">
        <v>426</v>
      </c>
      <c r="H335" s="230">
        <v>12</v>
      </c>
      <c r="I335" s="229"/>
      <c r="L335" s="228"/>
      <c r="M335" s="227"/>
      <c r="N335" s="226"/>
      <c r="O335" s="226"/>
      <c r="P335" s="226"/>
      <c r="Q335" s="226"/>
      <c r="R335" s="226"/>
      <c r="S335" s="226"/>
      <c r="T335" s="225"/>
      <c r="AT335" s="224" t="s">
        <v>115</v>
      </c>
      <c r="AU335" s="224" t="s">
        <v>42</v>
      </c>
      <c r="AV335" s="223" t="s">
        <v>42</v>
      </c>
      <c r="AW335" s="223" t="s">
        <v>19</v>
      </c>
      <c r="AX335" s="223" t="s">
        <v>37</v>
      </c>
      <c r="AY335" s="224" t="s">
        <v>106</v>
      </c>
    </row>
    <row r="336" spans="2:65" s="223" customFormat="1" x14ac:dyDescent="0.3">
      <c r="B336" s="228"/>
      <c r="D336" s="232" t="s">
        <v>115</v>
      </c>
      <c r="E336" s="224" t="s">
        <v>1</v>
      </c>
      <c r="F336" s="231" t="s">
        <v>427</v>
      </c>
      <c r="H336" s="230">
        <v>53.95</v>
      </c>
      <c r="I336" s="229"/>
      <c r="L336" s="228"/>
      <c r="M336" s="227"/>
      <c r="N336" s="226"/>
      <c r="O336" s="226"/>
      <c r="P336" s="226"/>
      <c r="Q336" s="226"/>
      <c r="R336" s="226"/>
      <c r="S336" s="226"/>
      <c r="T336" s="225"/>
      <c r="AT336" s="224" t="s">
        <v>115</v>
      </c>
      <c r="AU336" s="224" t="s">
        <v>42</v>
      </c>
      <c r="AV336" s="223" t="s">
        <v>42</v>
      </c>
      <c r="AW336" s="223" t="s">
        <v>19</v>
      </c>
      <c r="AX336" s="223" t="s">
        <v>37</v>
      </c>
      <c r="AY336" s="224" t="s">
        <v>106</v>
      </c>
    </row>
    <row r="337" spans="2:65" s="223" customFormat="1" x14ac:dyDescent="0.3">
      <c r="B337" s="228"/>
      <c r="D337" s="236" t="s">
        <v>115</v>
      </c>
      <c r="E337" s="235" t="s">
        <v>1</v>
      </c>
      <c r="F337" s="234" t="s">
        <v>428</v>
      </c>
      <c r="H337" s="233">
        <v>-10.368</v>
      </c>
      <c r="I337" s="229"/>
      <c r="L337" s="228"/>
      <c r="M337" s="227"/>
      <c r="N337" s="226"/>
      <c r="O337" s="226"/>
      <c r="P337" s="226"/>
      <c r="Q337" s="226"/>
      <c r="R337" s="226"/>
      <c r="S337" s="226"/>
      <c r="T337" s="225"/>
      <c r="AT337" s="224" t="s">
        <v>115</v>
      </c>
      <c r="AU337" s="224" t="s">
        <v>42</v>
      </c>
      <c r="AV337" s="223" t="s">
        <v>42</v>
      </c>
      <c r="AW337" s="223" t="s">
        <v>19</v>
      </c>
      <c r="AX337" s="223" t="s">
        <v>37</v>
      </c>
      <c r="AY337" s="224" t="s">
        <v>106</v>
      </c>
    </row>
    <row r="338" spans="2:65" s="184" customFormat="1" ht="22.5" customHeight="1" x14ac:dyDescent="0.3">
      <c r="B338" s="203"/>
      <c r="C338" s="256" t="s">
        <v>429</v>
      </c>
      <c r="D338" s="256" t="s">
        <v>175</v>
      </c>
      <c r="E338" s="255" t="s">
        <v>430</v>
      </c>
      <c r="F338" s="250" t="s">
        <v>431</v>
      </c>
      <c r="G338" s="254" t="s">
        <v>111</v>
      </c>
      <c r="H338" s="253">
        <v>134.31899999999999</v>
      </c>
      <c r="I338" s="252"/>
      <c r="J338" s="251">
        <f>ROUND(I338*H338,2)</f>
        <v>0</v>
      </c>
      <c r="K338" s="250" t="s">
        <v>259</v>
      </c>
      <c r="L338" s="249"/>
      <c r="M338" s="248" t="s">
        <v>1</v>
      </c>
      <c r="N338" s="247" t="s">
        <v>26</v>
      </c>
      <c r="O338" s="219"/>
      <c r="P338" s="218">
        <f>O338*H338</f>
        <v>0</v>
      </c>
      <c r="Q338" s="218">
        <v>3.5000000000000001E-3</v>
      </c>
      <c r="R338" s="218">
        <f>Q338*H338</f>
        <v>0.47011649999999999</v>
      </c>
      <c r="S338" s="218">
        <v>0</v>
      </c>
      <c r="T338" s="217">
        <f>S338*H338</f>
        <v>0</v>
      </c>
      <c r="AR338" s="189" t="s">
        <v>149</v>
      </c>
      <c r="AT338" s="189" t="s">
        <v>175</v>
      </c>
      <c r="AU338" s="189" t="s">
        <v>42</v>
      </c>
      <c r="AY338" s="189" t="s">
        <v>106</v>
      </c>
      <c r="BE338" s="190">
        <f>IF(N338="základní",J338,0)</f>
        <v>0</v>
      </c>
      <c r="BF338" s="190">
        <f>IF(N338="snížená",J338,0)</f>
        <v>0</v>
      </c>
      <c r="BG338" s="190">
        <f>IF(N338="zákl. přenesená",J338,0)</f>
        <v>0</v>
      </c>
      <c r="BH338" s="190">
        <f>IF(N338="sníž. přenesená",J338,0)</f>
        <v>0</v>
      </c>
      <c r="BI338" s="190">
        <f>IF(N338="nulová",J338,0)</f>
        <v>0</v>
      </c>
      <c r="BJ338" s="189" t="s">
        <v>38</v>
      </c>
      <c r="BK338" s="190">
        <f>ROUND(I338*H338,2)</f>
        <v>0</v>
      </c>
      <c r="BL338" s="189" t="s">
        <v>113</v>
      </c>
      <c r="BM338" s="189" t="s">
        <v>432</v>
      </c>
    </row>
    <row r="339" spans="2:65" s="184" customFormat="1" ht="27" x14ac:dyDescent="0.3">
      <c r="B339" s="185"/>
      <c r="D339" s="232" t="s">
        <v>223</v>
      </c>
      <c r="F339" s="260" t="s">
        <v>433</v>
      </c>
      <c r="I339" s="259"/>
      <c r="L339" s="185"/>
      <c r="M339" s="258"/>
      <c r="N339" s="219"/>
      <c r="O339" s="219"/>
      <c r="P339" s="219"/>
      <c r="Q339" s="219"/>
      <c r="R339" s="219"/>
      <c r="S339" s="219"/>
      <c r="T339" s="257"/>
      <c r="AT339" s="189" t="s">
        <v>223</v>
      </c>
      <c r="AU339" s="189" t="s">
        <v>42</v>
      </c>
    </row>
    <row r="340" spans="2:65" s="223" customFormat="1" x14ac:dyDescent="0.3">
      <c r="B340" s="228"/>
      <c r="D340" s="236" t="s">
        <v>115</v>
      </c>
      <c r="F340" s="234" t="s">
        <v>434</v>
      </c>
      <c r="H340" s="233">
        <v>134.31899999999999</v>
      </c>
      <c r="I340" s="229"/>
      <c r="L340" s="228"/>
      <c r="M340" s="227"/>
      <c r="N340" s="226"/>
      <c r="O340" s="226"/>
      <c r="P340" s="226"/>
      <c r="Q340" s="226"/>
      <c r="R340" s="226"/>
      <c r="S340" s="226"/>
      <c r="T340" s="225"/>
      <c r="AT340" s="224" t="s">
        <v>115</v>
      </c>
      <c r="AU340" s="224" t="s">
        <v>42</v>
      </c>
      <c r="AV340" s="223" t="s">
        <v>42</v>
      </c>
      <c r="AW340" s="223" t="s">
        <v>2</v>
      </c>
      <c r="AX340" s="223" t="s">
        <v>38</v>
      </c>
      <c r="AY340" s="224" t="s">
        <v>106</v>
      </c>
    </row>
    <row r="341" spans="2:65" s="184" customFormat="1" ht="22.5" customHeight="1" x14ac:dyDescent="0.3">
      <c r="B341" s="203"/>
      <c r="C341" s="202" t="s">
        <v>435</v>
      </c>
      <c r="D341" s="202" t="s">
        <v>108</v>
      </c>
      <c r="E341" s="201" t="s">
        <v>436</v>
      </c>
      <c r="F341" s="196" t="s">
        <v>437</v>
      </c>
      <c r="G341" s="200" t="s">
        <v>111</v>
      </c>
      <c r="H341" s="199">
        <v>67.686000000000007</v>
      </c>
      <c r="I341" s="198"/>
      <c r="J341" s="197">
        <f>ROUND(I341*H341,2)</f>
        <v>0</v>
      </c>
      <c r="K341" s="196" t="s">
        <v>259</v>
      </c>
      <c r="L341" s="185"/>
      <c r="M341" s="195" t="s">
        <v>1</v>
      </c>
      <c r="N341" s="220" t="s">
        <v>26</v>
      </c>
      <c r="O341" s="219"/>
      <c r="P341" s="218">
        <f>O341*H341</f>
        <v>0</v>
      </c>
      <c r="Q341" s="218">
        <v>8.5000000000000006E-3</v>
      </c>
      <c r="R341" s="218">
        <f>Q341*H341</f>
        <v>0.57533100000000015</v>
      </c>
      <c r="S341" s="218">
        <v>0</v>
      </c>
      <c r="T341" s="217">
        <f>S341*H341</f>
        <v>0</v>
      </c>
      <c r="AR341" s="189" t="s">
        <v>113</v>
      </c>
      <c r="AT341" s="189" t="s">
        <v>108</v>
      </c>
      <c r="AU341" s="189" t="s">
        <v>42</v>
      </c>
      <c r="AY341" s="189" t="s">
        <v>106</v>
      </c>
      <c r="BE341" s="190">
        <f>IF(N341="základní",J341,0)</f>
        <v>0</v>
      </c>
      <c r="BF341" s="190">
        <f>IF(N341="snížená",J341,0)</f>
        <v>0</v>
      </c>
      <c r="BG341" s="190">
        <f>IF(N341="zákl. přenesená",J341,0)</f>
        <v>0</v>
      </c>
      <c r="BH341" s="190">
        <f>IF(N341="sníž. přenesená",J341,0)</f>
        <v>0</v>
      </c>
      <c r="BI341" s="190">
        <f>IF(N341="nulová",J341,0)</f>
        <v>0</v>
      </c>
      <c r="BJ341" s="189" t="s">
        <v>38</v>
      </c>
      <c r="BK341" s="190">
        <f>ROUND(I341*H341,2)</f>
        <v>0</v>
      </c>
      <c r="BL341" s="189" t="s">
        <v>113</v>
      </c>
      <c r="BM341" s="189" t="s">
        <v>438</v>
      </c>
    </row>
    <row r="342" spans="2:65" s="239" customFormat="1" x14ac:dyDescent="0.3">
      <c r="B342" s="244"/>
      <c r="D342" s="232" t="s">
        <v>115</v>
      </c>
      <c r="E342" s="240" t="s">
        <v>1</v>
      </c>
      <c r="F342" s="246" t="s">
        <v>439</v>
      </c>
      <c r="H342" s="240" t="s">
        <v>1</v>
      </c>
      <c r="I342" s="245"/>
      <c r="L342" s="244"/>
      <c r="M342" s="243"/>
      <c r="N342" s="242"/>
      <c r="O342" s="242"/>
      <c r="P342" s="242"/>
      <c r="Q342" s="242"/>
      <c r="R342" s="242"/>
      <c r="S342" s="242"/>
      <c r="T342" s="241"/>
      <c r="AT342" s="240" t="s">
        <v>115</v>
      </c>
      <c r="AU342" s="240" t="s">
        <v>42</v>
      </c>
      <c r="AV342" s="239" t="s">
        <v>38</v>
      </c>
      <c r="AW342" s="239" t="s">
        <v>19</v>
      </c>
      <c r="AX342" s="239" t="s">
        <v>37</v>
      </c>
      <c r="AY342" s="240" t="s">
        <v>106</v>
      </c>
    </row>
    <row r="343" spans="2:65" s="223" customFormat="1" x14ac:dyDescent="0.3">
      <c r="B343" s="228"/>
      <c r="D343" s="236" t="s">
        <v>115</v>
      </c>
      <c r="E343" s="235" t="s">
        <v>1</v>
      </c>
      <c r="F343" s="234" t="s">
        <v>440</v>
      </c>
      <c r="H343" s="233">
        <v>67.686000000000007</v>
      </c>
      <c r="I343" s="229"/>
      <c r="L343" s="228"/>
      <c r="M343" s="227"/>
      <c r="N343" s="226"/>
      <c r="O343" s="226"/>
      <c r="P343" s="226"/>
      <c r="Q343" s="226"/>
      <c r="R343" s="226"/>
      <c r="S343" s="226"/>
      <c r="T343" s="225"/>
      <c r="AT343" s="224" t="s">
        <v>115</v>
      </c>
      <c r="AU343" s="224" t="s">
        <v>42</v>
      </c>
      <c r="AV343" s="223" t="s">
        <v>42</v>
      </c>
      <c r="AW343" s="223" t="s">
        <v>19</v>
      </c>
      <c r="AX343" s="223" t="s">
        <v>37</v>
      </c>
      <c r="AY343" s="224" t="s">
        <v>106</v>
      </c>
    </row>
    <row r="344" spans="2:65" s="184" customFormat="1" ht="22.5" customHeight="1" x14ac:dyDescent="0.3">
      <c r="B344" s="203"/>
      <c r="C344" s="256" t="s">
        <v>441</v>
      </c>
      <c r="D344" s="256" t="s">
        <v>175</v>
      </c>
      <c r="E344" s="255" t="s">
        <v>442</v>
      </c>
      <c r="F344" s="250" t="s">
        <v>443</v>
      </c>
      <c r="G344" s="254" t="s">
        <v>111</v>
      </c>
      <c r="H344" s="253">
        <v>72.424000000000007</v>
      </c>
      <c r="I344" s="252"/>
      <c r="J344" s="251">
        <f>ROUND(I344*H344,2)</f>
        <v>0</v>
      </c>
      <c r="K344" s="250" t="s">
        <v>259</v>
      </c>
      <c r="L344" s="249"/>
      <c r="M344" s="248" t="s">
        <v>1</v>
      </c>
      <c r="N344" s="247" t="s">
        <v>26</v>
      </c>
      <c r="O344" s="219"/>
      <c r="P344" s="218">
        <f>O344*H344</f>
        <v>0</v>
      </c>
      <c r="Q344" s="218">
        <v>2.0999999999999999E-3</v>
      </c>
      <c r="R344" s="218">
        <f>Q344*H344</f>
        <v>0.15209040000000001</v>
      </c>
      <c r="S344" s="218">
        <v>0</v>
      </c>
      <c r="T344" s="217">
        <f>S344*H344</f>
        <v>0</v>
      </c>
      <c r="AR344" s="189" t="s">
        <v>149</v>
      </c>
      <c r="AT344" s="189" t="s">
        <v>175</v>
      </c>
      <c r="AU344" s="189" t="s">
        <v>42</v>
      </c>
      <c r="AY344" s="189" t="s">
        <v>106</v>
      </c>
      <c r="BE344" s="190">
        <f>IF(N344="základní",J344,0)</f>
        <v>0</v>
      </c>
      <c r="BF344" s="190">
        <f>IF(N344="snížená",J344,0)</f>
        <v>0</v>
      </c>
      <c r="BG344" s="190">
        <f>IF(N344="zákl. přenesená",J344,0)</f>
        <v>0</v>
      </c>
      <c r="BH344" s="190">
        <f>IF(N344="sníž. přenesená",J344,0)</f>
        <v>0</v>
      </c>
      <c r="BI344" s="190">
        <f>IF(N344="nulová",J344,0)</f>
        <v>0</v>
      </c>
      <c r="BJ344" s="189" t="s">
        <v>38</v>
      </c>
      <c r="BK344" s="190">
        <f>ROUND(I344*H344,2)</f>
        <v>0</v>
      </c>
      <c r="BL344" s="189" t="s">
        <v>113</v>
      </c>
      <c r="BM344" s="189" t="s">
        <v>444</v>
      </c>
    </row>
    <row r="345" spans="2:65" s="184" customFormat="1" ht="27" x14ac:dyDescent="0.3">
      <c r="B345" s="185"/>
      <c r="D345" s="232" t="s">
        <v>223</v>
      </c>
      <c r="F345" s="260" t="s">
        <v>417</v>
      </c>
      <c r="I345" s="259"/>
      <c r="L345" s="185"/>
      <c r="M345" s="258"/>
      <c r="N345" s="219"/>
      <c r="O345" s="219"/>
      <c r="P345" s="219"/>
      <c r="Q345" s="219"/>
      <c r="R345" s="219"/>
      <c r="S345" s="219"/>
      <c r="T345" s="257"/>
      <c r="AT345" s="189" t="s">
        <v>223</v>
      </c>
      <c r="AU345" s="189" t="s">
        <v>42</v>
      </c>
    </row>
    <row r="346" spans="2:65" s="223" customFormat="1" x14ac:dyDescent="0.3">
      <c r="B346" s="228"/>
      <c r="D346" s="236" t="s">
        <v>115</v>
      </c>
      <c r="F346" s="234" t="s">
        <v>445</v>
      </c>
      <c r="H346" s="233">
        <v>72.424000000000007</v>
      </c>
      <c r="I346" s="229"/>
      <c r="L346" s="228"/>
      <c r="M346" s="227"/>
      <c r="N346" s="226"/>
      <c r="O346" s="226"/>
      <c r="P346" s="226"/>
      <c r="Q346" s="226"/>
      <c r="R346" s="226"/>
      <c r="S346" s="226"/>
      <c r="T346" s="225"/>
      <c r="AT346" s="224" t="s">
        <v>115</v>
      </c>
      <c r="AU346" s="224" t="s">
        <v>42</v>
      </c>
      <c r="AV346" s="223" t="s">
        <v>42</v>
      </c>
      <c r="AW346" s="223" t="s">
        <v>2</v>
      </c>
      <c r="AX346" s="223" t="s">
        <v>38</v>
      </c>
      <c r="AY346" s="224" t="s">
        <v>106</v>
      </c>
    </row>
    <row r="347" spans="2:65" s="184" customFormat="1" ht="22.5" customHeight="1" x14ac:dyDescent="0.3">
      <c r="B347" s="203"/>
      <c r="C347" s="202" t="s">
        <v>446</v>
      </c>
      <c r="D347" s="202" t="s">
        <v>108</v>
      </c>
      <c r="E347" s="201" t="s">
        <v>447</v>
      </c>
      <c r="F347" s="196" t="s">
        <v>448</v>
      </c>
      <c r="G347" s="200" t="s">
        <v>111</v>
      </c>
      <c r="H347" s="199">
        <v>492.98700000000002</v>
      </c>
      <c r="I347" s="198"/>
      <c r="J347" s="197">
        <f>ROUND(I347*H347,2)</f>
        <v>0</v>
      </c>
      <c r="K347" s="196" t="s">
        <v>259</v>
      </c>
      <c r="L347" s="185"/>
      <c r="M347" s="195" t="s">
        <v>1</v>
      </c>
      <c r="N347" s="220" t="s">
        <v>26</v>
      </c>
      <c r="O347" s="219"/>
      <c r="P347" s="218">
        <f>O347*H347</f>
        <v>0</v>
      </c>
      <c r="Q347" s="218">
        <v>8.5000000000000006E-3</v>
      </c>
      <c r="R347" s="218">
        <f>Q347*H347</f>
        <v>4.1903895000000002</v>
      </c>
      <c r="S347" s="218">
        <v>0</v>
      </c>
      <c r="T347" s="217">
        <f>S347*H347</f>
        <v>0</v>
      </c>
      <c r="AR347" s="189" t="s">
        <v>113</v>
      </c>
      <c r="AT347" s="189" t="s">
        <v>108</v>
      </c>
      <c r="AU347" s="189" t="s">
        <v>42</v>
      </c>
      <c r="AY347" s="189" t="s">
        <v>106</v>
      </c>
      <c r="BE347" s="190">
        <f>IF(N347="základní",J347,0)</f>
        <v>0</v>
      </c>
      <c r="BF347" s="190">
        <f>IF(N347="snížená",J347,0)</f>
        <v>0</v>
      </c>
      <c r="BG347" s="190">
        <f>IF(N347="zákl. přenesená",J347,0)</f>
        <v>0</v>
      </c>
      <c r="BH347" s="190">
        <f>IF(N347="sníž. přenesená",J347,0)</f>
        <v>0</v>
      </c>
      <c r="BI347" s="190">
        <f>IF(N347="nulová",J347,0)</f>
        <v>0</v>
      </c>
      <c r="BJ347" s="189" t="s">
        <v>38</v>
      </c>
      <c r="BK347" s="190">
        <f>ROUND(I347*H347,2)</f>
        <v>0</v>
      </c>
      <c r="BL347" s="189" t="s">
        <v>113</v>
      </c>
      <c r="BM347" s="189" t="s">
        <v>449</v>
      </c>
    </row>
    <row r="348" spans="2:65" s="239" customFormat="1" x14ac:dyDescent="0.3">
      <c r="B348" s="244"/>
      <c r="D348" s="232" t="s">
        <v>115</v>
      </c>
      <c r="E348" s="240" t="s">
        <v>1</v>
      </c>
      <c r="F348" s="246" t="s">
        <v>439</v>
      </c>
      <c r="H348" s="240" t="s">
        <v>1</v>
      </c>
      <c r="I348" s="245"/>
      <c r="L348" s="244"/>
      <c r="M348" s="243"/>
      <c r="N348" s="242"/>
      <c r="O348" s="242"/>
      <c r="P348" s="242"/>
      <c r="Q348" s="242"/>
      <c r="R348" s="242"/>
      <c r="S348" s="242"/>
      <c r="T348" s="241"/>
      <c r="AT348" s="240" t="s">
        <v>115</v>
      </c>
      <c r="AU348" s="240" t="s">
        <v>42</v>
      </c>
      <c r="AV348" s="239" t="s">
        <v>38</v>
      </c>
      <c r="AW348" s="239" t="s">
        <v>19</v>
      </c>
      <c r="AX348" s="239" t="s">
        <v>37</v>
      </c>
      <c r="AY348" s="240" t="s">
        <v>106</v>
      </c>
    </row>
    <row r="349" spans="2:65" s="223" customFormat="1" ht="27" x14ac:dyDescent="0.3">
      <c r="B349" s="228"/>
      <c r="D349" s="232" t="s">
        <v>115</v>
      </c>
      <c r="E349" s="224" t="s">
        <v>1</v>
      </c>
      <c r="F349" s="231" t="s">
        <v>450</v>
      </c>
      <c r="H349" s="230">
        <v>27.381</v>
      </c>
      <c r="I349" s="229"/>
      <c r="L349" s="228"/>
      <c r="M349" s="227"/>
      <c r="N349" s="226"/>
      <c r="O349" s="226"/>
      <c r="P349" s="226"/>
      <c r="Q349" s="226"/>
      <c r="R349" s="226"/>
      <c r="S349" s="226"/>
      <c r="T349" s="225"/>
      <c r="AT349" s="224" t="s">
        <v>115</v>
      </c>
      <c r="AU349" s="224" t="s">
        <v>42</v>
      </c>
      <c r="AV349" s="223" t="s">
        <v>42</v>
      </c>
      <c r="AW349" s="223" t="s">
        <v>19</v>
      </c>
      <c r="AX349" s="223" t="s">
        <v>37</v>
      </c>
      <c r="AY349" s="224" t="s">
        <v>106</v>
      </c>
    </row>
    <row r="350" spans="2:65" s="239" customFormat="1" x14ac:dyDescent="0.3">
      <c r="B350" s="244"/>
      <c r="D350" s="232" t="s">
        <v>115</v>
      </c>
      <c r="E350" s="240" t="s">
        <v>1</v>
      </c>
      <c r="F350" s="246" t="s">
        <v>451</v>
      </c>
      <c r="H350" s="240" t="s">
        <v>1</v>
      </c>
      <c r="I350" s="245"/>
      <c r="L350" s="244"/>
      <c r="M350" s="243"/>
      <c r="N350" s="242"/>
      <c r="O350" s="242"/>
      <c r="P350" s="242"/>
      <c r="Q350" s="242"/>
      <c r="R350" s="242"/>
      <c r="S350" s="242"/>
      <c r="T350" s="241"/>
      <c r="AT350" s="240" t="s">
        <v>115</v>
      </c>
      <c r="AU350" s="240" t="s">
        <v>42</v>
      </c>
      <c r="AV350" s="239" t="s">
        <v>38</v>
      </c>
      <c r="AW350" s="239" t="s">
        <v>19</v>
      </c>
      <c r="AX350" s="239" t="s">
        <v>37</v>
      </c>
      <c r="AY350" s="240" t="s">
        <v>106</v>
      </c>
    </row>
    <row r="351" spans="2:65" s="223" customFormat="1" x14ac:dyDescent="0.3">
      <c r="B351" s="228"/>
      <c r="D351" s="232" t="s">
        <v>115</v>
      </c>
      <c r="E351" s="224" t="s">
        <v>1</v>
      </c>
      <c r="F351" s="231" t="s">
        <v>452</v>
      </c>
      <c r="H351" s="230">
        <v>555.1</v>
      </c>
      <c r="I351" s="229"/>
      <c r="L351" s="228"/>
      <c r="M351" s="227"/>
      <c r="N351" s="226"/>
      <c r="O351" s="226"/>
      <c r="P351" s="226"/>
      <c r="Q351" s="226"/>
      <c r="R351" s="226"/>
      <c r="S351" s="226"/>
      <c r="T351" s="225"/>
      <c r="AT351" s="224" t="s">
        <v>115</v>
      </c>
      <c r="AU351" s="224" t="s">
        <v>42</v>
      </c>
      <c r="AV351" s="223" t="s">
        <v>42</v>
      </c>
      <c r="AW351" s="223" t="s">
        <v>19</v>
      </c>
      <c r="AX351" s="223" t="s">
        <v>37</v>
      </c>
      <c r="AY351" s="224" t="s">
        <v>106</v>
      </c>
    </row>
    <row r="352" spans="2:65" s="223" customFormat="1" x14ac:dyDescent="0.3">
      <c r="B352" s="228"/>
      <c r="D352" s="232" t="s">
        <v>115</v>
      </c>
      <c r="E352" s="224" t="s">
        <v>1</v>
      </c>
      <c r="F352" s="231" t="s">
        <v>453</v>
      </c>
      <c r="H352" s="230">
        <v>-27.14</v>
      </c>
      <c r="I352" s="229"/>
      <c r="L352" s="228"/>
      <c r="M352" s="227"/>
      <c r="N352" s="226"/>
      <c r="O352" s="226"/>
      <c r="P352" s="226"/>
      <c r="Q352" s="226"/>
      <c r="R352" s="226"/>
      <c r="S352" s="226"/>
      <c r="T352" s="225"/>
      <c r="AT352" s="224" t="s">
        <v>115</v>
      </c>
      <c r="AU352" s="224" t="s">
        <v>42</v>
      </c>
      <c r="AV352" s="223" t="s">
        <v>42</v>
      </c>
      <c r="AW352" s="223" t="s">
        <v>19</v>
      </c>
      <c r="AX352" s="223" t="s">
        <v>37</v>
      </c>
      <c r="AY352" s="224" t="s">
        <v>106</v>
      </c>
    </row>
    <row r="353" spans="2:65" s="239" customFormat="1" x14ac:dyDescent="0.3">
      <c r="B353" s="244"/>
      <c r="D353" s="232" t="s">
        <v>115</v>
      </c>
      <c r="E353" s="240" t="s">
        <v>1</v>
      </c>
      <c r="F353" s="246" t="s">
        <v>454</v>
      </c>
      <c r="H353" s="240" t="s">
        <v>1</v>
      </c>
      <c r="I353" s="245"/>
      <c r="L353" s="244"/>
      <c r="M353" s="243"/>
      <c r="N353" s="242"/>
      <c r="O353" s="242"/>
      <c r="P353" s="242"/>
      <c r="Q353" s="242"/>
      <c r="R353" s="242"/>
      <c r="S353" s="242"/>
      <c r="T353" s="241"/>
      <c r="AT353" s="240" t="s">
        <v>115</v>
      </c>
      <c r="AU353" s="240" t="s">
        <v>42</v>
      </c>
      <c r="AV353" s="239" t="s">
        <v>38</v>
      </c>
      <c r="AW353" s="239" t="s">
        <v>19</v>
      </c>
      <c r="AX353" s="239" t="s">
        <v>37</v>
      </c>
      <c r="AY353" s="240" t="s">
        <v>106</v>
      </c>
    </row>
    <row r="354" spans="2:65" s="239" customFormat="1" x14ac:dyDescent="0.3">
      <c r="B354" s="244"/>
      <c r="D354" s="232" t="s">
        <v>115</v>
      </c>
      <c r="E354" s="240" t="s">
        <v>1</v>
      </c>
      <c r="F354" s="246" t="s">
        <v>277</v>
      </c>
      <c r="H354" s="240" t="s">
        <v>1</v>
      </c>
      <c r="I354" s="245"/>
      <c r="L354" s="244"/>
      <c r="M354" s="243"/>
      <c r="N354" s="242"/>
      <c r="O354" s="242"/>
      <c r="P354" s="242"/>
      <c r="Q354" s="242"/>
      <c r="R354" s="242"/>
      <c r="S354" s="242"/>
      <c r="T354" s="241"/>
      <c r="AT354" s="240" t="s">
        <v>115</v>
      </c>
      <c r="AU354" s="240" t="s">
        <v>42</v>
      </c>
      <c r="AV354" s="239" t="s">
        <v>38</v>
      </c>
      <c r="AW354" s="239" t="s">
        <v>19</v>
      </c>
      <c r="AX354" s="239" t="s">
        <v>37</v>
      </c>
      <c r="AY354" s="240" t="s">
        <v>106</v>
      </c>
    </row>
    <row r="355" spans="2:65" s="223" customFormat="1" x14ac:dyDescent="0.3">
      <c r="B355" s="228"/>
      <c r="D355" s="232" t="s">
        <v>115</v>
      </c>
      <c r="E355" s="224" t="s">
        <v>1</v>
      </c>
      <c r="F355" s="231" t="s">
        <v>455</v>
      </c>
      <c r="H355" s="230">
        <v>-11.88</v>
      </c>
      <c r="I355" s="229"/>
      <c r="L355" s="228"/>
      <c r="M355" s="227"/>
      <c r="N355" s="226"/>
      <c r="O355" s="226"/>
      <c r="P355" s="226"/>
      <c r="Q355" s="226"/>
      <c r="R355" s="226"/>
      <c r="S355" s="226"/>
      <c r="T355" s="225"/>
      <c r="AT355" s="224" t="s">
        <v>115</v>
      </c>
      <c r="AU355" s="224" t="s">
        <v>42</v>
      </c>
      <c r="AV355" s="223" t="s">
        <v>42</v>
      </c>
      <c r="AW355" s="223" t="s">
        <v>19</v>
      </c>
      <c r="AX355" s="223" t="s">
        <v>37</v>
      </c>
      <c r="AY355" s="224" t="s">
        <v>106</v>
      </c>
    </row>
    <row r="356" spans="2:65" s="223" customFormat="1" x14ac:dyDescent="0.3">
      <c r="B356" s="228"/>
      <c r="D356" s="232" t="s">
        <v>115</v>
      </c>
      <c r="E356" s="224" t="s">
        <v>1</v>
      </c>
      <c r="F356" s="231" t="s">
        <v>456</v>
      </c>
      <c r="H356" s="230">
        <v>-6.23</v>
      </c>
      <c r="I356" s="229"/>
      <c r="L356" s="228"/>
      <c r="M356" s="227"/>
      <c r="N356" s="226"/>
      <c r="O356" s="226"/>
      <c r="P356" s="226"/>
      <c r="Q356" s="226"/>
      <c r="R356" s="226"/>
      <c r="S356" s="226"/>
      <c r="T356" s="225"/>
      <c r="AT356" s="224" t="s">
        <v>115</v>
      </c>
      <c r="AU356" s="224" t="s">
        <v>42</v>
      </c>
      <c r="AV356" s="223" t="s">
        <v>42</v>
      </c>
      <c r="AW356" s="223" t="s">
        <v>19</v>
      </c>
      <c r="AX356" s="223" t="s">
        <v>37</v>
      </c>
      <c r="AY356" s="224" t="s">
        <v>106</v>
      </c>
    </row>
    <row r="357" spans="2:65" s="223" customFormat="1" x14ac:dyDescent="0.3">
      <c r="B357" s="228"/>
      <c r="D357" s="232" t="s">
        <v>115</v>
      </c>
      <c r="E357" s="224" t="s">
        <v>1</v>
      </c>
      <c r="F357" s="231" t="s">
        <v>457</v>
      </c>
      <c r="H357" s="230">
        <v>-6.6079999999999997</v>
      </c>
      <c r="I357" s="229"/>
      <c r="L357" s="228"/>
      <c r="M357" s="227"/>
      <c r="N357" s="226"/>
      <c r="O357" s="226"/>
      <c r="P357" s="226"/>
      <c r="Q357" s="226"/>
      <c r="R357" s="226"/>
      <c r="S357" s="226"/>
      <c r="T357" s="225"/>
      <c r="AT357" s="224" t="s">
        <v>115</v>
      </c>
      <c r="AU357" s="224" t="s">
        <v>42</v>
      </c>
      <c r="AV357" s="223" t="s">
        <v>42</v>
      </c>
      <c r="AW357" s="223" t="s">
        <v>19</v>
      </c>
      <c r="AX357" s="223" t="s">
        <v>37</v>
      </c>
      <c r="AY357" s="224" t="s">
        <v>106</v>
      </c>
    </row>
    <row r="358" spans="2:65" s="239" customFormat="1" x14ac:dyDescent="0.3">
      <c r="B358" s="244"/>
      <c r="D358" s="232" t="s">
        <v>115</v>
      </c>
      <c r="E358" s="240" t="s">
        <v>1</v>
      </c>
      <c r="F358" s="246" t="s">
        <v>281</v>
      </c>
      <c r="H358" s="240" t="s">
        <v>1</v>
      </c>
      <c r="I358" s="245"/>
      <c r="L358" s="244"/>
      <c r="M358" s="243"/>
      <c r="N358" s="242"/>
      <c r="O358" s="242"/>
      <c r="P358" s="242"/>
      <c r="Q358" s="242"/>
      <c r="R358" s="242"/>
      <c r="S358" s="242"/>
      <c r="T358" s="241"/>
      <c r="AT358" s="240" t="s">
        <v>115</v>
      </c>
      <c r="AU358" s="240" t="s">
        <v>42</v>
      </c>
      <c r="AV358" s="239" t="s">
        <v>38</v>
      </c>
      <c r="AW358" s="239" t="s">
        <v>19</v>
      </c>
      <c r="AX358" s="239" t="s">
        <v>37</v>
      </c>
      <c r="AY358" s="240" t="s">
        <v>106</v>
      </c>
    </row>
    <row r="359" spans="2:65" s="223" customFormat="1" x14ac:dyDescent="0.3">
      <c r="B359" s="228"/>
      <c r="D359" s="232" t="s">
        <v>115</v>
      </c>
      <c r="E359" s="224" t="s">
        <v>1</v>
      </c>
      <c r="F359" s="231" t="s">
        <v>458</v>
      </c>
      <c r="H359" s="230">
        <v>-19.007999999999999</v>
      </c>
      <c r="I359" s="229"/>
      <c r="L359" s="228"/>
      <c r="M359" s="227"/>
      <c r="N359" s="226"/>
      <c r="O359" s="226"/>
      <c r="P359" s="226"/>
      <c r="Q359" s="226"/>
      <c r="R359" s="226"/>
      <c r="S359" s="226"/>
      <c r="T359" s="225"/>
      <c r="AT359" s="224" t="s">
        <v>115</v>
      </c>
      <c r="AU359" s="224" t="s">
        <v>42</v>
      </c>
      <c r="AV359" s="223" t="s">
        <v>42</v>
      </c>
      <c r="AW359" s="223" t="s">
        <v>19</v>
      </c>
      <c r="AX359" s="223" t="s">
        <v>37</v>
      </c>
      <c r="AY359" s="224" t="s">
        <v>106</v>
      </c>
    </row>
    <row r="360" spans="2:65" s="223" customFormat="1" x14ac:dyDescent="0.3">
      <c r="B360" s="228"/>
      <c r="D360" s="232" t="s">
        <v>115</v>
      </c>
      <c r="E360" s="224" t="s">
        <v>1</v>
      </c>
      <c r="F360" s="231" t="s">
        <v>459</v>
      </c>
      <c r="H360" s="230">
        <v>-6.2240000000000002</v>
      </c>
      <c r="I360" s="229"/>
      <c r="L360" s="228"/>
      <c r="M360" s="227"/>
      <c r="N360" s="226"/>
      <c r="O360" s="226"/>
      <c r="P360" s="226"/>
      <c r="Q360" s="226"/>
      <c r="R360" s="226"/>
      <c r="S360" s="226"/>
      <c r="T360" s="225"/>
      <c r="AT360" s="224" t="s">
        <v>115</v>
      </c>
      <c r="AU360" s="224" t="s">
        <v>42</v>
      </c>
      <c r="AV360" s="223" t="s">
        <v>42</v>
      </c>
      <c r="AW360" s="223" t="s">
        <v>19</v>
      </c>
      <c r="AX360" s="223" t="s">
        <v>37</v>
      </c>
      <c r="AY360" s="224" t="s">
        <v>106</v>
      </c>
    </row>
    <row r="361" spans="2:65" s="223" customFormat="1" x14ac:dyDescent="0.3">
      <c r="B361" s="228"/>
      <c r="D361" s="232" t="s">
        <v>115</v>
      </c>
      <c r="E361" s="224" t="s">
        <v>1</v>
      </c>
      <c r="F361" s="231" t="s">
        <v>460</v>
      </c>
      <c r="H361" s="230">
        <v>-6.5519999999999996</v>
      </c>
      <c r="I361" s="229"/>
      <c r="L361" s="228"/>
      <c r="M361" s="227"/>
      <c r="N361" s="226"/>
      <c r="O361" s="226"/>
      <c r="P361" s="226"/>
      <c r="Q361" s="226"/>
      <c r="R361" s="226"/>
      <c r="S361" s="226"/>
      <c r="T361" s="225"/>
      <c r="AT361" s="224" t="s">
        <v>115</v>
      </c>
      <c r="AU361" s="224" t="s">
        <v>42</v>
      </c>
      <c r="AV361" s="223" t="s">
        <v>42</v>
      </c>
      <c r="AW361" s="223" t="s">
        <v>19</v>
      </c>
      <c r="AX361" s="223" t="s">
        <v>37</v>
      </c>
      <c r="AY361" s="224" t="s">
        <v>106</v>
      </c>
    </row>
    <row r="362" spans="2:65" s="223" customFormat="1" x14ac:dyDescent="0.3">
      <c r="B362" s="228"/>
      <c r="D362" s="236" t="s">
        <v>115</v>
      </c>
      <c r="E362" s="235" t="s">
        <v>1</v>
      </c>
      <c r="F362" s="234" t="s">
        <v>461</v>
      </c>
      <c r="H362" s="233">
        <v>-5.8520000000000003</v>
      </c>
      <c r="I362" s="229"/>
      <c r="L362" s="228"/>
      <c r="M362" s="227"/>
      <c r="N362" s="226"/>
      <c r="O362" s="226"/>
      <c r="P362" s="226"/>
      <c r="Q362" s="226"/>
      <c r="R362" s="226"/>
      <c r="S362" s="226"/>
      <c r="T362" s="225"/>
      <c r="AT362" s="224" t="s">
        <v>115</v>
      </c>
      <c r="AU362" s="224" t="s">
        <v>42</v>
      </c>
      <c r="AV362" s="223" t="s">
        <v>42</v>
      </c>
      <c r="AW362" s="223" t="s">
        <v>19</v>
      </c>
      <c r="AX362" s="223" t="s">
        <v>37</v>
      </c>
      <c r="AY362" s="224" t="s">
        <v>106</v>
      </c>
    </row>
    <row r="363" spans="2:65" s="184" customFormat="1" ht="22.5" customHeight="1" x14ac:dyDescent="0.3">
      <c r="B363" s="203"/>
      <c r="C363" s="256" t="s">
        <v>462</v>
      </c>
      <c r="D363" s="256" t="s">
        <v>175</v>
      </c>
      <c r="E363" s="255" t="s">
        <v>463</v>
      </c>
      <c r="F363" s="250" t="s">
        <v>464</v>
      </c>
      <c r="G363" s="254" t="s">
        <v>111</v>
      </c>
      <c r="H363" s="253">
        <v>527.49599999999998</v>
      </c>
      <c r="I363" s="252"/>
      <c r="J363" s="251">
        <f>ROUND(I363*H363,2)</f>
        <v>0</v>
      </c>
      <c r="K363" s="250" t="s">
        <v>259</v>
      </c>
      <c r="L363" s="249"/>
      <c r="M363" s="248" t="s">
        <v>1</v>
      </c>
      <c r="N363" s="247" t="s">
        <v>26</v>
      </c>
      <c r="O363" s="219"/>
      <c r="P363" s="218">
        <f>O363*H363</f>
        <v>0</v>
      </c>
      <c r="Q363" s="218">
        <v>3.0000000000000001E-3</v>
      </c>
      <c r="R363" s="218">
        <f>Q363*H363</f>
        <v>1.5824879999999999</v>
      </c>
      <c r="S363" s="218">
        <v>0</v>
      </c>
      <c r="T363" s="217">
        <f>S363*H363</f>
        <v>0</v>
      </c>
      <c r="AR363" s="189" t="s">
        <v>149</v>
      </c>
      <c r="AT363" s="189" t="s">
        <v>175</v>
      </c>
      <c r="AU363" s="189" t="s">
        <v>42</v>
      </c>
      <c r="AY363" s="189" t="s">
        <v>106</v>
      </c>
      <c r="BE363" s="190">
        <f>IF(N363="základní",J363,0)</f>
        <v>0</v>
      </c>
      <c r="BF363" s="190">
        <f>IF(N363="snížená",J363,0)</f>
        <v>0</v>
      </c>
      <c r="BG363" s="190">
        <f>IF(N363="zákl. přenesená",J363,0)</f>
        <v>0</v>
      </c>
      <c r="BH363" s="190">
        <f>IF(N363="sníž. přenesená",J363,0)</f>
        <v>0</v>
      </c>
      <c r="BI363" s="190">
        <f>IF(N363="nulová",J363,0)</f>
        <v>0</v>
      </c>
      <c r="BJ363" s="189" t="s">
        <v>38</v>
      </c>
      <c r="BK363" s="190">
        <f>ROUND(I363*H363,2)</f>
        <v>0</v>
      </c>
      <c r="BL363" s="189" t="s">
        <v>113</v>
      </c>
      <c r="BM363" s="189" t="s">
        <v>465</v>
      </c>
    </row>
    <row r="364" spans="2:65" s="184" customFormat="1" ht="27" x14ac:dyDescent="0.3">
      <c r="B364" s="185"/>
      <c r="D364" s="232" t="s">
        <v>223</v>
      </c>
      <c r="F364" s="260" t="s">
        <v>417</v>
      </c>
      <c r="I364" s="259"/>
      <c r="L364" s="185"/>
      <c r="M364" s="258"/>
      <c r="N364" s="219"/>
      <c r="O364" s="219"/>
      <c r="P364" s="219"/>
      <c r="Q364" s="219"/>
      <c r="R364" s="219"/>
      <c r="S364" s="219"/>
      <c r="T364" s="257"/>
      <c r="AT364" s="189" t="s">
        <v>223</v>
      </c>
      <c r="AU364" s="189" t="s">
        <v>42</v>
      </c>
    </row>
    <row r="365" spans="2:65" s="223" customFormat="1" x14ac:dyDescent="0.3">
      <c r="B365" s="228"/>
      <c r="D365" s="236" t="s">
        <v>115</v>
      </c>
      <c r="F365" s="234" t="s">
        <v>466</v>
      </c>
      <c r="H365" s="233">
        <v>527.49599999999998</v>
      </c>
      <c r="I365" s="229"/>
      <c r="L365" s="228"/>
      <c r="M365" s="227"/>
      <c r="N365" s="226"/>
      <c r="O365" s="226"/>
      <c r="P365" s="226"/>
      <c r="Q365" s="226"/>
      <c r="R365" s="226"/>
      <c r="S365" s="226"/>
      <c r="T365" s="225"/>
      <c r="AT365" s="224" t="s">
        <v>115</v>
      </c>
      <c r="AU365" s="224" t="s">
        <v>42</v>
      </c>
      <c r="AV365" s="223" t="s">
        <v>42</v>
      </c>
      <c r="AW365" s="223" t="s">
        <v>2</v>
      </c>
      <c r="AX365" s="223" t="s">
        <v>38</v>
      </c>
      <c r="AY365" s="224" t="s">
        <v>106</v>
      </c>
    </row>
    <row r="366" spans="2:65" s="184" customFormat="1" ht="22.5" customHeight="1" x14ac:dyDescent="0.3">
      <c r="B366" s="203"/>
      <c r="C366" s="202" t="s">
        <v>467</v>
      </c>
      <c r="D366" s="202" t="s">
        <v>108</v>
      </c>
      <c r="E366" s="201" t="s">
        <v>468</v>
      </c>
      <c r="F366" s="196" t="s">
        <v>469</v>
      </c>
      <c r="G366" s="200" t="s">
        <v>111</v>
      </c>
      <c r="H366" s="199">
        <v>42</v>
      </c>
      <c r="I366" s="198"/>
      <c r="J366" s="197">
        <f>ROUND(I366*H366,2)</f>
        <v>0</v>
      </c>
      <c r="K366" s="196" t="s">
        <v>259</v>
      </c>
      <c r="L366" s="185"/>
      <c r="M366" s="195" t="s">
        <v>1</v>
      </c>
      <c r="N366" s="220" t="s">
        <v>26</v>
      </c>
      <c r="O366" s="219"/>
      <c r="P366" s="218">
        <f>O366*H366</f>
        <v>0</v>
      </c>
      <c r="Q366" s="218">
        <v>9.4400000000000005E-3</v>
      </c>
      <c r="R366" s="218">
        <f>Q366*H366</f>
        <v>0.39648</v>
      </c>
      <c r="S366" s="218">
        <v>0</v>
      </c>
      <c r="T366" s="217">
        <f>S366*H366</f>
        <v>0</v>
      </c>
      <c r="AR366" s="189" t="s">
        <v>113</v>
      </c>
      <c r="AT366" s="189" t="s">
        <v>108</v>
      </c>
      <c r="AU366" s="189" t="s">
        <v>42</v>
      </c>
      <c r="AY366" s="189" t="s">
        <v>106</v>
      </c>
      <c r="BE366" s="190">
        <f>IF(N366="základní",J366,0)</f>
        <v>0</v>
      </c>
      <c r="BF366" s="190">
        <f>IF(N366="snížená",J366,0)</f>
        <v>0</v>
      </c>
      <c r="BG366" s="190">
        <f>IF(N366="zákl. přenesená",J366,0)</f>
        <v>0</v>
      </c>
      <c r="BH366" s="190">
        <f>IF(N366="sníž. přenesená",J366,0)</f>
        <v>0</v>
      </c>
      <c r="BI366" s="190">
        <f>IF(N366="nulová",J366,0)</f>
        <v>0</v>
      </c>
      <c r="BJ366" s="189" t="s">
        <v>38</v>
      </c>
      <c r="BK366" s="190">
        <f>ROUND(I366*H366,2)</f>
        <v>0</v>
      </c>
      <c r="BL366" s="189" t="s">
        <v>113</v>
      </c>
      <c r="BM366" s="189" t="s">
        <v>470</v>
      </c>
    </row>
    <row r="367" spans="2:65" s="239" customFormat="1" x14ac:dyDescent="0.3">
      <c r="B367" s="244"/>
      <c r="D367" s="232" t="s">
        <v>115</v>
      </c>
      <c r="E367" s="240" t="s">
        <v>1</v>
      </c>
      <c r="F367" s="246" t="s">
        <v>270</v>
      </c>
      <c r="H367" s="240" t="s">
        <v>1</v>
      </c>
      <c r="I367" s="245"/>
      <c r="L367" s="244"/>
      <c r="M367" s="243"/>
      <c r="N367" s="242"/>
      <c r="O367" s="242"/>
      <c r="P367" s="242"/>
      <c r="Q367" s="242"/>
      <c r="R367" s="242"/>
      <c r="S367" s="242"/>
      <c r="T367" s="241"/>
      <c r="AT367" s="240" t="s">
        <v>115</v>
      </c>
      <c r="AU367" s="240" t="s">
        <v>42</v>
      </c>
      <c r="AV367" s="239" t="s">
        <v>38</v>
      </c>
      <c r="AW367" s="239" t="s">
        <v>19</v>
      </c>
      <c r="AX367" s="239" t="s">
        <v>37</v>
      </c>
      <c r="AY367" s="240" t="s">
        <v>106</v>
      </c>
    </row>
    <row r="368" spans="2:65" s="223" customFormat="1" x14ac:dyDescent="0.3">
      <c r="B368" s="228"/>
      <c r="D368" s="232" t="s">
        <v>115</v>
      </c>
      <c r="E368" s="224" t="s">
        <v>1</v>
      </c>
      <c r="F368" s="231" t="s">
        <v>471</v>
      </c>
      <c r="H368" s="230">
        <v>15.1</v>
      </c>
      <c r="I368" s="229"/>
      <c r="L368" s="228"/>
      <c r="M368" s="227"/>
      <c r="N368" s="226"/>
      <c r="O368" s="226"/>
      <c r="P368" s="226"/>
      <c r="Q368" s="226"/>
      <c r="R368" s="226"/>
      <c r="S368" s="226"/>
      <c r="T368" s="225"/>
      <c r="AT368" s="224" t="s">
        <v>115</v>
      </c>
      <c r="AU368" s="224" t="s">
        <v>42</v>
      </c>
      <c r="AV368" s="223" t="s">
        <v>42</v>
      </c>
      <c r="AW368" s="223" t="s">
        <v>19</v>
      </c>
      <c r="AX368" s="223" t="s">
        <v>37</v>
      </c>
      <c r="AY368" s="224" t="s">
        <v>106</v>
      </c>
    </row>
    <row r="369" spans="2:65" s="223" customFormat="1" ht="40.5" x14ac:dyDescent="0.3">
      <c r="B369" s="228"/>
      <c r="D369" s="232" t="s">
        <v>115</v>
      </c>
      <c r="E369" s="224" t="s">
        <v>1</v>
      </c>
      <c r="F369" s="231" t="s">
        <v>472</v>
      </c>
      <c r="H369" s="230">
        <v>15.675000000000001</v>
      </c>
      <c r="I369" s="229"/>
      <c r="L369" s="228"/>
      <c r="M369" s="227"/>
      <c r="N369" s="226"/>
      <c r="O369" s="226"/>
      <c r="P369" s="226"/>
      <c r="Q369" s="226"/>
      <c r="R369" s="226"/>
      <c r="S369" s="226"/>
      <c r="T369" s="225"/>
      <c r="AT369" s="224" t="s">
        <v>115</v>
      </c>
      <c r="AU369" s="224" t="s">
        <v>42</v>
      </c>
      <c r="AV369" s="223" t="s">
        <v>42</v>
      </c>
      <c r="AW369" s="223" t="s">
        <v>19</v>
      </c>
      <c r="AX369" s="223" t="s">
        <v>37</v>
      </c>
      <c r="AY369" s="224" t="s">
        <v>106</v>
      </c>
    </row>
    <row r="370" spans="2:65" s="223" customFormat="1" ht="40.5" x14ac:dyDescent="0.3">
      <c r="B370" s="228"/>
      <c r="D370" s="236" t="s">
        <v>115</v>
      </c>
      <c r="E370" s="235" t="s">
        <v>1</v>
      </c>
      <c r="F370" s="234" t="s">
        <v>473</v>
      </c>
      <c r="H370" s="233">
        <v>11.225</v>
      </c>
      <c r="I370" s="229"/>
      <c r="L370" s="228"/>
      <c r="M370" s="227"/>
      <c r="N370" s="226"/>
      <c r="O370" s="226"/>
      <c r="P370" s="226"/>
      <c r="Q370" s="226"/>
      <c r="R370" s="226"/>
      <c r="S370" s="226"/>
      <c r="T370" s="225"/>
      <c r="AT370" s="224" t="s">
        <v>115</v>
      </c>
      <c r="AU370" s="224" t="s">
        <v>42</v>
      </c>
      <c r="AV370" s="223" t="s">
        <v>42</v>
      </c>
      <c r="AW370" s="223" t="s">
        <v>19</v>
      </c>
      <c r="AX370" s="223" t="s">
        <v>37</v>
      </c>
      <c r="AY370" s="224" t="s">
        <v>106</v>
      </c>
    </row>
    <row r="371" spans="2:65" s="184" customFormat="1" ht="22.5" customHeight="1" x14ac:dyDescent="0.3">
      <c r="B371" s="203"/>
      <c r="C371" s="256" t="s">
        <v>474</v>
      </c>
      <c r="D371" s="256" t="s">
        <v>175</v>
      </c>
      <c r="E371" s="255" t="s">
        <v>475</v>
      </c>
      <c r="F371" s="250" t="s">
        <v>476</v>
      </c>
      <c r="G371" s="254" t="s">
        <v>111</v>
      </c>
      <c r="H371" s="253">
        <v>44.94</v>
      </c>
      <c r="I371" s="252"/>
      <c r="J371" s="251">
        <f>ROUND(I371*H371,2)</f>
        <v>0</v>
      </c>
      <c r="K371" s="250" t="s">
        <v>259</v>
      </c>
      <c r="L371" s="249"/>
      <c r="M371" s="248" t="s">
        <v>1</v>
      </c>
      <c r="N371" s="247" t="s">
        <v>26</v>
      </c>
      <c r="O371" s="219"/>
      <c r="P371" s="218">
        <f>O371*H371</f>
        <v>0</v>
      </c>
      <c r="Q371" s="218">
        <v>1.6500000000000001E-2</v>
      </c>
      <c r="R371" s="218">
        <f>Q371*H371</f>
        <v>0.74151</v>
      </c>
      <c r="S371" s="218">
        <v>0</v>
      </c>
      <c r="T371" s="217">
        <f>S371*H371</f>
        <v>0</v>
      </c>
      <c r="AR371" s="189" t="s">
        <v>149</v>
      </c>
      <c r="AT371" s="189" t="s">
        <v>175</v>
      </c>
      <c r="AU371" s="189" t="s">
        <v>42</v>
      </c>
      <c r="AY371" s="189" t="s">
        <v>106</v>
      </c>
      <c r="BE371" s="190">
        <f>IF(N371="základní",J371,0)</f>
        <v>0</v>
      </c>
      <c r="BF371" s="190">
        <f>IF(N371="snížená",J371,0)</f>
        <v>0</v>
      </c>
      <c r="BG371" s="190">
        <f>IF(N371="zákl. přenesená",J371,0)</f>
        <v>0</v>
      </c>
      <c r="BH371" s="190">
        <f>IF(N371="sníž. přenesená",J371,0)</f>
        <v>0</v>
      </c>
      <c r="BI371" s="190">
        <f>IF(N371="nulová",J371,0)</f>
        <v>0</v>
      </c>
      <c r="BJ371" s="189" t="s">
        <v>38</v>
      </c>
      <c r="BK371" s="190">
        <f>ROUND(I371*H371,2)</f>
        <v>0</v>
      </c>
      <c r="BL371" s="189" t="s">
        <v>113</v>
      </c>
      <c r="BM371" s="189" t="s">
        <v>477</v>
      </c>
    </row>
    <row r="372" spans="2:65" s="223" customFormat="1" x14ac:dyDescent="0.3">
      <c r="B372" s="228"/>
      <c r="D372" s="236" t="s">
        <v>115</v>
      </c>
      <c r="F372" s="234" t="s">
        <v>478</v>
      </c>
      <c r="H372" s="233">
        <v>44.94</v>
      </c>
      <c r="I372" s="229"/>
      <c r="L372" s="228"/>
      <c r="M372" s="227"/>
      <c r="N372" s="226"/>
      <c r="O372" s="226"/>
      <c r="P372" s="226"/>
      <c r="Q372" s="226"/>
      <c r="R372" s="226"/>
      <c r="S372" s="226"/>
      <c r="T372" s="225"/>
      <c r="AT372" s="224" t="s">
        <v>115</v>
      </c>
      <c r="AU372" s="224" t="s">
        <v>42</v>
      </c>
      <c r="AV372" s="223" t="s">
        <v>42</v>
      </c>
      <c r="AW372" s="223" t="s">
        <v>2</v>
      </c>
      <c r="AX372" s="223" t="s">
        <v>38</v>
      </c>
      <c r="AY372" s="224" t="s">
        <v>106</v>
      </c>
    </row>
    <row r="373" spans="2:65" s="184" customFormat="1" ht="22.5" customHeight="1" x14ac:dyDescent="0.3">
      <c r="B373" s="203"/>
      <c r="C373" s="202" t="s">
        <v>479</v>
      </c>
      <c r="D373" s="202" t="s">
        <v>108</v>
      </c>
      <c r="E373" s="201" t="s">
        <v>480</v>
      </c>
      <c r="F373" s="196" t="s">
        <v>481</v>
      </c>
      <c r="G373" s="200" t="s">
        <v>111</v>
      </c>
      <c r="H373" s="199">
        <v>853.66499999999996</v>
      </c>
      <c r="I373" s="198"/>
      <c r="J373" s="197">
        <f>ROUND(I373*H373,2)</f>
        <v>0</v>
      </c>
      <c r="K373" s="196" t="s">
        <v>1</v>
      </c>
      <c r="L373" s="185"/>
      <c r="M373" s="195" t="s">
        <v>1</v>
      </c>
      <c r="N373" s="220" t="s">
        <v>26</v>
      </c>
      <c r="O373" s="219"/>
      <c r="P373" s="218">
        <f>O373*H373</f>
        <v>0</v>
      </c>
      <c r="Q373" s="218">
        <v>0</v>
      </c>
      <c r="R373" s="218">
        <f>Q373*H373</f>
        <v>0</v>
      </c>
      <c r="S373" s="218">
        <v>0</v>
      </c>
      <c r="T373" s="217">
        <f>S373*H373</f>
        <v>0</v>
      </c>
      <c r="AR373" s="189" t="s">
        <v>113</v>
      </c>
      <c r="AT373" s="189" t="s">
        <v>108</v>
      </c>
      <c r="AU373" s="189" t="s">
        <v>42</v>
      </c>
      <c r="AY373" s="189" t="s">
        <v>106</v>
      </c>
      <c r="BE373" s="190">
        <f>IF(N373="základní",J373,0)</f>
        <v>0</v>
      </c>
      <c r="BF373" s="190">
        <f>IF(N373="snížená",J373,0)</f>
        <v>0</v>
      </c>
      <c r="BG373" s="190">
        <f>IF(N373="zákl. přenesená",J373,0)</f>
        <v>0</v>
      </c>
      <c r="BH373" s="190">
        <f>IF(N373="sníž. přenesená",J373,0)</f>
        <v>0</v>
      </c>
      <c r="BI373" s="190">
        <f>IF(N373="nulová",J373,0)</f>
        <v>0</v>
      </c>
      <c r="BJ373" s="189" t="s">
        <v>38</v>
      </c>
      <c r="BK373" s="190">
        <f>ROUND(I373*H373,2)</f>
        <v>0</v>
      </c>
      <c r="BL373" s="189" t="s">
        <v>113</v>
      </c>
      <c r="BM373" s="189" t="s">
        <v>482</v>
      </c>
    </row>
    <row r="374" spans="2:65" s="239" customFormat="1" x14ac:dyDescent="0.3">
      <c r="B374" s="244"/>
      <c r="D374" s="232" t="s">
        <v>115</v>
      </c>
      <c r="E374" s="240" t="s">
        <v>1</v>
      </c>
      <c r="F374" s="246" t="s">
        <v>248</v>
      </c>
      <c r="H374" s="240" t="s">
        <v>1</v>
      </c>
      <c r="I374" s="245"/>
      <c r="L374" s="244"/>
      <c r="M374" s="243"/>
      <c r="N374" s="242"/>
      <c r="O374" s="242"/>
      <c r="P374" s="242"/>
      <c r="Q374" s="242"/>
      <c r="R374" s="242"/>
      <c r="S374" s="242"/>
      <c r="T374" s="241"/>
      <c r="AT374" s="240" t="s">
        <v>115</v>
      </c>
      <c r="AU374" s="240" t="s">
        <v>42</v>
      </c>
      <c r="AV374" s="239" t="s">
        <v>38</v>
      </c>
      <c r="AW374" s="239" t="s">
        <v>19</v>
      </c>
      <c r="AX374" s="239" t="s">
        <v>37</v>
      </c>
      <c r="AY374" s="240" t="s">
        <v>106</v>
      </c>
    </row>
    <row r="375" spans="2:65" s="223" customFormat="1" x14ac:dyDescent="0.3">
      <c r="B375" s="228"/>
      <c r="D375" s="232" t="s">
        <v>115</v>
      </c>
      <c r="E375" s="224" t="s">
        <v>1</v>
      </c>
      <c r="F375" s="231" t="s">
        <v>322</v>
      </c>
      <c r="H375" s="230">
        <v>167.46</v>
      </c>
      <c r="I375" s="229"/>
      <c r="L375" s="228"/>
      <c r="M375" s="227"/>
      <c r="N375" s="226"/>
      <c r="O375" s="226"/>
      <c r="P375" s="226"/>
      <c r="Q375" s="226"/>
      <c r="R375" s="226"/>
      <c r="S375" s="226"/>
      <c r="T375" s="225"/>
      <c r="AT375" s="224" t="s">
        <v>115</v>
      </c>
      <c r="AU375" s="224" t="s">
        <v>42</v>
      </c>
      <c r="AV375" s="223" t="s">
        <v>42</v>
      </c>
      <c r="AW375" s="223" t="s">
        <v>19</v>
      </c>
      <c r="AX375" s="223" t="s">
        <v>37</v>
      </c>
      <c r="AY375" s="224" t="s">
        <v>106</v>
      </c>
    </row>
    <row r="376" spans="2:65" s="223" customFormat="1" x14ac:dyDescent="0.3">
      <c r="B376" s="228"/>
      <c r="D376" s="232" t="s">
        <v>115</v>
      </c>
      <c r="E376" s="224" t="s">
        <v>1</v>
      </c>
      <c r="F376" s="231" t="s">
        <v>323</v>
      </c>
      <c r="H376" s="230">
        <v>125.532</v>
      </c>
      <c r="I376" s="229"/>
      <c r="L376" s="228"/>
      <c r="M376" s="227"/>
      <c r="N376" s="226"/>
      <c r="O376" s="226"/>
      <c r="P376" s="226"/>
      <c r="Q376" s="226"/>
      <c r="R376" s="226"/>
      <c r="S376" s="226"/>
      <c r="T376" s="225"/>
      <c r="AT376" s="224" t="s">
        <v>115</v>
      </c>
      <c r="AU376" s="224" t="s">
        <v>42</v>
      </c>
      <c r="AV376" s="223" t="s">
        <v>42</v>
      </c>
      <c r="AW376" s="223" t="s">
        <v>19</v>
      </c>
      <c r="AX376" s="223" t="s">
        <v>37</v>
      </c>
      <c r="AY376" s="224" t="s">
        <v>106</v>
      </c>
    </row>
    <row r="377" spans="2:65" s="223" customFormat="1" x14ac:dyDescent="0.3">
      <c r="B377" s="228"/>
      <c r="D377" s="232" t="s">
        <v>115</v>
      </c>
      <c r="E377" s="224" t="s">
        <v>1</v>
      </c>
      <c r="F377" s="231" t="s">
        <v>324</v>
      </c>
      <c r="H377" s="230">
        <v>67.686000000000007</v>
      </c>
      <c r="I377" s="229"/>
      <c r="L377" s="228"/>
      <c r="M377" s="227"/>
      <c r="N377" s="226"/>
      <c r="O377" s="226"/>
      <c r="P377" s="226"/>
      <c r="Q377" s="226"/>
      <c r="R377" s="226"/>
      <c r="S377" s="226"/>
      <c r="T377" s="225"/>
      <c r="AT377" s="224" t="s">
        <v>115</v>
      </c>
      <c r="AU377" s="224" t="s">
        <v>42</v>
      </c>
      <c r="AV377" s="223" t="s">
        <v>42</v>
      </c>
      <c r="AW377" s="223" t="s">
        <v>19</v>
      </c>
      <c r="AX377" s="223" t="s">
        <v>37</v>
      </c>
      <c r="AY377" s="224" t="s">
        <v>106</v>
      </c>
    </row>
    <row r="378" spans="2:65" s="223" customFormat="1" x14ac:dyDescent="0.3">
      <c r="B378" s="228"/>
      <c r="D378" s="236" t="s">
        <v>115</v>
      </c>
      <c r="E378" s="235" t="s">
        <v>1</v>
      </c>
      <c r="F378" s="234" t="s">
        <v>325</v>
      </c>
      <c r="H378" s="233">
        <v>492.98700000000002</v>
      </c>
      <c r="I378" s="229"/>
      <c r="L378" s="228"/>
      <c r="M378" s="227"/>
      <c r="N378" s="226"/>
      <c r="O378" s="226"/>
      <c r="P378" s="226"/>
      <c r="Q378" s="226"/>
      <c r="R378" s="226"/>
      <c r="S378" s="226"/>
      <c r="T378" s="225"/>
      <c r="AT378" s="224" t="s">
        <v>115</v>
      </c>
      <c r="AU378" s="224" t="s">
        <v>42</v>
      </c>
      <c r="AV378" s="223" t="s">
        <v>42</v>
      </c>
      <c r="AW378" s="223" t="s">
        <v>19</v>
      </c>
      <c r="AX378" s="223" t="s">
        <v>37</v>
      </c>
      <c r="AY378" s="224" t="s">
        <v>106</v>
      </c>
    </row>
    <row r="379" spans="2:65" s="184" customFormat="1" ht="31.5" customHeight="1" x14ac:dyDescent="0.3">
      <c r="B379" s="203"/>
      <c r="C379" s="202" t="s">
        <v>483</v>
      </c>
      <c r="D379" s="202" t="s">
        <v>108</v>
      </c>
      <c r="E379" s="201" t="s">
        <v>484</v>
      </c>
      <c r="F379" s="196" t="s">
        <v>485</v>
      </c>
      <c r="G379" s="200" t="s">
        <v>335</v>
      </c>
      <c r="H379" s="199">
        <v>86.4</v>
      </c>
      <c r="I379" s="198"/>
      <c r="J379" s="197">
        <f>ROUND(I379*H379,2)</f>
        <v>0</v>
      </c>
      <c r="K379" s="196" t="s">
        <v>1</v>
      </c>
      <c r="L379" s="185"/>
      <c r="M379" s="195" t="s">
        <v>1</v>
      </c>
      <c r="N379" s="220" t="s">
        <v>26</v>
      </c>
      <c r="O379" s="219"/>
      <c r="P379" s="218">
        <f>O379*H379</f>
        <v>0</v>
      </c>
      <c r="Q379" s="218">
        <v>2.5000000000000001E-4</v>
      </c>
      <c r="R379" s="218">
        <f>Q379*H379</f>
        <v>2.1600000000000001E-2</v>
      </c>
      <c r="S379" s="218">
        <v>0</v>
      </c>
      <c r="T379" s="217">
        <f>S379*H379</f>
        <v>0</v>
      </c>
      <c r="AR379" s="189" t="s">
        <v>113</v>
      </c>
      <c r="AT379" s="189" t="s">
        <v>108</v>
      </c>
      <c r="AU379" s="189" t="s">
        <v>42</v>
      </c>
      <c r="AY379" s="189" t="s">
        <v>106</v>
      </c>
      <c r="BE379" s="190">
        <f>IF(N379="základní",J379,0)</f>
        <v>0</v>
      </c>
      <c r="BF379" s="190">
        <f>IF(N379="snížená",J379,0)</f>
        <v>0</v>
      </c>
      <c r="BG379" s="190">
        <f>IF(N379="zákl. přenesená",J379,0)</f>
        <v>0</v>
      </c>
      <c r="BH379" s="190">
        <f>IF(N379="sníž. přenesená",J379,0)</f>
        <v>0</v>
      </c>
      <c r="BI379" s="190">
        <f>IF(N379="nulová",J379,0)</f>
        <v>0</v>
      </c>
      <c r="BJ379" s="189" t="s">
        <v>38</v>
      </c>
      <c r="BK379" s="190">
        <f>ROUND(I379*H379,2)</f>
        <v>0</v>
      </c>
      <c r="BL379" s="189" t="s">
        <v>113</v>
      </c>
      <c r="BM379" s="189" t="s">
        <v>486</v>
      </c>
    </row>
    <row r="380" spans="2:65" s="223" customFormat="1" x14ac:dyDescent="0.3">
      <c r="B380" s="228"/>
      <c r="D380" s="236" t="s">
        <v>115</v>
      </c>
      <c r="E380" s="235" t="s">
        <v>1</v>
      </c>
      <c r="F380" s="234" t="s">
        <v>364</v>
      </c>
      <c r="H380" s="233">
        <v>86.4</v>
      </c>
      <c r="I380" s="229"/>
      <c r="L380" s="228"/>
      <c r="M380" s="227"/>
      <c r="N380" s="226"/>
      <c r="O380" s="226"/>
      <c r="P380" s="226"/>
      <c r="Q380" s="226"/>
      <c r="R380" s="226"/>
      <c r="S380" s="226"/>
      <c r="T380" s="225"/>
      <c r="AT380" s="224" t="s">
        <v>115</v>
      </c>
      <c r="AU380" s="224" t="s">
        <v>42</v>
      </c>
      <c r="AV380" s="223" t="s">
        <v>42</v>
      </c>
      <c r="AW380" s="223" t="s">
        <v>19</v>
      </c>
      <c r="AX380" s="223" t="s">
        <v>37</v>
      </c>
      <c r="AY380" s="224" t="s">
        <v>106</v>
      </c>
    </row>
    <row r="381" spans="2:65" s="184" customFormat="1" ht="22.5" customHeight="1" x14ac:dyDescent="0.3">
      <c r="B381" s="203"/>
      <c r="C381" s="202" t="s">
        <v>487</v>
      </c>
      <c r="D381" s="202" t="s">
        <v>108</v>
      </c>
      <c r="E381" s="201" t="s">
        <v>1929</v>
      </c>
      <c r="F381" s="196" t="s">
        <v>1930</v>
      </c>
      <c r="G381" s="200" t="s">
        <v>335</v>
      </c>
      <c r="H381" s="199">
        <v>166.45</v>
      </c>
      <c r="I381" s="198"/>
      <c r="J381" s="197">
        <f>ROUND(I381*H381,2)</f>
        <v>0</v>
      </c>
      <c r="K381" s="196" t="s">
        <v>112</v>
      </c>
      <c r="L381" s="185"/>
      <c r="M381" s="195" t="s">
        <v>1</v>
      </c>
      <c r="N381" s="220" t="s">
        <v>26</v>
      </c>
      <c r="O381" s="219"/>
      <c r="P381" s="218">
        <f>O381*H381</f>
        <v>0</v>
      </c>
      <c r="Q381" s="218">
        <v>6.0000000000000002E-5</v>
      </c>
      <c r="R381" s="218">
        <f>Q381*H381</f>
        <v>9.9869999999999994E-3</v>
      </c>
      <c r="S381" s="218">
        <v>0</v>
      </c>
      <c r="T381" s="217">
        <f>S381*H381</f>
        <v>0</v>
      </c>
      <c r="AR381" s="189" t="s">
        <v>113</v>
      </c>
      <c r="AT381" s="189" t="s">
        <v>108</v>
      </c>
      <c r="AU381" s="189" t="s">
        <v>42</v>
      </c>
      <c r="AY381" s="189" t="s">
        <v>106</v>
      </c>
      <c r="BE381" s="190">
        <f>IF(N381="základní",J381,0)</f>
        <v>0</v>
      </c>
      <c r="BF381" s="190">
        <f>IF(N381="snížená",J381,0)</f>
        <v>0</v>
      </c>
      <c r="BG381" s="190">
        <f>IF(N381="zákl. přenesená",J381,0)</f>
        <v>0</v>
      </c>
      <c r="BH381" s="190">
        <f>IF(N381="sníž. přenesená",J381,0)</f>
        <v>0</v>
      </c>
      <c r="BI381" s="190">
        <f>IF(N381="nulová",J381,0)</f>
        <v>0</v>
      </c>
      <c r="BJ381" s="189" t="s">
        <v>38</v>
      </c>
      <c r="BK381" s="190">
        <f>ROUND(I381*H381,2)</f>
        <v>0</v>
      </c>
      <c r="BL381" s="189" t="s">
        <v>113</v>
      </c>
      <c r="BM381" s="189" t="s">
        <v>1931</v>
      </c>
    </row>
    <row r="382" spans="2:65" s="239" customFormat="1" x14ac:dyDescent="0.3">
      <c r="B382" s="244"/>
      <c r="D382" s="232" t="s">
        <v>115</v>
      </c>
      <c r="E382" s="240" t="s">
        <v>1</v>
      </c>
      <c r="F382" s="246" t="s">
        <v>691</v>
      </c>
      <c r="H382" s="240" t="s">
        <v>1</v>
      </c>
      <c r="I382" s="245"/>
      <c r="L382" s="244"/>
      <c r="M382" s="243"/>
      <c r="N382" s="242"/>
      <c r="O382" s="242"/>
      <c r="P382" s="242"/>
      <c r="Q382" s="242"/>
      <c r="R382" s="242"/>
      <c r="S382" s="242"/>
      <c r="T382" s="241"/>
      <c r="AT382" s="240" t="s">
        <v>115</v>
      </c>
      <c r="AU382" s="240" t="s">
        <v>42</v>
      </c>
      <c r="AV382" s="239" t="s">
        <v>38</v>
      </c>
      <c r="AW382" s="239" t="s">
        <v>19</v>
      </c>
      <c r="AX382" s="239" t="s">
        <v>37</v>
      </c>
      <c r="AY382" s="240" t="s">
        <v>106</v>
      </c>
    </row>
    <row r="383" spans="2:65" s="223" customFormat="1" x14ac:dyDescent="0.3">
      <c r="B383" s="228"/>
      <c r="D383" s="232" t="s">
        <v>115</v>
      </c>
      <c r="E383" s="224" t="s">
        <v>1</v>
      </c>
      <c r="F383" s="231" t="s">
        <v>1932</v>
      </c>
      <c r="H383" s="230">
        <v>81.05</v>
      </c>
      <c r="I383" s="229"/>
      <c r="L383" s="228"/>
      <c r="M383" s="227"/>
      <c r="N383" s="226"/>
      <c r="O383" s="226"/>
      <c r="P383" s="226"/>
      <c r="Q383" s="226"/>
      <c r="R383" s="226"/>
      <c r="S383" s="226"/>
      <c r="T383" s="225"/>
      <c r="AT383" s="224" t="s">
        <v>115</v>
      </c>
      <c r="AU383" s="224" t="s">
        <v>42</v>
      </c>
      <c r="AV383" s="223" t="s">
        <v>42</v>
      </c>
      <c r="AW383" s="223" t="s">
        <v>19</v>
      </c>
      <c r="AX383" s="223" t="s">
        <v>37</v>
      </c>
      <c r="AY383" s="224" t="s">
        <v>106</v>
      </c>
    </row>
    <row r="384" spans="2:65" s="223" customFormat="1" x14ac:dyDescent="0.3">
      <c r="B384" s="228"/>
      <c r="D384" s="236" t="s">
        <v>115</v>
      </c>
      <c r="E384" s="235" t="s">
        <v>1</v>
      </c>
      <c r="F384" s="234" t="s">
        <v>1933</v>
      </c>
      <c r="H384" s="233">
        <v>85.4</v>
      </c>
      <c r="I384" s="229"/>
      <c r="L384" s="228"/>
      <c r="M384" s="227"/>
      <c r="N384" s="226"/>
      <c r="O384" s="226"/>
      <c r="P384" s="226"/>
      <c r="Q384" s="226"/>
      <c r="R384" s="226"/>
      <c r="S384" s="226"/>
      <c r="T384" s="225"/>
      <c r="AT384" s="224" t="s">
        <v>115</v>
      </c>
      <c r="AU384" s="224" t="s">
        <v>42</v>
      </c>
      <c r="AV384" s="223" t="s">
        <v>42</v>
      </c>
      <c r="AW384" s="223" t="s">
        <v>19</v>
      </c>
      <c r="AX384" s="223" t="s">
        <v>37</v>
      </c>
      <c r="AY384" s="224" t="s">
        <v>106</v>
      </c>
    </row>
    <row r="385" spans="2:65" s="184" customFormat="1" ht="22.5" customHeight="1" x14ac:dyDescent="0.3">
      <c r="B385" s="203"/>
      <c r="C385" s="256" t="s">
        <v>492</v>
      </c>
      <c r="D385" s="256" t="s">
        <v>175</v>
      </c>
      <c r="E385" s="255" t="s">
        <v>1934</v>
      </c>
      <c r="F385" s="250" t="s">
        <v>1935</v>
      </c>
      <c r="G385" s="254" t="s">
        <v>335</v>
      </c>
      <c r="H385" s="253">
        <v>89.67</v>
      </c>
      <c r="I385" s="252"/>
      <c r="J385" s="251">
        <f>ROUND(I385*H385,2)</f>
        <v>0</v>
      </c>
      <c r="K385" s="250" t="s">
        <v>112</v>
      </c>
      <c r="L385" s="249"/>
      <c r="M385" s="248" t="s">
        <v>1</v>
      </c>
      <c r="N385" s="247" t="s">
        <v>26</v>
      </c>
      <c r="O385" s="219"/>
      <c r="P385" s="218">
        <f>O385*H385</f>
        <v>0</v>
      </c>
      <c r="Q385" s="218">
        <v>3.2000000000000003E-4</v>
      </c>
      <c r="R385" s="218">
        <f>Q385*H385</f>
        <v>2.8694400000000002E-2</v>
      </c>
      <c r="S385" s="218">
        <v>0</v>
      </c>
      <c r="T385" s="217">
        <f>S385*H385</f>
        <v>0</v>
      </c>
      <c r="AR385" s="189" t="s">
        <v>149</v>
      </c>
      <c r="AT385" s="189" t="s">
        <v>175</v>
      </c>
      <c r="AU385" s="189" t="s">
        <v>42</v>
      </c>
      <c r="AY385" s="189" t="s">
        <v>106</v>
      </c>
      <c r="BE385" s="190">
        <f>IF(N385="základní",J385,0)</f>
        <v>0</v>
      </c>
      <c r="BF385" s="190">
        <f>IF(N385="snížená",J385,0)</f>
        <v>0</v>
      </c>
      <c r="BG385" s="190">
        <f>IF(N385="zákl. přenesená",J385,0)</f>
        <v>0</v>
      </c>
      <c r="BH385" s="190">
        <f>IF(N385="sníž. přenesená",J385,0)</f>
        <v>0</v>
      </c>
      <c r="BI385" s="190">
        <f>IF(N385="nulová",J385,0)</f>
        <v>0</v>
      </c>
      <c r="BJ385" s="189" t="s">
        <v>38</v>
      </c>
      <c r="BK385" s="190">
        <f>ROUND(I385*H385,2)</f>
        <v>0</v>
      </c>
      <c r="BL385" s="189" t="s">
        <v>113</v>
      </c>
      <c r="BM385" s="189" t="s">
        <v>1936</v>
      </c>
    </row>
    <row r="386" spans="2:65" s="239" customFormat="1" x14ac:dyDescent="0.3">
      <c r="B386" s="244"/>
      <c r="D386" s="232" t="s">
        <v>115</v>
      </c>
      <c r="E386" s="240" t="s">
        <v>1</v>
      </c>
      <c r="F386" s="246" t="s">
        <v>691</v>
      </c>
      <c r="H386" s="240" t="s">
        <v>1</v>
      </c>
      <c r="I386" s="245"/>
      <c r="L386" s="244"/>
      <c r="M386" s="243"/>
      <c r="N386" s="242"/>
      <c r="O386" s="242"/>
      <c r="P386" s="242"/>
      <c r="Q386" s="242"/>
      <c r="R386" s="242"/>
      <c r="S386" s="242"/>
      <c r="T386" s="241"/>
      <c r="AT386" s="240" t="s">
        <v>115</v>
      </c>
      <c r="AU386" s="240" t="s">
        <v>42</v>
      </c>
      <c r="AV386" s="239" t="s">
        <v>38</v>
      </c>
      <c r="AW386" s="239" t="s">
        <v>19</v>
      </c>
      <c r="AX386" s="239" t="s">
        <v>37</v>
      </c>
      <c r="AY386" s="240" t="s">
        <v>106</v>
      </c>
    </row>
    <row r="387" spans="2:65" s="223" customFormat="1" x14ac:dyDescent="0.3">
      <c r="B387" s="228"/>
      <c r="D387" s="232" t="s">
        <v>115</v>
      </c>
      <c r="E387" s="224" t="s">
        <v>1</v>
      </c>
      <c r="F387" s="231" t="s">
        <v>1933</v>
      </c>
      <c r="H387" s="230">
        <v>85.4</v>
      </c>
      <c r="I387" s="229"/>
      <c r="L387" s="228"/>
      <c r="M387" s="227"/>
      <c r="N387" s="226"/>
      <c r="O387" s="226"/>
      <c r="P387" s="226"/>
      <c r="Q387" s="226"/>
      <c r="R387" s="226"/>
      <c r="S387" s="226"/>
      <c r="T387" s="225"/>
      <c r="AT387" s="224" t="s">
        <v>115</v>
      </c>
      <c r="AU387" s="224" t="s">
        <v>42</v>
      </c>
      <c r="AV387" s="223" t="s">
        <v>42</v>
      </c>
      <c r="AW387" s="223" t="s">
        <v>19</v>
      </c>
      <c r="AX387" s="223" t="s">
        <v>37</v>
      </c>
      <c r="AY387" s="224" t="s">
        <v>106</v>
      </c>
    </row>
    <row r="388" spans="2:65" s="223" customFormat="1" x14ac:dyDescent="0.3">
      <c r="B388" s="228"/>
      <c r="D388" s="236" t="s">
        <v>115</v>
      </c>
      <c r="F388" s="234" t="s">
        <v>1937</v>
      </c>
      <c r="H388" s="233">
        <v>89.67</v>
      </c>
      <c r="I388" s="229"/>
      <c r="L388" s="228"/>
      <c r="M388" s="227"/>
      <c r="N388" s="226"/>
      <c r="O388" s="226"/>
      <c r="P388" s="226"/>
      <c r="Q388" s="226"/>
      <c r="R388" s="226"/>
      <c r="S388" s="226"/>
      <c r="T388" s="225"/>
      <c r="AT388" s="224" t="s">
        <v>115</v>
      </c>
      <c r="AU388" s="224" t="s">
        <v>42</v>
      </c>
      <c r="AV388" s="223" t="s">
        <v>42</v>
      </c>
      <c r="AW388" s="223" t="s">
        <v>2</v>
      </c>
      <c r="AX388" s="223" t="s">
        <v>38</v>
      </c>
      <c r="AY388" s="224" t="s">
        <v>106</v>
      </c>
    </row>
    <row r="389" spans="2:65" s="184" customFormat="1" ht="22.5" customHeight="1" x14ac:dyDescent="0.3">
      <c r="B389" s="203"/>
      <c r="C389" s="256" t="s">
        <v>498</v>
      </c>
      <c r="D389" s="256" t="s">
        <v>175</v>
      </c>
      <c r="E389" s="255" t="s">
        <v>1938</v>
      </c>
      <c r="F389" s="250" t="s">
        <v>1939</v>
      </c>
      <c r="G389" s="254" t="s">
        <v>335</v>
      </c>
      <c r="H389" s="253">
        <v>85.102999999999994</v>
      </c>
      <c r="I389" s="252"/>
      <c r="J389" s="251">
        <f>ROUND(I389*H389,2)</f>
        <v>0</v>
      </c>
      <c r="K389" s="250" t="s">
        <v>112</v>
      </c>
      <c r="L389" s="249"/>
      <c r="M389" s="248" t="s">
        <v>1</v>
      </c>
      <c r="N389" s="247" t="s">
        <v>26</v>
      </c>
      <c r="O389" s="219"/>
      <c r="P389" s="218">
        <f>O389*H389</f>
        <v>0</v>
      </c>
      <c r="Q389" s="218">
        <v>7.2000000000000005E-4</v>
      </c>
      <c r="R389" s="218">
        <f>Q389*H389</f>
        <v>6.1274160000000001E-2</v>
      </c>
      <c r="S389" s="218">
        <v>0</v>
      </c>
      <c r="T389" s="217">
        <f>S389*H389</f>
        <v>0</v>
      </c>
      <c r="AR389" s="189" t="s">
        <v>149</v>
      </c>
      <c r="AT389" s="189" t="s">
        <v>175</v>
      </c>
      <c r="AU389" s="189" t="s">
        <v>42</v>
      </c>
      <c r="AY389" s="189" t="s">
        <v>106</v>
      </c>
      <c r="BE389" s="190">
        <f>IF(N389="základní",J389,0)</f>
        <v>0</v>
      </c>
      <c r="BF389" s="190">
        <f>IF(N389="snížená",J389,0)</f>
        <v>0</v>
      </c>
      <c r="BG389" s="190">
        <f>IF(N389="zákl. přenesená",J389,0)</f>
        <v>0</v>
      </c>
      <c r="BH389" s="190">
        <f>IF(N389="sníž. přenesená",J389,0)</f>
        <v>0</v>
      </c>
      <c r="BI389" s="190">
        <f>IF(N389="nulová",J389,0)</f>
        <v>0</v>
      </c>
      <c r="BJ389" s="189" t="s">
        <v>38</v>
      </c>
      <c r="BK389" s="190">
        <f>ROUND(I389*H389,2)</f>
        <v>0</v>
      </c>
      <c r="BL389" s="189" t="s">
        <v>113</v>
      </c>
      <c r="BM389" s="189" t="s">
        <v>1940</v>
      </c>
    </row>
    <row r="390" spans="2:65" s="239" customFormat="1" x14ac:dyDescent="0.3">
      <c r="B390" s="244"/>
      <c r="D390" s="232" t="s">
        <v>115</v>
      </c>
      <c r="E390" s="240" t="s">
        <v>1</v>
      </c>
      <c r="F390" s="246" t="s">
        <v>691</v>
      </c>
      <c r="H390" s="240" t="s">
        <v>1</v>
      </c>
      <c r="I390" s="245"/>
      <c r="L390" s="244"/>
      <c r="M390" s="243"/>
      <c r="N390" s="242"/>
      <c r="O390" s="242"/>
      <c r="P390" s="242"/>
      <c r="Q390" s="242"/>
      <c r="R390" s="242"/>
      <c r="S390" s="242"/>
      <c r="T390" s="241"/>
      <c r="AT390" s="240" t="s">
        <v>115</v>
      </c>
      <c r="AU390" s="240" t="s">
        <v>42</v>
      </c>
      <c r="AV390" s="239" t="s">
        <v>38</v>
      </c>
      <c r="AW390" s="239" t="s">
        <v>19</v>
      </c>
      <c r="AX390" s="239" t="s">
        <v>37</v>
      </c>
      <c r="AY390" s="240" t="s">
        <v>106</v>
      </c>
    </row>
    <row r="391" spans="2:65" s="223" customFormat="1" x14ac:dyDescent="0.3">
      <c r="B391" s="228"/>
      <c r="D391" s="232" t="s">
        <v>115</v>
      </c>
      <c r="E391" s="224" t="s">
        <v>1</v>
      </c>
      <c r="F391" s="231" t="s">
        <v>1932</v>
      </c>
      <c r="H391" s="230">
        <v>81.05</v>
      </c>
      <c r="I391" s="229"/>
      <c r="L391" s="228"/>
      <c r="M391" s="227"/>
      <c r="N391" s="226"/>
      <c r="O391" s="226"/>
      <c r="P391" s="226"/>
      <c r="Q391" s="226"/>
      <c r="R391" s="226"/>
      <c r="S391" s="226"/>
      <c r="T391" s="225"/>
      <c r="AT391" s="224" t="s">
        <v>115</v>
      </c>
      <c r="AU391" s="224" t="s">
        <v>42</v>
      </c>
      <c r="AV391" s="223" t="s">
        <v>42</v>
      </c>
      <c r="AW391" s="223" t="s">
        <v>19</v>
      </c>
      <c r="AX391" s="223" t="s">
        <v>37</v>
      </c>
      <c r="AY391" s="224" t="s">
        <v>106</v>
      </c>
    </row>
    <row r="392" spans="2:65" s="223" customFormat="1" x14ac:dyDescent="0.3">
      <c r="B392" s="228"/>
      <c r="D392" s="236" t="s">
        <v>115</v>
      </c>
      <c r="F392" s="234" t="s">
        <v>1941</v>
      </c>
      <c r="H392" s="233">
        <v>85.102999999999994</v>
      </c>
      <c r="I392" s="229"/>
      <c r="L392" s="228"/>
      <c r="M392" s="227"/>
      <c r="N392" s="226"/>
      <c r="O392" s="226"/>
      <c r="P392" s="226"/>
      <c r="Q392" s="226"/>
      <c r="R392" s="226"/>
      <c r="S392" s="226"/>
      <c r="T392" s="225"/>
      <c r="AT392" s="224" t="s">
        <v>115</v>
      </c>
      <c r="AU392" s="224" t="s">
        <v>42</v>
      </c>
      <c r="AV392" s="223" t="s">
        <v>42</v>
      </c>
      <c r="AW392" s="223" t="s">
        <v>2</v>
      </c>
      <c r="AX392" s="223" t="s">
        <v>38</v>
      </c>
      <c r="AY392" s="224" t="s">
        <v>106</v>
      </c>
    </row>
    <row r="393" spans="2:65" s="184" customFormat="1" ht="22.5" customHeight="1" x14ac:dyDescent="0.3">
      <c r="B393" s="203"/>
      <c r="C393" s="202" t="s">
        <v>509</v>
      </c>
      <c r="D393" s="202" t="s">
        <v>108</v>
      </c>
      <c r="E393" s="201" t="s">
        <v>488</v>
      </c>
      <c r="F393" s="196" t="s">
        <v>489</v>
      </c>
      <c r="G393" s="200" t="s">
        <v>111</v>
      </c>
      <c r="H393" s="199">
        <v>618.024</v>
      </c>
      <c r="I393" s="198"/>
      <c r="J393" s="197">
        <f>ROUND(I393*H393,2)</f>
        <v>0</v>
      </c>
      <c r="K393" s="196" t="s">
        <v>112</v>
      </c>
      <c r="L393" s="185"/>
      <c r="M393" s="195" t="s">
        <v>1</v>
      </c>
      <c r="N393" s="220" t="s">
        <v>26</v>
      </c>
      <c r="O393" s="219"/>
      <c r="P393" s="218">
        <f>O393*H393</f>
        <v>0</v>
      </c>
      <c r="Q393" s="218">
        <v>3.82E-3</v>
      </c>
      <c r="R393" s="218">
        <f>Q393*H393</f>
        <v>2.3608516800000001</v>
      </c>
      <c r="S393" s="218">
        <v>0</v>
      </c>
      <c r="T393" s="217">
        <f>S393*H393</f>
        <v>0</v>
      </c>
      <c r="AR393" s="189" t="s">
        <v>113</v>
      </c>
      <c r="AT393" s="189" t="s">
        <v>108</v>
      </c>
      <c r="AU393" s="189" t="s">
        <v>42</v>
      </c>
      <c r="AY393" s="189" t="s">
        <v>106</v>
      </c>
      <c r="BE393" s="190">
        <f>IF(N393="základní",J393,0)</f>
        <v>0</v>
      </c>
      <c r="BF393" s="190">
        <f>IF(N393="snížená",J393,0)</f>
        <v>0</v>
      </c>
      <c r="BG393" s="190">
        <f>IF(N393="zákl. přenesená",J393,0)</f>
        <v>0</v>
      </c>
      <c r="BH393" s="190">
        <f>IF(N393="sníž. přenesená",J393,0)</f>
        <v>0</v>
      </c>
      <c r="BI393" s="190">
        <f>IF(N393="nulová",J393,0)</f>
        <v>0</v>
      </c>
      <c r="BJ393" s="189" t="s">
        <v>38</v>
      </c>
      <c r="BK393" s="190">
        <f>ROUND(I393*H393,2)</f>
        <v>0</v>
      </c>
      <c r="BL393" s="189" t="s">
        <v>113</v>
      </c>
      <c r="BM393" s="189" t="s">
        <v>490</v>
      </c>
    </row>
    <row r="394" spans="2:65" s="223" customFormat="1" x14ac:dyDescent="0.3">
      <c r="B394" s="228"/>
      <c r="D394" s="232" t="s">
        <v>115</v>
      </c>
      <c r="E394" s="224" t="s">
        <v>1</v>
      </c>
      <c r="F394" s="231" t="s">
        <v>323</v>
      </c>
      <c r="H394" s="230">
        <v>125.532</v>
      </c>
      <c r="I394" s="229"/>
      <c r="L394" s="228"/>
      <c r="M394" s="227"/>
      <c r="N394" s="226"/>
      <c r="O394" s="226"/>
      <c r="P394" s="226"/>
      <c r="Q394" s="226"/>
      <c r="R394" s="226"/>
      <c r="S394" s="226"/>
      <c r="T394" s="225"/>
      <c r="AT394" s="224" t="s">
        <v>115</v>
      </c>
      <c r="AU394" s="224" t="s">
        <v>42</v>
      </c>
      <c r="AV394" s="223" t="s">
        <v>42</v>
      </c>
      <c r="AW394" s="223" t="s">
        <v>19</v>
      </c>
      <c r="AX394" s="223" t="s">
        <v>37</v>
      </c>
      <c r="AY394" s="224" t="s">
        <v>106</v>
      </c>
    </row>
    <row r="395" spans="2:65" s="223" customFormat="1" x14ac:dyDescent="0.3">
      <c r="B395" s="228"/>
      <c r="D395" s="236" t="s">
        <v>115</v>
      </c>
      <c r="E395" s="235" t="s">
        <v>1</v>
      </c>
      <c r="F395" s="234" t="s">
        <v>491</v>
      </c>
      <c r="H395" s="233">
        <v>492.49200000000002</v>
      </c>
      <c r="I395" s="229"/>
      <c r="L395" s="228"/>
      <c r="M395" s="227"/>
      <c r="N395" s="226"/>
      <c r="O395" s="226"/>
      <c r="P395" s="226"/>
      <c r="Q395" s="226"/>
      <c r="R395" s="226"/>
      <c r="S395" s="226"/>
      <c r="T395" s="225"/>
      <c r="AT395" s="224" t="s">
        <v>115</v>
      </c>
      <c r="AU395" s="224" t="s">
        <v>42</v>
      </c>
      <c r="AV395" s="223" t="s">
        <v>42</v>
      </c>
      <c r="AW395" s="223" t="s">
        <v>19</v>
      </c>
      <c r="AX395" s="223" t="s">
        <v>37</v>
      </c>
      <c r="AY395" s="224" t="s">
        <v>106</v>
      </c>
    </row>
    <row r="396" spans="2:65" s="184" customFormat="1" ht="22.5" customHeight="1" x14ac:dyDescent="0.3">
      <c r="B396" s="203"/>
      <c r="C396" s="202" t="s">
        <v>517</v>
      </c>
      <c r="D396" s="202" t="s">
        <v>108</v>
      </c>
      <c r="E396" s="201" t="s">
        <v>493</v>
      </c>
      <c r="F396" s="196" t="s">
        <v>494</v>
      </c>
      <c r="G396" s="200" t="s">
        <v>111</v>
      </c>
      <c r="H396" s="199">
        <v>132.43100000000001</v>
      </c>
      <c r="I396" s="198"/>
      <c r="J396" s="197">
        <f>ROUND(I396*H396,2)</f>
        <v>0</v>
      </c>
      <c r="K396" s="196" t="s">
        <v>112</v>
      </c>
      <c r="L396" s="185"/>
      <c r="M396" s="195" t="s">
        <v>1</v>
      </c>
      <c r="N396" s="220" t="s">
        <v>26</v>
      </c>
      <c r="O396" s="219"/>
      <c r="P396" s="218">
        <f>O396*H396</f>
        <v>0</v>
      </c>
      <c r="Q396" s="218">
        <v>3.6800000000000001E-3</v>
      </c>
      <c r="R396" s="218">
        <f>Q396*H396</f>
        <v>0.48734608000000007</v>
      </c>
      <c r="S396" s="218">
        <v>0</v>
      </c>
      <c r="T396" s="217">
        <f>S396*H396</f>
        <v>0</v>
      </c>
      <c r="AR396" s="189" t="s">
        <v>113</v>
      </c>
      <c r="AT396" s="189" t="s">
        <v>108</v>
      </c>
      <c r="AU396" s="189" t="s">
        <v>42</v>
      </c>
      <c r="AY396" s="189" t="s">
        <v>106</v>
      </c>
      <c r="BE396" s="190">
        <f>IF(N396="základní",J396,0)</f>
        <v>0</v>
      </c>
      <c r="BF396" s="190">
        <f>IF(N396="snížená",J396,0)</f>
        <v>0</v>
      </c>
      <c r="BG396" s="190">
        <f>IF(N396="zákl. přenesená",J396,0)</f>
        <v>0</v>
      </c>
      <c r="BH396" s="190">
        <f>IF(N396="sníž. přenesená",J396,0)</f>
        <v>0</v>
      </c>
      <c r="BI396" s="190">
        <f>IF(N396="nulová",J396,0)</f>
        <v>0</v>
      </c>
      <c r="BJ396" s="189" t="s">
        <v>38</v>
      </c>
      <c r="BK396" s="190">
        <f>ROUND(I396*H396,2)</f>
        <v>0</v>
      </c>
      <c r="BL396" s="189" t="s">
        <v>113</v>
      </c>
      <c r="BM396" s="189" t="s">
        <v>495</v>
      </c>
    </row>
    <row r="397" spans="2:65" s="239" customFormat="1" x14ac:dyDescent="0.3">
      <c r="B397" s="244"/>
      <c r="D397" s="232" t="s">
        <v>115</v>
      </c>
      <c r="E397" s="240" t="s">
        <v>1</v>
      </c>
      <c r="F397" s="246" t="s">
        <v>423</v>
      </c>
      <c r="H397" s="240" t="s">
        <v>1</v>
      </c>
      <c r="I397" s="245"/>
      <c r="L397" s="244"/>
      <c r="M397" s="243"/>
      <c r="N397" s="242"/>
      <c r="O397" s="242"/>
      <c r="P397" s="242"/>
      <c r="Q397" s="242"/>
      <c r="R397" s="242"/>
      <c r="S397" s="242"/>
      <c r="T397" s="241"/>
      <c r="AT397" s="240" t="s">
        <v>115</v>
      </c>
      <c r="AU397" s="240" t="s">
        <v>42</v>
      </c>
      <c r="AV397" s="239" t="s">
        <v>38</v>
      </c>
      <c r="AW397" s="239" t="s">
        <v>19</v>
      </c>
      <c r="AX397" s="239" t="s">
        <v>37</v>
      </c>
      <c r="AY397" s="240" t="s">
        <v>106</v>
      </c>
    </row>
    <row r="398" spans="2:65" s="223" customFormat="1" x14ac:dyDescent="0.3">
      <c r="B398" s="228"/>
      <c r="D398" s="232" t="s">
        <v>115</v>
      </c>
      <c r="E398" s="224" t="s">
        <v>1</v>
      </c>
      <c r="F398" s="231" t="s">
        <v>424</v>
      </c>
      <c r="H398" s="230">
        <v>16</v>
      </c>
      <c r="I398" s="229"/>
      <c r="L398" s="228"/>
      <c r="M398" s="227"/>
      <c r="N398" s="226"/>
      <c r="O398" s="226"/>
      <c r="P398" s="226"/>
      <c r="Q398" s="226"/>
      <c r="R398" s="226"/>
      <c r="S398" s="226"/>
      <c r="T398" s="225"/>
      <c r="AT398" s="224" t="s">
        <v>115</v>
      </c>
      <c r="AU398" s="224" t="s">
        <v>42</v>
      </c>
      <c r="AV398" s="223" t="s">
        <v>42</v>
      </c>
      <c r="AW398" s="223" t="s">
        <v>19</v>
      </c>
      <c r="AX398" s="223" t="s">
        <v>37</v>
      </c>
      <c r="AY398" s="224" t="s">
        <v>106</v>
      </c>
    </row>
    <row r="399" spans="2:65" s="223" customFormat="1" x14ac:dyDescent="0.3">
      <c r="B399" s="228"/>
      <c r="D399" s="232" t="s">
        <v>115</v>
      </c>
      <c r="E399" s="224" t="s">
        <v>1</v>
      </c>
      <c r="F399" s="231" t="s">
        <v>425</v>
      </c>
      <c r="H399" s="230">
        <v>53.95</v>
      </c>
      <c r="I399" s="229"/>
      <c r="L399" s="228"/>
      <c r="M399" s="227"/>
      <c r="N399" s="226"/>
      <c r="O399" s="226"/>
      <c r="P399" s="226"/>
      <c r="Q399" s="226"/>
      <c r="R399" s="226"/>
      <c r="S399" s="226"/>
      <c r="T399" s="225"/>
      <c r="AT399" s="224" t="s">
        <v>115</v>
      </c>
      <c r="AU399" s="224" t="s">
        <v>42</v>
      </c>
      <c r="AV399" s="223" t="s">
        <v>42</v>
      </c>
      <c r="AW399" s="223" t="s">
        <v>19</v>
      </c>
      <c r="AX399" s="223" t="s">
        <v>37</v>
      </c>
      <c r="AY399" s="224" t="s">
        <v>106</v>
      </c>
    </row>
    <row r="400" spans="2:65" s="223" customFormat="1" x14ac:dyDescent="0.3">
      <c r="B400" s="228"/>
      <c r="D400" s="232" t="s">
        <v>115</v>
      </c>
      <c r="E400" s="224" t="s">
        <v>1</v>
      </c>
      <c r="F400" s="231" t="s">
        <v>426</v>
      </c>
      <c r="H400" s="230">
        <v>12</v>
      </c>
      <c r="I400" s="229"/>
      <c r="L400" s="228"/>
      <c r="M400" s="227"/>
      <c r="N400" s="226"/>
      <c r="O400" s="226"/>
      <c r="P400" s="226"/>
      <c r="Q400" s="226"/>
      <c r="R400" s="226"/>
      <c r="S400" s="226"/>
      <c r="T400" s="225"/>
      <c r="AT400" s="224" t="s">
        <v>115</v>
      </c>
      <c r="AU400" s="224" t="s">
        <v>42</v>
      </c>
      <c r="AV400" s="223" t="s">
        <v>42</v>
      </c>
      <c r="AW400" s="223" t="s">
        <v>19</v>
      </c>
      <c r="AX400" s="223" t="s">
        <v>37</v>
      </c>
      <c r="AY400" s="224" t="s">
        <v>106</v>
      </c>
    </row>
    <row r="401" spans="2:65" s="223" customFormat="1" x14ac:dyDescent="0.3">
      <c r="B401" s="228"/>
      <c r="D401" s="232" t="s">
        <v>115</v>
      </c>
      <c r="E401" s="224" t="s">
        <v>1</v>
      </c>
      <c r="F401" s="231" t="s">
        <v>427</v>
      </c>
      <c r="H401" s="230">
        <v>53.95</v>
      </c>
      <c r="I401" s="229"/>
      <c r="L401" s="228"/>
      <c r="M401" s="227"/>
      <c r="N401" s="226"/>
      <c r="O401" s="226"/>
      <c r="P401" s="226"/>
      <c r="Q401" s="226"/>
      <c r="R401" s="226"/>
      <c r="S401" s="226"/>
      <c r="T401" s="225"/>
      <c r="AT401" s="224" t="s">
        <v>115</v>
      </c>
      <c r="AU401" s="224" t="s">
        <v>42</v>
      </c>
      <c r="AV401" s="223" t="s">
        <v>42</v>
      </c>
      <c r="AW401" s="223" t="s">
        <v>19</v>
      </c>
      <c r="AX401" s="223" t="s">
        <v>37</v>
      </c>
      <c r="AY401" s="224" t="s">
        <v>106</v>
      </c>
    </row>
    <row r="402" spans="2:65" s="223" customFormat="1" x14ac:dyDescent="0.3">
      <c r="B402" s="228"/>
      <c r="D402" s="232" t="s">
        <v>115</v>
      </c>
      <c r="E402" s="224" t="s">
        <v>1</v>
      </c>
      <c r="F402" s="231" t="s">
        <v>428</v>
      </c>
      <c r="H402" s="230">
        <v>-10.368</v>
      </c>
      <c r="I402" s="229"/>
      <c r="L402" s="228"/>
      <c r="M402" s="227"/>
      <c r="N402" s="226"/>
      <c r="O402" s="226"/>
      <c r="P402" s="226"/>
      <c r="Q402" s="226"/>
      <c r="R402" s="226"/>
      <c r="S402" s="226"/>
      <c r="T402" s="225"/>
      <c r="AT402" s="224" t="s">
        <v>115</v>
      </c>
      <c r="AU402" s="224" t="s">
        <v>42</v>
      </c>
      <c r="AV402" s="223" t="s">
        <v>42</v>
      </c>
      <c r="AW402" s="223" t="s">
        <v>19</v>
      </c>
      <c r="AX402" s="223" t="s">
        <v>37</v>
      </c>
      <c r="AY402" s="224" t="s">
        <v>106</v>
      </c>
    </row>
    <row r="403" spans="2:65" s="223" customFormat="1" ht="27" x14ac:dyDescent="0.3">
      <c r="B403" s="228"/>
      <c r="D403" s="232" t="s">
        <v>115</v>
      </c>
      <c r="E403" s="224" t="s">
        <v>1</v>
      </c>
      <c r="F403" s="231" t="s">
        <v>496</v>
      </c>
      <c r="H403" s="230">
        <v>4.2350000000000003</v>
      </c>
      <c r="I403" s="229"/>
      <c r="L403" s="228"/>
      <c r="M403" s="227"/>
      <c r="N403" s="226"/>
      <c r="O403" s="226"/>
      <c r="P403" s="226"/>
      <c r="Q403" s="226"/>
      <c r="R403" s="226"/>
      <c r="S403" s="226"/>
      <c r="T403" s="225"/>
      <c r="AT403" s="224" t="s">
        <v>115</v>
      </c>
      <c r="AU403" s="224" t="s">
        <v>42</v>
      </c>
      <c r="AV403" s="223" t="s">
        <v>42</v>
      </c>
      <c r="AW403" s="223" t="s">
        <v>19</v>
      </c>
      <c r="AX403" s="223" t="s">
        <v>37</v>
      </c>
      <c r="AY403" s="224" t="s">
        <v>106</v>
      </c>
    </row>
    <row r="404" spans="2:65" s="223" customFormat="1" x14ac:dyDescent="0.3">
      <c r="B404" s="228"/>
      <c r="D404" s="236" t="s">
        <v>115</v>
      </c>
      <c r="E404" s="235" t="s">
        <v>1</v>
      </c>
      <c r="F404" s="234" t="s">
        <v>497</v>
      </c>
      <c r="H404" s="233">
        <v>2.6640000000000001</v>
      </c>
      <c r="I404" s="229"/>
      <c r="L404" s="228"/>
      <c r="M404" s="227"/>
      <c r="N404" s="226"/>
      <c r="O404" s="226"/>
      <c r="P404" s="226"/>
      <c r="Q404" s="226"/>
      <c r="R404" s="226"/>
      <c r="S404" s="226"/>
      <c r="T404" s="225"/>
      <c r="AT404" s="224" t="s">
        <v>115</v>
      </c>
      <c r="AU404" s="224" t="s">
        <v>42</v>
      </c>
      <c r="AV404" s="223" t="s">
        <v>42</v>
      </c>
      <c r="AW404" s="223" t="s">
        <v>19</v>
      </c>
      <c r="AX404" s="223" t="s">
        <v>37</v>
      </c>
      <c r="AY404" s="224" t="s">
        <v>106</v>
      </c>
    </row>
    <row r="405" spans="2:65" s="184" customFormat="1" ht="22.5" customHeight="1" x14ac:dyDescent="0.3">
      <c r="B405" s="203"/>
      <c r="C405" s="202" t="s">
        <v>532</v>
      </c>
      <c r="D405" s="202" t="s">
        <v>108</v>
      </c>
      <c r="E405" s="201" t="s">
        <v>499</v>
      </c>
      <c r="F405" s="196" t="s">
        <v>500</v>
      </c>
      <c r="G405" s="200" t="s">
        <v>111</v>
      </c>
      <c r="H405" s="199">
        <v>574.59199999999998</v>
      </c>
      <c r="I405" s="198"/>
      <c r="J405" s="197">
        <f>ROUND(I405*H405,2)</f>
        <v>0</v>
      </c>
      <c r="K405" s="196" t="s">
        <v>112</v>
      </c>
      <c r="L405" s="185"/>
      <c r="M405" s="195" t="s">
        <v>1</v>
      </c>
      <c r="N405" s="220" t="s">
        <v>26</v>
      </c>
      <c r="O405" s="219"/>
      <c r="P405" s="218">
        <f>O405*H405</f>
        <v>0</v>
      </c>
      <c r="Q405" s="218">
        <v>2.6800000000000001E-3</v>
      </c>
      <c r="R405" s="218">
        <f>Q405*H405</f>
        <v>1.5399065599999999</v>
      </c>
      <c r="S405" s="218">
        <v>0</v>
      </c>
      <c r="T405" s="217">
        <f>S405*H405</f>
        <v>0</v>
      </c>
      <c r="AR405" s="189" t="s">
        <v>113</v>
      </c>
      <c r="AT405" s="189" t="s">
        <v>108</v>
      </c>
      <c r="AU405" s="189" t="s">
        <v>42</v>
      </c>
      <c r="AY405" s="189" t="s">
        <v>106</v>
      </c>
      <c r="BE405" s="190">
        <f>IF(N405="základní",J405,0)</f>
        <v>0</v>
      </c>
      <c r="BF405" s="190">
        <f>IF(N405="snížená",J405,0)</f>
        <v>0</v>
      </c>
      <c r="BG405" s="190">
        <f>IF(N405="zákl. přenesená",J405,0)</f>
        <v>0</v>
      </c>
      <c r="BH405" s="190">
        <f>IF(N405="sníž. přenesená",J405,0)</f>
        <v>0</v>
      </c>
      <c r="BI405" s="190">
        <f>IF(N405="nulová",J405,0)</f>
        <v>0</v>
      </c>
      <c r="BJ405" s="189" t="s">
        <v>38</v>
      </c>
      <c r="BK405" s="190">
        <f>ROUND(I405*H405,2)</f>
        <v>0</v>
      </c>
      <c r="BL405" s="189" t="s">
        <v>113</v>
      </c>
      <c r="BM405" s="189" t="s">
        <v>501</v>
      </c>
    </row>
    <row r="406" spans="2:65" s="239" customFormat="1" x14ac:dyDescent="0.3">
      <c r="B406" s="244"/>
      <c r="D406" s="232" t="s">
        <v>115</v>
      </c>
      <c r="E406" s="240" t="s">
        <v>1</v>
      </c>
      <c r="F406" s="246" t="s">
        <v>439</v>
      </c>
      <c r="H406" s="240" t="s">
        <v>1</v>
      </c>
      <c r="I406" s="245"/>
      <c r="L406" s="244"/>
      <c r="M406" s="243"/>
      <c r="N406" s="242"/>
      <c r="O406" s="242"/>
      <c r="P406" s="242"/>
      <c r="Q406" s="242"/>
      <c r="R406" s="242"/>
      <c r="S406" s="242"/>
      <c r="T406" s="241"/>
      <c r="AT406" s="240" t="s">
        <v>115</v>
      </c>
      <c r="AU406" s="240" t="s">
        <v>42</v>
      </c>
      <c r="AV406" s="239" t="s">
        <v>38</v>
      </c>
      <c r="AW406" s="239" t="s">
        <v>19</v>
      </c>
      <c r="AX406" s="239" t="s">
        <v>37</v>
      </c>
      <c r="AY406" s="240" t="s">
        <v>106</v>
      </c>
    </row>
    <row r="407" spans="2:65" s="223" customFormat="1" ht="27" x14ac:dyDescent="0.3">
      <c r="B407" s="228"/>
      <c r="D407" s="232" t="s">
        <v>115</v>
      </c>
      <c r="E407" s="224" t="s">
        <v>1</v>
      </c>
      <c r="F407" s="231" t="s">
        <v>450</v>
      </c>
      <c r="H407" s="230">
        <v>27.381</v>
      </c>
      <c r="I407" s="229"/>
      <c r="L407" s="228"/>
      <c r="M407" s="227"/>
      <c r="N407" s="226"/>
      <c r="O407" s="226"/>
      <c r="P407" s="226"/>
      <c r="Q407" s="226"/>
      <c r="R407" s="226"/>
      <c r="S407" s="226"/>
      <c r="T407" s="225"/>
      <c r="AT407" s="224" t="s">
        <v>115</v>
      </c>
      <c r="AU407" s="224" t="s">
        <v>42</v>
      </c>
      <c r="AV407" s="223" t="s">
        <v>42</v>
      </c>
      <c r="AW407" s="223" t="s">
        <v>19</v>
      </c>
      <c r="AX407" s="223" t="s">
        <v>37</v>
      </c>
      <c r="AY407" s="224" t="s">
        <v>106</v>
      </c>
    </row>
    <row r="408" spans="2:65" s="239" customFormat="1" x14ac:dyDescent="0.3">
      <c r="B408" s="244"/>
      <c r="D408" s="232" t="s">
        <v>115</v>
      </c>
      <c r="E408" s="240" t="s">
        <v>1</v>
      </c>
      <c r="F408" s="246" t="s">
        <v>451</v>
      </c>
      <c r="H408" s="240" t="s">
        <v>1</v>
      </c>
      <c r="I408" s="245"/>
      <c r="L408" s="244"/>
      <c r="M408" s="243"/>
      <c r="N408" s="242"/>
      <c r="O408" s="242"/>
      <c r="P408" s="242"/>
      <c r="Q408" s="242"/>
      <c r="R408" s="242"/>
      <c r="S408" s="242"/>
      <c r="T408" s="241"/>
      <c r="AT408" s="240" t="s">
        <v>115</v>
      </c>
      <c r="AU408" s="240" t="s">
        <v>42</v>
      </c>
      <c r="AV408" s="239" t="s">
        <v>38</v>
      </c>
      <c r="AW408" s="239" t="s">
        <v>19</v>
      </c>
      <c r="AX408" s="239" t="s">
        <v>37</v>
      </c>
      <c r="AY408" s="240" t="s">
        <v>106</v>
      </c>
    </row>
    <row r="409" spans="2:65" s="223" customFormat="1" x14ac:dyDescent="0.3">
      <c r="B409" s="228"/>
      <c r="D409" s="232" t="s">
        <v>115</v>
      </c>
      <c r="E409" s="224" t="s">
        <v>1</v>
      </c>
      <c r="F409" s="231" t="s">
        <v>452</v>
      </c>
      <c r="H409" s="230">
        <v>555.1</v>
      </c>
      <c r="I409" s="229"/>
      <c r="L409" s="228"/>
      <c r="M409" s="227"/>
      <c r="N409" s="226"/>
      <c r="O409" s="226"/>
      <c r="P409" s="226"/>
      <c r="Q409" s="226"/>
      <c r="R409" s="226"/>
      <c r="S409" s="226"/>
      <c r="T409" s="225"/>
      <c r="AT409" s="224" t="s">
        <v>115</v>
      </c>
      <c r="AU409" s="224" t="s">
        <v>42</v>
      </c>
      <c r="AV409" s="223" t="s">
        <v>42</v>
      </c>
      <c r="AW409" s="223" t="s">
        <v>19</v>
      </c>
      <c r="AX409" s="223" t="s">
        <v>37</v>
      </c>
      <c r="AY409" s="224" t="s">
        <v>106</v>
      </c>
    </row>
    <row r="410" spans="2:65" s="223" customFormat="1" x14ac:dyDescent="0.3">
      <c r="B410" s="228"/>
      <c r="D410" s="232" t="s">
        <v>115</v>
      </c>
      <c r="E410" s="224" t="s">
        <v>1</v>
      </c>
      <c r="F410" s="231" t="s">
        <v>453</v>
      </c>
      <c r="H410" s="230">
        <v>-27.14</v>
      </c>
      <c r="I410" s="229"/>
      <c r="L410" s="228"/>
      <c r="M410" s="227"/>
      <c r="N410" s="226"/>
      <c r="O410" s="226"/>
      <c r="P410" s="226"/>
      <c r="Q410" s="226"/>
      <c r="R410" s="226"/>
      <c r="S410" s="226"/>
      <c r="T410" s="225"/>
      <c r="AT410" s="224" t="s">
        <v>115</v>
      </c>
      <c r="AU410" s="224" t="s">
        <v>42</v>
      </c>
      <c r="AV410" s="223" t="s">
        <v>42</v>
      </c>
      <c r="AW410" s="223" t="s">
        <v>19</v>
      </c>
      <c r="AX410" s="223" t="s">
        <v>37</v>
      </c>
      <c r="AY410" s="224" t="s">
        <v>106</v>
      </c>
    </row>
    <row r="411" spans="2:65" s="239" customFormat="1" x14ac:dyDescent="0.3">
      <c r="B411" s="244"/>
      <c r="D411" s="232" t="s">
        <v>115</v>
      </c>
      <c r="E411" s="240" t="s">
        <v>1</v>
      </c>
      <c r="F411" s="246" t="s">
        <v>454</v>
      </c>
      <c r="H411" s="240" t="s">
        <v>1</v>
      </c>
      <c r="I411" s="245"/>
      <c r="L411" s="244"/>
      <c r="M411" s="243"/>
      <c r="N411" s="242"/>
      <c r="O411" s="242"/>
      <c r="P411" s="242"/>
      <c r="Q411" s="242"/>
      <c r="R411" s="242"/>
      <c r="S411" s="242"/>
      <c r="T411" s="241"/>
      <c r="AT411" s="240" t="s">
        <v>115</v>
      </c>
      <c r="AU411" s="240" t="s">
        <v>42</v>
      </c>
      <c r="AV411" s="239" t="s">
        <v>38</v>
      </c>
      <c r="AW411" s="239" t="s">
        <v>19</v>
      </c>
      <c r="AX411" s="239" t="s">
        <v>37</v>
      </c>
      <c r="AY411" s="240" t="s">
        <v>106</v>
      </c>
    </row>
    <row r="412" spans="2:65" s="239" customFormat="1" x14ac:dyDescent="0.3">
      <c r="B412" s="244"/>
      <c r="D412" s="232" t="s">
        <v>115</v>
      </c>
      <c r="E412" s="240" t="s">
        <v>1</v>
      </c>
      <c r="F412" s="246" t="s">
        <v>277</v>
      </c>
      <c r="H412" s="240" t="s">
        <v>1</v>
      </c>
      <c r="I412" s="245"/>
      <c r="L412" s="244"/>
      <c r="M412" s="243"/>
      <c r="N412" s="242"/>
      <c r="O412" s="242"/>
      <c r="P412" s="242"/>
      <c r="Q412" s="242"/>
      <c r="R412" s="242"/>
      <c r="S412" s="242"/>
      <c r="T412" s="241"/>
      <c r="AT412" s="240" t="s">
        <v>115</v>
      </c>
      <c r="AU412" s="240" t="s">
        <v>42</v>
      </c>
      <c r="AV412" s="239" t="s">
        <v>38</v>
      </c>
      <c r="AW412" s="239" t="s">
        <v>19</v>
      </c>
      <c r="AX412" s="239" t="s">
        <v>37</v>
      </c>
      <c r="AY412" s="240" t="s">
        <v>106</v>
      </c>
    </row>
    <row r="413" spans="2:65" s="223" customFormat="1" x14ac:dyDescent="0.3">
      <c r="B413" s="228"/>
      <c r="D413" s="232" t="s">
        <v>115</v>
      </c>
      <c r="E413" s="224" t="s">
        <v>1</v>
      </c>
      <c r="F413" s="231" t="s">
        <v>502</v>
      </c>
      <c r="H413" s="230">
        <v>-6.1779999999999999</v>
      </c>
      <c r="I413" s="229"/>
      <c r="L413" s="228"/>
      <c r="M413" s="227"/>
      <c r="N413" s="226"/>
      <c r="O413" s="226"/>
      <c r="P413" s="226"/>
      <c r="Q413" s="226"/>
      <c r="R413" s="226"/>
      <c r="S413" s="226"/>
      <c r="T413" s="225"/>
      <c r="AT413" s="224" t="s">
        <v>115</v>
      </c>
      <c r="AU413" s="224" t="s">
        <v>42</v>
      </c>
      <c r="AV413" s="223" t="s">
        <v>42</v>
      </c>
      <c r="AW413" s="223" t="s">
        <v>19</v>
      </c>
      <c r="AX413" s="223" t="s">
        <v>37</v>
      </c>
      <c r="AY413" s="224" t="s">
        <v>106</v>
      </c>
    </row>
    <row r="414" spans="2:65" s="223" customFormat="1" x14ac:dyDescent="0.3">
      <c r="B414" s="228"/>
      <c r="D414" s="232" t="s">
        <v>115</v>
      </c>
      <c r="E414" s="224" t="s">
        <v>1</v>
      </c>
      <c r="F414" s="231" t="s">
        <v>503</v>
      </c>
      <c r="H414" s="230">
        <v>-2.992</v>
      </c>
      <c r="I414" s="229"/>
      <c r="L414" s="228"/>
      <c r="M414" s="227"/>
      <c r="N414" s="226"/>
      <c r="O414" s="226"/>
      <c r="P414" s="226"/>
      <c r="Q414" s="226"/>
      <c r="R414" s="226"/>
      <c r="S414" s="226"/>
      <c r="T414" s="225"/>
      <c r="AT414" s="224" t="s">
        <v>115</v>
      </c>
      <c r="AU414" s="224" t="s">
        <v>42</v>
      </c>
      <c r="AV414" s="223" t="s">
        <v>42</v>
      </c>
      <c r="AW414" s="223" t="s">
        <v>19</v>
      </c>
      <c r="AX414" s="223" t="s">
        <v>37</v>
      </c>
      <c r="AY414" s="224" t="s">
        <v>106</v>
      </c>
    </row>
    <row r="415" spans="2:65" s="223" customFormat="1" x14ac:dyDescent="0.3">
      <c r="B415" s="228"/>
      <c r="D415" s="232" t="s">
        <v>115</v>
      </c>
      <c r="E415" s="224" t="s">
        <v>1</v>
      </c>
      <c r="F415" s="231" t="s">
        <v>504</v>
      </c>
      <c r="H415" s="230">
        <v>-1.222</v>
      </c>
      <c r="I415" s="229"/>
      <c r="L415" s="228"/>
      <c r="M415" s="227"/>
      <c r="N415" s="226"/>
      <c r="O415" s="226"/>
      <c r="P415" s="226"/>
      <c r="Q415" s="226"/>
      <c r="R415" s="226"/>
      <c r="S415" s="226"/>
      <c r="T415" s="225"/>
      <c r="AT415" s="224" t="s">
        <v>115</v>
      </c>
      <c r="AU415" s="224" t="s">
        <v>42</v>
      </c>
      <c r="AV415" s="223" t="s">
        <v>42</v>
      </c>
      <c r="AW415" s="223" t="s">
        <v>19</v>
      </c>
      <c r="AX415" s="223" t="s">
        <v>37</v>
      </c>
      <c r="AY415" s="224" t="s">
        <v>106</v>
      </c>
    </row>
    <row r="416" spans="2:65" s="239" customFormat="1" x14ac:dyDescent="0.3">
      <c r="B416" s="244"/>
      <c r="D416" s="232" t="s">
        <v>115</v>
      </c>
      <c r="E416" s="240" t="s">
        <v>1</v>
      </c>
      <c r="F416" s="246" t="s">
        <v>281</v>
      </c>
      <c r="H416" s="240" t="s">
        <v>1</v>
      </c>
      <c r="I416" s="245"/>
      <c r="L416" s="244"/>
      <c r="M416" s="243"/>
      <c r="N416" s="242"/>
      <c r="O416" s="242"/>
      <c r="P416" s="242"/>
      <c r="Q416" s="242"/>
      <c r="R416" s="242"/>
      <c r="S416" s="242"/>
      <c r="T416" s="241"/>
      <c r="AT416" s="240" t="s">
        <v>115</v>
      </c>
      <c r="AU416" s="240" t="s">
        <v>42</v>
      </c>
      <c r="AV416" s="239" t="s">
        <v>38</v>
      </c>
      <c r="AW416" s="239" t="s">
        <v>19</v>
      </c>
      <c r="AX416" s="239" t="s">
        <v>37</v>
      </c>
      <c r="AY416" s="240" t="s">
        <v>106</v>
      </c>
    </row>
    <row r="417" spans="2:65" s="223" customFormat="1" x14ac:dyDescent="0.3">
      <c r="B417" s="228"/>
      <c r="D417" s="232" t="s">
        <v>115</v>
      </c>
      <c r="E417" s="224" t="s">
        <v>1</v>
      </c>
      <c r="F417" s="231" t="s">
        <v>505</v>
      </c>
      <c r="H417" s="230">
        <v>-10.349</v>
      </c>
      <c r="I417" s="229"/>
      <c r="L417" s="228"/>
      <c r="M417" s="227"/>
      <c r="N417" s="226"/>
      <c r="O417" s="226"/>
      <c r="P417" s="226"/>
      <c r="Q417" s="226"/>
      <c r="R417" s="226"/>
      <c r="S417" s="226"/>
      <c r="T417" s="225"/>
      <c r="AT417" s="224" t="s">
        <v>115</v>
      </c>
      <c r="AU417" s="224" t="s">
        <v>42</v>
      </c>
      <c r="AV417" s="223" t="s">
        <v>42</v>
      </c>
      <c r="AW417" s="223" t="s">
        <v>19</v>
      </c>
      <c r="AX417" s="223" t="s">
        <v>37</v>
      </c>
      <c r="AY417" s="224" t="s">
        <v>106</v>
      </c>
    </row>
    <row r="418" spans="2:65" s="223" customFormat="1" x14ac:dyDescent="0.3">
      <c r="B418" s="228"/>
      <c r="D418" s="232" t="s">
        <v>115</v>
      </c>
      <c r="E418" s="224" t="s">
        <v>1</v>
      </c>
      <c r="F418" s="231" t="s">
        <v>506</v>
      </c>
      <c r="H418" s="230">
        <v>-2.9950000000000001</v>
      </c>
      <c r="I418" s="229"/>
      <c r="L418" s="228"/>
      <c r="M418" s="227"/>
      <c r="N418" s="226"/>
      <c r="O418" s="226"/>
      <c r="P418" s="226"/>
      <c r="Q418" s="226"/>
      <c r="R418" s="226"/>
      <c r="S418" s="226"/>
      <c r="T418" s="225"/>
      <c r="AT418" s="224" t="s">
        <v>115</v>
      </c>
      <c r="AU418" s="224" t="s">
        <v>42</v>
      </c>
      <c r="AV418" s="223" t="s">
        <v>42</v>
      </c>
      <c r="AW418" s="223" t="s">
        <v>19</v>
      </c>
      <c r="AX418" s="223" t="s">
        <v>37</v>
      </c>
      <c r="AY418" s="224" t="s">
        <v>106</v>
      </c>
    </row>
    <row r="419" spans="2:65" s="223" customFormat="1" x14ac:dyDescent="0.3">
      <c r="B419" s="228"/>
      <c r="D419" s="232" t="s">
        <v>115</v>
      </c>
      <c r="E419" s="224" t="s">
        <v>1</v>
      </c>
      <c r="F419" s="231" t="s">
        <v>507</v>
      </c>
      <c r="H419" s="230">
        <v>-1.202</v>
      </c>
      <c r="I419" s="229"/>
      <c r="L419" s="228"/>
      <c r="M419" s="227"/>
      <c r="N419" s="226"/>
      <c r="O419" s="226"/>
      <c r="P419" s="226"/>
      <c r="Q419" s="226"/>
      <c r="R419" s="226"/>
      <c r="S419" s="226"/>
      <c r="T419" s="225"/>
      <c r="AT419" s="224" t="s">
        <v>115</v>
      </c>
      <c r="AU419" s="224" t="s">
        <v>42</v>
      </c>
      <c r="AV419" s="223" t="s">
        <v>42</v>
      </c>
      <c r="AW419" s="223" t="s">
        <v>19</v>
      </c>
      <c r="AX419" s="223" t="s">
        <v>37</v>
      </c>
      <c r="AY419" s="224" t="s">
        <v>106</v>
      </c>
    </row>
    <row r="420" spans="2:65" s="223" customFormat="1" x14ac:dyDescent="0.3">
      <c r="B420" s="228"/>
      <c r="D420" s="232" t="s">
        <v>115</v>
      </c>
      <c r="E420" s="224" t="s">
        <v>1</v>
      </c>
      <c r="F420" s="231" t="s">
        <v>508</v>
      </c>
      <c r="H420" s="230">
        <v>-3.331</v>
      </c>
      <c r="I420" s="229"/>
      <c r="L420" s="228"/>
      <c r="M420" s="227"/>
      <c r="N420" s="226"/>
      <c r="O420" s="226"/>
      <c r="P420" s="226"/>
      <c r="Q420" s="226"/>
      <c r="R420" s="226"/>
      <c r="S420" s="226"/>
      <c r="T420" s="225"/>
      <c r="AT420" s="224" t="s">
        <v>115</v>
      </c>
      <c r="AU420" s="224" t="s">
        <v>42</v>
      </c>
      <c r="AV420" s="223" t="s">
        <v>42</v>
      </c>
      <c r="AW420" s="223" t="s">
        <v>19</v>
      </c>
      <c r="AX420" s="223" t="s">
        <v>37</v>
      </c>
      <c r="AY420" s="224" t="s">
        <v>106</v>
      </c>
    </row>
    <row r="421" spans="2:65" s="223" customFormat="1" x14ac:dyDescent="0.3">
      <c r="B421" s="228"/>
      <c r="D421" s="236" t="s">
        <v>115</v>
      </c>
      <c r="E421" s="235" t="s">
        <v>1</v>
      </c>
      <c r="F421" s="234" t="s">
        <v>327</v>
      </c>
      <c r="H421" s="233">
        <v>47.52</v>
      </c>
      <c r="I421" s="229"/>
      <c r="L421" s="228"/>
      <c r="M421" s="227"/>
      <c r="N421" s="226"/>
      <c r="O421" s="226"/>
      <c r="P421" s="226"/>
      <c r="Q421" s="226"/>
      <c r="R421" s="226"/>
      <c r="S421" s="226"/>
      <c r="T421" s="225"/>
      <c r="AT421" s="224" t="s">
        <v>115</v>
      </c>
      <c r="AU421" s="224" t="s">
        <v>42</v>
      </c>
      <c r="AV421" s="223" t="s">
        <v>42</v>
      </c>
      <c r="AW421" s="223" t="s">
        <v>19</v>
      </c>
      <c r="AX421" s="223" t="s">
        <v>37</v>
      </c>
      <c r="AY421" s="224" t="s">
        <v>106</v>
      </c>
    </row>
    <row r="422" spans="2:65" s="184" customFormat="1" ht="22.5" customHeight="1" x14ac:dyDescent="0.3">
      <c r="B422" s="203"/>
      <c r="C422" s="202" t="s">
        <v>540</v>
      </c>
      <c r="D422" s="202" t="s">
        <v>108</v>
      </c>
      <c r="E422" s="201" t="s">
        <v>510</v>
      </c>
      <c r="F422" s="196" t="s">
        <v>511</v>
      </c>
      <c r="G422" s="200" t="s">
        <v>111</v>
      </c>
      <c r="H422" s="199">
        <v>51.24</v>
      </c>
      <c r="I422" s="198"/>
      <c r="J422" s="197">
        <f>ROUND(I422*H422,2)</f>
        <v>0</v>
      </c>
      <c r="K422" s="196" t="s">
        <v>112</v>
      </c>
      <c r="L422" s="185"/>
      <c r="M422" s="195" t="s">
        <v>1</v>
      </c>
      <c r="N422" s="220" t="s">
        <v>26</v>
      </c>
      <c r="O422" s="219"/>
      <c r="P422" s="218">
        <f>O422*H422</f>
        <v>0</v>
      </c>
      <c r="Q422" s="218">
        <v>0</v>
      </c>
      <c r="R422" s="218">
        <f>Q422*H422</f>
        <v>0</v>
      </c>
      <c r="S422" s="218">
        <v>0</v>
      </c>
      <c r="T422" s="217">
        <f>S422*H422</f>
        <v>0</v>
      </c>
      <c r="AR422" s="189" t="s">
        <v>113</v>
      </c>
      <c r="AT422" s="189" t="s">
        <v>108</v>
      </c>
      <c r="AU422" s="189" t="s">
        <v>42</v>
      </c>
      <c r="AY422" s="189" t="s">
        <v>106</v>
      </c>
      <c r="BE422" s="190">
        <f>IF(N422="základní",J422,0)</f>
        <v>0</v>
      </c>
      <c r="BF422" s="190">
        <f>IF(N422="snížená",J422,0)</f>
        <v>0</v>
      </c>
      <c r="BG422" s="190">
        <f>IF(N422="zákl. přenesená",J422,0)</f>
        <v>0</v>
      </c>
      <c r="BH422" s="190">
        <f>IF(N422="sníž. přenesená",J422,0)</f>
        <v>0</v>
      </c>
      <c r="BI422" s="190">
        <f>IF(N422="nulová",J422,0)</f>
        <v>0</v>
      </c>
      <c r="BJ422" s="189" t="s">
        <v>38</v>
      </c>
      <c r="BK422" s="190">
        <f>ROUND(I422*H422,2)</f>
        <v>0</v>
      </c>
      <c r="BL422" s="189" t="s">
        <v>113</v>
      </c>
      <c r="BM422" s="189" t="s">
        <v>512</v>
      </c>
    </row>
    <row r="423" spans="2:65" s="239" customFormat="1" x14ac:dyDescent="0.3">
      <c r="B423" s="244"/>
      <c r="D423" s="232" t="s">
        <v>115</v>
      </c>
      <c r="E423" s="240" t="s">
        <v>1</v>
      </c>
      <c r="F423" s="246" t="s">
        <v>423</v>
      </c>
      <c r="H423" s="240" t="s">
        <v>1</v>
      </c>
      <c r="I423" s="245"/>
      <c r="L423" s="244"/>
      <c r="M423" s="243"/>
      <c r="N423" s="242"/>
      <c r="O423" s="242"/>
      <c r="P423" s="242"/>
      <c r="Q423" s="242"/>
      <c r="R423" s="242"/>
      <c r="S423" s="242"/>
      <c r="T423" s="241"/>
      <c r="AT423" s="240" t="s">
        <v>115</v>
      </c>
      <c r="AU423" s="240" t="s">
        <v>42</v>
      </c>
      <c r="AV423" s="239" t="s">
        <v>38</v>
      </c>
      <c r="AW423" s="239" t="s">
        <v>19</v>
      </c>
      <c r="AX423" s="239" t="s">
        <v>37</v>
      </c>
      <c r="AY423" s="240" t="s">
        <v>106</v>
      </c>
    </row>
    <row r="424" spans="2:65" s="223" customFormat="1" x14ac:dyDescent="0.3">
      <c r="B424" s="228"/>
      <c r="D424" s="232" t="s">
        <v>115</v>
      </c>
      <c r="E424" s="224" t="s">
        <v>1</v>
      </c>
      <c r="F424" s="231" t="s">
        <v>513</v>
      </c>
      <c r="H424" s="230">
        <v>6</v>
      </c>
      <c r="I424" s="229"/>
      <c r="L424" s="228"/>
      <c r="M424" s="227"/>
      <c r="N424" s="226"/>
      <c r="O424" s="226"/>
      <c r="P424" s="226"/>
      <c r="Q424" s="226"/>
      <c r="R424" s="226"/>
      <c r="S424" s="226"/>
      <c r="T424" s="225"/>
      <c r="AT424" s="224" t="s">
        <v>115</v>
      </c>
      <c r="AU424" s="224" t="s">
        <v>42</v>
      </c>
      <c r="AV424" s="223" t="s">
        <v>42</v>
      </c>
      <c r="AW424" s="223" t="s">
        <v>19</v>
      </c>
      <c r="AX424" s="223" t="s">
        <v>37</v>
      </c>
      <c r="AY424" s="224" t="s">
        <v>106</v>
      </c>
    </row>
    <row r="425" spans="2:65" s="223" customFormat="1" x14ac:dyDescent="0.3">
      <c r="B425" s="228"/>
      <c r="D425" s="232" t="s">
        <v>115</v>
      </c>
      <c r="E425" s="224" t="s">
        <v>1</v>
      </c>
      <c r="F425" s="231" t="s">
        <v>514</v>
      </c>
      <c r="H425" s="230">
        <v>19.62</v>
      </c>
      <c r="I425" s="229"/>
      <c r="L425" s="228"/>
      <c r="M425" s="227"/>
      <c r="N425" s="226"/>
      <c r="O425" s="226"/>
      <c r="P425" s="226"/>
      <c r="Q425" s="226"/>
      <c r="R425" s="226"/>
      <c r="S425" s="226"/>
      <c r="T425" s="225"/>
      <c r="AT425" s="224" t="s">
        <v>115</v>
      </c>
      <c r="AU425" s="224" t="s">
        <v>42</v>
      </c>
      <c r="AV425" s="223" t="s">
        <v>42</v>
      </c>
      <c r="AW425" s="223" t="s">
        <v>19</v>
      </c>
      <c r="AX425" s="223" t="s">
        <v>37</v>
      </c>
      <c r="AY425" s="224" t="s">
        <v>106</v>
      </c>
    </row>
    <row r="426" spans="2:65" s="223" customFormat="1" x14ac:dyDescent="0.3">
      <c r="B426" s="228"/>
      <c r="D426" s="232" t="s">
        <v>115</v>
      </c>
      <c r="E426" s="224" t="s">
        <v>1</v>
      </c>
      <c r="F426" s="231" t="s">
        <v>515</v>
      </c>
      <c r="H426" s="230">
        <v>6</v>
      </c>
      <c r="I426" s="229"/>
      <c r="L426" s="228"/>
      <c r="M426" s="227"/>
      <c r="N426" s="226"/>
      <c r="O426" s="226"/>
      <c r="P426" s="226"/>
      <c r="Q426" s="226"/>
      <c r="R426" s="226"/>
      <c r="S426" s="226"/>
      <c r="T426" s="225"/>
      <c r="AT426" s="224" t="s">
        <v>115</v>
      </c>
      <c r="AU426" s="224" t="s">
        <v>42</v>
      </c>
      <c r="AV426" s="223" t="s">
        <v>42</v>
      </c>
      <c r="AW426" s="223" t="s">
        <v>19</v>
      </c>
      <c r="AX426" s="223" t="s">
        <v>37</v>
      </c>
      <c r="AY426" s="224" t="s">
        <v>106</v>
      </c>
    </row>
    <row r="427" spans="2:65" s="223" customFormat="1" x14ac:dyDescent="0.3">
      <c r="B427" s="228"/>
      <c r="D427" s="236" t="s">
        <v>115</v>
      </c>
      <c r="E427" s="235" t="s">
        <v>1</v>
      </c>
      <c r="F427" s="234" t="s">
        <v>516</v>
      </c>
      <c r="H427" s="233">
        <v>19.62</v>
      </c>
      <c r="I427" s="229"/>
      <c r="L427" s="228"/>
      <c r="M427" s="227"/>
      <c r="N427" s="226"/>
      <c r="O427" s="226"/>
      <c r="P427" s="226"/>
      <c r="Q427" s="226"/>
      <c r="R427" s="226"/>
      <c r="S427" s="226"/>
      <c r="T427" s="225"/>
      <c r="AT427" s="224" t="s">
        <v>115</v>
      </c>
      <c r="AU427" s="224" t="s">
        <v>42</v>
      </c>
      <c r="AV427" s="223" t="s">
        <v>42</v>
      </c>
      <c r="AW427" s="223" t="s">
        <v>19</v>
      </c>
      <c r="AX427" s="223" t="s">
        <v>37</v>
      </c>
      <c r="AY427" s="224" t="s">
        <v>106</v>
      </c>
    </row>
    <row r="428" spans="2:65" s="184" customFormat="1" ht="22.5" customHeight="1" x14ac:dyDescent="0.3">
      <c r="B428" s="203"/>
      <c r="C428" s="202" t="s">
        <v>545</v>
      </c>
      <c r="D428" s="202" t="s">
        <v>108</v>
      </c>
      <c r="E428" s="201" t="s">
        <v>518</v>
      </c>
      <c r="F428" s="196" t="s">
        <v>519</v>
      </c>
      <c r="G428" s="200" t="s">
        <v>111</v>
      </c>
      <c r="H428" s="199">
        <v>170.964</v>
      </c>
      <c r="I428" s="198"/>
      <c r="J428" s="197">
        <f>ROUND(I428*H428,2)</f>
        <v>0</v>
      </c>
      <c r="K428" s="196" t="s">
        <v>112</v>
      </c>
      <c r="L428" s="185"/>
      <c r="M428" s="195" t="s">
        <v>1</v>
      </c>
      <c r="N428" s="220" t="s">
        <v>26</v>
      </c>
      <c r="O428" s="219"/>
      <c r="P428" s="218">
        <f>O428*H428</f>
        <v>0</v>
      </c>
      <c r="Q428" s="218">
        <v>1.2E-4</v>
      </c>
      <c r="R428" s="218">
        <f>Q428*H428</f>
        <v>2.0515680000000001E-2</v>
      </c>
      <c r="S428" s="218">
        <v>0</v>
      </c>
      <c r="T428" s="217">
        <f>S428*H428</f>
        <v>0</v>
      </c>
      <c r="AR428" s="189" t="s">
        <v>113</v>
      </c>
      <c r="AT428" s="189" t="s">
        <v>108</v>
      </c>
      <c r="AU428" s="189" t="s">
        <v>42</v>
      </c>
      <c r="AY428" s="189" t="s">
        <v>106</v>
      </c>
      <c r="BE428" s="190">
        <f>IF(N428="základní",J428,0)</f>
        <v>0</v>
      </c>
      <c r="BF428" s="190">
        <f>IF(N428="snížená",J428,0)</f>
        <v>0</v>
      </c>
      <c r="BG428" s="190">
        <f>IF(N428="zákl. přenesená",J428,0)</f>
        <v>0</v>
      </c>
      <c r="BH428" s="190">
        <f>IF(N428="sníž. přenesená",J428,0)</f>
        <v>0</v>
      </c>
      <c r="BI428" s="190">
        <f>IF(N428="nulová",J428,0)</f>
        <v>0</v>
      </c>
      <c r="BJ428" s="189" t="s">
        <v>38</v>
      </c>
      <c r="BK428" s="190">
        <f>ROUND(I428*H428,2)</f>
        <v>0</v>
      </c>
      <c r="BL428" s="189" t="s">
        <v>113</v>
      </c>
      <c r="BM428" s="189" t="s">
        <v>520</v>
      </c>
    </row>
    <row r="429" spans="2:65" s="239" customFormat="1" x14ac:dyDescent="0.3">
      <c r="B429" s="244"/>
      <c r="D429" s="232" t="s">
        <v>115</v>
      </c>
      <c r="E429" s="240" t="s">
        <v>1</v>
      </c>
      <c r="F429" s="246" t="s">
        <v>521</v>
      </c>
      <c r="H429" s="240" t="s">
        <v>1</v>
      </c>
      <c r="I429" s="245"/>
      <c r="L429" s="244"/>
      <c r="M429" s="243"/>
      <c r="N429" s="242"/>
      <c r="O429" s="242"/>
      <c r="P429" s="242"/>
      <c r="Q429" s="242"/>
      <c r="R429" s="242"/>
      <c r="S429" s="242"/>
      <c r="T429" s="241"/>
      <c r="AT429" s="240" t="s">
        <v>115</v>
      </c>
      <c r="AU429" s="240" t="s">
        <v>42</v>
      </c>
      <c r="AV429" s="239" t="s">
        <v>38</v>
      </c>
      <c r="AW429" s="239" t="s">
        <v>19</v>
      </c>
      <c r="AX429" s="239" t="s">
        <v>37</v>
      </c>
      <c r="AY429" s="240" t="s">
        <v>106</v>
      </c>
    </row>
    <row r="430" spans="2:65" s="239" customFormat="1" x14ac:dyDescent="0.3">
      <c r="B430" s="244"/>
      <c r="D430" s="232" t="s">
        <v>115</v>
      </c>
      <c r="E430" s="240" t="s">
        <v>1</v>
      </c>
      <c r="F430" s="246" t="s">
        <v>116</v>
      </c>
      <c r="H430" s="240" t="s">
        <v>1</v>
      </c>
      <c r="I430" s="245"/>
      <c r="L430" s="244"/>
      <c r="M430" s="243"/>
      <c r="N430" s="242"/>
      <c r="O430" s="242"/>
      <c r="P430" s="242"/>
      <c r="Q430" s="242"/>
      <c r="R430" s="242"/>
      <c r="S430" s="242"/>
      <c r="T430" s="241"/>
      <c r="AT430" s="240" t="s">
        <v>115</v>
      </c>
      <c r="AU430" s="240" t="s">
        <v>42</v>
      </c>
      <c r="AV430" s="239" t="s">
        <v>38</v>
      </c>
      <c r="AW430" s="239" t="s">
        <v>19</v>
      </c>
      <c r="AX430" s="239" t="s">
        <v>37</v>
      </c>
      <c r="AY430" s="240" t="s">
        <v>106</v>
      </c>
    </row>
    <row r="431" spans="2:65" s="223" customFormat="1" x14ac:dyDescent="0.3">
      <c r="B431" s="228"/>
      <c r="D431" s="232" t="s">
        <v>115</v>
      </c>
      <c r="E431" s="224" t="s">
        <v>1</v>
      </c>
      <c r="F431" s="231" t="s">
        <v>522</v>
      </c>
      <c r="H431" s="230">
        <v>10.368</v>
      </c>
      <c r="I431" s="229"/>
      <c r="L431" s="228"/>
      <c r="M431" s="227"/>
      <c r="N431" s="226"/>
      <c r="O431" s="226"/>
      <c r="P431" s="226"/>
      <c r="Q431" s="226"/>
      <c r="R431" s="226"/>
      <c r="S431" s="226"/>
      <c r="T431" s="225"/>
      <c r="AT431" s="224" t="s">
        <v>115</v>
      </c>
      <c r="AU431" s="224" t="s">
        <v>42</v>
      </c>
      <c r="AV431" s="223" t="s">
        <v>42</v>
      </c>
      <c r="AW431" s="223" t="s">
        <v>19</v>
      </c>
      <c r="AX431" s="223" t="s">
        <v>37</v>
      </c>
      <c r="AY431" s="224" t="s">
        <v>106</v>
      </c>
    </row>
    <row r="432" spans="2:65" s="239" customFormat="1" x14ac:dyDescent="0.3">
      <c r="B432" s="244"/>
      <c r="D432" s="232" t="s">
        <v>115</v>
      </c>
      <c r="E432" s="240" t="s">
        <v>1</v>
      </c>
      <c r="F432" s="246" t="s">
        <v>277</v>
      </c>
      <c r="H432" s="240" t="s">
        <v>1</v>
      </c>
      <c r="I432" s="245"/>
      <c r="L432" s="244"/>
      <c r="M432" s="243"/>
      <c r="N432" s="242"/>
      <c r="O432" s="242"/>
      <c r="P432" s="242"/>
      <c r="Q432" s="242"/>
      <c r="R432" s="242"/>
      <c r="S432" s="242"/>
      <c r="T432" s="241"/>
      <c r="AT432" s="240" t="s">
        <v>115</v>
      </c>
      <c r="AU432" s="240" t="s">
        <v>42</v>
      </c>
      <c r="AV432" s="239" t="s">
        <v>38</v>
      </c>
      <c r="AW432" s="239" t="s">
        <v>19</v>
      </c>
      <c r="AX432" s="239" t="s">
        <v>37</v>
      </c>
      <c r="AY432" s="240" t="s">
        <v>106</v>
      </c>
    </row>
    <row r="433" spans="2:65" s="223" customFormat="1" x14ac:dyDescent="0.3">
      <c r="B433" s="228"/>
      <c r="D433" s="232" t="s">
        <v>115</v>
      </c>
      <c r="E433" s="224" t="s">
        <v>1</v>
      </c>
      <c r="F433" s="231" t="s">
        <v>523</v>
      </c>
      <c r="H433" s="230">
        <v>11.88</v>
      </c>
      <c r="I433" s="229"/>
      <c r="L433" s="228"/>
      <c r="M433" s="227"/>
      <c r="N433" s="226"/>
      <c r="O433" s="226"/>
      <c r="P433" s="226"/>
      <c r="Q433" s="226"/>
      <c r="R433" s="226"/>
      <c r="S433" s="226"/>
      <c r="T433" s="225"/>
      <c r="AT433" s="224" t="s">
        <v>115</v>
      </c>
      <c r="AU433" s="224" t="s">
        <v>42</v>
      </c>
      <c r="AV433" s="223" t="s">
        <v>42</v>
      </c>
      <c r="AW433" s="223" t="s">
        <v>19</v>
      </c>
      <c r="AX433" s="223" t="s">
        <v>37</v>
      </c>
      <c r="AY433" s="224" t="s">
        <v>106</v>
      </c>
    </row>
    <row r="434" spans="2:65" s="223" customFormat="1" x14ac:dyDescent="0.3">
      <c r="B434" s="228"/>
      <c r="D434" s="232" t="s">
        <v>115</v>
      </c>
      <c r="E434" s="224" t="s">
        <v>1</v>
      </c>
      <c r="F434" s="231" t="s">
        <v>524</v>
      </c>
      <c r="H434" s="230">
        <v>6.23</v>
      </c>
      <c r="I434" s="229"/>
      <c r="L434" s="228"/>
      <c r="M434" s="227"/>
      <c r="N434" s="226"/>
      <c r="O434" s="226"/>
      <c r="P434" s="226"/>
      <c r="Q434" s="226"/>
      <c r="R434" s="226"/>
      <c r="S434" s="226"/>
      <c r="T434" s="225"/>
      <c r="AT434" s="224" t="s">
        <v>115</v>
      </c>
      <c r="AU434" s="224" t="s">
        <v>42</v>
      </c>
      <c r="AV434" s="223" t="s">
        <v>42</v>
      </c>
      <c r="AW434" s="223" t="s">
        <v>19</v>
      </c>
      <c r="AX434" s="223" t="s">
        <v>37</v>
      </c>
      <c r="AY434" s="224" t="s">
        <v>106</v>
      </c>
    </row>
    <row r="435" spans="2:65" s="223" customFormat="1" x14ac:dyDescent="0.3">
      <c r="B435" s="228"/>
      <c r="D435" s="232" t="s">
        <v>115</v>
      </c>
      <c r="E435" s="224" t="s">
        <v>1</v>
      </c>
      <c r="F435" s="231" t="s">
        <v>525</v>
      </c>
      <c r="H435" s="230">
        <v>6.6079999999999997</v>
      </c>
      <c r="I435" s="229"/>
      <c r="L435" s="228"/>
      <c r="M435" s="227"/>
      <c r="N435" s="226"/>
      <c r="O435" s="226"/>
      <c r="P435" s="226"/>
      <c r="Q435" s="226"/>
      <c r="R435" s="226"/>
      <c r="S435" s="226"/>
      <c r="T435" s="225"/>
      <c r="AT435" s="224" t="s">
        <v>115</v>
      </c>
      <c r="AU435" s="224" t="s">
        <v>42</v>
      </c>
      <c r="AV435" s="223" t="s">
        <v>42</v>
      </c>
      <c r="AW435" s="223" t="s">
        <v>19</v>
      </c>
      <c r="AX435" s="223" t="s">
        <v>37</v>
      </c>
      <c r="AY435" s="224" t="s">
        <v>106</v>
      </c>
    </row>
    <row r="436" spans="2:65" s="239" customFormat="1" x14ac:dyDescent="0.3">
      <c r="B436" s="244"/>
      <c r="D436" s="232" t="s">
        <v>115</v>
      </c>
      <c r="E436" s="240" t="s">
        <v>1</v>
      </c>
      <c r="F436" s="246" t="s">
        <v>281</v>
      </c>
      <c r="H436" s="240" t="s">
        <v>1</v>
      </c>
      <c r="I436" s="245"/>
      <c r="L436" s="244"/>
      <c r="M436" s="243"/>
      <c r="N436" s="242"/>
      <c r="O436" s="242"/>
      <c r="P436" s="242"/>
      <c r="Q436" s="242"/>
      <c r="R436" s="242"/>
      <c r="S436" s="242"/>
      <c r="T436" s="241"/>
      <c r="AT436" s="240" t="s">
        <v>115</v>
      </c>
      <c r="AU436" s="240" t="s">
        <v>42</v>
      </c>
      <c r="AV436" s="239" t="s">
        <v>38</v>
      </c>
      <c r="AW436" s="239" t="s">
        <v>19</v>
      </c>
      <c r="AX436" s="239" t="s">
        <v>37</v>
      </c>
      <c r="AY436" s="240" t="s">
        <v>106</v>
      </c>
    </row>
    <row r="437" spans="2:65" s="223" customFormat="1" x14ac:dyDescent="0.3">
      <c r="B437" s="228"/>
      <c r="D437" s="232" t="s">
        <v>115</v>
      </c>
      <c r="E437" s="224" t="s">
        <v>1</v>
      </c>
      <c r="F437" s="231" t="s">
        <v>526</v>
      </c>
      <c r="H437" s="230">
        <v>19.007999999999999</v>
      </c>
      <c r="I437" s="229"/>
      <c r="L437" s="228"/>
      <c r="M437" s="227"/>
      <c r="N437" s="226"/>
      <c r="O437" s="226"/>
      <c r="P437" s="226"/>
      <c r="Q437" s="226"/>
      <c r="R437" s="226"/>
      <c r="S437" s="226"/>
      <c r="T437" s="225"/>
      <c r="AT437" s="224" t="s">
        <v>115</v>
      </c>
      <c r="AU437" s="224" t="s">
        <v>42</v>
      </c>
      <c r="AV437" s="223" t="s">
        <v>42</v>
      </c>
      <c r="AW437" s="223" t="s">
        <v>19</v>
      </c>
      <c r="AX437" s="223" t="s">
        <v>37</v>
      </c>
      <c r="AY437" s="224" t="s">
        <v>106</v>
      </c>
    </row>
    <row r="438" spans="2:65" s="223" customFormat="1" x14ac:dyDescent="0.3">
      <c r="B438" s="228"/>
      <c r="D438" s="232" t="s">
        <v>115</v>
      </c>
      <c r="E438" s="224" t="s">
        <v>1</v>
      </c>
      <c r="F438" s="231" t="s">
        <v>527</v>
      </c>
      <c r="H438" s="230">
        <v>6.2240000000000002</v>
      </c>
      <c r="I438" s="229"/>
      <c r="L438" s="228"/>
      <c r="M438" s="227"/>
      <c r="N438" s="226"/>
      <c r="O438" s="226"/>
      <c r="P438" s="226"/>
      <c r="Q438" s="226"/>
      <c r="R438" s="226"/>
      <c r="S438" s="226"/>
      <c r="T438" s="225"/>
      <c r="AT438" s="224" t="s">
        <v>115</v>
      </c>
      <c r="AU438" s="224" t="s">
        <v>42</v>
      </c>
      <c r="AV438" s="223" t="s">
        <v>42</v>
      </c>
      <c r="AW438" s="223" t="s">
        <v>19</v>
      </c>
      <c r="AX438" s="223" t="s">
        <v>37</v>
      </c>
      <c r="AY438" s="224" t="s">
        <v>106</v>
      </c>
    </row>
    <row r="439" spans="2:65" s="223" customFormat="1" x14ac:dyDescent="0.3">
      <c r="B439" s="228"/>
      <c r="D439" s="232" t="s">
        <v>115</v>
      </c>
      <c r="E439" s="224" t="s">
        <v>1</v>
      </c>
      <c r="F439" s="231" t="s">
        <v>528</v>
      </c>
      <c r="H439" s="230">
        <v>6.5519999999999996</v>
      </c>
      <c r="I439" s="229"/>
      <c r="L439" s="228"/>
      <c r="M439" s="227"/>
      <c r="N439" s="226"/>
      <c r="O439" s="226"/>
      <c r="P439" s="226"/>
      <c r="Q439" s="226"/>
      <c r="R439" s="226"/>
      <c r="S439" s="226"/>
      <c r="T439" s="225"/>
      <c r="AT439" s="224" t="s">
        <v>115</v>
      </c>
      <c r="AU439" s="224" t="s">
        <v>42</v>
      </c>
      <c r="AV439" s="223" t="s">
        <v>42</v>
      </c>
      <c r="AW439" s="223" t="s">
        <v>19</v>
      </c>
      <c r="AX439" s="223" t="s">
        <v>37</v>
      </c>
      <c r="AY439" s="224" t="s">
        <v>106</v>
      </c>
    </row>
    <row r="440" spans="2:65" s="223" customFormat="1" x14ac:dyDescent="0.3">
      <c r="B440" s="228"/>
      <c r="D440" s="232" t="s">
        <v>115</v>
      </c>
      <c r="E440" s="224" t="s">
        <v>1</v>
      </c>
      <c r="F440" s="231" t="s">
        <v>529</v>
      </c>
      <c r="H440" s="230">
        <v>5.8520000000000003</v>
      </c>
      <c r="I440" s="229"/>
      <c r="L440" s="228"/>
      <c r="M440" s="227"/>
      <c r="N440" s="226"/>
      <c r="O440" s="226"/>
      <c r="P440" s="226"/>
      <c r="Q440" s="226"/>
      <c r="R440" s="226"/>
      <c r="S440" s="226"/>
      <c r="T440" s="225"/>
      <c r="AT440" s="224" t="s">
        <v>115</v>
      </c>
      <c r="AU440" s="224" t="s">
        <v>42</v>
      </c>
      <c r="AV440" s="223" t="s">
        <v>42</v>
      </c>
      <c r="AW440" s="223" t="s">
        <v>19</v>
      </c>
      <c r="AX440" s="223" t="s">
        <v>37</v>
      </c>
      <c r="AY440" s="224" t="s">
        <v>106</v>
      </c>
    </row>
    <row r="441" spans="2:65" s="223" customFormat="1" x14ac:dyDescent="0.3">
      <c r="B441" s="228"/>
      <c r="D441" s="232" t="s">
        <v>115</v>
      </c>
      <c r="E441" s="224" t="s">
        <v>1</v>
      </c>
      <c r="F441" s="231" t="s">
        <v>530</v>
      </c>
      <c r="H441" s="230">
        <v>12.76</v>
      </c>
      <c r="I441" s="229"/>
      <c r="L441" s="228"/>
      <c r="M441" s="227"/>
      <c r="N441" s="226"/>
      <c r="O441" s="226"/>
      <c r="P441" s="226"/>
      <c r="Q441" s="226"/>
      <c r="R441" s="226"/>
      <c r="S441" s="226"/>
      <c r="T441" s="225"/>
      <c r="AT441" s="224" t="s">
        <v>115</v>
      </c>
      <c r="AU441" s="224" t="s">
        <v>42</v>
      </c>
      <c r="AV441" s="223" t="s">
        <v>42</v>
      </c>
      <c r="AW441" s="223" t="s">
        <v>19</v>
      </c>
      <c r="AX441" s="223" t="s">
        <v>37</v>
      </c>
      <c r="AY441" s="224" t="s">
        <v>106</v>
      </c>
    </row>
    <row r="442" spans="2:65" s="223" customFormat="1" x14ac:dyDescent="0.3">
      <c r="B442" s="228"/>
      <c r="D442" s="236" t="s">
        <v>115</v>
      </c>
      <c r="F442" s="234" t="s">
        <v>531</v>
      </c>
      <c r="H442" s="233">
        <v>170.964</v>
      </c>
      <c r="I442" s="229"/>
      <c r="L442" s="228"/>
      <c r="M442" s="227"/>
      <c r="N442" s="226"/>
      <c r="O442" s="226"/>
      <c r="P442" s="226"/>
      <c r="Q442" s="226"/>
      <c r="R442" s="226"/>
      <c r="S442" s="226"/>
      <c r="T442" s="225"/>
      <c r="AT442" s="224" t="s">
        <v>115</v>
      </c>
      <c r="AU442" s="224" t="s">
        <v>42</v>
      </c>
      <c r="AV442" s="223" t="s">
        <v>42</v>
      </c>
      <c r="AW442" s="223" t="s">
        <v>2</v>
      </c>
      <c r="AX442" s="223" t="s">
        <v>38</v>
      </c>
      <c r="AY442" s="224" t="s">
        <v>106</v>
      </c>
    </row>
    <row r="443" spans="2:65" s="184" customFormat="1" ht="22.5" customHeight="1" x14ac:dyDescent="0.3">
      <c r="B443" s="203"/>
      <c r="C443" s="202" t="s">
        <v>550</v>
      </c>
      <c r="D443" s="202" t="s">
        <v>108</v>
      </c>
      <c r="E443" s="201" t="s">
        <v>533</v>
      </c>
      <c r="F443" s="196" t="s">
        <v>534</v>
      </c>
      <c r="G443" s="200" t="s">
        <v>335</v>
      </c>
      <c r="H443" s="199">
        <v>282.2</v>
      </c>
      <c r="I443" s="198"/>
      <c r="J443" s="197">
        <f>ROUND(I443*H443,2)</f>
        <v>0</v>
      </c>
      <c r="K443" s="196" t="s">
        <v>112</v>
      </c>
      <c r="L443" s="185"/>
      <c r="M443" s="195" t="s">
        <v>1</v>
      </c>
      <c r="N443" s="220" t="s">
        <v>26</v>
      </c>
      <c r="O443" s="219"/>
      <c r="P443" s="218">
        <f>O443*H443</f>
        <v>0</v>
      </c>
      <c r="Q443" s="218">
        <v>0</v>
      </c>
      <c r="R443" s="218">
        <f>Q443*H443</f>
        <v>0</v>
      </c>
      <c r="S443" s="218">
        <v>0</v>
      </c>
      <c r="T443" s="217">
        <f>S443*H443</f>
        <v>0</v>
      </c>
      <c r="AR443" s="189" t="s">
        <v>113</v>
      </c>
      <c r="AT443" s="189" t="s">
        <v>108</v>
      </c>
      <c r="AU443" s="189" t="s">
        <v>42</v>
      </c>
      <c r="AY443" s="189" t="s">
        <v>106</v>
      </c>
      <c r="BE443" s="190">
        <f>IF(N443="základní",J443,0)</f>
        <v>0</v>
      </c>
      <c r="BF443" s="190">
        <f>IF(N443="snížená",J443,0)</f>
        <v>0</v>
      </c>
      <c r="BG443" s="190">
        <f>IF(N443="zákl. přenesená",J443,0)</f>
        <v>0</v>
      </c>
      <c r="BH443" s="190">
        <f>IF(N443="sníž. přenesená",J443,0)</f>
        <v>0</v>
      </c>
      <c r="BI443" s="190">
        <f>IF(N443="nulová",J443,0)</f>
        <v>0</v>
      </c>
      <c r="BJ443" s="189" t="s">
        <v>38</v>
      </c>
      <c r="BK443" s="190">
        <f>ROUND(I443*H443,2)</f>
        <v>0</v>
      </c>
      <c r="BL443" s="189" t="s">
        <v>113</v>
      </c>
      <c r="BM443" s="189" t="s">
        <v>535</v>
      </c>
    </row>
    <row r="444" spans="2:65" s="223" customFormat="1" x14ac:dyDescent="0.3">
      <c r="B444" s="228"/>
      <c r="D444" s="232" t="s">
        <v>115</v>
      </c>
      <c r="E444" s="224" t="s">
        <v>1</v>
      </c>
      <c r="F444" s="231" t="s">
        <v>364</v>
      </c>
      <c r="H444" s="230">
        <v>86.4</v>
      </c>
      <c r="I444" s="229"/>
      <c r="L444" s="228"/>
      <c r="M444" s="227"/>
      <c r="N444" s="226"/>
      <c r="O444" s="226"/>
      <c r="P444" s="226"/>
      <c r="Q444" s="226"/>
      <c r="R444" s="226"/>
      <c r="S444" s="226"/>
      <c r="T444" s="225"/>
      <c r="AT444" s="224" t="s">
        <v>115</v>
      </c>
      <c r="AU444" s="224" t="s">
        <v>42</v>
      </c>
      <c r="AV444" s="223" t="s">
        <v>42</v>
      </c>
      <c r="AW444" s="223" t="s">
        <v>19</v>
      </c>
      <c r="AX444" s="223" t="s">
        <v>37</v>
      </c>
      <c r="AY444" s="224" t="s">
        <v>106</v>
      </c>
    </row>
    <row r="445" spans="2:65" s="223" customFormat="1" ht="27" x14ac:dyDescent="0.3">
      <c r="B445" s="228"/>
      <c r="D445" s="232" t="s">
        <v>115</v>
      </c>
      <c r="E445" s="224" t="s">
        <v>1</v>
      </c>
      <c r="F445" s="231" t="s">
        <v>536</v>
      </c>
      <c r="H445" s="230">
        <v>104</v>
      </c>
      <c r="I445" s="229"/>
      <c r="L445" s="228"/>
      <c r="M445" s="227"/>
      <c r="N445" s="226"/>
      <c r="O445" s="226"/>
      <c r="P445" s="226"/>
      <c r="Q445" s="226"/>
      <c r="R445" s="226"/>
      <c r="S445" s="226"/>
      <c r="T445" s="225"/>
      <c r="AT445" s="224" t="s">
        <v>115</v>
      </c>
      <c r="AU445" s="224" t="s">
        <v>42</v>
      </c>
      <c r="AV445" s="223" t="s">
        <v>42</v>
      </c>
      <c r="AW445" s="223" t="s">
        <v>19</v>
      </c>
      <c r="AX445" s="223" t="s">
        <v>37</v>
      </c>
      <c r="AY445" s="224" t="s">
        <v>106</v>
      </c>
    </row>
    <row r="446" spans="2:65" s="223" customFormat="1" ht="27" x14ac:dyDescent="0.3">
      <c r="B446" s="228"/>
      <c r="D446" s="232" t="s">
        <v>115</v>
      </c>
      <c r="E446" s="224" t="s">
        <v>1</v>
      </c>
      <c r="F446" s="231" t="s">
        <v>537</v>
      </c>
      <c r="H446" s="230">
        <v>91.8</v>
      </c>
      <c r="I446" s="229"/>
      <c r="L446" s="228"/>
      <c r="M446" s="227"/>
      <c r="N446" s="226"/>
      <c r="O446" s="226"/>
      <c r="P446" s="226"/>
      <c r="Q446" s="226"/>
      <c r="R446" s="226"/>
      <c r="S446" s="226"/>
      <c r="T446" s="225"/>
      <c r="AT446" s="224" t="s">
        <v>115</v>
      </c>
      <c r="AU446" s="224" t="s">
        <v>42</v>
      </c>
      <c r="AV446" s="223" t="s">
        <v>42</v>
      </c>
      <c r="AW446" s="223" t="s">
        <v>19</v>
      </c>
      <c r="AX446" s="223" t="s">
        <v>37</v>
      </c>
      <c r="AY446" s="224" t="s">
        <v>106</v>
      </c>
    </row>
    <row r="447" spans="2:65" s="204" customFormat="1" ht="29.85" customHeight="1" x14ac:dyDescent="0.3">
      <c r="B447" s="212"/>
      <c r="D447" s="216" t="s">
        <v>36</v>
      </c>
      <c r="E447" s="215" t="s">
        <v>538</v>
      </c>
      <c r="F447" s="215" t="s">
        <v>539</v>
      </c>
      <c r="I447" s="214"/>
      <c r="J447" s="213">
        <f>BK447</f>
        <v>0</v>
      </c>
      <c r="L447" s="212"/>
      <c r="M447" s="211"/>
      <c r="N447" s="209"/>
      <c r="O447" s="209"/>
      <c r="P447" s="210">
        <f>SUM(P448:P476)</f>
        <v>0</v>
      </c>
      <c r="Q447" s="209"/>
      <c r="R447" s="210">
        <f>SUM(R448:R476)</f>
        <v>38.749593419999997</v>
      </c>
      <c r="S447" s="209"/>
      <c r="T447" s="208">
        <f>SUM(T448:T476)</f>
        <v>0</v>
      </c>
      <c r="AR447" s="206" t="s">
        <v>38</v>
      </c>
      <c r="AT447" s="207" t="s">
        <v>36</v>
      </c>
      <c r="AU447" s="207" t="s">
        <v>38</v>
      </c>
      <c r="AY447" s="206" t="s">
        <v>106</v>
      </c>
      <c r="BK447" s="205">
        <f>SUM(BK448:BK476)</f>
        <v>0</v>
      </c>
    </row>
    <row r="448" spans="2:65" s="184" customFormat="1" ht="22.5" customHeight="1" x14ac:dyDescent="0.3">
      <c r="B448" s="203"/>
      <c r="C448" s="202" t="s">
        <v>226</v>
      </c>
      <c r="D448" s="202" t="s">
        <v>108</v>
      </c>
      <c r="E448" s="201" t="s">
        <v>541</v>
      </c>
      <c r="F448" s="196" t="s">
        <v>542</v>
      </c>
      <c r="G448" s="200" t="s">
        <v>120</v>
      </c>
      <c r="H448" s="199">
        <v>14.394</v>
      </c>
      <c r="I448" s="198"/>
      <c r="J448" s="197">
        <f>ROUND(I448*H448,2)</f>
        <v>0</v>
      </c>
      <c r="K448" s="196" t="s">
        <v>259</v>
      </c>
      <c r="L448" s="185"/>
      <c r="M448" s="195" t="s">
        <v>1</v>
      </c>
      <c r="N448" s="220" t="s">
        <v>26</v>
      </c>
      <c r="O448" s="219"/>
      <c r="P448" s="218">
        <f>O448*H448</f>
        <v>0</v>
      </c>
      <c r="Q448" s="218">
        <v>2.2563399999999998</v>
      </c>
      <c r="R448" s="218">
        <f>Q448*H448</f>
        <v>32.477757959999998</v>
      </c>
      <c r="S448" s="218">
        <v>0</v>
      </c>
      <c r="T448" s="217">
        <f>S448*H448</f>
        <v>0</v>
      </c>
      <c r="AR448" s="189" t="s">
        <v>113</v>
      </c>
      <c r="AT448" s="189" t="s">
        <v>108</v>
      </c>
      <c r="AU448" s="189" t="s">
        <v>42</v>
      </c>
      <c r="AY448" s="189" t="s">
        <v>106</v>
      </c>
      <c r="BE448" s="190">
        <f>IF(N448="základní",J448,0)</f>
        <v>0</v>
      </c>
      <c r="BF448" s="190">
        <f>IF(N448="snížená",J448,0)</f>
        <v>0</v>
      </c>
      <c r="BG448" s="190">
        <f>IF(N448="zákl. přenesená",J448,0)</f>
        <v>0</v>
      </c>
      <c r="BH448" s="190">
        <f>IF(N448="sníž. přenesená",J448,0)</f>
        <v>0</v>
      </c>
      <c r="BI448" s="190">
        <f>IF(N448="nulová",J448,0)</f>
        <v>0</v>
      </c>
      <c r="BJ448" s="189" t="s">
        <v>38</v>
      </c>
      <c r="BK448" s="190">
        <f>ROUND(I448*H448,2)</f>
        <v>0</v>
      </c>
      <c r="BL448" s="189" t="s">
        <v>113</v>
      </c>
      <c r="BM448" s="189" t="s">
        <v>543</v>
      </c>
    </row>
    <row r="449" spans="2:65" s="223" customFormat="1" x14ac:dyDescent="0.3">
      <c r="B449" s="228"/>
      <c r="D449" s="236" t="s">
        <v>115</v>
      </c>
      <c r="E449" s="235" t="s">
        <v>1</v>
      </c>
      <c r="F449" s="234" t="s">
        <v>544</v>
      </c>
      <c r="H449" s="233">
        <v>14.394</v>
      </c>
      <c r="I449" s="229"/>
      <c r="L449" s="228"/>
      <c r="M449" s="227"/>
      <c r="N449" s="226"/>
      <c r="O449" s="226"/>
      <c r="P449" s="226"/>
      <c r="Q449" s="226"/>
      <c r="R449" s="226"/>
      <c r="S449" s="226"/>
      <c r="T449" s="225"/>
      <c r="AT449" s="224" t="s">
        <v>115</v>
      </c>
      <c r="AU449" s="224" t="s">
        <v>42</v>
      </c>
      <c r="AV449" s="223" t="s">
        <v>42</v>
      </c>
      <c r="AW449" s="223" t="s">
        <v>19</v>
      </c>
      <c r="AX449" s="223" t="s">
        <v>37</v>
      </c>
      <c r="AY449" s="224" t="s">
        <v>106</v>
      </c>
    </row>
    <row r="450" spans="2:65" s="184" customFormat="1" ht="22.5" customHeight="1" x14ac:dyDescent="0.3">
      <c r="B450" s="203"/>
      <c r="C450" s="202" t="s">
        <v>287</v>
      </c>
      <c r="D450" s="202" t="s">
        <v>108</v>
      </c>
      <c r="E450" s="201" t="s">
        <v>546</v>
      </c>
      <c r="F450" s="196" t="s">
        <v>547</v>
      </c>
      <c r="G450" s="200" t="s">
        <v>120</v>
      </c>
      <c r="H450" s="199">
        <v>1.7989999999999999</v>
      </c>
      <c r="I450" s="198"/>
      <c r="J450" s="197">
        <f>ROUND(I450*H450,2)</f>
        <v>0</v>
      </c>
      <c r="K450" s="196" t="s">
        <v>259</v>
      </c>
      <c r="L450" s="185"/>
      <c r="M450" s="195" t="s">
        <v>1</v>
      </c>
      <c r="N450" s="220" t="s">
        <v>26</v>
      </c>
      <c r="O450" s="219"/>
      <c r="P450" s="218">
        <f>O450*H450</f>
        <v>0</v>
      </c>
      <c r="Q450" s="218">
        <v>2.2563399999999998</v>
      </c>
      <c r="R450" s="218">
        <f>Q450*H450</f>
        <v>4.0591556599999992</v>
      </c>
      <c r="S450" s="218">
        <v>0</v>
      </c>
      <c r="T450" s="217">
        <f>S450*H450</f>
        <v>0</v>
      </c>
      <c r="AR450" s="189" t="s">
        <v>113</v>
      </c>
      <c r="AT450" s="189" t="s">
        <v>108</v>
      </c>
      <c r="AU450" s="189" t="s">
        <v>42</v>
      </c>
      <c r="AY450" s="189" t="s">
        <v>106</v>
      </c>
      <c r="BE450" s="190">
        <f>IF(N450="základní",J450,0)</f>
        <v>0</v>
      </c>
      <c r="BF450" s="190">
        <f>IF(N450="snížená",J450,0)</f>
        <v>0</v>
      </c>
      <c r="BG450" s="190">
        <f>IF(N450="zákl. přenesená",J450,0)</f>
        <v>0</v>
      </c>
      <c r="BH450" s="190">
        <f>IF(N450="sníž. přenesená",J450,0)</f>
        <v>0</v>
      </c>
      <c r="BI450" s="190">
        <f>IF(N450="nulová",J450,0)</f>
        <v>0</v>
      </c>
      <c r="BJ450" s="189" t="s">
        <v>38</v>
      </c>
      <c r="BK450" s="190">
        <f>ROUND(I450*H450,2)</f>
        <v>0</v>
      </c>
      <c r="BL450" s="189" t="s">
        <v>113</v>
      </c>
      <c r="BM450" s="189" t="s">
        <v>548</v>
      </c>
    </row>
    <row r="451" spans="2:65" s="223" customFormat="1" x14ac:dyDescent="0.3">
      <c r="B451" s="228"/>
      <c r="D451" s="236" t="s">
        <v>115</v>
      </c>
      <c r="E451" s="235" t="s">
        <v>1</v>
      </c>
      <c r="F451" s="234" t="s">
        <v>549</v>
      </c>
      <c r="H451" s="233">
        <v>1.7989999999999999</v>
      </c>
      <c r="I451" s="229"/>
      <c r="L451" s="228"/>
      <c r="M451" s="227"/>
      <c r="N451" s="226"/>
      <c r="O451" s="226"/>
      <c r="P451" s="226"/>
      <c r="Q451" s="226"/>
      <c r="R451" s="226"/>
      <c r="S451" s="226"/>
      <c r="T451" s="225"/>
      <c r="AT451" s="224" t="s">
        <v>115</v>
      </c>
      <c r="AU451" s="224" t="s">
        <v>42</v>
      </c>
      <c r="AV451" s="223" t="s">
        <v>42</v>
      </c>
      <c r="AW451" s="223" t="s">
        <v>19</v>
      </c>
      <c r="AX451" s="223" t="s">
        <v>37</v>
      </c>
      <c r="AY451" s="224" t="s">
        <v>106</v>
      </c>
    </row>
    <row r="452" spans="2:65" s="184" customFormat="1" ht="22.5" customHeight="1" x14ac:dyDescent="0.3">
      <c r="B452" s="203"/>
      <c r="C452" s="202" t="s">
        <v>538</v>
      </c>
      <c r="D452" s="202" t="s">
        <v>108</v>
      </c>
      <c r="E452" s="201" t="s">
        <v>551</v>
      </c>
      <c r="F452" s="196" t="s">
        <v>552</v>
      </c>
      <c r="G452" s="200" t="s">
        <v>120</v>
      </c>
      <c r="H452" s="199">
        <v>14.394</v>
      </c>
      <c r="I452" s="198"/>
      <c r="J452" s="197">
        <f>ROUND(I452*H452,2)</f>
        <v>0</v>
      </c>
      <c r="K452" s="196" t="s">
        <v>259</v>
      </c>
      <c r="L452" s="185"/>
      <c r="M452" s="195" t="s">
        <v>1</v>
      </c>
      <c r="N452" s="220" t="s">
        <v>26</v>
      </c>
      <c r="O452" s="219"/>
      <c r="P452" s="218">
        <f>O452*H452</f>
        <v>0</v>
      </c>
      <c r="Q452" s="218">
        <v>0</v>
      </c>
      <c r="R452" s="218">
        <f>Q452*H452</f>
        <v>0</v>
      </c>
      <c r="S452" s="218">
        <v>0</v>
      </c>
      <c r="T452" s="217">
        <f>S452*H452</f>
        <v>0</v>
      </c>
      <c r="AR452" s="189" t="s">
        <v>113</v>
      </c>
      <c r="AT452" s="189" t="s">
        <v>108</v>
      </c>
      <c r="AU452" s="189" t="s">
        <v>42</v>
      </c>
      <c r="AY452" s="189" t="s">
        <v>106</v>
      </c>
      <c r="BE452" s="190">
        <f>IF(N452="základní",J452,0)</f>
        <v>0</v>
      </c>
      <c r="BF452" s="190">
        <f>IF(N452="snížená",J452,0)</f>
        <v>0</v>
      </c>
      <c r="BG452" s="190">
        <f>IF(N452="zákl. přenesená",J452,0)</f>
        <v>0</v>
      </c>
      <c r="BH452" s="190">
        <f>IF(N452="sníž. přenesená",J452,0)</f>
        <v>0</v>
      </c>
      <c r="BI452" s="190">
        <f>IF(N452="nulová",J452,0)</f>
        <v>0</v>
      </c>
      <c r="BJ452" s="189" t="s">
        <v>38</v>
      </c>
      <c r="BK452" s="190">
        <f>ROUND(I452*H452,2)</f>
        <v>0</v>
      </c>
      <c r="BL452" s="189" t="s">
        <v>113</v>
      </c>
      <c r="BM452" s="189" t="s">
        <v>553</v>
      </c>
    </row>
    <row r="453" spans="2:65" s="223" customFormat="1" x14ac:dyDescent="0.3">
      <c r="B453" s="228"/>
      <c r="D453" s="236" t="s">
        <v>115</v>
      </c>
      <c r="E453" s="235" t="s">
        <v>1</v>
      </c>
      <c r="F453" s="234" t="s">
        <v>544</v>
      </c>
      <c r="H453" s="233">
        <v>14.394</v>
      </c>
      <c r="I453" s="229"/>
      <c r="L453" s="228"/>
      <c r="M453" s="227"/>
      <c r="N453" s="226"/>
      <c r="O453" s="226"/>
      <c r="P453" s="226"/>
      <c r="Q453" s="226"/>
      <c r="R453" s="226"/>
      <c r="S453" s="226"/>
      <c r="T453" s="225"/>
      <c r="AT453" s="224" t="s">
        <v>115</v>
      </c>
      <c r="AU453" s="224" t="s">
        <v>42</v>
      </c>
      <c r="AV453" s="223" t="s">
        <v>42</v>
      </c>
      <c r="AW453" s="223" t="s">
        <v>19</v>
      </c>
      <c r="AX453" s="223" t="s">
        <v>37</v>
      </c>
      <c r="AY453" s="224" t="s">
        <v>106</v>
      </c>
    </row>
    <row r="454" spans="2:65" s="184" customFormat="1" ht="31.5" customHeight="1" x14ac:dyDescent="0.3">
      <c r="B454" s="203"/>
      <c r="C454" s="202" t="s">
        <v>572</v>
      </c>
      <c r="D454" s="202" t="s">
        <v>108</v>
      </c>
      <c r="E454" s="201" t="s">
        <v>554</v>
      </c>
      <c r="F454" s="196" t="s">
        <v>555</v>
      </c>
      <c r="G454" s="200" t="s">
        <v>120</v>
      </c>
      <c r="H454" s="199">
        <v>14.394</v>
      </c>
      <c r="I454" s="198"/>
      <c r="J454" s="197">
        <f>ROUND(I454*H454,2)</f>
        <v>0</v>
      </c>
      <c r="K454" s="196" t="s">
        <v>259</v>
      </c>
      <c r="L454" s="185"/>
      <c r="M454" s="195" t="s">
        <v>1</v>
      </c>
      <c r="N454" s="220" t="s">
        <v>26</v>
      </c>
      <c r="O454" s="219"/>
      <c r="P454" s="218">
        <f>O454*H454</f>
        <v>0</v>
      </c>
      <c r="Q454" s="218">
        <v>0</v>
      </c>
      <c r="R454" s="218">
        <f>Q454*H454</f>
        <v>0</v>
      </c>
      <c r="S454" s="218">
        <v>0</v>
      </c>
      <c r="T454" s="217">
        <f>S454*H454</f>
        <v>0</v>
      </c>
      <c r="AR454" s="189" t="s">
        <v>113</v>
      </c>
      <c r="AT454" s="189" t="s">
        <v>108</v>
      </c>
      <c r="AU454" s="189" t="s">
        <v>42</v>
      </c>
      <c r="AY454" s="189" t="s">
        <v>106</v>
      </c>
      <c r="BE454" s="190">
        <f>IF(N454="základní",J454,0)</f>
        <v>0</v>
      </c>
      <c r="BF454" s="190">
        <f>IF(N454="snížená",J454,0)</f>
        <v>0</v>
      </c>
      <c r="BG454" s="190">
        <f>IF(N454="zákl. přenesená",J454,0)</f>
        <v>0</v>
      </c>
      <c r="BH454" s="190">
        <f>IF(N454="sníž. přenesená",J454,0)</f>
        <v>0</v>
      </c>
      <c r="BI454" s="190">
        <f>IF(N454="nulová",J454,0)</f>
        <v>0</v>
      </c>
      <c r="BJ454" s="189" t="s">
        <v>38</v>
      </c>
      <c r="BK454" s="190">
        <f>ROUND(I454*H454,2)</f>
        <v>0</v>
      </c>
      <c r="BL454" s="189" t="s">
        <v>113</v>
      </c>
      <c r="BM454" s="189" t="s">
        <v>556</v>
      </c>
    </row>
    <row r="455" spans="2:65" s="223" customFormat="1" x14ac:dyDescent="0.3">
      <c r="B455" s="228"/>
      <c r="D455" s="236" t="s">
        <v>115</v>
      </c>
      <c r="E455" s="235" t="s">
        <v>1</v>
      </c>
      <c r="F455" s="234" t="s">
        <v>544</v>
      </c>
      <c r="H455" s="233">
        <v>14.394</v>
      </c>
      <c r="I455" s="229"/>
      <c r="L455" s="228"/>
      <c r="M455" s="227"/>
      <c r="N455" s="226"/>
      <c r="O455" s="226"/>
      <c r="P455" s="226"/>
      <c r="Q455" s="226"/>
      <c r="R455" s="226"/>
      <c r="S455" s="226"/>
      <c r="T455" s="225"/>
      <c r="AT455" s="224" t="s">
        <v>115</v>
      </c>
      <c r="AU455" s="224" t="s">
        <v>42</v>
      </c>
      <c r="AV455" s="223" t="s">
        <v>42</v>
      </c>
      <c r="AW455" s="223" t="s">
        <v>19</v>
      </c>
      <c r="AX455" s="223" t="s">
        <v>37</v>
      </c>
      <c r="AY455" s="224" t="s">
        <v>106</v>
      </c>
    </row>
    <row r="456" spans="2:65" s="184" customFormat="1" ht="22.5" customHeight="1" x14ac:dyDescent="0.3">
      <c r="B456" s="203"/>
      <c r="C456" s="202" t="s">
        <v>578</v>
      </c>
      <c r="D456" s="202" t="s">
        <v>108</v>
      </c>
      <c r="E456" s="201" t="s">
        <v>557</v>
      </c>
      <c r="F456" s="196" t="s">
        <v>558</v>
      </c>
      <c r="G456" s="200" t="s">
        <v>160</v>
      </c>
      <c r="H456" s="199">
        <v>0.28399999999999997</v>
      </c>
      <c r="I456" s="198"/>
      <c r="J456" s="197">
        <f>ROUND(I456*H456,2)</f>
        <v>0</v>
      </c>
      <c r="K456" s="196" t="s">
        <v>259</v>
      </c>
      <c r="L456" s="185"/>
      <c r="M456" s="195" t="s">
        <v>1</v>
      </c>
      <c r="N456" s="220" t="s">
        <v>26</v>
      </c>
      <c r="O456" s="219"/>
      <c r="P456" s="218">
        <f>O456*H456</f>
        <v>0</v>
      </c>
      <c r="Q456" s="218">
        <v>1.0530600000000001</v>
      </c>
      <c r="R456" s="218">
        <f>Q456*H456</f>
        <v>0.29906904000000001</v>
      </c>
      <c r="S456" s="218">
        <v>0</v>
      </c>
      <c r="T456" s="217">
        <f>S456*H456</f>
        <v>0</v>
      </c>
      <c r="AR456" s="189" t="s">
        <v>113</v>
      </c>
      <c r="AT456" s="189" t="s">
        <v>108</v>
      </c>
      <c r="AU456" s="189" t="s">
        <v>42</v>
      </c>
      <c r="AY456" s="189" t="s">
        <v>106</v>
      </c>
      <c r="BE456" s="190">
        <f>IF(N456="základní",J456,0)</f>
        <v>0</v>
      </c>
      <c r="BF456" s="190">
        <f>IF(N456="snížená",J456,0)</f>
        <v>0</v>
      </c>
      <c r="BG456" s="190">
        <f>IF(N456="zákl. přenesená",J456,0)</f>
        <v>0</v>
      </c>
      <c r="BH456" s="190">
        <f>IF(N456="sníž. přenesená",J456,0)</f>
        <v>0</v>
      </c>
      <c r="BI456" s="190">
        <f>IF(N456="nulová",J456,0)</f>
        <v>0</v>
      </c>
      <c r="BJ456" s="189" t="s">
        <v>38</v>
      </c>
      <c r="BK456" s="190">
        <f>ROUND(I456*H456,2)</f>
        <v>0</v>
      </c>
      <c r="BL456" s="189" t="s">
        <v>113</v>
      </c>
      <c r="BM456" s="189" t="s">
        <v>559</v>
      </c>
    </row>
    <row r="457" spans="2:65" s="223" customFormat="1" x14ac:dyDescent="0.3">
      <c r="B457" s="228"/>
      <c r="D457" s="236" t="s">
        <v>115</v>
      </c>
      <c r="E457" s="235" t="s">
        <v>1</v>
      </c>
      <c r="F457" s="234" t="s">
        <v>560</v>
      </c>
      <c r="H457" s="233">
        <v>0.28399999999999997</v>
      </c>
      <c r="I457" s="229"/>
      <c r="L457" s="228"/>
      <c r="M457" s="227"/>
      <c r="N457" s="226"/>
      <c r="O457" s="226"/>
      <c r="P457" s="226"/>
      <c r="Q457" s="226"/>
      <c r="R457" s="226"/>
      <c r="S457" s="226"/>
      <c r="T457" s="225"/>
      <c r="AT457" s="224" t="s">
        <v>115</v>
      </c>
      <c r="AU457" s="224" t="s">
        <v>42</v>
      </c>
      <c r="AV457" s="223" t="s">
        <v>42</v>
      </c>
      <c r="AW457" s="223" t="s">
        <v>19</v>
      </c>
      <c r="AX457" s="223" t="s">
        <v>37</v>
      </c>
      <c r="AY457" s="224" t="s">
        <v>106</v>
      </c>
    </row>
    <row r="458" spans="2:65" s="184" customFormat="1" ht="22.5" customHeight="1" x14ac:dyDescent="0.3">
      <c r="B458" s="203"/>
      <c r="C458" s="202" t="s">
        <v>584</v>
      </c>
      <c r="D458" s="202" t="s">
        <v>108</v>
      </c>
      <c r="E458" s="201" t="s">
        <v>561</v>
      </c>
      <c r="F458" s="196" t="s">
        <v>562</v>
      </c>
      <c r="G458" s="200" t="s">
        <v>111</v>
      </c>
      <c r="H458" s="199">
        <v>19.157</v>
      </c>
      <c r="I458" s="198"/>
      <c r="J458" s="197">
        <f>ROUND(I458*H458,2)</f>
        <v>0</v>
      </c>
      <c r="K458" s="196" t="s">
        <v>259</v>
      </c>
      <c r="L458" s="185"/>
      <c r="M458" s="195" t="s">
        <v>1</v>
      </c>
      <c r="N458" s="220" t="s">
        <v>26</v>
      </c>
      <c r="O458" s="219"/>
      <c r="P458" s="218">
        <f>O458*H458</f>
        <v>0</v>
      </c>
      <c r="Q458" s="218">
        <v>9.8680000000000004E-2</v>
      </c>
      <c r="R458" s="218">
        <f>Q458*H458</f>
        <v>1.89041276</v>
      </c>
      <c r="S458" s="218">
        <v>0</v>
      </c>
      <c r="T458" s="217">
        <f>S458*H458</f>
        <v>0</v>
      </c>
      <c r="AR458" s="189" t="s">
        <v>113</v>
      </c>
      <c r="AT458" s="189" t="s">
        <v>108</v>
      </c>
      <c r="AU458" s="189" t="s">
        <v>42</v>
      </c>
      <c r="AY458" s="189" t="s">
        <v>106</v>
      </c>
      <c r="BE458" s="190">
        <f>IF(N458="základní",J458,0)</f>
        <v>0</v>
      </c>
      <c r="BF458" s="190">
        <f>IF(N458="snížená",J458,0)</f>
        <v>0</v>
      </c>
      <c r="BG458" s="190">
        <f>IF(N458="zákl. přenesená",J458,0)</f>
        <v>0</v>
      </c>
      <c r="BH458" s="190">
        <f>IF(N458="sníž. přenesená",J458,0)</f>
        <v>0</v>
      </c>
      <c r="BI458" s="190">
        <f>IF(N458="nulová",J458,0)</f>
        <v>0</v>
      </c>
      <c r="BJ458" s="189" t="s">
        <v>38</v>
      </c>
      <c r="BK458" s="190">
        <f>ROUND(I458*H458,2)</f>
        <v>0</v>
      </c>
      <c r="BL458" s="189" t="s">
        <v>113</v>
      </c>
      <c r="BM458" s="189" t="s">
        <v>563</v>
      </c>
    </row>
    <row r="459" spans="2:65" s="239" customFormat="1" x14ac:dyDescent="0.3">
      <c r="B459" s="244"/>
      <c r="D459" s="232" t="s">
        <v>115</v>
      </c>
      <c r="E459" s="240" t="s">
        <v>1</v>
      </c>
      <c r="F459" s="246" t="s">
        <v>564</v>
      </c>
      <c r="H459" s="240" t="s">
        <v>1</v>
      </c>
      <c r="I459" s="245"/>
      <c r="L459" s="244"/>
      <c r="M459" s="243"/>
      <c r="N459" s="242"/>
      <c r="O459" s="242"/>
      <c r="P459" s="242"/>
      <c r="Q459" s="242"/>
      <c r="R459" s="242"/>
      <c r="S459" s="242"/>
      <c r="T459" s="241"/>
      <c r="AT459" s="240" t="s">
        <v>115</v>
      </c>
      <c r="AU459" s="240" t="s">
        <v>42</v>
      </c>
      <c r="AV459" s="239" t="s">
        <v>38</v>
      </c>
      <c r="AW459" s="239" t="s">
        <v>19</v>
      </c>
      <c r="AX459" s="239" t="s">
        <v>37</v>
      </c>
      <c r="AY459" s="240" t="s">
        <v>106</v>
      </c>
    </row>
    <row r="460" spans="2:65" s="239" customFormat="1" x14ac:dyDescent="0.3">
      <c r="B460" s="244"/>
      <c r="D460" s="232" t="s">
        <v>115</v>
      </c>
      <c r="E460" s="240" t="s">
        <v>1</v>
      </c>
      <c r="F460" s="246" t="s">
        <v>277</v>
      </c>
      <c r="H460" s="240" t="s">
        <v>1</v>
      </c>
      <c r="I460" s="245"/>
      <c r="L460" s="244"/>
      <c r="M460" s="243"/>
      <c r="N460" s="242"/>
      <c r="O460" s="242"/>
      <c r="P460" s="242"/>
      <c r="Q460" s="242"/>
      <c r="R460" s="242"/>
      <c r="S460" s="242"/>
      <c r="T460" s="241"/>
      <c r="AT460" s="240" t="s">
        <v>115</v>
      </c>
      <c r="AU460" s="240" t="s">
        <v>42</v>
      </c>
      <c r="AV460" s="239" t="s">
        <v>38</v>
      </c>
      <c r="AW460" s="239" t="s">
        <v>19</v>
      </c>
      <c r="AX460" s="239" t="s">
        <v>37</v>
      </c>
      <c r="AY460" s="240" t="s">
        <v>106</v>
      </c>
    </row>
    <row r="461" spans="2:65" s="223" customFormat="1" x14ac:dyDescent="0.3">
      <c r="B461" s="228"/>
      <c r="D461" s="232" t="s">
        <v>115</v>
      </c>
      <c r="E461" s="224" t="s">
        <v>1</v>
      </c>
      <c r="F461" s="231" t="s">
        <v>565</v>
      </c>
      <c r="H461" s="230">
        <v>3.802</v>
      </c>
      <c r="I461" s="229"/>
      <c r="L461" s="228"/>
      <c r="M461" s="227"/>
      <c r="N461" s="226"/>
      <c r="O461" s="226"/>
      <c r="P461" s="226"/>
      <c r="Q461" s="226"/>
      <c r="R461" s="226"/>
      <c r="S461" s="226"/>
      <c r="T461" s="225"/>
      <c r="AT461" s="224" t="s">
        <v>115</v>
      </c>
      <c r="AU461" s="224" t="s">
        <v>42</v>
      </c>
      <c r="AV461" s="223" t="s">
        <v>42</v>
      </c>
      <c r="AW461" s="223" t="s">
        <v>19</v>
      </c>
      <c r="AX461" s="223" t="s">
        <v>37</v>
      </c>
      <c r="AY461" s="224" t="s">
        <v>106</v>
      </c>
    </row>
    <row r="462" spans="2:65" s="223" customFormat="1" x14ac:dyDescent="0.3">
      <c r="B462" s="228"/>
      <c r="D462" s="232" t="s">
        <v>115</v>
      </c>
      <c r="E462" s="224" t="s">
        <v>1</v>
      </c>
      <c r="F462" s="231" t="s">
        <v>566</v>
      </c>
      <c r="H462" s="230">
        <v>2.5339999999999998</v>
      </c>
      <c r="I462" s="229"/>
      <c r="L462" s="228"/>
      <c r="M462" s="227"/>
      <c r="N462" s="226"/>
      <c r="O462" s="226"/>
      <c r="P462" s="226"/>
      <c r="Q462" s="226"/>
      <c r="R462" s="226"/>
      <c r="S462" s="226"/>
      <c r="T462" s="225"/>
      <c r="AT462" s="224" t="s">
        <v>115</v>
      </c>
      <c r="AU462" s="224" t="s">
        <v>42</v>
      </c>
      <c r="AV462" s="223" t="s">
        <v>42</v>
      </c>
      <c r="AW462" s="223" t="s">
        <v>19</v>
      </c>
      <c r="AX462" s="223" t="s">
        <v>37</v>
      </c>
      <c r="AY462" s="224" t="s">
        <v>106</v>
      </c>
    </row>
    <row r="463" spans="2:65" s="223" customFormat="1" x14ac:dyDescent="0.3">
      <c r="B463" s="228"/>
      <c r="D463" s="232" t="s">
        <v>115</v>
      </c>
      <c r="E463" s="224" t="s">
        <v>1</v>
      </c>
      <c r="F463" s="231" t="s">
        <v>567</v>
      </c>
      <c r="H463" s="230">
        <v>2.6880000000000002</v>
      </c>
      <c r="I463" s="229"/>
      <c r="L463" s="228"/>
      <c r="M463" s="227"/>
      <c r="N463" s="226"/>
      <c r="O463" s="226"/>
      <c r="P463" s="226"/>
      <c r="Q463" s="226"/>
      <c r="R463" s="226"/>
      <c r="S463" s="226"/>
      <c r="T463" s="225"/>
      <c r="AT463" s="224" t="s">
        <v>115</v>
      </c>
      <c r="AU463" s="224" t="s">
        <v>42</v>
      </c>
      <c r="AV463" s="223" t="s">
        <v>42</v>
      </c>
      <c r="AW463" s="223" t="s">
        <v>19</v>
      </c>
      <c r="AX463" s="223" t="s">
        <v>37</v>
      </c>
      <c r="AY463" s="224" t="s">
        <v>106</v>
      </c>
    </row>
    <row r="464" spans="2:65" s="239" customFormat="1" x14ac:dyDescent="0.3">
      <c r="B464" s="244"/>
      <c r="D464" s="232" t="s">
        <v>115</v>
      </c>
      <c r="E464" s="240" t="s">
        <v>1</v>
      </c>
      <c r="F464" s="246" t="s">
        <v>281</v>
      </c>
      <c r="H464" s="240" t="s">
        <v>1</v>
      </c>
      <c r="I464" s="245"/>
      <c r="L464" s="244"/>
      <c r="M464" s="243"/>
      <c r="N464" s="242"/>
      <c r="O464" s="242"/>
      <c r="P464" s="242"/>
      <c r="Q464" s="242"/>
      <c r="R464" s="242"/>
      <c r="S464" s="242"/>
      <c r="T464" s="241"/>
      <c r="AT464" s="240" t="s">
        <v>115</v>
      </c>
      <c r="AU464" s="240" t="s">
        <v>42</v>
      </c>
      <c r="AV464" s="239" t="s">
        <v>38</v>
      </c>
      <c r="AW464" s="239" t="s">
        <v>19</v>
      </c>
      <c r="AX464" s="239" t="s">
        <v>37</v>
      </c>
      <c r="AY464" s="240" t="s">
        <v>106</v>
      </c>
    </row>
    <row r="465" spans="2:65" s="223" customFormat="1" x14ac:dyDescent="0.3">
      <c r="B465" s="228"/>
      <c r="D465" s="232" t="s">
        <v>115</v>
      </c>
      <c r="E465" s="224" t="s">
        <v>1</v>
      </c>
      <c r="F465" s="231" t="s">
        <v>568</v>
      </c>
      <c r="H465" s="230">
        <v>5.069</v>
      </c>
      <c r="I465" s="229"/>
      <c r="L465" s="228"/>
      <c r="M465" s="227"/>
      <c r="N465" s="226"/>
      <c r="O465" s="226"/>
      <c r="P465" s="226"/>
      <c r="Q465" s="226"/>
      <c r="R465" s="226"/>
      <c r="S465" s="226"/>
      <c r="T465" s="225"/>
      <c r="AT465" s="224" t="s">
        <v>115</v>
      </c>
      <c r="AU465" s="224" t="s">
        <v>42</v>
      </c>
      <c r="AV465" s="223" t="s">
        <v>42</v>
      </c>
      <c r="AW465" s="223" t="s">
        <v>19</v>
      </c>
      <c r="AX465" s="223" t="s">
        <v>37</v>
      </c>
      <c r="AY465" s="224" t="s">
        <v>106</v>
      </c>
    </row>
    <row r="466" spans="2:65" s="223" customFormat="1" x14ac:dyDescent="0.3">
      <c r="B466" s="228"/>
      <c r="D466" s="232" t="s">
        <v>115</v>
      </c>
      <c r="E466" s="224" t="s">
        <v>1</v>
      </c>
      <c r="F466" s="231" t="s">
        <v>569</v>
      </c>
      <c r="H466" s="230">
        <v>2.5539999999999998</v>
      </c>
      <c r="I466" s="229"/>
      <c r="L466" s="228"/>
      <c r="M466" s="227"/>
      <c r="N466" s="226"/>
      <c r="O466" s="226"/>
      <c r="P466" s="226"/>
      <c r="Q466" s="226"/>
      <c r="R466" s="226"/>
      <c r="S466" s="226"/>
      <c r="T466" s="225"/>
      <c r="AT466" s="224" t="s">
        <v>115</v>
      </c>
      <c r="AU466" s="224" t="s">
        <v>42</v>
      </c>
      <c r="AV466" s="223" t="s">
        <v>42</v>
      </c>
      <c r="AW466" s="223" t="s">
        <v>19</v>
      </c>
      <c r="AX466" s="223" t="s">
        <v>37</v>
      </c>
      <c r="AY466" s="224" t="s">
        <v>106</v>
      </c>
    </row>
    <row r="467" spans="2:65" s="223" customFormat="1" x14ac:dyDescent="0.3">
      <c r="B467" s="228"/>
      <c r="D467" s="232" t="s">
        <v>115</v>
      </c>
      <c r="E467" s="224" t="s">
        <v>1</v>
      </c>
      <c r="F467" s="231" t="s">
        <v>570</v>
      </c>
      <c r="H467" s="230">
        <v>0.63800000000000001</v>
      </c>
      <c r="I467" s="229"/>
      <c r="L467" s="228"/>
      <c r="M467" s="227"/>
      <c r="N467" s="226"/>
      <c r="O467" s="226"/>
      <c r="P467" s="226"/>
      <c r="Q467" s="226"/>
      <c r="R467" s="226"/>
      <c r="S467" s="226"/>
      <c r="T467" s="225"/>
      <c r="AT467" s="224" t="s">
        <v>115</v>
      </c>
      <c r="AU467" s="224" t="s">
        <v>42</v>
      </c>
      <c r="AV467" s="223" t="s">
        <v>42</v>
      </c>
      <c r="AW467" s="223" t="s">
        <v>19</v>
      </c>
      <c r="AX467" s="223" t="s">
        <v>37</v>
      </c>
      <c r="AY467" s="224" t="s">
        <v>106</v>
      </c>
    </row>
    <row r="468" spans="2:65" s="223" customFormat="1" x14ac:dyDescent="0.3">
      <c r="B468" s="228"/>
      <c r="D468" s="236" t="s">
        <v>115</v>
      </c>
      <c r="E468" s="235" t="s">
        <v>1</v>
      </c>
      <c r="F468" s="234" t="s">
        <v>571</v>
      </c>
      <c r="H468" s="233">
        <v>1.8720000000000001</v>
      </c>
      <c r="I468" s="229"/>
      <c r="L468" s="228"/>
      <c r="M468" s="227"/>
      <c r="N468" s="226"/>
      <c r="O468" s="226"/>
      <c r="P468" s="226"/>
      <c r="Q468" s="226"/>
      <c r="R468" s="226"/>
      <c r="S468" s="226"/>
      <c r="T468" s="225"/>
      <c r="AT468" s="224" t="s">
        <v>115</v>
      </c>
      <c r="AU468" s="224" t="s">
        <v>42</v>
      </c>
      <c r="AV468" s="223" t="s">
        <v>42</v>
      </c>
      <c r="AW468" s="223" t="s">
        <v>19</v>
      </c>
      <c r="AX468" s="223" t="s">
        <v>37</v>
      </c>
      <c r="AY468" s="224" t="s">
        <v>106</v>
      </c>
    </row>
    <row r="469" spans="2:65" s="184" customFormat="1" ht="22.5" customHeight="1" x14ac:dyDescent="0.3">
      <c r="B469" s="203"/>
      <c r="C469" s="202" t="s">
        <v>589</v>
      </c>
      <c r="D469" s="202" t="s">
        <v>108</v>
      </c>
      <c r="E469" s="201" t="s">
        <v>573</v>
      </c>
      <c r="F469" s="196" t="s">
        <v>574</v>
      </c>
      <c r="G469" s="200" t="s">
        <v>335</v>
      </c>
      <c r="H469" s="199">
        <v>107.3</v>
      </c>
      <c r="I469" s="198"/>
      <c r="J469" s="197">
        <f>ROUND(I469*H469,2)</f>
        <v>0</v>
      </c>
      <c r="K469" s="196" t="s">
        <v>259</v>
      </c>
      <c r="L469" s="185"/>
      <c r="M469" s="195" t="s">
        <v>1</v>
      </c>
      <c r="N469" s="220" t="s">
        <v>26</v>
      </c>
      <c r="O469" s="219"/>
      <c r="P469" s="218">
        <f>O469*H469</f>
        <v>0</v>
      </c>
      <c r="Q469" s="218">
        <v>6.0000000000000002E-5</v>
      </c>
      <c r="R469" s="218">
        <f>Q469*H469</f>
        <v>6.4380000000000001E-3</v>
      </c>
      <c r="S469" s="218">
        <v>0</v>
      </c>
      <c r="T469" s="217">
        <f>S469*H469</f>
        <v>0</v>
      </c>
      <c r="AR469" s="189" t="s">
        <v>113</v>
      </c>
      <c r="AT469" s="189" t="s">
        <v>108</v>
      </c>
      <c r="AU469" s="189" t="s">
        <v>42</v>
      </c>
      <c r="AY469" s="189" t="s">
        <v>106</v>
      </c>
      <c r="BE469" s="190">
        <f>IF(N469="základní",J469,0)</f>
        <v>0</v>
      </c>
      <c r="BF469" s="190">
        <f>IF(N469="snížená",J469,0)</f>
        <v>0</v>
      </c>
      <c r="BG469" s="190">
        <f>IF(N469="zákl. přenesená",J469,0)</f>
        <v>0</v>
      </c>
      <c r="BH469" s="190">
        <f>IF(N469="sníž. přenesená",J469,0)</f>
        <v>0</v>
      </c>
      <c r="BI469" s="190">
        <f>IF(N469="nulová",J469,0)</f>
        <v>0</v>
      </c>
      <c r="BJ469" s="189" t="s">
        <v>38</v>
      </c>
      <c r="BK469" s="190">
        <f>ROUND(I469*H469,2)</f>
        <v>0</v>
      </c>
      <c r="BL469" s="189" t="s">
        <v>113</v>
      </c>
      <c r="BM469" s="189" t="s">
        <v>575</v>
      </c>
    </row>
    <row r="470" spans="2:65" s="239" customFormat="1" x14ac:dyDescent="0.3">
      <c r="B470" s="244"/>
      <c r="D470" s="232" t="s">
        <v>115</v>
      </c>
      <c r="E470" s="240" t="s">
        <v>1</v>
      </c>
      <c r="F470" s="246" t="s">
        <v>439</v>
      </c>
      <c r="H470" s="240" t="s">
        <v>1</v>
      </c>
      <c r="I470" s="245"/>
      <c r="L470" s="244"/>
      <c r="M470" s="243"/>
      <c r="N470" s="242"/>
      <c r="O470" s="242"/>
      <c r="P470" s="242"/>
      <c r="Q470" s="242"/>
      <c r="R470" s="242"/>
      <c r="S470" s="242"/>
      <c r="T470" s="241"/>
      <c r="AT470" s="240" t="s">
        <v>115</v>
      </c>
      <c r="AU470" s="240" t="s">
        <v>42</v>
      </c>
      <c r="AV470" s="239" t="s">
        <v>38</v>
      </c>
      <c r="AW470" s="239" t="s">
        <v>19</v>
      </c>
      <c r="AX470" s="239" t="s">
        <v>37</v>
      </c>
      <c r="AY470" s="240" t="s">
        <v>106</v>
      </c>
    </row>
    <row r="471" spans="2:65" s="223" customFormat="1" x14ac:dyDescent="0.3">
      <c r="B471" s="228"/>
      <c r="D471" s="232" t="s">
        <v>115</v>
      </c>
      <c r="E471" s="224" t="s">
        <v>1</v>
      </c>
      <c r="F471" s="231" t="s">
        <v>576</v>
      </c>
      <c r="H471" s="230">
        <v>77.8</v>
      </c>
      <c r="I471" s="229"/>
      <c r="L471" s="228"/>
      <c r="M471" s="227"/>
      <c r="N471" s="226"/>
      <c r="O471" s="226"/>
      <c r="P471" s="226"/>
      <c r="Q471" s="226"/>
      <c r="R471" s="226"/>
      <c r="S471" s="226"/>
      <c r="T471" s="225"/>
      <c r="AT471" s="224" t="s">
        <v>115</v>
      </c>
      <c r="AU471" s="224" t="s">
        <v>42</v>
      </c>
      <c r="AV471" s="223" t="s">
        <v>42</v>
      </c>
      <c r="AW471" s="223" t="s">
        <v>19</v>
      </c>
      <c r="AX471" s="223" t="s">
        <v>37</v>
      </c>
      <c r="AY471" s="224" t="s">
        <v>106</v>
      </c>
    </row>
    <row r="472" spans="2:65" s="223" customFormat="1" x14ac:dyDescent="0.3">
      <c r="B472" s="228"/>
      <c r="D472" s="236" t="s">
        <v>115</v>
      </c>
      <c r="E472" s="235" t="s">
        <v>1</v>
      </c>
      <c r="F472" s="234" t="s">
        <v>577</v>
      </c>
      <c r="H472" s="233">
        <v>29.5</v>
      </c>
      <c r="I472" s="229"/>
      <c r="L472" s="228"/>
      <c r="M472" s="227"/>
      <c r="N472" s="226"/>
      <c r="O472" s="226"/>
      <c r="P472" s="226"/>
      <c r="Q472" s="226"/>
      <c r="R472" s="226"/>
      <c r="S472" s="226"/>
      <c r="T472" s="225"/>
      <c r="AT472" s="224" t="s">
        <v>115</v>
      </c>
      <c r="AU472" s="224" t="s">
        <v>42</v>
      </c>
      <c r="AV472" s="223" t="s">
        <v>42</v>
      </c>
      <c r="AW472" s="223" t="s">
        <v>19</v>
      </c>
      <c r="AX472" s="223" t="s">
        <v>37</v>
      </c>
      <c r="AY472" s="224" t="s">
        <v>106</v>
      </c>
    </row>
    <row r="473" spans="2:65" s="184" customFormat="1" ht="22.5" customHeight="1" x14ac:dyDescent="0.3">
      <c r="B473" s="203"/>
      <c r="C473" s="202" t="s">
        <v>593</v>
      </c>
      <c r="D473" s="202" t="s">
        <v>108</v>
      </c>
      <c r="E473" s="201" t="s">
        <v>579</v>
      </c>
      <c r="F473" s="196" t="s">
        <v>580</v>
      </c>
      <c r="G473" s="200" t="s">
        <v>335</v>
      </c>
      <c r="H473" s="199">
        <v>34.4</v>
      </c>
      <c r="I473" s="198"/>
      <c r="J473" s="197">
        <f>ROUND(I473*H473,2)</f>
        <v>0</v>
      </c>
      <c r="K473" s="196" t="s">
        <v>259</v>
      </c>
      <c r="L473" s="185"/>
      <c r="M473" s="195" t="s">
        <v>1</v>
      </c>
      <c r="N473" s="220" t="s">
        <v>26</v>
      </c>
      <c r="O473" s="219"/>
      <c r="P473" s="218">
        <f>O473*H473</f>
        <v>0</v>
      </c>
      <c r="Q473" s="218">
        <v>5.0000000000000002E-5</v>
      </c>
      <c r="R473" s="218">
        <f>Q473*H473</f>
        <v>1.72E-3</v>
      </c>
      <c r="S473" s="218">
        <v>0</v>
      </c>
      <c r="T473" s="217">
        <f>S473*H473</f>
        <v>0</v>
      </c>
      <c r="AR473" s="189" t="s">
        <v>113</v>
      </c>
      <c r="AT473" s="189" t="s">
        <v>108</v>
      </c>
      <c r="AU473" s="189" t="s">
        <v>42</v>
      </c>
      <c r="AY473" s="189" t="s">
        <v>106</v>
      </c>
      <c r="BE473" s="190">
        <f>IF(N473="základní",J473,0)</f>
        <v>0</v>
      </c>
      <c r="BF473" s="190">
        <f>IF(N473="snížená",J473,0)</f>
        <v>0</v>
      </c>
      <c r="BG473" s="190">
        <f>IF(N473="zákl. přenesená",J473,0)</f>
        <v>0</v>
      </c>
      <c r="BH473" s="190">
        <f>IF(N473="sníž. přenesená",J473,0)</f>
        <v>0</v>
      </c>
      <c r="BI473" s="190">
        <f>IF(N473="nulová",J473,0)</f>
        <v>0</v>
      </c>
      <c r="BJ473" s="189" t="s">
        <v>38</v>
      </c>
      <c r="BK473" s="190">
        <f>ROUND(I473*H473,2)</f>
        <v>0</v>
      </c>
      <c r="BL473" s="189" t="s">
        <v>113</v>
      </c>
      <c r="BM473" s="189" t="s">
        <v>581</v>
      </c>
    </row>
    <row r="474" spans="2:65" s="223" customFormat="1" x14ac:dyDescent="0.3">
      <c r="B474" s="228"/>
      <c r="D474" s="236" t="s">
        <v>115</v>
      </c>
      <c r="E474" s="235" t="s">
        <v>1</v>
      </c>
      <c r="F474" s="234" t="s">
        <v>582</v>
      </c>
      <c r="H474" s="233">
        <v>34.4</v>
      </c>
      <c r="I474" s="229"/>
      <c r="L474" s="228"/>
      <c r="M474" s="227"/>
      <c r="N474" s="226"/>
      <c r="O474" s="226"/>
      <c r="P474" s="226"/>
      <c r="Q474" s="226"/>
      <c r="R474" s="226"/>
      <c r="S474" s="226"/>
      <c r="T474" s="225"/>
      <c r="AT474" s="224" t="s">
        <v>115</v>
      </c>
      <c r="AU474" s="224" t="s">
        <v>42</v>
      </c>
      <c r="AV474" s="223" t="s">
        <v>42</v>
      </c>
      <c r="AW474" s="223" t="s">
        <v>19</v>
      </c>
      <c r="AX474" s="223" t="s">
        <v>37</v>
      </c>
      <c r="AY474" s="224" t="s">
        <v>106</v>
      </c>
    </row>
    <row r="475" spans="2:65" s="184" customFormat="1" ht="31.5" customHeight="1" x14ac:dyDescent="0.3">
      <c r="B475" s="203"/>
      <c r="C475" s="202" t="s">
        <v>598</v>
      </c>
      <c r="D475" s="202" t="s">
        <v>108</v>
      </c>
      <c r="E475" s="201" t="s">
        <v>1927</v>
      </c>
      <c r="F475" s="196" t="s">
        <v>1926</v>
      </c>
      <c r="G475" s="200" t="s">
        <v>258</v>
      </c>
      <c r="H475" s="199">
        <v>8</v>
      </c>
      <c r="I475" s="198"/>
      <c r="J475" s="197">
        <f>ROUND(I475*H475,2)</f>
        <v>0</v>
      </c>
      <c r="K475" s="196" t="s">
        <v>1</v>
      </c>
      <c r="L475" s="185"/>
      <c r="M475" s="195" t="s">
        <v>1</v>
      </c>
      <c r="N475" s="220" t="s">
        <v>26</v>
      </c>
      <c r="O475" s="219"/>
      <c r="P475" s="218">
        <f>O475*H475</f>
        <v>0</v>
      </c>
      <c r="Q475" s="218">
        <v>1.8799999999999999E-3</v>
      </c>
      <c r="R475" s="218">
        <f>Q475*H475</f>
        <v>1.504E-2</v>
      </c>
      <c r="S475" s="218">
        <v>0</v>
      </c>
      <c r="T475" s="217">
        <f>S475*H475</f>
        <v>0</v>
      </c>
      <c r="AR475" s="189" t="s">
        <v>113</v>
      </c>
      <c r="AT475" s="189" t="s">
        <v>108</v>
      </c>
      <c r="AU475" s="189" t="s">
        <v>42</v>
      </c>
      <c r="AY475" s="189" t="s">
        <v>106</v>
      </c>
      <c r="BE475" s="190">
        <f>IF(N475="základní",J475,0)</f>
        <v>0</v>
      </c>
      <c r="BF475" s="190">
        <f>IF(N475="snížená",J475,0)</f>
        <v>0</v>
      </c>
      <c r="BG475" s="190">
        <f>IF(N475="zákl. přenesená",J475,0)</f>
        <v>0</v>
      </c>
      <c r="BH475" s="190">
        <f>IF(N475="sníž. přenesená",J475,0)</f>
        <v>0</v>
      </c>
      <c r="BI475" s="190">
        <f>IF(N475="nulová",J475,0)</f>
        <v>0</v>
      </c>
      <c r="BJ475" s="189" t="s">
        <v>38</v>
      </c>
      <c r="BK475" s="190">
        <f>ROUND(I475*H475,2)</f>
        <v>0</v>
      </c>
      <c r="BL475" s="189" t="s">
        <v>113</v>
      </c>
      <c r="BM475" s="189" t="s">
        <v>1925</v>
      </c>
    </row>
    <row r="476" spans="2:65" s="223" customFormat="1" x14ac:dyDescent="0.3">
      <c r="B476" s="228"/>
      <c r="D476" s="232" t="s">
        <v>115</v>
      </c>
      <c r="E476" s="224" t="s">
        <v>1</v>
      </c>
      <c r="F476" s="231" t="s">
        <v>1901</v>
      </c>
      <c r="H476" s="230">
        <v>8</v>
      </c>
      <c r="I476" s="229"/>
      <c r="L476" s="228"/>
      <c r="M476" s="227"/>
      <c r="N476" s="226"/>
      <c r="O476" s="226"/>
      <c r="P476" s="226"/>
      <c r="Q476" s="226"/>
      <c r="R476" s="226"/>
      <c r="S476" s="226"/>
      <c r="T476" s="225"/>
      <c r="AT476" s="224" t="s">
        <v>115</v>
      </c>
      <c r="AU476" s="224" t="s">
        <v>42</v>
      </c>
      <c r="AV476" s="223" t="s">
        <v>42</v>
      </c>
      <c r="AW476" s="223" t="s">
        <v>19</v>
      </c>
      <c r="AX476" s="223" t="s">
        <v>37</v>
      </c>
      <c r="AY476" s="224" t="s">
        <v>106</v>
      </c>
    </row>
    <row r="477" spans="2:65" s="204" customFormat="1" ht="29.85" customHeight="1" x14ac:dyDescent="0.3">
      <c r="B477" s="212"/>
      <c r="D477" s="216" t="s">
        <v>36</v>
      </c>
      <c r="E477" s="215" t="s">
        <v>572</v>
      </c>
      <c r="F477" s="215" t="s">
        <v>583</v>
      </c>
      <c r="I477" s="214"/>
      <c r="J477" s="213">
        <f>BK477</f>
        <v>0</v>
      </c>
      <c r="L477" s="212"/>
      <c r="M477" s="211"/>
      <c r="N477" s="209"/>
      <c r="O477" s="209"/>
      <c r="P477" s="210">
        <f>SUM(P478:P486)</f>
        <v>0</v>
      </c>
      <c r="Q477" s="209"/>
      <c r="R477" s="210">
        <f>SUM(R478:R486)</f>
        <v>3.2222200000000001</v>
      </c>
      <c r="S477" s="209"/>
      <c r="T477" s="208">
        <f>SUM(T478:T486)</f>
        <v>0</v>
      </c>
      <c r="AR477" s="206" t="s">
        <v>38</v>
      </c>
      <c r="AT477" s="207" t="s">
        <v>36</v>
      </c>
      <c r="AU477" s="207" t="s">
        <v>38</v>
      </c>
      <c r="AY477" s="206" t="s">
        <v>106</v>
      </c>
      <c r="BK477" s="205">
        <f>SUM(BK478:BK486)</f>
        <v>0</v>
      </c>
    </row>
    <row r="478" spans="2:65" s="184" customFormat="1" ht="22.5" customHeight="1" x14ac:dyDescent="0.3">
      <c r="B478" s="203"/>
      <c r="C478" s="202" t="s">
        <v>603</v>
      </c>
      <c r="D478" s="202" t="s">
        <v>108</v>
      </c>
      <c r="E478" s="201" t="s">
        <v>585</v>
      </c>
      <c r="F478" s="196" t="s">
        <v>586</v>
      </c>
      <c r="G478" s="200" t="s">
        <v>258</v>
      </c>
      <c r="H478" s="199">
        <v>7</v>
      </c>
      <c r="I478" s="198"/>
      <c r="J478" s="197">
        <f>ROUND(I478*H478,2)</f>
        <v>0</v>
      </c>
      <c r="K478" s="196" t="s">
        <v>112</v>
      </c>
      <c r="L478" s="185"/>
      <c r="M478" s="195" t="s">
        <v>1</v>
      </c>
      <c r="N478" s="220" t="s">
        <v>26</v>
      </c>
      <c r="O478" s="219"/>
      <c r="P478" s="218">
        <f>O478*H478</f>
        <v>0</v>
      </c>
      <c r="Q478" s="218">
        <v>0.44169999999999998</v>
      </c>
      <c r="R478" s="218">
        <f>Q478*H478</f>
        <v>3.0918999999999999</v>
      </c>
      <c r="S478" s="218">
        <v>0</v>
      </c>
      <c r="T478" s="217">
        <f>S478*H478</f>
        <v>0</v>
      </c>
      <c r="AR478" s="189" t="s">
        <v>113</v>
      </c>
      <c r="AT478" s="189" t="s">
        <v>108</v>
      </c>
      <c r="AU478" s="189" t="s">
        <v>42</v>
      </c>
      <c r="AY478" s="189" t="s">
        <v>106</v>
      </c>
      <c r="BE478" s="190">
        <f>IF(N478="základní",J478,0)</f>
        <v>0</v>
      </c>
      <c r="BF478" s="190">
        <f>IF(N478="snížená",J478,0)</f>
        <v>0</v>
      </c>
      <c r="BG478" s="190">
        <f>IF(N478="zákl. přenesená",J478,0)</f>
        <v>0</v>
      </c>
      <c r="BH478" s="190">
        <f>IF(N478="sníž. přenesená",J478,0)</f>
        <v>0</v>
      </c>
      <c r="BI478" s="190">
        <f>IF(N478="nulová",J478,0)</f>
        <v>0</v>
      </c>
      <c r="BJ478" s="189" t="s">
        <v>38</v>
      </c>
      <c r="BK478" s="190">
        <f>ROUND(I478*H478,2)</f>
        <v>0</v>
      </c>
      <c r="BL478" s="189" t="s">
        <v>113</v>
      </c>
      <c r="BM478" s="189" t="s">
        <v>587</v>
      </c>
    </row>
    <row r="479" spans="2:65" s="223" customFormat="1" x14ac:dyDescent="0.3">
      <c r="B479" s="228"/>
      <c r="D479" s="232" t="s">
        <v>115</v>
      </c>
      <c r="E479" s="224" t="s">
        <v>1</v>
      </c>
      <c r="F479" s="231" t="s">
        <v>203</v>
      </c>
      <c r="H479" s="230">
        <v>4</v>
      </c>
      <c r="I479" s="229"/>
      <c r="L479" s="228"/>
      <c r="M479" s="227"/>
      <c r="N479" s="226"/>
      <c r="O479" s="226"/>
      <c r="P479" s="226"/>
      <c r="Q479" s="226"/>
      <c r="R479" s="226"/>
      <c r="S479" s="226"/>
      <c r="T479" s="225"/>
      <c r="AT479" s="224" t="s">
        <v>115</v>
      </c>
      <c r="AU479" s="224" t="s">
        <v>42</v>
      </c>
      <c r="AV479" s="223" t="s">
        <v>42</v>
      </c>
      <c r="AW479" s="223" t="s">
        <v>19</v>
      </c>
      <c r="AX479" s="223" t="s">
        <v>37</v>
      </c>
      <c r="AY479" s="224" t="s">
        <v>106</v>
      </c>
    </row>
    <row r="480" spans="2:65" s="223" customFormat="1" x14ac:dyDescent="0.3">
      <c r="B480" s="228"/>
      <c r="D480" s="236" t="s">
        <v>115</v>
      </c>
      <c r="E480" s="235" t="s">
        <v>1</v>
      </c>
      <c r="F480" s="234" t="s">
        <v>588</v>
      </c>
      <c r="H480" s="233">
        <v>3</v>
      </c>
      <c r="I480" s="229"/>
      <c r="L480" s="228"/>
      <c r="M480" s="227"/>
      <c r="N480" s="226"/>
      <c r="O480" s="226"/>
      <c r="P480" s="226"/>
      <c r="Q480" s="226"/>
      <c r="R480" s="226"/>
      <c r="S480" s="226"/>
      <c r="T480" s="225"/>
      <c r="AT480" s="224" t="s">
        <v>115</v>
      </c>
      <c r="AU480" s="224" t="s">
        <v>42</v>
      </c>
      <c r="AV480" s="223" t="s">
        <v>42</v>
      </c>
      <c r="AW480" s="223" t="s">
        <v>19</v>
      </c>
      <c r="AX480" s="223" t="s">
        <v>37</v>
      </c>
      <c r="AY480" s="224" t="s">
        <v>106</v>
      </c>
    </row>
    <row r="481" spans="2:65" s="184" customFormat="1" ht="22.5" customHeight="1" x14ac:dyDescent="0.3">
      <c r="B481" s="203"/>
      <c r="C481" s="256" t="s">
        <v>610</v>
      </c>
      <c r="D481" s="256" t="s">
        <v>175</v>
      </c>
      <c r="E481" s="255" t="s">
        <v>590</v>
      </c>
      <c r="F481" s="250" t="s">
        <v>591</v>
      </c>
      <c r="G481" s="254" t="s">
        <v>258</v>
      </c>
      <c r="H481" s="253">
        <v>4</v>
      </c>
      <c r="I481" s="252"/>
      <c r="J481" s="251">
        <f>ROUND(I481*H481,2)</f>
        <v>0</v>
      </c>
      <c r="K481" s="250" t="s">
        <v>259</v>
      </c>
      <c r="L481" s="249"/>
      <c r="M481" s="248" t="s">
        <v>1</v>
      </c>
      <c r="N481" s="247" t="s">
        <v>26</v>
      </c>
      <c r="O481" s="219"/>
      <c r="P481" s="218">
        <f>O481*H481</f>
        <v>0</v>
      </c>
      <c r="Q481" s="218">
        <v>1.8020000000000001E-2</v>
      </c>
      <c r="R481" s="218">
        <f>Q481*H481</f>
        <v>7.2080000000000005E-2</v>
      </c>
      <c r="S481" s="218">
        <v>0</v>
      </c>
      <c r="T481" s="217">
        <f>S481*H481</f>
        <v>0</v>
      </c>
      <c r="AR481" s="189" t="s">
        <v>149</v>
      </c>
      <c r="AT481" s="189" t="s">
        <v>175</v>
      </c>
      <c r="AU481" s="189" t="s">
        <v>42</v>
      </c>
      <c r="AY481" s="189" t="s">
        <v>106</v>
      </c>
      <c r="BE481" s="190">
        <f>IF(N481="základní",J481,0)</f>
        <v>0</v>
      </c>
      <c r="BF481" s="190">
        <f>IF(N481="snížená",J481,0)</f>
        <v>0</v>
      </c>
      <c r="BG481" s="190">
        <f>IF(N481="zákl. přenesená",J481,0)</f>
        <v>0</v>
      </c>
      <c r="BH481" s="190">
        <f>IF(N481="sníž. přenesená",J481,0)</f>
        <v>0</v>
      </c>
      <c r="BI481" s="190">
        <f>IF(N481="nulová",J481,0)</f>
        <v>0</v>
      </c>
      <c r="BJ481" s="189" t="s">
        <v>38</v>
      </c>
      <c r="BK481" s="190">
        <f>ROUND(I481*H481,2)</f>
        <v>0</v>
      </c>
      <c r="BL481" s="189" t="s">
        <v>113</v>
      </c>
      <c r="BM481" s="189" t="s">
        <v>592</v>
      </c>
    </row>
    <row r="482" spans="2:65" s="223" customFormat="1" x14ac:dyDescent="0.3">
      <c r="B482" s="228"/>
      <c r="D482" s="236" t="s">
        <v>115</v>
      </c>
      <c r="E482" s="235" t="s">
        <v>1</v>
      </c>
      <c r="F482" s="234" t="s">
        <v>203</v>
      </c>
      <c r="H482" s="233">
        <v>4</v>
      </c>
      <c r="I482" s="229"/>
      <c r="L482" s="228"/>
      <c r="M482" s="227"/>
      <c r="N482" s="226"/>
      <c r="O482" s="226"/>
      <c r="P482" s="226"/>
      <c r="Q482" s="226"/>
      <c r="R482" s="226"/>
      <c r="S482" s="226"/>
      <c r="T482" s="225"/>
      <c r="AT482" s="224" t="s">
        <v>115</v>
      </c>
      <c r="AU482" s="224" t="s">
        <v>42</v>
      </c>
      <c r="AV482" s="223" t="s">
        <v>42</v>
      </c>
      <c r="AW482" s="223" t="s">
        <v>19</v>
      </c>
      <c r="AX482" s="223" t="s">
        <v>37</v>
      </c>
      <c r="AY482" s="224" t="s">
        <v>106</v>
      </c>
    </row>
    <row r="483" spans="2:65" s="184" customFormat="1" ht="22.5" customHeight="1" x14ac:dyDescent="0.3">
      <c r="B483" s="203"/>
      <c r="C483" s="256" t="s">
        <v>614</v>
      </c>
      <c r="D483" s="256" t="s">
        <v>175</v>
      </c>
      <c r="E483" s="255" t="s">
        <v>594</v>
      </c>
      <c r="F483" s="250" t="s">
        <v>595</v>
      </c>
      <c r="G483" s="254" t="s">
        <v>258</v>
      </c>
      <c r="H483" s="253">
        <v>2</v>
      </c>
      <c r="I483" s="252"/>
      <c r="J483" s="251">
        <f>ROUND(I483*H483,2)</f>
        <v>0</v>
      </c>
      <c r="K483" s="250" t="s">
        <v>259</v>
      </c>
      <c r="L483" s="249"/>
      <c r="M483" s="248" t="s">
        <v>1</v>
      </c>
      <c r="N483" s="247" t="s">
        <v>26</v>
      </c>
      <c r="O483" s="219"/>
      <c r="P483" s="218">
        <f>O483*H483</f>
        <v>0</v>
      </c>
      <c r="Q483" s="218">
        <v>1.847E-2</v>
      </c>
      <c r="R483" s="218">
        <f>Q483*H483</f>
        <v>3.6940000000000001E-2</v>
      </c>
      <c r="S483" s="218">
        <v>0</v>
      </c>
      <c r="T483" s="217">
        <f>S483*H483</f>
        <v>0</v>
      </c>
      <c r="AR483" s="189" t="s">
        <v>149</v>
      </c>
      <c r="AT483" s="189" t="s">
        <v>175</v>
      </c>
      <c r="AU483" s="189" t="s">
        <v>42</v>
      </c>
      <c r="AY483" s="189" t="s">
        <v>106</v>
      </c>
      <c r="BE483" s="190">
        <f>IF(N483="základní",J483,0)</f>
        <v>0</v>
      </c>
      <c r="BF483" s="190">
        <f>IF(N483="snížená",J483,0)</f>
        <v>0</v>
      </c>
      <c r="BG483" s="190">
        <f>IF(N483="zákl. přenesená",J483,0)</f>
        <v>0</v>
      </c>
      <c r="BH483" s="190">
        <f>IF(N483="sníž. přenesená",J483,0)</f>
        <v>0</v>
      </c>
      <c r="BI483" s="190">
        <f>IF(N483="nulová",J483,0)</f>
        <v>0</v>
      </c>
      <c r="BJ483" s="189" t="s">
        <v>38</v>
      </c>
      <c r="BK483" s="190">
        <f>ROUND(I483*H483,2)</f>
        <v>0</v>
      </c>
      <c r="BL483" s="189" t="s">
        <v>113</v>
      </c>
      <c r="BM483" s="189" t="s">
        <v>596</v>
      </c>
    </row>
    <row r="484" spans="2:65" s="223" customFormat="1" x14ac:dyDescent="0.3">
      <c r="B484" s="228"/>
      <c r="D484" s="236" t="s">
        <v>115</v>
      </c>
      <c r="E484" s="235" t="s">
        <v>1</v>
      </c>
      <c r="F484" s="234" t="s">
        <v>597</v>
      </c>
      <c r="H484" s="233">
        <v>2</v>
      </c>
      <c r="I484" s="229"/>
      <c r="L484" s="228"/>
      <c r="M484" s="227"/>
      <c r="N484" s="226"/>
      <c r="O484" s="226"/>
      <c r="P484" s="226"/>
      <c r="Q484" s="226"/>
      <c r="R484" s="226"/>
      <c r="S484" s="226"/>
      <c r="T484" s="225"/>
      <c r="AT484" s="224" t="s">
        <v>115</v>
      </c>
      <c r="AU484" s="224" t="s">
        <v>42</v>
      </c>
      <c r="AV484" s="223" t="s">
        <v>42</v>
      </c>
      <c r="AW484" s="223" t="s">
        <v>19</v>
      </c>
      <c r="AX484" s="223" t="s">
        <v>37</v>
      </c>
      <c r="AY484" s="224" t="s">
        <v>106</v>
      </c>
    </row>
    <row r="485" spans="2:65" s="184" customFormat="1" ht="22.5" customHeight="1" x14ac:dyDescent="0.3">
      <c r="B485" s="203"/>
      <c r="C485" s="256" t="s">
        <v>621</v>
      </c>
      <c r="D485" s="256" t="s">
        <v>175</v>
      </c>
      <c r="E485" s="255" t="s">
        <v>599</v>
      </c>
      <c r="F485" s="250" t="s">
        <v>600</v>
      </c>
      <c r="G485" s="254" t="s">
        <v>258</v>
      </c>
      <c r="H485" s="253">
        <v>1</v>
      </c>
      <c r="I485" s="252"/>
      <c r="J485" s="251">
        <f>ROUND(I485*H485,2)</f>
        <v>0</v>
      </c>
      <c r="K485" s="250" t="s">
        <v>1</v>
      </c>
      <c r="L485" s="249"/>
      <c r="M485" s="248" t="s">
        <v>1</v>
      </c>
      <c r="N485" s="247" t="s">
        <v>26</v>
      </c>
      <c r="O485" s="219"/>
      <c r="P485" s="218">
        <f>O485*H485</f>
        <v>0</v>
      </c>
      <c r="Q485" s="218">
        <v>2.1299999999999999E-2</v>
      </c>
      <c r="R485" s="218">
        <f>Q485*H485</f>
        <v>2.1299999999999999E-2</v>
      </c>
      <c r="S485" s="218">
        <v>0</v>
      </c>
      <c r="T485" s="217">
        <f>S485*H485</f>
        <v>0</v>
      </c>
      <c r="AR485" s="189" t="s">
        <v>149</v>
      </c>
      <c r="AT485" s="189" t="s">
        <v>175</v>
      </c>
      <c r="AU485" s="189" t="s">
        <v>42</v>
      </c>
      <c r="AY485" s="189" t="s">
        <v>106</v>
      </c>
      <c r="BE485" s="190">
        <f>IF(N485="základní",J485,0)</f>
        <v>0</v>
      </c>
      <c r="BF485" s="190">
        <f>IF(N485="snížená",J485,0)</f>
        <v>0</v>
      </c>
      <c r="BG485" s="190">
        <f>IF(N485="zákl. přenesená",J485,0)</f>
        <v>0</v>
      </c>
      <c r="BH485" s="190">
        <f>IF(N485="sníž. přenesená",J485,0)</f>
        <v>0</v>
      </c>
      <c r="BI485" s="190">
        <f>IF(N485="nulová",J485,0)</f>
        <v>0</v>
      </c>
      <c r="BJ485" s="189" t="s">
        <v>38</v>
      </c>
      <c r="BK485" s="190">
        <f>ROUND(I485*H485,2)</f>
        <v>0</v>
      </c>
      <c r="BL485" s="189" t="s">
        <v>113</v>
      </c>
      <c r="BM485" s="189" t="s">
        <v>601</v>
      </c>
    </row>
    <row r="486" spans="2:65" s="223" customFormat="1" x14ac:dyDescent="0.3">
      <c r="B486" s="228"/>
      <c r="D486" s="232" t="s">
        <v>115</v>
      </c>
      <c r="E486" s="224" t="s">
        <v>1</v>
      </c>
      <c r="F486" s="231" t="s">
        <v>204</v>
      </c>
      <c r="H486" s="230">
        <v>1</v>
      </c>
      <c r="I486" s="229"/>
      <c r="L486" s="228"/>
      <c r="M486" s="227"/>
      <c r="N486" s="226"/>
      <c r="O486" s="226"/>
      <c r="P486" s="226"/>
      <c r="Q486" s="226"/>
      <c r="R486" s="226"/>
      <c r="S486" s="226"/>
      <c r="T486" s="225"/>
      <c r="AT486" s="224" t="s">
        <v>115</v>
      </c>
      <c r="AU486" s="224" t="s">
        <v>42</v>
      </c>
      <c r="AV486" s="223" t="s">
        <v>42</v>
      </c>
      <c r="AW486" s="223" t="s">
        <v>19</v>
      </c>
      <c r="AX486" s="223" t="s">
        <v>37</v>
      </c>
      <c r="AY486" s="224" t="s">
        <v>106</v>
      </c>
    </row>
    <row r="487" spans="2:65" s="204" customFormat="1" ht="29.85" customHeight="1" x14ac:dyDescent="0.3">
      <c r="B487" s="212"/>
      <c r="D487" s="216" t="s">
        <v>36</v>
      </c>
      <c r="E487" s="215" t="s">
        <v>153</v>
      </c>
      <c r="F487" s="215" t="s">
        <v>602</v>
      </c>
      <c r="I487" s="214"/>
      <c r="J487" s="213">
        <f>BK487</f>
        <v>0</v>
      </c>
      <c r="L487" s="212"/>
      <c r="M487" s="211"/>
      <c r="N487" s="209"/>
      <c r="O487" s="209"/>
      <c r="P487" s="210">
        <f>SUM(P488:P494)</f>
        <v>0</v>
      </c>
      <c r="Q487" s="209"/>
      <c r="R487" s="210">
        <f>SUM(R488:R494)</f>
        <v>2.1043160000000002E-2</v>
      </c>
      <c r="S487" s="209"/>
      <c r="T487" s="208">
        <f>SUM(T488:T494)</f>
        <v>0</v>
      </c>
      <c r="AR487" s="206" t="s">
        <v>38</v>
      </c>
      <c r="AT487" s="207" t="s">
        <v>36</v>
      </c>
      <c r="AU487" s="207" t="s">
        <v>38</v>
      </c>
      <c r="AY487" s="206" t="s">
        <v>106</v>
      </c>
      <c r="BK487" s="205">
        <f>SUM(BK488:BK494)</f>
        <v>0</v>
      </c>
    </row>
    <row r="488" spans="2:65" s="184" customFormat="1" ht="22.5" customHeight="1" x14ac:dyDescent="0.3">
      <c r="B488" s="203"/>
      <c r="C488" s="362" t="s">
        <v>629</v>
      </c>
      <c r="D488" s="362" t="s">
        <v>108</v>
      </c>
      <c r="E488" s="363" t="s">
        <v>604</v>
      </c>
      <c r="F488" s="364" t="s">
        <v>605</v>
      </c>
      <c r="G488" s="365" t="s">
        <v>111</v>
      </c>
      <c r="H488" s="366">
        <v>511.82900000000001</v>
      </c>
      <c r="I488" s="367"/>
      <c r="J488" s="367">
        <f>ROUND(I488*H488,2)</f>
        <v>0</v>
      </c>
      <c r="K488" s="364" t="s">
        <v>259</v>
      </c>
      <c r="L488" s="185"/>
      <c r="M488" s="195" t="s">
        <v>1</v>
      </c>
      <c r="N488" s="220" t="s">
        <v>26</v>
      </c>
      <c r="O488" s="219"/>
      <c r="P488" s="218">
        <f>O488*H488</f>
        <v>0</v>
      </c>
      <c r="Q488" s="218">
        <v>4.0000000000000003E-5</v>
      </c>
      <c r="R488" s="218">
        <f>Q488*H488</f>
        <v>2.0473160000000001E-2</v>
      </c>
      <c r="S488" s="218">
        <v>0</v>
      </c>
      <c r="T488" s="217">
        <f>S488*H488</f>
        <v>0</v>
      </c>
      <c r="AR488" s="189" t="s">
        <v>113</v>
      </c>
      <c r="AT488" s="189" t="s">
        <v>108</v>
      </c>
      <c r="AU488" s="189" t="s">
        <v>42</v>
      </c>
      <c r="AY488" s="189" t="s">
        <v>106</v>
      </c>
      <c r="BE488" s="190">
        <f>IF(N488="základní",J488,0)</f>
        <v>0</v>
      </c>
      <c r="BF488" s="190">
        <f>IF(N488="snížená",J488,0)</f>
        <v>0</v>
      </c>
      <c r="BG488" s="190">
        <f>IF(N488="zákl. přenesená",J488,0)</f>
        <v>0</v>
      </c>
      <c r="BH488" s="190">
        <f>IF(N488="sníž. přenesená",J488,0)</f>
        <v>0</v>
      </c>
      <c r="BI488" s="190">
        <f>IF(N488="nulová",J488,0)</f>
        <v>0</v>
      </c>
      <c r="BJ488" s="189" t="s">
        <v>38</v>
      </c>
      <c r="BK488" s="190">
        <f>ROUND(I488*H488,2)</f>
        <v>0</v>
      </c>
      <c r="BL488" s="189" t="s">
        <v>113</v>
      </c>
      <c r="BM488" s="189" t="s">
        <v>606</v>
      </c>
    </row>
    <row r="489" spans="2:65" s="223" customFormat="1" x14ac:dyDescent="0.3">
      <c r="B489" s="228"/>
      <c r="D489" s="232" t="s">
        <v>115</v>
      </c>
      <c r="E489" s="224" t="s">
        <v>1</v>
      </c>
      <c r="F489" s="231" t="s">
        <v>607</v>
      </c>
      <c r="H489" s="230">
        <v>199.72900000000001</v>
      </c>
      <c r="I489" s="229"/>
      <c r="L489" s="228"/>
      <c r="M489" s="227"/>
      <c r="N489" s="226"/>
      <c r="O489" s="226"/>
      <c r="P489" s="226"/>
      <c r="Q489" s="226"/>
      <c r="R489" s="226"/>
      <c r="S489" s="226"/>
      <c r="T489" s="225"/>
      <c r="AT489" s="224" t="s">
        <v>115</v>
      </c>
      <c r="AU489" s="224" t="s">
        <v>42</v>
      </c>
      <c r="AV489" s="223" t="s">
        <v>42</v>
      </c>
      <c r="AW489" s="223" t="s">
        <v>19</v>
      </c>
      <c r="AX489" s="223" t="s">
        <v>37</v>
      </c>
      <c r="AY489" s="224" t="s">
        <v>106</v>
      </c>
    </row>
    <row r="490" spans="2:65" s="223" customFormat="1" x14ac:dyDescent="0.3">
      <c r="B490" s="228"/>
      <c r="D490" s="232" t="s">
        <v>115</v>
      </c>
      <c r="E490" s="224" t="s">
        <v>1</v>
      </c>
      <c r="F490" s="231" t="s">
        <v>608</v>
      </c>
      <c r="H490" s="230">
        <v>72.2</v>
      </c>
      <c r="I490" s="229"/>
      <c r="L490" s="228"/>
      <c r="M490" s="227"/>
      <c r="N490" s="226"/>
      <c r="O490" s="226"/>
      <c r="P490" s="226"/>
      <c r="Q490" s="226"/>
      <c r="R490" s="226"/>
      <c r="S490" s="226"/>
      <c r="T490" s="225"/>
      <c r="AT490" s="224" t="s">
        <v>115</v>
      </c>
      <c r="AU490" s="224" t="s">
        <v>42</v>
      </c>
      <c r="AV490" s="223" t="s">
        <v>42</v>
      </c>
      <c r="AW490" s="223" t="s">
        <v>19</v>
      </c>
      <c r="AX490" s="223" t="s">
        <v>37</v>
      </c>
      <c r="AY490" s="224" t="s">
        <v>106</v>
      </c>
    </row>
    <row r="491" spans="2:65" s="223" customFormat="1" x14ac:dyDescent="0.3">
      <c r="B491" s="228"/>
      <c r="D491" s="236" t="s">
        <v>115</v>
      </c>
      <c r="E491" s="235" t="s">
        <v>1</v>
      </c>
      <c r="F491" s="234" t="s">
        <v>609</v>
      </c>
      <c r="H491" s="233">
        <v>239.9</v>
      </c>
      <c r="I491" s="229"/>
      <c r="L491" s="228"/>
      <c r="M491" s="227"/>
      <c r="N491" s="226"/>
      <c r="O491" s="226"/>
      <c r="P491" s="226"/>
      <c r="Q491" s="226"/>
      <c r="R491" s="226"/>
      <c r="S491" s="226"/>
      <c r="T491" s="225"/>
      <c r="AT491" s="224" t="s">
        <v>115</v>
      </c>
      <c r="AU491" s="224" t="s">
        <v>42</v>
      </c>
      <c r="AV491" s="223" t="s">
        <v>42</v>
      </c>
      <c r="AW491" s="223" t="s">
        <v>19</v>
      </c>
      <c r="AX491" s="223" t="s">
        <v>37</v>
      </c>
      <c r="AY491" s="224" t="s">
        <v>106</v>
      </c>
    </row>
    <row r="492" spans="2:65" s="184" customFormat="1" ht="22.5" customHeight="1" x14ac:dyDescent="0.3">
      <c r="B492" s="203"/>
      <c r="C492" s="202" t="s">
        <v>634</v>
      </c>
      <c r="D492" s="202" t="s">
        <v>108</v>
      </c>
      <c r="E492" s="201" t="s">
        <v>611</v>
      </c>
      <c r="F492" s="196" t="s">
        <v>612</v>
      </c>
      <c r="G492" s="200" t="s">
        <v>208</v>
      </c>
      <c r="H492" s="199">
        <v>1</v>
      </c>
      <c r="I492" s="198"/>
      <c r="J492" s="197">
        <f>ROUND(I492*H492,2)</f>
        <v>0</v>
      </c>
      <c r="K492" s="196" t="s">
        <v>1</v>
      </c>
      <c r="L492" s="185"/>
      <c r="M492" s="195" t="s">
        <v>1</v>
      </c>
      <c r="N492" s="220" t="s">
        <v>26</v>
      </c>
      <c r="O492" s="219"/>
      <c r="P492" s="218">
        <f>O492*H492</f>
        <v>0</v>
      </c>
      <c r="Q492" s="218">
        <v>1.0000000000000001E-5</v>
      </c>
      <c r="R492" s="218">
        <f>Q492*H492</f>
        <v>1.0000000000000001E-5</v>
      </c>
      <c r="S492" s="218">
        <v>0</v>
      </c>
      <c r="T492" s="217">
        <f>S492*H492</f>
        <v>0</v>
      </c>
      <c r="AR492" s="189" t="s">
        <v>113</v>
      </c>
      <c r="AT492" s="189" t="s">
        <v>108</v>
      </c>
      <c r="AU492" s="189" t="s">
        <v>42</v>
      </c>
      <c r="AY492" s="189" t="s">
        <v>106</v>
      </c>
      <c r="BE492" s="190">
        <f>IF(N492="základní",J492,0)</f>
        <v>0</v>
      </c>
      <c r="BF492" s="190">
        <f>IF(N492="snížená",J492,0)</f>
        <v>0</v>
      </c>
      <c r="BG492" s="190">
        <f>IF(N492="zákl. přenesená",J492,0)</f>
        <v>0</v>
      </c>
      <c r="BH492" s="190">
        <f>IF(N492="sníž. přenesená",J492,0)</f>
        <v>0</v>
      </c>
      <c r="BI492" s="190">
        <f>IF(N492="nulová",J492,0)</f>
        <v>0</v>
      </c>
      <c r="BJ492" s="189" t="s">
        <v>38</v>
      </c>
      <c r="BK492" s="190">
        <f>ROUND(I492*H492,2)</f>
        <v>0</v>
      </c>
      <c r="BL492" s="189" t="s">
        <v>113</v>
      </c>
      <c r="BM492" s="189" t="s">
        <v>613</v>
      </c>
    </row>
    <row r="493" spans="2:65" s="184" customFormat="1" ht="22.5" customHeight="1" x14ac:dyDescent="0.3">
      <c r="B493" s="203"/>
      <c r="C493" s="202" t="s">
        <v>639</v>
      </c>
      <c r="D493" s="202" t="s">
        <v>108</v>
      </c>
      <c r="E493" s="201" t="s">
        <v>615</v>
      </c>
      <c r="F493" s="196" t="s">
        <v>616</v>
      </c>
      <c r="G493" s="200" t="s">
        <v>258</v>
      </c>
      <c r="H493" s="199">
        <v>56</v>
      </c>
      <c r="I493" s="198"/>
      <c r="J493" s="197">
        <f>ROUND(I493*H493,2)</f>
        <v>0</v>
      </c>
      <c r="K493" s="196" t="s">
        <v>259</v>
      </c>
      <c r="L493" s="185"/>
      <c r="M493" s="195" t="s">
        <v>1</v>
      </c>
      <c r="N493" s="220" t="s">
        <v>26</v>
      </c>
      <c r="O493" s="219"/>
      <c r="P493" s="218">
        <f>O493*H493</f>
        <v>0</v>
      </c>
      <c r="Q493" s="218">
        <v>1.0000000000000001E-5</v>
      </c>
      <c r="R493" s="218">
        <f>Q493*H493</f>
        <v>5.6000000000000006E-4</v>
      </c>
      <c r="S493" s="218">
        <v>0</v>
      </c>
      <c r="T493" s="217">
        <f>S493*H493</f>
        <v>0</v>
      </c>
      <c r="AR493" s="189" t="s">
        <v>113</v>
      </c>
      <c r="AT493" s="189" t="s">
        <v>108</v>
      </c>
      <c r="AU493" s="189" t="s">
        <v>42</v>
      </c>
      <c r="AY493" s="189" t="s">
        <v>106</v>
      </c>
      <c r="BE493" s="190">
        <f>IF(N493="základní",J493,0)</f>
        <v>0</v>
      </c>
      <c r="BF493" s="190">
        <f>IF(N493="snížená",J493,0)</f>
        <v>0</v>
      </c>
      <c r="BG493" s="190">
        <f>IF(N493="zákl. přenesená",J493,0)</f>
        <v>0</v>
      </c>
      <c r="BH493" s="190">
        <f>IF(N493="sníž. přenesená",J493,0)</f>
        <v>0</v>
      </c>
      <c r="BI493" s="190">
        <f>IF(N493="nulová",J493,0)</f>
        <v>0</v>
      </c>
      <c r="BJ493" s="189" t="s">
        <v>38</v>
      </c>
      <c r="BK493" s="190">
        <f>ROUND(I493*H493,2)</f>
        <v>0</v>
      </c>
      <c r="BL493" s="189" t="s">
        <v>113</v>
      </c>
      <c r="BM493" s="189" t="s">
        <v>617</v>
      </c>
    </row>
    <row r="494" spans="2:65" s="223" customFormat="1" x14ac:dyDescent="0.3">
      <c r="B494" s="228"/>
      <c r="D494" s="232" t="s">
        <v>115</v>
      </c>
      <c r="E494" s="224" t="s">
        <v>1</v>
      </c>
      <c r="F494" s="231" t="s">
        <v>618</v>
      </c>
      <c r="H494" s="230">
        <v>56</v>
      </c>
      <c r="I494" s="229"/>
      <c r="L494" s="228"/>
      <c r="M494" s="227"/>
      <c r="N494" s="226"/>
      <c r="O494" s="226"/>
      <c r="P494" s="226"/>
      <c r="Q494" s="226"/>
      <c r="R494" s="226"/>
      <c r="S494" s="226"/>
      <c r="T494" s="225"/>
      <c r="AT494" s="224" t="s">
        <v>115</v>
      </c>
      <c r="AU494" s="224" t="s">
        <v>42</v>
      </c>
      <c r="AV494" s="223" t="s">
        <v>42</v>
      </c>
      <c r="AW494" s="223" t="s">
        <v>19</v>
      </c>
      <c r="AX494" s="223" t="s">
        <v>37</v>
      </c>
      <c r="AY494" s="224" t="s">
        <v>106</v>
      </c>
    </row>
    <row r="495" spans="2:65" s="204" customFormat="1" ht="29.85" customHeight="1" x14ac:dyDescent="0.3">
      <c r="B495" s="212"/>
      <c r="D495" s="216" t="s">
        <v>36</v>
      </c>
      <c r="E495" s="215" t="s">
        <v>619</v>
      </c>
      <c r="F495" s="215" t="s">
        <v>620</v>
      </c>
      <c r="I495" s="214"/>
      <c r="J495" s="213">
        <f>BK495</f>
        <v>0</v>
      </c>
      <c r="L495" s="212"/>
      <c r="M495" s="211"/>
      <c r="N495" s="209"/>
      <c r="O495" s="209"/>
      <c r="P495" s="210">
        <f>SUM(P496:P515)</f>
        <v>0</v>
      </c>
      <c r="Q495" s="209"/>
      <c r="R495" s="210">
        <f>SUM(R496:R515)</f>
        <v>3.7517969999999998E-2</v>
      </c>
      <c r="S495" s="209"/>
      <c r="T495" s="208">
        <f>SUM(T496:T515)</f>
        <v>0</v>
      </c>
      <c r="AR495" s="206" t="s">
        <v>38</v>
      </c>
      <c r="AT495" s="207" t="s">
        <v>36</v>
      </c>
      <c r="AU495" s="207" t="s">
        <v>38</v>
      </c>
      <c r="AY495" s="206" t="s">
        <v>106</v>
      </c>
      <c r="BK495" s="205">
        <f>SUM(BK496:BK515)</f>
        <v>0</v>
      </c>
    </row>
    <row r="496" spans="2:65" s="184" customFormat="1" ht="22.5" customHeight="1" x14ac:dyDescent="0.3">
      <c r="B496" s="203"/>
      <c r="C496" s="202" t="s">
        <v>643</v>
      </c>
      <c r="D496" s="202" t="s">
        <v>108</v>
      </c>
      <c r="E496" s="201" t="s">
        <v>622</v>
      </c>
      <c r="F496" s="196" t="s">
        <v>623</v>
      </c>
      <c r="G496" s="200" t="s">
        <v>111</v>
      </c>
      <c r="H496" s="199">
        <v>636.48</v>
      </c>
      <c r="I496" s="198"/>
      <c r="J496" s="197">
        <f>ROUND(I496*H496,2)</f>
        <v>0</v>
      </c>
      <c r="K496" s="196" t="s">
        <v>259</v>
      </c>
      <c r="L496" s="185"/>
      <c r="M496" s="195" t="s">
        <v>1</v>
      </c>
      <c r="N496" s="220" t="s">
        <v>26</v>
      </c>
      <c r="O496" s="219"/>
      <c r="P496" s="218">
        <f>O496*H496</f>
        <v>0</v>
      </c>
      <c r="Q496" s="218">
        <v>0</v>
      </c>
      <c r="R496" s="218">
        <f>Q496*H496</f>
        <v>0</v>
      </c>
      <c r="S496" s="218">
        <v>0</v>
      </c>
      <c r="T496" s="217">
        <f>S496*H496</f>
        <v>0</v>
      </c>
      <c r="AR496" s="189" t="s">
        <v>113</v>
      </c>
      <c r="AT496" s="189" t="s">
        <v>108</v>
      </c>
      <c r="AU496" s="189" t="s">
        <v>42</v>
      </c>
      <c r="AY496" s="189" t="s">
        <v>106</v>
      </c>
      <c r="BE496" s="190">
        <f>IF(N496="základní",J496,0)</f>
        <v>0</v>
      </c>
      <c r="BF496" s="190">
        <f>IF(N496="snížená",J496,0)</f>
        <v>0</v>
      </c>
      <c r="BG496" s="190">
        <f>IF(N496="zákl. přenesená",J496,0)</f>
        <v>0</v>
      </c>
      <c r="BH496" s="190">
        <f>IF(N496="sníž. přenesená",J496,0)</f>
        <v>0</v>
      </c>
      <c r="BI496" s="190">
        <f>IF(N496="nulová",J496,0)</f>
        <v>0</v>
      </c>
      <c r="BJ496" s="189" t="s">
        <v>38</v>
      </c>
      <c r="BK496" s="190">
        <f>ROUND(I496*H496,2)</f>
        <v>0</v>
      </c>
      <c r="BL496" s="189" t="s">
        <v>113</v>
      </c>
      <c r="BM496" s="189" t="s">
        <v>624</v>
      </c>
    </row>
    <row r="497" spans="2:65" s="223" customFormat="1" x14ac:dyDescent="0.3">
      <c r="B497" s="228"/>
      <c r="D497" s="232" t="s">
        <v>115</v>
      </c>
      <c r="E497" s="224" t="s">
        <v>1</v>
      </c>
      <c r="F497" s="231" t="s">
        <v>625</v>
      </c>
      <c r="H497" s="230">
        <v>80.64</v>
      </c>
      <c r="I497" s="229"/>
      <c r="L497" s="228"/>
      <c r="M497" s="227"/>
      <c r="N497" s="226"/>
      <c r="O497" s="226"/>
      <c r="P497" s="226"/>
      <c r="Q497" s="226"/>
      <c r="R497" s="226"/>
      <c r="S497" s="226"/>
      <c r="T497" s="225"/>
      <c r="AT497" s="224" t="s">
        <v>115</v>
      </c>
      <c r="AU497" s="224" t="s">
        <v>42</v>
      </c>
      <c r="AV497" s="223" t="s">
        <v>42</v>
      </c>
      <c r="AW497" s="223" t="s">
        <v>19</v>
      </c>
      <c r="AX497" s="223" t="s">
        <v>37</v>
      </c>
      <c r="AY497" s="224" t="s">
        <v>106</v>
      </c>
    </row>
    <row r="498" spans="2:65" s="223" customFormat="1" x14ac:dyDescent="0.3">
      <c r="B498" s="228"/>
      <c r="D498" s="232" t="s">
        <v>115</v>
      </c>
      <c r="E498" s="224" t="s">
        <v>1</v>
      </c>
      <c r="F498" s="231" t="s">
        <v>626</v>
      </c>
      <c r="H498" s="230">
        <v>237.6</v>
      </c>
      <c r="I498" s="229"/>
      <c r="L498" s="228"/>
      <c r="M498" s="227"/>
      <c r="N498" s="226"/>
      <c r="O498" s="226"/>
      <c r="P498" s="226"/>
      <c r="Q498" s="226"/>
      <c r="R498" s="226"/>
      <c r="S498" s="226"/>
      <c r="T498" s="225"/>
      <c r="AT498" s="224" t="s">
        <v>115</v>
      </c>
      <c r="AU498" s="224" t="s">
        <v>42</v>
      </c>
      <c r="AV498" s="223" t="s">
        <v>42</v>
      </c>
      <c r="AW498" s="223" t="s">
        <v>19</v>
      </c>
      <c r="AX498" s="223" t="s">
        <v>37</v>
      </c>
      <c r="AY498" s="224" t="s">
        <v>106</v>
      </c>
    </row>
    <row r="499" spans="2:65" s="223" customFormat="1" x14ac:dyDescent="0.3">
      <c r="B499" s="228"/>
      <c r="D499" s="232" t="s">
        <v>115</v>
      </c>
      <c r="E499" s="224" t="s">
        <v>1</v>
      </c>
      <c r="F499" s="231" t="s">
        <v>627</v>
      </c>
      <c r="H499" s="230">
        <v>80.64</v>
      </c>
      <c r="I499" s="229"/>
      <c r="L499" s="228"/>
      <c r="M499" s="227"/>
      <c r="N499" s="226"/>
      <c r="O499" s="226"/>
      <c r="P499" s="226"/>
      <c r="Q499" s="226"/>
      <c r="R499" s="226"/>
      <c r="S499" s="226"/>
      <c r="T499" s="225"/>
      <c r="AT499" s="224" t="s">
        <v>115</v>
      </c>
      <c r="AU499" s="224" t="s">
        <v>42</v>
      </c>
      <c r="AV499" s="223" t="s">
        <v>42</v>
      </c>
      <c r="AW499" s="223" t="s">
        <v>19</v>
      </c>
      <c r="AX499" s="223" t="s">
        <v>37</v>
      </c>
      <c r="AY499" s="224" t="s">
        <v>106</v>
      </c>
    </row>
    <row r="500" spans="2:65" s="223" customFormat="1" x14ac:dyDescent="0.3">
      <c r="B500" s="228"/>
      <c r="D500" s="236" t="s">
        <v>115</v>
      </c>
      <c r="E500" s="235" t="s">
        <v>1</v>
      </c>
      <c r="F500" s="234" t="s">
        <v>628</v>
      </c>
      <c r="H500" s="233">
        <v>237.6</v>
      </c>
      <c r="I500" s="229"/>
      <c r="L500" s="228"/>
      <c r="M500" s="227"/>
      <c r="N500" s="226"/>
      <c r="O500" s="226"/>
      <c r="P500" s="226"/>
      <c r="Q500" s="226"/>
      <c r="R500" s="226"/>
      <c r="S500" s="226"/>
      <c r="T500" s="225"/>
      <c r="AT500" s="224" t="s">
        <v>115</v>
      </c>
      <c r="AU500" s="224" t="s">
        <v>42</v>
      </c>
      <c r="AV500" s="223" t="s">
        <v>42</v>
      </c>
      <c r="AW500" s="223" t="s">
        <v>19</v>
      </c>
      <c r="AX500" s="223" t="s">
        <v>37</v>
      </c>
      <c r="AY500" s="224" t="s">
        <v>106</v>
      </c>
    </row>
    <row r="501" spans="2:65" s="184" customFormat="1" ht="31.5" customHeight="1" x14ac:dyDescent="0.3">
      <c r="B501" s="203"/>
      <c r="C501" s="202" t="s">
        <v>647</v>
      </c>
      <c r="D501" s="202" t="s">
        <v>108</v>
      </c>
      <c r="E501" s="201" t="s">
        <v>630</v>
      </c>
      <c r="F501" s="196" t="s">
        <v>631</v>
      </c>
      <c r="G501" s="200" t="s">
        <v>111</v>
      </c>
      <c r="H501" s="199">
        <v>57283.199999999997</v>
      </c>
      <c r="I501" s="198"/>
      <c r="J501" s="197">
        <f>ROUND(I501*H501,2)</f>
        <v>0</v>
      </c>
      <c r="K501" s="196" t="s">
        <v>259</v>
      </c>
      <c r="L501" s="185"/>
      <c r="M501" s="195" t="s">
        <v>1</v>
      </c>
      <c r="N501" s="220" t="s">
        <v>26</v>
      </c>
      <c r="O501" s="219"/>
      <c r="P501" s="218">
        <f>O501*H501</f>
        <v>0</v>
      </c>
      <c r="Q501" s="218">
        <v>0</v>
      </c>
      <c r="R501" s="218">
        <f>Q501*H501</f>
        <v>0</v>
      </c>
      <c r="S501" s="218">
        <v>0</v>
      </c>
      <c r="T501" s="217">
        <f>S501*H501</f>
        <v>0</v>
      </c>
      <c r="AR501" s="189" t="s">
        <v>113</v>
      </c>
      <c r="AT501" s="189" t="s">
        <v>108</v>
      </c>
      <c r="AU501" s="189" t="s">
        <v>42</v>
      </c>
      <c r="AY501" s="189" t="s">
        <v>106</v>
      </c>
      <c r="BE501" s="190">
        <f>IF(N501="základní",J501,0)</f>
        <v>0</v>
      </c>
      <c r="BF501" s="190">
        <f>IF(N501="snížená",J501,0)</f>
        <v>0</v>
      </c>
      <c r="BG501" s="190">
        <f>IF(N501="zákl. přenesená",J501,0)</f>
        <v>0</v>
      </c>
      <c r="BH501" s="190">
        <f>IF(N501="sníž. přenesená",J501,0)</f>
        <v>0</v>
      </c>
      <c r="BI501" s="190">
        <f>IF(N501="nulová",J501,0)</f>
        <v>0</v>
      </c>
      <c r="BJ501" s="189" t="s">
        <v>38</v>
      </c>
      <c r="BK501" s="190">
        <f>ROUND(I501*H501,2)</f>
        <v>0</v>
      </c>
      <c r="BL501" s="189" t="s">
        <v>113</v>
      </c>
      <c r="BM501" s="189" t="s">
        <v>632</v>
      </c>
    </row>
    <row r="502" spans="2:65" s="223" customFormat="1" x14ac:dyDescent="0.3">
      <c r="B502" s="228"/>
      <c r="D502" s="236" t="s">
        <v>115</v>
      </c>
      <c r="E502" s="235" t="s">
        <v>1</v>
      </c>
      <c r="F502" s="234" t="s">
        <v>633</v>
      </c>
      <c r="H502" s="233">
        <v>57283.199999999997</v>
      </c>
      <c r="I502" s="229"/>
      <c r="L502" s="228"/>
      <c r="M502" s="227"/>
      <c r="N502" s="226"/>
      <c r="O502" s="226"/>
      <c r="P502" s="226"/>
      <c r="Q502" s="226"/>
      <c r="R502" s="226"/>
      <c r="S502" s="226"/>
      <c r="T502" s="225"/>
      <c r="AT502" s="224" t="s">
        <v>115</v>
      </c>
      <c r="AU502" s="224" t="s">
        <v>42</v>
      </c>
      <c r="AV502" s="223" t="s">
        <v>42</v>
      </c>
      <c r="AW502" s="223" t="s">
        <v>19</v>
      </c>
      <c r="AX502" s="223" t="s">
        <v>37</v>
      </c>
      <c r="AY502" s="224" t="s">
        <v>106</v>
      </c>
    </row>
    <row r="503" spans="2:65" s="184" customFormat="1" ht="22.5" customHeight="1" x14ac:dyDescent="0.3">
      <c r="B503" s="203"/>
      <c r="C503" s="202" t="s">
        <v>651</v>
      </c>
      <c r="D503" s="202" t="s">
        <v>108</v>
      </c>
      <c r="E503" s="201" t="s">
        <v>635</v>
      </c>
      <c r="F503" s="196" t="s">
        <v>636</v>
      </c>
      <c r="G503" s="200" t="s">
        <v>111</v>
      </c>
      <c r="H503" s="199">
        <v>636.48</v>
      </c>
      <c r="I503" s="198"/>
      <c r="J503" s="197">
        <f>ROUND(I503*H503,2)</f>
        <v>0</v>
      </c>
      <c r="K503" s="196" t="s">
        <v>259</v>
      </c>
      <c r="L503" s="185"/>
      <c r="M503" s="195" t="s">
        <v>1</v>
      </c>
      <c r="N503" s="220" t="s">
        <v>26</v>
      </c>
      <c r="O503" s="219"/>
      <c r="P503" s="218">
        <f>O503*H503</f>
        <v>0</v>
      </c>
      <c r="Q503" s="218">
        <v>0</v>
      </c>
      <c r="R503" s="218">
        <f>Q503*H503</f>
        <v>0</v>
      </c>
      <c r="S503" s="218">
        <v>0</v>
      </c>
      <c r="T503" s="217">
        <f>S503*H503</f>
        <v>0</v>
      </c>
      <c r="AR503" s="189" t="s">
        <v>113</v>
      </c>
      <c r="AT503" s="189" t="s">
        <v>108</v>
      </c>
      <c r="AU503" s="189" t="s">
        <v>42</v>
      </c>
      <c r="AY503" s="189" t="s">
        <v>106</v>
      </c>
      <c r="BE503" s="190">
        <f>IF(N503="základní",J503,0)</f>
        <v>0</v>
      </c>
      <c r="BF503" s="190">
        <f>IF(N503="snížená",J503,0)</f>
        <v>0</v>
      </c>
      <c r="BG503" s="190">
        <f>IF(N503="zákl. přenesená",J503,0)</f>
        <v>0</v>
      </c>
      <c r="BH503" s="190">
        <f>IF(N503="sníž. přenesená",J503,0)</f>
        <v>0</v>
      </c>
      <c r="BI503" s="190">
        <f>IF(N503="nulová",J503,0)</f>
        <v>0</v>
      </c>
      <c r="BJ503" s="189" t="s">
        <v>38</v>
      </c>
      <c r="BK503" s="190">
        <f>ROUND(I503*H503,2)</f>
        <v>0</v>
      </c>
      <c r="BL503" s="189" t="s">
        <v>113</v>
      </c>
      <c r="BM503" s="189" t="s">
        <v>637</v>
      </c>
    </row>
    <row r="504" spans="2:65" s="223" customFormat="1" x14ac:dyDescent="0.3">
      <c r="B504" s="228"/>
      <c r="D504" s="236" t="s">
        <v>115</v>
      </c>
      <c r="E504" s="235" t="s">
        <v>1</v>
      </c>
      <c r="F504" s="234" t="s">
        <v>638</v>
      </c>
      <c r="H504" s="233">
        <v>636.48</v>
      </c>
      <c r="I504" s="229"/>
      <c r="L504" s="228"/>
      <c r="M504" s="227"/>
      <c r="N504" s="226"/>
      <c r="O504" s="226"/>
      <c r="P504" s="226"/>
      <c r="Q504" s="226"/>
      <c r="R504" s="226"/>
      <c r="S504" s="226"/>
      <c r="T504" s="225"/>
      <c r="AT504" s="224" t="s">
        <v>115</v>
      </c>
      <c r="AU504" s="224" t="s">
        <v>42</v>
      </c>
      <c r="AV504" s="223" t="s">
        <v>42</v>
      </c>
      <c r="AW504" s="223" t="s">
        <v>19</v>
      </c>
      <c r="AX504" s="223" t="s">
        <v>37</v>
      </c>
      <c r="AY504" s="224" t="s">
        <v>106</v>
      </c>
    </row>
    <row r="505" spans="2:65" s="184" customFormat="1" ht="22.5" customHeight="1" x14ac:dyDescent="0.3">
      <c r="B505" s="203"/>
      <c r="C505" s="202" t="s">
        <v>655</v>
      </c>
      <c r="D505" s="202" t="s">
        <v>108</v>
      </c>
      <c r="E505" s="201" t="s">
        <v>640</v>
      </c>
      <c r="F505" s="196" t="s">
        <v>641</v>
      </c>
      <c r="G505" s="200" t="s">
        <v>111</v>
      </c>
      <c r="H505" s="199">
        <v>636.48</v>
      </c>
      <c r="I505" s="198"/>
      <c r="J505" s="197">
        <f>ROUND(I505*H505,2)</f>
        <v>0</v>
      </c>
      <c r="K505" s="196" t="s">
        <v>259</v>
      </c>
      <c r="L505" s="185"/>
      <c r="M505" s="195" t="s">
        <v>1</v>
      </c>
      <c r="N505" s="220" t="s">
        <v>26</v>
      </c>
      <c r="O505" s="219"/>
      <c r="P505" s="218">
        <f>O505*H505</f>
        <v>0</v>
      </c>
      <c r="Q505" s="218">
        <v>0</v>
      </c>
      <c r="R505" s="218">
        <f>Q505*H505</f>
        <v>0</v>
      </c>
      <c r="S505" s="218">
        <v>0</v>
      </c>
      <c r="T505" s="217">
        <f>S505*H505</f>
        <v>0</v>
      </c>
      <c r="AR505" s="189" t="s">
        <v>113</v>
      </c>
      <c r="AT505" s="189" t="s">
        <v>108</v>
      </c>
      <c r="AU505" s="189" t="s">
        <v>42</v>
      </c>
      <c r="AY505" s="189" t="s">
        <v>106</v>
      </c>
      <c r="BE505" s="190">
        <f>IF(N505="základní",J505,0)</f>
        <v>0</v>
      </c>
      <c r="BF505" s="190">
        <f>IF(N505="snížená",J505,0)</f>
        <v>0</v>
      </c>
      <c r="BG505" s="190">
        <f>IF(N505="zákl. přenesená",J505,0)</f>
        <v>0</v>
      </c>
      <c r="BH505" s="190">
        <f>IF(N505="sníž. přenesená",J505,0)</f>
        <v>0</v>
      </c>
      <c r="BI505" s="190">
        <f>IF(N505="nulová",J505,0)</f>
        <v>0</v>
      </c>
      <c r="BJ505" s="189" t="s">
        <v>38</v>
      </c>
      <c r="BK505" s="190">
        <f>ROUND(I505*H505,2)</f>
        <v>0</v>
      </c>
      <c r="BL505" s="189" t="s">
        <v>113</v>
      </c>
      <c r="BM505" s="189" t="s">
        <v>642</v>
      </c>
    </row>
    <row r="506" spans="2:65" s="223" customFormat="1" x14ac:dyDescent="0.3">
      <c r="B506" s="228"/>
      <c r="D506" s="236" t="s">
        <v>115</v>
      </c>
      <c r="E506" s="235" t="s">
        <v>1</v>
      </c>
      <c r="F506" s="234" t="s">
        <v>638</v>
      </c>
      <c r="H506" s="233">
        <v>636.48</v>
      </c>
      <c r="I506" s="229"/>
      <c r="L506" s="228"/>
      <c r="M506" s="227"/>
      <c r="N506" s="226"/>
      <c r="O506" s="226"/>
      <c r="P506" s="226"/>
      <c r="Q506" s="226"/>
      <c r="R506" s="226"/>
      <c r="S506" s="226"/>
      <c r="T506" s="225"/>
      <c r="AT506" s="224" t="s">
        <v>115</v>
      </c>
      <c r="AU506" s="224" t="s">
        <v>42</v>
      </c>
      <c r="AV506" s="223" t="s">
        <v>42</v>
      </c>
      <c r="AW506" s="223" t="s">
        <v>19</v>
      </c>
      <c r="AX506" s="223" t="s">
        <v>37</v>
      </c>
      <c r="AY506" s="224" t="s">
        <v>106</v>
      </c>
    </row>
    <row r="507" spans="2:65" s="184" customFormat="1" ht="22.5" customHeight="1" x14ac:dyDescent="0.3">
      <c r="B507" s="203"/>
      <c r="C507" s="202" t="s">
        <v>662</v>
      </c>
      <c r="D507" s="202" t="s">
        <v>108</v>
      </c>
      <c r="E507" s="201" t="s">
        <v>644</v>
      </c>
      <c r="F507" s="196" t="s">
        <v>645</v>
      </c>
      <c r="G507" s="200" t="s">
        <v>111</v>
      </c>
      <c r="H507" s="199">
        <v>57283.199999999997</v>
      </c>
      <c r="I507" s="198"/>
      <c r="J507" s="197">
        <f>ROUND(I507*H507,2)</f>
        <v>0</v>
      </c>
      <c r="K507" s="196" t="s">
        <v>259</v>
      </c>
      <c r="L507" s="185"/>
      <c r="M507" s="195" t="s">
        <v>1</v>
      </c>
      <c r="N507" s="220" t="s">
        <v>26</v>
      </c>
      <c r="O507" s="219"/>
      <c r="P507" s="218">
        <f>O507*H507</f>
        <v>0</v>
      </c>
      <c r="Q507" s="218">
        <v>0</v>
      </c>
      <c r="R507" s="218">
        <f>Q507*H507</f>
        <v>0</v>
      </c>
      <c r="S507" s="218">
        <v>0</v>
      </c>
      <c r="T507" s="217">
        <f>S507*H507</f>
        <v>0</v>
      </c>
      <c r="AR507" s="189" t="s">
        <v>113</v>
      </c>
      <c r="AT507" s="189" t="s">
        <v>108</v>
      </c>
      <c r="AU507" s="189" t="s">
        <v>42</v>
      </c>
      <c r="AY507" s="189" t="s">
        <v>106</v>
      </c>
      <c r="BE507" s="190">
        <f>IF(N507="základní",J507,0)</f>
        <v>0</v>
      </c>
      <c r="BF507" s="190">
        <f>IF(N507="snížená",J507,0)</f>
        <v>0</v>
      </c>
      <c r="BG507" s="190">
        <f>IF(N507="zákl. přenesená",J507,0)</f>
        <v>0</v>
      </c>
      <c r="BH507" s="190">
        <f>IF(N507="sníž. přenesená",J507,0)</f>
        <v>0</v>
      </c>
      <c r="BI507" s="190">
        <f>IF(N507="nulová",J507,0)</f>
        <v>0</v>
      </c>
      <c r="BJ507" s="189" t="s">
        <v>38</v>
      </c>
      <c r="BK507" s="190">
        <f>ROUND(I507*H507,2)</f>
        <v>0</v>
      </c>
      <c r="BL507" s="189" t="s">
        <v>113</v>
      </c>
      <c r="BM507" s="189" t="s">
        <v>646</v>
      </c>
    </row>
    <row r="508" spans="2:65" s="223" customFormat="1" x14ac:dyDescent="0.3">
      <c r="B508" s="228"/>
      <c r="D508" s="236" t="s">
        <v>115</v>
      </c>
      <c r="E508" s="235" t="s">
        <v>1</v>
      </c>
      <c r="F508" s="234" t="s">
        <v>633</v>
      </c>
      <c r="H508" s="233">
        <v>57283.199999999997</v>
      </c>
      <c r="I508" s="229"/>
      <c r="L508" s="228"/>
      <c r="M508" s="227"/>
      <c r="N508" s="226"/>
      <c r="O508" s="226"/>
      <c r="P508" s="226"/>
      <c r="Q508" s="226"/>
      <c r="R508" s="226"/>
      <c r="S508" s="226"/>
      <c r="T508" s="225"/>
      <c r="AT508" s="224" t="s">
        <v>115</v>
      </c>
      <c r="AU508" s="224" t="s">
        <v>42</v>
      </c>
      <c r="AV508" s="223" t="s">
        <v>42</v>
      </c>
      <c r="AW508" s="223" t="s">
        <v>19</v>
      </c>
      <c r="AX508" s="223" t="s">
        <v>37</v>
      </c>
      <c r="AY508" s="224" t="s">
        <v>106</v>
      </c>
    </row>
    <row r="509" spans="2:65" s="184" customFormat="1" ht="22.5" customHeight="1" x14ac:dyDescent="0.3">
      <c r="B509" s="203"/>
      <c r="C509" s="202" t="s">
        <v>668</v>
      </c>
      <c r="D509" s="202" t="s">
        <v>108</v>
      </c>
      <c r="E509" s="201" t="s">
        <v>648</v>
      </c>
      <c r="F509" s="196" t="s">
        <v>649</v>
      </c>
      <c r="G509" s="200" t="s">
        <v>111</v>
      </c>
      <c r="H509" s="199">
        <v>636.48</v>
      </c>
      <c r="I509" s="198"/>
      <c r="J509" s="197">
        <f>ROUND(I509*H509,2)</f>
        <v>0</v>
      </c>
      <c r="K509" s="196" t="s">
        <v>259</v>
      </c>
      <c r="L509" s="185"/>
      <c r="M509" s="195" t="s">
        <v>1</v>
      </c>
      <c r="N509" s="220" t="s">
        <v>26</v>
      </c>
      <c r="O509" s="219"/>
      <c r="P509" s="218">
        <f>O509*H509</f>
        <v>0</v>
      </c>
      <c r="Q509" s="218">
        <v>0</v>
      </c>
      <c r="R509" s="218">
        <f>Q509*H509</f>
        <v>0</v>
      </c>
      <c r="S509" s="218">
        <v>0</v>
      </c>
      <c r="T509" s="217">
        <f>S509*H509</f>
        <v>0</v>
      </c>
      <c r="AR509" s="189" t="s">
        <v>113</v>
      </c>
      <c r="AT509" s="189" t="s">
        <v>108</v>
      </c>
      <c r="AU509" s="189" t="s">
        <v>42</v>
      </c>
      <c r="AY509" s="189" t="s">
        <v>106</v>
      </c>
      <c r="BE509" s="190">
        <f>IF(N509="základní",J509,0)</f>
        <v>0</v>
      </c>
      <c r="BF509" s="190">
        <f>IF(N509="snížená",J509,0)</f>
        <v>0</v>
      </c>
      <c r="BG509" s="190">
        <f>IF(N509="zákl. přenesená",J509,0)</f>
        <v>0</v>
      </c>
      <c r="BH509" s="190">
        <f>IF(N509="sníž. přenesená",J509,0)</f>
        <v>0</v>
      </c>
      <c r="BI509" s="190">
        <f>IF(N509="nulová",J509,0)</f>
        <v>0</v>
      </c>
      <c r="BJ509" s="189" t="s">
        <v>38</v>
      </c>
      <c r="BK509" s="190">
        <f>ROUND(I509*H509,2)</f>
        <v>0</v>
      </c>
      <c r="BL509" s="189" t="s">
        <v>113</v>
      </c>
      <c r="BM509" s="189" t="s">
        <v>650</v>
      </c>
    </row>
    <row r="510" spans="2:65" s="223" customFormat="1" x14ac:dyDescent="0.3">
      <c r="B510" s="228"/>
      <c r="D510" s="236" t="s">
        <v>115</v>
      </c>
      <c r="E510" s="235" t="s">
        <v>1</v>
      </c>
      <c r="F510" s="234" t="s">
        <v>638</v>
      </c>
      <c r="H510" s="233">
        <v>636.48</v>
      </c>
      <c r="I510" s="229"/>
      <c r="L510" s="228"/>
      <c r="M510" s="227"/>
      <c r="N510" s="226"/>
      <c r="O510" s="226"/>
      <c r="P510" s="226"/>
      <c r="Q510" s="226"/>
      <c r="R510" s="226"/>
      <c r="S510" s="226"/>
      <c r="T510" s="225"/>
      <c r="AT510" s="224" t="s">
        <v>115</v>
      </c>
      <c r="AU510" s="224" t="s">
        <v>42</v>
      </c>
      <c r="AV510" s="223" t="s">
        <v>42</v>
      </c>
      <c r="AW510" s="223" t="s">
        <v>19</v>
      </c>
      <c r="AX510" s="223" t="s">
        <v>37</v>
      </c>
      <c r="AY510" s="224" t="s">
        <v>106</v>
      </c>
    </row>
    <row r="511" spans="2:65" s="184" customFormat="1" ht="31.5" customHeight="1" x14ac:dyDescent="0.3">
      <c r="B511" s="203"/>
      <c r="C511" s="202" t="s">
        <v>673</v>
      </c>
      <c r="D511" s="202" t="s">
        <v>108</v>
      </c>
      <c r="E511" s="201" t="s">
        <v>652</v>
      </c>
      <c r="F511" s="196" t="s">
        <v>653</v>
      </c>
      <c r="G511" s="200" t="s">
        <v>111</v>
      </c>
      <c r="H511" s="199">
        <v>271.92899999999997</v>
      </c>
      <c r="I511" s="198"/>
      <c r="J511" s="197">
        <f>ROUND(I511*H511,2)</f>
        <v>0</v>
      </c>
      <c r="K511" s="196" t="s">
        <v>259</v>
      </c>
      <c r="L511" s="185"/>
      <c r="M511" s="195" t="s">
        <v>1</v>
      </c>
      <c r="N511" s="220" t="s">
        <v>26</v>
      </c>
      <c r="O511" s="219"/>
      <c r="P511" s="218">
        <f>O511*H511</f>
        <v>0</v>
      </c>
      <c r="Q511" s="218">
        <v>1.2999999999999999E-4</v>
      </c>
      <c r="R511" s="218">
        <f>Q511*H511</f>
        <v>3.5350769999999997E-2</v>
      </c>
      <c r="S511" s="218">
        <v>0</v>
      </c>
      <c r="T511" s="217">
        <f>S511*H511</f>
        <v>0</v>
      </c>
      <c r="AR511" s="189" t="s">
        <v>113</v>
      </c>
      <c r="AT511" s="189" t="s">
        <v>108</v>
      </c>
      <c r="AU511" s="189" t="s">
        <v>42</v>
      </c>
      <c r="AY511" s="189" t="s">
        <v>106</v>
      </c>
      <c r="BE511" s="190">
        <f>IF(N511="základní",J511,0)</f>
        <v>0</v>
      </c>
      <c r="BF511" s="190">
        <f>IF(N511="snížená",J511,0)</f>
        <v>0</v>
      </c>
      <c r="BG511" s="190">
        <f>IF(N511="zákl. přenesená",J511,0)</f>
        <v>0</v>
      </c>
      <c r="BH511" s="190">
        <f>IF(N511="sníž. přenesená",J511,0)</f>
        <v>0</v>
      </c>
      <c r="BI511" s="190">
        <f>IF(N511="nulová",J511,0)</f>
        <v>0</v>
      </c>
      <c r="BJ511" s="189" t="s">
        <v>38</v>
      </c>
      <c r="BK511" s="190">
        <f>ROUND(I511*H511,2)</f>
        <v>0</v>
      </c>
      <c r="BL511" s="189" t="s">
        <v>113</v>
      </c>
      <c r="BM511" s="189" t="s">
        <v>654</v>
      </c>
    </row>
    <row r="512" spans="2:65" s="223" customFormat="1" x14ac:dyDescent="0.3">
      <c r="B512" s="228"/>
      <c r="D512" s="232" t="s">
        <v>115</v>
      </c>
      <c r="E512" s="224" t="s">
        <v>1</v>
      </c>
      <c r="F512" s="231" t="s">
        <v>607</v>
      </c>
      <c r="H512" s="230">
        <v>199.72900000000001</v>
      </c>
      <c r="I512" s="229"/>
      <c r="L512" s="228"/>
      <c r="M512" s="227"/>
      <c r="N512" s="226"/>
      <c r="O512" s="226"/>
      <c r="P512" s="226"/>
      <c r="Q512" s="226"/>
      <c r="R512" s="226"/>
      <c r="S512" s="226"/>
      <c r="T512" s="225"/>
      <c r="AT512" s="224" t="s">
        <v>115</v>
      </c>
      <c r="AU512" s="224" t="s">
        <v>42</v>
      </c>
      <c r="AV512" s="223" t="s">
        <v>42</v>
      </c>
      <c r="AW512" s="223" t="s">
        <v>19</v>
      </c>
      <c r="AX512" s="223" t="s">
        <v>37</v>
      </c>
      <c r="AY512" s="224" t="s">
        <v>106</v>
      </c>
    </row>
    <row r="513" spans="2:65" s="223" customFormat="1" x14ac:dyDescent="0.3">
      <c r="B513" s="228"/>
      <c r="D513" s="236" t="s">
        <v>115</v>
      </c>
      <c r="E513" s="235" t="s">
        <v>1</v>
      </c>
      <c r="F513" s="234" t="s">
        <v>608</v>
      </c>
      <c r="H513" s="233">
        <v>72.2</v>
      </c>
      <c r="I513" s="229"/>
      <c r="L513" s="228"/>
      <c r="M513" s="227"/>
      <c r="N513" s="226"/>
      <c r="O513" s="226"/>
      <c r="P513" s="226"/>
      <c r="Q513" s="226"/>
      <c r="R513" s="226"/>
      <c r="S513" s="226"/>
      <c r="T513" s="225"/>
      <c r="AT513" s="224" t="s">
        <v>115</v>
      </c>
      <c r="AU513" s="224" t="s">
        <v>42</v>
      </c>
      <c r="AV513" s="223" t="s">
        <v>42</v>
      </c>
      <c r="AW513" s="223" t="s">
        <v>19</v>
      </c>
      <c r="AX513" s="223" t="s">
        <v>37</v>
      </c>
      <c r="AY513" s="224" t="s">
        <v>106</v>
      </c>
    </row>
    <row r="514" spans="2:65" s="184" customFormat="1" ht="31.5" customHeight="1" x14ac:dyDescent="0.3">
      <c r="B514" s="203"/>
      <c r="C514" s="202" t="s">
        <v>678</v>
      </c>
      <c r="D514" s="202" t="s">
        <v>108</v>
      </c>
      <c r="E514" s="201" t="s">
        <v>656</v>
      </c>
      <c r="F514" s="196" t="s">
        <v>657</v>
      </c>
      <c r="G514" s="200" t="s">
        <v>111</v>
      </c>
      <c r="H514" s="199">
        <v>10.32</v>
      </c>
      <c r="I514" s="198"/>
      <c r="J514" s="197">
        <f>ROUND(I514*H514,2)</f>
        <v>0</v>
      </c>
      <c r="K514" s="196" t="s">
        <v>259</v>
      </c>
      <c r="L514" s="185"/>
      <c r="M514" s="195" t="s">
        <v>1</v>
      </c>
      <c r="N514" s="220" t="s">
        <v>26</v>
      </c>
      <c r="O514" s="219"/>
      <c r="P514" s="218">
        <f>O514*H514</f>
        <v>0</v>
      </c>
      <c r="Q514" s="218">
        <v>2.1000000000000001E-4</v>
      </c>
      <c r="R514" s="218">
        <f>Q514*H514</f>
        <v>2.1672000000000002E-3</v>
      </c>
      <c r="S514" s="218">
        <v>0</v>
      </c>
      <c r="T514" s="217">
        <f>S514*H514</f>
        <v>0</v>
      </c>
      <c r="AR514" s="189" t="s">
        <v>113</v>
      </c>
      <c r="AT514" s="189" t="s">
        <v>108</v>
      </c>
      <c r="AU514" s="189" t="s">
        <v>42</v>
      </c>
      <c r="AY514" s="189" t="s">
        <v>106</v>
      </c>
      <c r="BE514" s="190">
        <f>IF(N514="základní",J514,0)</f>
        <v>0</v>
      </c>
      <c r="BF514" s="190">
        <f>IF(N514="snížená",J514,0)</f>
        <v>0</v>
      </c>
      <c r="BG514" s="190">
        <f>IF(N514="zákl. přenesená",J514,0)</f>
        <v>0</v>
      </c>
      <c r="BH514" s="190">
        <f>IF(N514="sníž. přenesená",J514,0)</f>
        <v>0</v>
      </c>
      <c r="BI514" s="190">
        <f>IF(N514="nulová",J514,0)</f>
        <v>0</v>
      </c>
      <c r="BJ514" s="189" t="s">
        <v>38</v>
      </c>
      <c r="BK514" s="190">
        <f>ROUND(I514*H514,2)</f>
        <v>0</v>
      </c>
      <c r="BL514" s="189" t="s">
        <v>113</v>
      </c>
      <c r="BM514" s="189" t="s">
        <v>658</v>
      </c>
    </row>
    <row r="515" spans="2:65" s="223" customFormat="1" x14ac:dyDescent="0.3">
      <c r="B515" s="228"/>
      <c r="D515" s="232" t="s">
        <v>115</v>
      </c>
      <c r="E515" s="224" t="s">
        <v>1</v>
      </c>
      <c r="F515" s="231" t="s">
        <v>659</v>
      </c>
      <c r="H515" s="230">
        <v>10.32</v>
      </c>
      <c r="I515" s="229"/>
      <c r="L515" s="228"/>
      <c r="M515" s="227"/>
      <c r="N515" s="226"/>
      <c r="O515" s="226"/>
      <c r="P515" s="226"/>
      <c r="Q515" s="226"/>
      <c r="R515" s="226"/>
      <c r="S515" s="226"/>
      <c r="T515" s="225"/>
      <c r="AT515" s="224" t="s">
        <v>115</v>
      </c>
      <c r="AU515" s="224" t="s">
        <v>42</v>
      </c>
      <c r="AV515" s="223" t="s">
        <v>42</v>
      </c>
      <c r="AW515" s="223" t="s">
        <v>19</v>
      </c>
      <c r="AX515" s="223" t="s">
        <v>37</v>
      </c>
      <c r="AY515" s="224" t="s">
        <v>106</v>
      </c>
    </row>
    <row r="516" spans="2:65" s="204" customFormat="1" ht="29.85" customHeight="1" x14ac:dyDescent="0.3">
      <c r="B516" s="212"/>
      <c r="D516" s="216" t="s">
        <v>36</v>
      </c>
      <c r="E516" s="215" t="s">
        <v>660</v>
      </c>
      <c r="F516" s="215" t="s">
        <v>661</v>
      </c>
      <c r="I516" s="214"/>
      <c r="J516" s="213">
        <f>BK516</f>
        <v>0</v>
      </c>
      <c r="L516" s="212"/>
      <c r="M516" s="211"/>
      <c r="N516" s="209"/>
      <c r="O516" s="209"/>
      <c r="P516" s="210">
        <f>SUM(P517:P563)</f>
        <v>0</v>
      </c>
      <c r="Q516" s="209"/>
      <c r="R516" s="210">
        <f>SUM(R517:R563)</f>
        <v>0</v>
      </c>
      <c r="S516" s="209"/>
      <c r="T516" s="208">
        <f>SUM(T517:T563)</f>
        <v>75.931094000000002</v>
      </c>
      <c r="AR516" s="206" t="s">
        <v>38</v>
      </c>
      <c r="AT516" s="207" t="s">
        <v>36</v>
      </c>
      <c r="AU516" s="207" t="s">
        <v>38</v>
      </c>
      <c r="AY516" s="206" t="s">
        <v>106</v>
      </c>
      <c r="BK516" s="205">
        <f>SUM(BK517:BK563)</f>
        <v>0</v>
      </c>
    </row>
    <row r="517" spans="2:65" s="184" customFormat="1" ht="31.5" customHeight="1" x14ac:dyDescent="0.3">
      <c r="B517" s="203"/>
      <c r="C517" s="202" t="s">
        <v>683</v>
      </c>
      <c r="D517" s="202" t="s">
        <v>108</v>
      </c>
      <c r="E517" s="201" t="s">
        <v>663</v>
      </c>
      <c r="F517" s="196" t="s">
        <v>664</v>
      </c>
      <c r="G517" s="200" t="s">
        <v>120</v>
      </c>
      <c r="H517" s="199">
        <v>1.8120000000000001</v>
      </c>
      <c r="I517" s="198"/>
      <c r="J517" s="197">
        <f>ROUND(I517*H517,2)</f>
        <v>0</v>
      </c>
      <c r="K517" s="196" t="s">
        <v>259</v>
      </c>
      <c r="L517" s="185"/>
      <c r="M517" s="195" t="s">
        <v>1</v>
      </c>
      <c r="N517" s="220" t="s">
        <v>26</v>
      </c>
      <c r="O517" s="219"/>
      <c r="P517" s="218">
        <f>O517*H517</f>
        <v>0</v>
      </c>
      <c r="Q517" s="218">
        <v>0</v>
      </c>
      <c r="R517" s="218">
        <f>Q517*H517</f>
        <v>0</v>
      </c>
      <c r="S517" s="218">
        <v>1.8</v>
      </c>
      <c r="T517" s="217">
        <f>S517*H517</f>
        <v>3.2616000000000001</v>
      </c>
      <c r="AR517" s="189" t="s">
        <v>113</v>
      </c>
      <c r="AT517" s="189" t="s">
        <v>108</v>
      </c>
      <c r="AU517" s="189" t="s">
        <v>42</v>
      </c>
      <c r="AY517" s="189" t="s">
        <v>106</v>
      </c>
      <c r="BE517" s="190">
        <f>IF(N517="základní",J517,0)</f>
        <v>0</v>
      </c>
      <c r="BF517" s="190">
        <f>IF(N517="snížená",J517,0)</f>
        <v>0</v>
      </c>
      <c r="BG517" s="190">
        <f>IF(N517="zákl. přenesená",J517,0)</f>
        <v>0</v>
      </c>
      <c r="BH517" s="190">
        <f>IF(N517="sníž. přenesená",J517,0)</f>
        <v>0</v>
      </c>
      <c r="BI517" s="190">
        <f>IF(N517="nulová",J517,0)</f>
        <v>0</v>
      </c>
      <c r="BJ517" s="189" t="s">
        <v>38</v>
      </c>
      <c r="BK517" s="190">
        <f>ROUND(I517*H517,2)</f>
        <v>0</v>
      </c>
      <c r="BL517" s="189" t="s">
        <v>113</v>
      </c>
      <c r="BM517" s="189" t="s">
        <v>665</v>
      </c>
    </row>
    <row r="518" spans="2:65" s="223" customFormat="1" x14ac:dyDescent="0.3">
      <c r="B518" s="228"/>
      <c r="D518" s="232" t="s">
        <v>115</v>
      </c>
      <c r="E518" s="224" t="s">
        <v>1</v>
      </c>
      <c r="F518" s="231" t="s">
        <v>666</v>
      </c>
      <c r="H518" s="230">
        <v>0.8</v>
      </c>
      <c r="I518" s="229"/>
      <c r="L518" s="228"/>
      <c r="M518" s="227"/>
      <c r="N518" s="226"/>
      <c r="O518" s="226"/>
      <c r="P518" s="226"/>
      <c r="Q518" s="226"/>
      <c r="R518" s="226"/>
      <c r="S518" s="226"/>
      <c r="T518" s="225"/>
      <c r="AT518" s="224" t="s">
        <v>115</v>
      </c>
      <c r="AU518" s="224" t="s">
        <v>42</v>
      </c>
      <c r="AV518" s="223" t="s">
        <v>42</v>
      </c>
      <c r="AW518" s="223" t="s">
        <v>19</v>
      </c>
      <c r="AX518" s="223" t="s">
        <v>37</v>
      </c>
      <c r="AY518" s="224" t="s">
        <v>106</v>
      </c>
    </row>
    <row r="519" spans="2:65" s="223" customFormat="1" x14ac:dyDescent="0.3">
      <c r="B519" s="228"/>
      <c r="D519" s="236" t="s">
        <v>115</v>
      </c>
      <c r="E519" s="235" t="s">
        <v>1</v>
      </c>
      <c r="F519" s="234" t="s">
        <v>667</v>
      </c>
      <c r="H519" s="233">
        <v>1.012</v>
      </c>
      <c r="I519" s="229"/>
      <c r="L519" s="228"/>
      <c r="M519" s="227"/>
      <c r="N519" s="226"/>
      <c r="O519" s="226"/>
      <c r="P519" s="226"/>
      <c r="Q519" s="226"/>
      <c r="R519" s="226"/>
      <c r="S519" s="226"/>
      <c r="T519" s="225"/>
      <c r="AT519" s="224" t="s">
        <v>115</v>
      </c>
      <c r="AU519" s="224" t="s">
        <v>42</v>
      </c>
      <c r="AV519" s="223" t="s">
        <v>42</v>
      </c>
      <c r="AW519" s="223" t="s">
        <v>19</v>
      </c>
      <c r="AX519" s="223" t="s">
        <v>37</v>
      </c>
      <c r="AY519" s="224" t="s">
        <v>106</v>
      </c>
    </row>
    <row r="520" spans="2:65" s="184" customFormat="1" ht="22.5" customHeight="1" x14ac:dyDescent="0.3">
      <c r="B520" s="203"/>
      <c r="C520" s="202" t="s">
        <v>687</v>
      </c>
      <c r="D520" s="202" t="s">
        <v>108</v>
      </c>
      <c r="E520" s="201" t="s">
        <v>669</v>
      </c>
      <c r="F520" s="196" t="s">
        <v>670</v>
      </c>
      <c r="G520" s="200" t="s">
        <v>120</v>
      </c>
      <c r="H520" s="199">
        <v>0.441</v>
      </c>
      <c r="I520" s="198"/>
      <c r="J520" s="197">
        <f>ROUND(I520*H520,2)</f>
        <v>0</v>
      </c>
      <c r="K520" s="196" t="s">
        <v>259</v>
      </c>
      <c r="L520" s="185"/>
      <c r="M520" s="195" t="s">
        <v>1</v>
      </c>
      <c r="N520" s="220" t="s">
        <v>26</v>
      </c>
      <c r="O520" s="219"/>
      <c r="P520" s="218">
        <f>O520*H520</f>
        <v>0</v>
      </c>
      <c r="Q520" s="218">
        <v>0</v>
      </c>
      <c r="R520" s="218">
        <f>Q520*H520</f>
        <v>0</v>
      </c>
      <c r="S520" s="218">
        <v>2.4</v>
      </c>
      <c r="T520" s="217">
        <f>S520*H520</f>
        <v>1.0584</v>
      </c>
      <c r="AR520" s="189" t="s">
        <v>113</v>
      </c>
      <c r="AT520" s="189" t="s">
        <v>108</v>
      </c>
      <c r="AU520" s="189" t="s">
        <v>42</v>
      </c>
      <c r="AY520" s="189" t="s">
        <v>106</v>
      </c>
      <c r="BE520" s="190">
        <f>IF(N520="základní",J520,0)</f>
        <v>0</v>
      </c>
      <c r="BF520" s="190">
        <f>IF(N520="snížená",J520,0)</f>
        <v>0</v>
      </c>
      <c r="BG520" s="190">
        <f>IF(N520="zákl. přenesená",J520,0)</f>
        <v>0</v>
      </c>
      <c r="BH520" s="190">
        <f>IF(N520="sníž. přenesená",J520,0)</f>
        <v>0</v>
      </c>
      <c r="BI520" s="190">
        <f>IF(N520="nulová",J520,0)</f>
        <v>0</v>
      </c>
      <c r="BJ520" s="189" t="s">
        <v>38</v>
      </c>
      <c r="BK520" s="190">
        <f>ROUND(I520*H520,2)</f>
        <v>0</v>
      </c>
      <c r="BL520" s="189" t="s">
        <v>113</v>
      </c>
      <c r="BM520" s="189" t="s">
        <v>671</v>
      </c>
    </row>
    <row r="521" spans="2:65" s="223" customFormat="1" x14ac:dyDescent="0.3">
      <c r="B521" s="228"/>
      <c r="D521" s="236" t="s">
        <v>115</v>
      </c>
      <c r="E521" s="235" t="s">
        <v>1</v>
      </c>
      <c r="F521" s="234" t="s">
        <v>672</v>
      </c>
      <c r="H521" s="233">
        <v>0.441</v>
      </c>
      <c r="I521" s="229"/>
      <c r="L521" s="228"/>
      <c r="M521" s="227"/>
      <c r="N521" s="226"/>
      <c r="O521" s="226"/>
      <c r="P521" s="226"/>
      <c r="Q521" s="226"/>
      <c r="R521" s="226"/>
      <c r="S521" s="226"/>
      <c r="T521" s="225"/>
      <c r="AT521" s="224" t="s">
        <v>115</v>
      </c>
      <c r="AU521" s="224" t="s">
        <v>42</v>
      </c>
      <c r="AV521" s="223" t="s">
        <v>42</v>
      </c>
      <c r="AW521" s="223" t="s">
        <v>19</v>
      </c>
      <c r="AX521" s="223" t="s">
        <v>37</v>
      </c>
      <c r="AY521" s="224" t="s">
        <v>106</v>
      </c>
    </row>
    <row r="522" spans="2:65" s="184" customFormat="1" ht="31.5" customHeight="1" x14ac:dyDescent="0.3">
      <c r="B522" s="203"/>
      <c r="C522" s="202" t="s">
        <v>693</v>
      </c>
      <c r="D522" s="202" t="s">
        <v>108</v>
      </c>
      <c r="E522" s="201" t="s">
        <v>1924</v>
      </c>
      <c r="F522" s="196" t="s">
        <v>1923</v>
      </c>
      <c r="G522" s="200" t="s">
        <v>120</v>
      </c>
      <c r="H522" s="199">
        <v>0.4</v>
      </c>
      <c r="I522" s="198"/>
      <c r="J522" s="197">
        <f>ROUND(I522*H522,2)</f>
        <v>0</v>
      </c>
      <c r="K522" s="196" t="s">
        <v>112</v>
      </c>
      <c r="L522" s="185"/>
      <c r="M522" s="195" t="s">
        <v>1</v>
      </c>
      <c r="N522" s="220" t="s">
        <v>26</v>
      </c>
      <c r="O522" s="219"/>
      <c r="P522" s="218">
        <f>O522*H522</f>
        <v>0</v>
      </c>
      <c r="Q522" s="218">
        <v>0</v>
      </c>
      <c r="R522" s="218">
        <f>Q522*H522</f>
        <v>0</v>
      </c>
      <c r="S522" s="218">
        <v>2.2000000000000002</v>
      </c>
      <c r="T522" s="217">
        <f>S522*H522</f>
        <v>0.88000000000000012</v>
      </c>
      <c r="AR522" s="189" t="s">
        <v>113</v>
      </c>
      <c r="AT522" s="189" t="s">
        <v>108</v>
      </c>
      <c r="AU522" s="189" t="s">
        <v>42</v>
      </c>
      <c r="AY522" s="189" t="s">
        <v>106</v>
      </c>
      <c r="BE522" s="190">
        <f>IF(N522="základní",J522,0)</f>
        <v>0</v>
      </c>
      <c r="BF522" s="190">
        <f>IF(N522="snížená",J522,0)</f>
        <v>0</v>
      </c>
      <c r="BG522" s="190">
        <f>IF(N522="zákl. přenesená",J522,0)</f>
        <v>0</v>
      </c>
      <c r="BH522" s="190">
        <f>IF(N522="sníž. přenesená",J522,0)</f>
        <v>0</v>
      </c>
      <c r="BI522" s="190">
        <f>IF(N522="nulová",J522,0)</f>
        <v>0</v>
      </c>
      <c r="BJ522" s="189" t="s">
        <v>38</v>
      </c>
      <c r="BK522" s="190">
        <f>ROUND(I522*H522,2)</f>
        <v>0</v>
      </c>
      <c r="BL522" s="189" t="s">
        <v>113</v>
      </c>
      <c r="BM522" s="189" t="s">
        <v>1922</v>
      </c>
    </row>
    <row r="523" spans="2:65" s="223" customFormat="1" x14ac:dyDescent="0.3">
      <c r="B523" s="228"/>
      <c r="D523" s="236" t="s">
        <v>115</v>
      </c>
      <c r="E523" s="235" t="s">
        <v>1</v>
      </c>
      <c r="F523" s="234" t="s">
        <v>1921</v>
      </c>
      <c r="H523" s="233">
        <v>0.4</v>
      </c>
      <c r="I523" s="229"/>
      <c r="L523" s="228"/>
      <c r="M523" s="227"/>
      <c r="N523" s="226"/>
      <c r="O523" s="226"/>
      <c r="P523" s="226"/>
      <c r="Q523" s="226"/>
      <c r="R523" s="226"/>
      <c r="S523" s="226"/>
      <c r="T523" s="225"/>
      <c r="AT523" s="224" t="s">
        <v>115</v>
      </c>
      <c r="AU523" s="224" t="s">
        <v>42</v>
      </c>
      <c r="AV523" s="223" t="s">
        <v>42</v>
      </c>
      <c r="AW523" s="223" t="s">
        <v>19</v>
      </c>
      <c r="AX523" s="223" t="s">
        <v>37</v>
      </c>
      <c r="AY523" s="224" t="s">
        <v>106</v>
      </c>
    </row>
    <row r="524" spans="2:65" s="184" customFormat="1" ht="31.5" customHeight="1" x14ac:dyDescent="0.3">
      <c r="B524" s="203"/>
      <c r="C524" s="202" t="s">
        <v>699</v>
      </c>
      <c r="D524" s="202" t="s">
        <v>108</v>
      </c>
      <c r="E524" s="201" t="s">
        <v>674</v>
      </c>
      <c r="F524" s="196" t="s">
        <v>675</v>
      </c>
      <c r="G524" s="200" t="s">
        <v>120</v>
      </c>
      <c r="H524" s="199">
        <v>0.40600000000000003</v>
      </c>
      <c r="I524" s="198"/>
      <c r="J524" s="197">
        <f>ROUND(I524*H524,2)</f>
        <v>0</v>
      </c>
      <c r="K524" s="196" t="s">
        <v>259</v>
      </c>
      <c r="L524" s="185"/>
      <c r="M524" s="195" t="s">
        <v>1</v>
      </c>
      <c r="N524" s="220" t="s">
        <v>26</v>
      </c>
      <c r="O524" s="219"/>
      <c r="P524" s="218">
        <f>O524*H524</f>
        <v>0</v>
      </c>
      <c r="Q524" s="218">
        <v>0</v>
      </c>
      <c r="R524" s="218">
        <f>Q524*H524</f>
        <v>0</v>
      </c>
      <c r="S524" s="218">
        <v>2.2000000000000002</v>
      </c>
      <c r="T524" s="217">
        <f>S524*H524</f>
        <v>0.8932000000000001</v>
      </c>
      <c r="AR524" s="189" t="s">
        <v>113</v>
      </c>
      <c r="AT524" s="189" t="s">
        <v>108</v>
      </c>
      <c r="AU524" s="189" t="s">
        <v>42</v>
      </c>
      <c r="AY524" s="189" t="s">
        <v>106</v>
      </c>
      <c r="BE524" s="190">
        <f>IF(N524="základní",J524,0)</f>
        <v>0</v>
      </c>
      <c r="BF524" s="190">
        <f>IF(N524="snížená",J524,0)</f>
        <v>0</v>
      </c>
      <c r="BG524" s="190">
        <f>IF(N524="zákl. přenesená",J524,0)</f>
        <v>0</v>
      </c>
      <c r="BH524" s="190">
        <f>IF(N524="sníž. přenesená",J524,0)</f>
        <v>0</v>
      </c>
      <c r="BI524" s="190">
        <f>IF(N524="nulová",J524,0)</f>
        <v>0</v>
      </c>
      <c r="BJ524" s="189" t="s">
        <v>38</v>
      </c>
      <c r="BK524" s="190">
        <f>ROUND(I524*H524,2)</f>
        <v>0</v>
      </c>
      <c r="BL524" s="189" t="s">
        <v>113</v>
      </c>
      <c r="BM524" s="189" t="s">
        <v>676</v>
      </c>
    </row>
    <row r="525" spans="2:65" s="223" customFormat="1" x14ac:dyDescent="0.3">
      <c r="B525" s="228"/>
      <c r="D525" s="236" t="s">
        <v>115</v>
      </c>
      <c r="E525" s="235" t="s">
        <v>1</v>
      </c>
      <c r="F525" s="234" t="s">
        <v>677</v>
      </c>
      <c r="H525" s="233">
        <v>0.40600000000000003</v>
      </c>
      <c r="I525" s="229"/>
      <c r="L525" s="228"/>
      <c r="M525" s="227"/>
      <c r="N525" s="226"/>
      <c r="O525" s="226"/>
      <c r="P525" s="226"/>
      <c r="Q525" s="226"/>
      <c r="R525" s="226"/>
      <c r="S525" s="226"/>
      <c r="T525" s="225"/>
      <c r="AT525" s="224" t="s">
        <v>115</v>
      </c>
      <c r="AU525" s="224" t="s">
        <v>42</v>
      </c>
      <c r="AV525" s="223" t="s">
        <v>42</v>
      </c>
      <c r="AW525" s="223" t="s">
        <v>19</v>
      </c>
      <c r="AX525" s="223" t="s">
        <v>37</v>
      </c>
      <c r="AY525" s="224" t="s">
        <v>106</v>
      </c>
    </row>
    <row r="526" spans="2:65" s="184" customFormat="1" ht="31.5" customHeight="1" x14ac:dyDescent="0.3">
      <c r="B526" s="203"/>
      <c r="C526" s="202" t="s">
        <v>704</v>
      </c>
      <c r="D526" s="202" t="s">
        <v>108</v>
      </c>
      <c r="E526" s="201" t="s">
        <v>679</v>
      </c>
      <c r="F526" s="196" t="s">
        <v>680</v>
      </c>
      <c r="G526" s="200" t="s">
        <v>120</v>
      </c>
      <c r="H526" s="199">
        <v>11.994999999999999</v>
      </c>
      <c r="I526" s="198"/>
      <c r="J526" s="197">
        <f>ROUND(I526*H526,2)</f>
        <v>0</v>
      </c>
      <c r="K526" s="196" t="s">
        <v>259</v>
      </c>
      <c r="L526" s="185"/>
      <c r="M526" s="195" t="s">
        <v>1</v>
      </c>
      <c r="N526" s="220" t="s">
        <v>26</v>
      </c>
      <c r="O526" s="219"/>
      <c r="P526" s="218">
        <f>O526*H526</f>
        <v>0</v>
      </c>
      <c r="Q526" s="218">
        <v>0</v>
      </c>
      <c r="R526" s="218">
        <f>Q526*H526</f>
        <v>0</v>
      </c>
      <c r="S526" s="218">
        <v>2.2000000000000002</v>
      </c>
      <c r="T526" s="217">
        <f>S526*H526</f>
        <v>26.388999999999999</v>
      </c>
      <c r="AR526" s="189" t="s">
        <v>113</v>
      </c>
      <c r="AT526" s="189" t="s">
        <v>108</v>
      </c>
      <c r="AU526" s="189" t="s">
        <v>42</v>
      </c>
      <c r="AY526" s="189" t="s">
        <v>106</v>
      </c>
      <c r="BE526" s="190">
        <f>IF(N526="základní",J526,0)</f>
        <v>0</v>
      </c>
      <c r="BF526" s="190">
        <f>IF(N526="snížená",J526,0)</f>
        <v>0</v>
      </c>
      <c r="BG526" s="190">
        <f>IF(N526="zákl. přenesená",J526,0)</f>
        <v>0</v>
      </c>
      <c r="BH526" s="190">
        <f>IF(N526="sníž. přenesená",J526,0)</f>
        <v>0</v>
      </c>
      <c r="BI526" s="190">
        <f>IF(N526="nulová",J526,0)</f>
        <v>0</v>
      </c>
      <c r="BJ526" s="189" t="s">
        <v>38</v>
      </c>
      <c r="BK526" s="190">
        <f>ROUND(I526*H526,2)</f>
        <v>0</v>
      </c>
      <c r="BL526" s="189" t="s">
        <v>113</v>
      </c>
      <c r="BM526" s="189" t="s">
        <v>681</v>
      </c>
    </row>
    <row r="527" spans="2:65" s="223" customFormat="1" x14ac:dyDescent="0.3">
      <c r="B527" s="228"/>
      <c r="D527" s="236" t="s">
        <v>115</v>
      </c>
      <c r="E527" s="235" t="s">
        <v>1</v>
      </c>
      <c r="F527" s="234" t="s">
        <v>682</v>
      </c>
      <c r="H527" s="233">
        <v>11.994999999999999</v>
      </c>
      <c r="I527" s="229"/>
      <c r="L527" s="228"/>
      <c r="M527" s="227"/>
      <c r="N527" s="226"/>
      <c r="O527" s="226"/>
      <c r="P527" s="226"/>
      <c r="Q527" s="226"/>
      <c r="R527" s="226"/>
      <c r="S527" s="226"/>
      <c r="T527" s="225"/>
      <c r="AT527" s="224" t="s">
        <v>115</v>
      </c>
      <c r="AU527" s="224" t="s">
        <v>42</v>
      </c>
      <c r="AV527" s="223" t="s">
        <v>42</v>
      </c>
      <c r="AW527" s="223" t="s">
        <v>19</v>
      </c>
      <c r="AX527" s="223" t="s">
        <v>37</v>
      </c>
      <c r="AY527" s="224" t="s">
        <v>106</v>
      </c>
    </row>
    <row r="528" spans="2:65" s="184" customFormat="1" ht="22.5" customHeight="1" x14ac:dyDescent="0.3">
      <c r="B528" s="203"/>
      <c r="C528" s="202" t="s">
        <v>709</v>
      </c>
      <c r="D528" s="202" t="s">
        <v>108</v>
      </c>
      <c r="E528" s="201" t="s">
        <v>684</v>
      </c>
      <c r="F528" s="196" t="s">
        <v>685</v>
      </c>
      <c r="G528" s="200" t="s">
        <v>120</v>
      </c>
      <c r="H528" s="199">
        <v>11.994999999999999</v>
      </c>
      <c r="I528" s="198"/>
      <c r="J528" s="197">
        <f>ROUND(I528*H528,2)</f>
        <v>0</v>
      </c>
      <c r="K528" s="196" t="s">
        <v>259</v>
      </c>
      <c r="L528" s="185"/>
      <c r="M528" s="195" t="s">
        <v>1</v>
      </c>
      <c r="N528" s="220" t="s">
        <v>26</v>
      </c>
      <c r="O528" s="219"/>
      <c r="P528" s="218">
        <f>O528*H528</f>
        <v>0</v>
      </c>
      <c r="Q528" s="218">
        <v>0</v>
      </c>
      <c r="R528" s="218">
        <f>Q528*H528</f>
        <v>0</v>
      </c>
      <c r="S528" s="218">
        <v>1.4</v>
      </c>
      <c r="T528" s="217">
        <f>S528*H528</f>
        <v>16.792999999999999</v>
      </c>
      <c r="AR528" s="189" t="s">
        <v>113</v>
      </c>
      <c r="AT528" s="189" t="s">
        <v>108</v>
      </c>
      <c r="AU528" s="189" t="s">
        <v>42</v>
      </c>
      <c r="AY528" s="189" t="s">
        <v>106</v>
      </c>
      <c r="BE528" s="190">
        <f>IF(N528="základní",J528,0)</f>
        <v>0</v>
      </c>
      <c r="BF528" s="190">
        <f>IF(N528="snížená",J528,0)</f>
        <v>0</v>
      </c>
      <c r="BG528" s="190">
        <f>IF(N528="zákl. přenesená",J528,0)</f>
        <v>0</v>
      </c>
      <c r="BH528" s="190">
        <f>IF(N528="sníž. přenesená",J528,0)</f>
        <v>0</v>
      </c>
      <c r="BI528" s="190">
        <f>IF(N528="nulová",J528,0)</f>
        <v>0</v>
      </c>
      <c r="BJ528" s="189" t="s">
        <v>38</v>
      </c>
      <c r="BK528" s="190">
        <f>ROUND(I528*H528,2)</f>
        <v>0</v>
      </c>
      <c r="BL528" s="189" t="s">
        <v>113</v>
      </c>
      <c r="BM528" s="189" t="s">
        <v>686</v>
      </c>
    </row>
    <row r="529" spans="2:65" s="223" customFormat="1" x14ac:dyDescent="0.3">
      <c r="B529" s="228"/>
      <c r="D529" s="236" t="s">
        <v>115</v>
      </c>
      <c r="E529" s="235" t="s">
        <v>1</v>
      </c>
      <c r="F529" s="234" t="s">
        <v>682</v>
      </c>
      <c r="H529" s="233">
        <v>11.994999999999999</v>
      </c>
      <c r="I529" s="229"/>
      <c r="L529" s="228"/>
      <c r="M529" s="227"/>
      <c r="N529" s="226"/>
      <c r="O529" s="226"/>
      <c r="P529" s="226"/>
      <c r="Q529" s="226"/>
      <c r="R529" s="226"/>
      <c r="S529" s="226"/>
      <c r="T529" s="225"/>
      <c r="AT529" s="224" t="s">
        <v>115</v>
      </c>
      <c r="AU529" s="224" t="s">
        <v>42</v>
      </c>
      <c r="AV529" s="223" t="s">
        <v>42</v>
      </c>
      <c r="AW529" s="223" t="s">
        <v>19</v>
      </c>
      <c r="AX529" s="223" t="s">
        <v>37</v>
      </c>
      <c r="AY529" s="224" t="s">
        <v>106</v>
      </c>
    </row>
    <row r="530" spans="2:65" s="184" customFormat="1" ht="22.5" customHeight="1" x14ac:dyDescent="0.3">
      <c r="B530" s="203"/>
      <c r="C530" s="202" t="s">
        <v>715</v>
      </c>
      <c r="D530" s="202" t="s">
        <v>108</v>
      </c>
      <c r="E530" s="201" t="s">
        <v>688</v>
      </c>
      <c r="F530" s="196" t="s">
        <v>689</v>
      </c>
      <c r="G530" s="200" t="s">
        <v>335</v>
      </c>
      <c r="H530" s="199">
        <v>80.400000000000006</v>
      </c>
      <c r="I530" s="198"/>
      <c r="J530" s="197">
        <f>ROUND(I530*H530,2)</f>
        <v>0</v>
      </c>
      <c r="K530" s="196" t="s">
        <v>259</v>
      </c>
      <c r="L530" s="185"/>
      <c r="M530" s="195" t="s">
        <v>1</v>
      </c>
      <c r="N530" s="220" t="s">
        <v>26</v>
      </c>
      <c r="O530" s="219"/>
      <c r="P530" s="218">
        <f>O530*H530</f>
        <v>0</v>
      </c>
      <c r="Q530" s="218">
        <v>0</v>
      </c>
      <c r="R530" s="218">
        <f>Q530*H530</f>
        <v>0</v>
      </c>
      <c r="S530" s="218">
        <v>5.8000000000000003E-2</v>
      </c>
      <c r="T530" s="217">
        <f>S530*H530</f>
        <v>4.6632000000000007</v>
      </c>
      <c r="AR530" s="189" t="s">
        <v>113</v>
      </c>
      <c r="AT530" s="189" t="s">
        <v>108</v>
      </c>
      <c r="AU530" s="189" t="s">
        <v>42</v>
      </c>
      <c r="AY530" s="189" t="s">
        <v>106</v>
      </c>
      <c r="BE530" s="190">
        <f>IF(N530="základní",J530,0)</f>
        <v>0</v>
      </c>
      <c r="BF530" s="190">
        <f>IF(N530="snížená",J530,0)</f>
        <v>0</v>
      </c>
      <c r="BG530" s="190">
        <f>IF(N530="zákl. přenesená",J530,0)</f>
        <v>0</v>
      </c>
      <c r="BH530" s="190">
        <f>IF(N530="sníž. přenesená",J530,0)</f>
        <v>0</v>
      </c>
      <c r="BI530" s="190">
        <f>IF(N530="nulová",J530,0)</f>
        <v>0</v>
      </c>
      <c r="BJ530" s="189" t="s">
        <v>38</v>
      </c>
      <c r="BK530" s="190">
        <f>ROUND(I530*H530,2)</f>
        <v>0</v>
      </c>
      <c r="BL530" s="189" t="s">
        <v>113</v>
      </c>
      <c r="BM530" s="189" t="s">
        <v>690</v>
      </c>
    </row>
    <row r="531" spans="2:65" s="239" customFormat="1" x14ac:dyDescent="0.3">
      <c r="B531" s="244"/>
      <c r="D531" s="232" t="s">
        <v>115</v>
      </c>
      <c r="E531" s="240" t="s">
        <v>1</v>
      </c>
      <c r="F531" s="246" t="s">
        <v>691</v>
      </c>
      <c r="H531" s="240" t="s">
        <v>1</v>
      </c>
      <c r="I531" s="245"/>
      <c r="L531" s="244"/>
      <c r="M531" s="243"/>
      <c r="N531" s="242"/>
      <c r="O531" s="242"/>
      <c r="P531" s="242"/>
      <c r="Q531" s="242"/>
      <c r="R531" s="242"/>
      <c r="S531" s="242"/>
      <c r="T531" s="241"/>
      <c r="AT531" s="240" t="s">
        <v>115</v>
      </c>
      <c r="AU531" s="240" t="s">
        <v>42</v>
      </c>
      <c r="AV531" s="239" t="s">
        <v>38</v>
      </c>
      <c r="AW531" s="239" t="s">
        <v>19</v>
      </c>
      <c r="AX531" s="239" t="s">
        <v>37</v>
      </c>
      <c r="AY531" s="240" t="s">
        <v>106</v>
      </c>
    </row>
    <row r="532" spans="2:65" s="223" customFormat="1" x14ac:dyDescent="0.3">
      <c r="B532" s="228"/>
      <c r="D532" s="236" t="s">
        <v>115</v>
      </c>
      <c r="E532" s="235" t="s">
        <v>1</v>
      </c>
      <c r="F532" s="234" t="s">
        <v>692</v>
      </c>
      <c r="H532" s="233">
        <v>80.400000000000006</v>
      </c>
      <c r="I532" s="229"/>
      <c r="L532" s="228"/>
      <c r="M532" s="227"/>
      <c r="N532" s="226"/>
      <c r="O532" s="226"/>
      <c r="P532" s="226"/>
      <c r="Q532" s="226"/>
      <c r="R532" s="226"/>
      <c r="S532" s="226"/>
      <c r="T532" s="225"/>
      <c r="AT532" s="224" t="s">
        <v>115</v>
      </c>
      <c r="AU532" s="224" t="s">
        <v>42</v>
      </c>
      <c r="AV532" s="223" t="s">
        <v>42</v>
      </c>
      <c r="AW532" s="223" t="s">
        <v>19</v>
      </c>
      <c r="AX532" s="223" t="s">
        <v>37</v>
      </c>
      <c r="AY532" s="224" t="s">
        <v>106</v>
      </c>
    </row>
    <row r="533" spans="2:65" s="184" customFormat="1" ht="22.5" customHeight="1" x14ac:dyDescent="0.3">
      <c r="B533" s="203"/>
      <c r="C533" s="202" t="s">
        <v>719</v>
      </c>
      <c r="D533" s="202" t="s">
        <v>108</v>
      </c>
      <c r="E533" s="201" t="s">
        <v>694</v>
      </c>
      <c r="F533" s="196" t="s">
        <v>695</v>
      </c>
      <c r="G533" s="200" t="s">
        <v>335</v>
      </c>
      <c r="H533" s="199">
        <v>101</v>
      </c>
      <c r="I533" s="198"/>
      <c r="J533" s="197">
        <f>ROUND(I533*H533,2)</f>
        <v>0</v>
      </c>
      <c r="K533" s="196" t="s">
        <v>259</v>
      </c>
      <c r="L533" s="185"/>
      <c r="M533" s="195" t="s">
        <v>1</v>
      </c>
      <c r="N533" s="220" t="s">
        <v>26</v>
      </c>
      <c r="O533" s="219"/>
      <c r="P533" s="218">
        <f>O533*H533</f>
        <v>0</v>
      </c>
      <c r="Q533" s="218">
        <v>0</v>
      </c>
      <c r="R533" s="218">
        <f>Q533*H533</f>
        <v>0</v>
      </c>
      <c r="S533" s="218">
        <v>0.108</v>
      </c>
      <c r="T533" s="217">
        <f>S533*H533</f>
        <v>10.907999999999999</v>
      </c>
      <c r="AR533" s="189" t="s">
        <v>113</v>
      </c>
      <c r="AT533" s="189" t="s">
        <v>108</v>
      </c>
      <c r="AU533" s="189" t="s">
        <v>42</v>
      </c>
      <c r="AY533" s="189" t="s">
        <v>106</v>
      </c>
      <c r="BE533" s="190">
        <f>IF(N533="základní",J533,0)</f>
        <v>0</v>
      </c>
      <c r="BF533" s="190">
        <f>IF(N533="snížená",J533,0)</f>
        <v>0</v>
      </c>
      <c r="BG533" s="190">
        <f>IF(N533="zákl. přenesená",J533,0)</f>
        <v>0</v>
      </c>
      <c r="BH533" s="190">
        <f>IF(N533="sníž. přenesená",J533,0)</f>
        <v>0</v>
      </c>
      <c r="BI533" s="190">
        <f>IF(N533="nulová",J533,0)</f>
        <v>0</v>
      </c>
      <c r="BJ533" s="189" t="s">
        <v>38</v>
      </c>
      <c r="BK533" s="190">
        <f>ROUND(I533*H533,2)</f>
        <v>0</v>
      </c>
      <c r="BL533" s="189" t="s">
        <v>113</v>
      </c>
      <c r="BM533" s="189" t="s">
        <v>696</v>
      </c>
    </row>
    <row r="534" spans="2:65" s="239" customFormat="1" x14ac:dyDescent="0.3">
      <c r="B534" s="244"/>
      <c r="D534" s="232" t="s">
        <v>115</v>
      </c>
      <c r="E534" s="240" t="s">
        <v>1</v>
      </c>
      <c r="F534" s="246" t="s">
        <v>439</v>
      </c>
      <c r="H534" s="240" t="s">
        <v>1</v>
      </c>
      <c r="I534" s="245"/>
      <c r="L534" s="244"/>
      <c r="M534" s="243"/>
      <c r="N534" s="242"/>
      <c r="O534" s="242"/>
      <c r="P534" s="242"/>
      <c r="Q534" s="242"/>
      <c r="R534" s="242"/>
      <c r="S534" s="242"/>
      <c r="T534" s="241"/>
      <c r="AT534" s="240" t="s">
        <v>115</v>
      </c>
      <c r="AU534" s="240" t="s">
        <v>42</v>
      </c>
      <c r="AV534" s="239" t="s">
        <v>38</v>
      </c>
      <c r="AW534" s="239" t="s">
        <v>19</v>
      </c>
      <c r="AX534" s="239" t="s">
        <v>37</v>
      </c>
      <c r="AY534" s="240" t="s">
        <v>106</v>
      </c>
    </row>
    <row r="535" spans="2:65" s="223" customFormat="1" x14ac:dyDescent="0.3">
      <c r="B535" s="228"/>
      <c r="D535" s="232" t="s">
        <v>115</v>
      </c>
      <c r="E535" s="224" t="s">
        <v>1</v>
      </c>
      <c r="F535" s="231" t="s">
        <v>697</v>
      </c>
      <c r="H535" s="230">
        <v>86.6</v>
      </c>
      <c r="I535" s="229"/>
      <c r="L535" s="228"/>
      <c r="M535" s="227"/>
      <c r="N535" s="226"/>
      <c r="O535" s="226"/>
      <c r="P535" s="226"/>
      <c r="Q535" s="226"/>
      <c r="R535" s="226"/>
      <c r="S535" s="226"/>
      <c r="T535" s="225"/>
      <c r="AT535" s="224" t="s">
        <v>115</v>
      </c>
      <c r="AU535" s="224" t="s">
        <v>42</v>
      </c>
      <c r="AV535" s="223" t="s">
        <v>42</v>
      </c>
      <c r="AW535" s="223" t="s">
        <v>19</v>
      </c>
      <c r="AX535" s="223" t="s">
        <v>37</v>
      </c>
      <c r="AY535" s="224" t="s">
        <v>106</v>
      </c>
    </row>
    <row r="536" spans="2:65" s="223" customFormat="1" x14ac:dyDescent="0.3">
      <c r="B536" s="228"/>
      <c r="D536" s="236" t="s">
        <v>115</v>
      </c>
      <c r="E536" s="235" t="s">
        <v>1</v>
      </c>
      <c r="F536" s="234" t="s">
        <v>698</v>
      </c>
      <c r="H536" s="233">
        <v>14.4</v>
      </c>
      <c r="I536" s="229"/>
      <c r="L536" s="228"/>
      <c r="M536" s="227"/>
      <c r="N536" s="226"/>
      <c r="O536" s="226"/>
      <c r="P536" s="226"/>
      <c r="Q536" s="226"/>
      <c r="R536" s="226"/>
      <c r="S536" s="226"/>
      <c r="T536" s="225"/>
      <c r="AT536" s="224" t="s">
        <v>115</v>
      </c>
      <c r="AU536" s="224" t="s">
        <v>42</v>
      </c>
      <c r="AV536" s="223" t="s">
        <v>42</v>
      </c>
      <c r="AW536" s="223" t="s">
        <v>19</v>
      </c>
      <c r="AX536" s="223" t="s">
        <v>37</v>
      </c>
      <c r="AY536" s="224" t="s">
        <v>106</v>
      </c>
    </row>
    <row r="537" spans="2:65" s="184" customFormat="1" ht="22.5" customHeight="1" x14ac:dyDescent="0.3">
      <c r="B537" s="203"/>
      <c r="C537" s="202" t="s">
        <v>724</v>
      </c>
      <c r="D537" s="202" t="s">
        <v>108</v>
      </c>
      <c r="E537" s="201" t="s">
        <v>700</v>
      </c>
      <c r="F537" s="196" t="s">
        <v>701</v>
      </c>
      <c r="G537" s="200" t="s">
        <v>335</v>
      </c>
      <c r="H537" s="199">
        <v>6.6</v>
      </c>
      <c r="I537" s="198"/>
      <c r="J537" s="197">
        <f>ROUND(I537*H537,2)</f>
        <v>0</v>
      </c>
      <c r="K537" s="196" t="s">
        <v>259</v>
      </c>
      <c r="L537" s="185"/>
      <c r="M537" s="195" t="s">
        <v>1</v>
      </c>
      <c r="N537" s="220" t="s">
        <v>26</v>
      </c>
      <c r="O537" s="219"/>
      <c r="P537" s="218">
        <f>O537*H537</f>
        <v>0</v>
      </c>
      <c r="Q537" s="218">
        <v>0</v>
      </c>
      <c r="R537" s="218">
        <f>Q537*H537</f>
        <v>0</v>
      </c>
      <c r="S537" s="218">
        <v>0.187</v>
      </c>
      <c r="T537" s="217">
        <f>S537*H537</f>
        <v>1.2342</v>
      </c>
      <c r="AR537" s="189" t="s">
        <v>113</v>
      </c>
      <c r="AT537" s="189" t="s">
        <v>108</v>
      </c>
      <c r="AU537" s="189" t="s">
        <v>42</v>
      </c>
      <c r="AY537" s="189" t="s">
        <v>106</v>
      </c>
      <c r="BE537" s="190">
        <f>IF(N537="základní",J537,0)</f>
        <v>0</v>
      </c>
      <c r="BF537" s="190">
        <f>IF(N537="snížená",J537,0)</f>
        <v>0</v>
      </c>
      <c r="BG537" s="190">
        <f>IF(N537="zákl. přenesená",J537,0)</f>
        <v>0</v>
      </c>
      <c r="BH537" s="190">
        <f>IF(N537="sníž. přenesená",J537,0)</f>
        <v>0</v>
      </c>
      <c r="BI537" s="190">
        <f>IF(N537="nulová",J537,0)</f>
        <v>0</v>
      </c>
      <c r="BJ537" s="189" t="s">
        <v>38</v>
      </c>
      <c r="BK537" s="190">
        <f>ROUND(I537*H537,2)</f>
        <v>0</v>
      </c>
      <c r="BL537" s="189" t="s">
        <v>113</v>
      </c>
      <c r="BM537" s="189" t="s">
        <v>702</v>
      </c>
    </row>
    <row r="538" spans="2:65" s="223" customFormat="1" x14ac:dyDescent="0.3">
      <c r="B538" s="228"/>
      <c r="D538" s="236" t="s">
        <v>115</v>
      </c>
      <c r="E538" s="235" t="s">
        <v>1</v>
      </c>
      <c r="F538" s="234" t="s">
        <v>703</v>
      </c>
      <c r="H538" s="233">
        <v>6.6</v>
      </c>
      <c r="I538" s="229"/>
      <c r="L538" s="228"/>
      <c r="M538" s="227"/>
      <c r="N538" s="226"/>
      <c r="O538" s="226"/>
      <c r="P538" s="226"/>
      <c r="Q538" s="226"/>
      <c r="R538" s="226"/>
      <c r="S538" s="226"/>
      <c r="T538" s="225"/>
      <c r="AT538" s="224" t="s">
        <v>115</v>
      </c>
      <c r="AU538" s="224" t="s">
        <v>42</v>
      </c>
      <c r="AV538" s="223" t="s">
        <v>42</v>
      </c>
      <c r="AW538" s="223" t="s">
        <v>19</v>
      </c>
      <c r="AX538" s="223" t="s">
        <v>37</v>
      </c>
      <c r="AY538" s="224" t="s">
        <v>106</v>
      </c>
    </row>
    <row r="539" spans="2:65" s="184" customFormat="1" ht="22.5" customHeight="1" x14ac:dyDescent="0.3">
      <c r="B539" s="203"/>
      <c r="C539" s="202" t="s">
        <v>619</v>
      </c>
      <c r="D539" s="202" t="s">
        <v>108</v>
      </c>
      <c r="E539" s="201" t="s">
        <v>705</v>
      </c>
      <c r="F539" s="196" t="s">
        <v>706</v>
      </c>
      <c r="G539" s="200" t="s">
        <v>111</v>
      </c>
      <c r="H539" s="199">
        <v>10.368</v>
      </c>
      <c r="I539" s="198"/>
      <c r="J539" s="197">
        <f>ROUND(I539*H539,2)</f>
        <v>0</v>
      </c>
      <c r="K539" s="196" t="s">
        <v>259</v>
      </c>
      <c r="L539" s="185"/>
      <c r="M539" s="195" t="s">
        <v>1</v>
      </c>
      <c r="N539" s="220" t="s">
        <v>26</v>
      </c>
      <c r="O539" s="219"/>
      <c r="P539" s="218">
        <f>O539*H539</f>
        <v>0</v>
      </c>
      <c r="Q539" s="218">
        <v>0</v>
      </c>
      <c r="R539" s="218">
        <f>Q539*H539</f>
        <v>0</v>
      </c>
      <c r="S539" s="218">
        <v>6.5000000000000002E-2</v>
      </c>
      <c r="T539" s="217">
        <f>S539*H539</f>
        <v>0.67392000000000007</v>
      </c>
      <c r="AR539" s="189" t="s">
        <v>113</v>
      </c>
      <c r="AT539" s="189" t="s">
        <v>108</v>
      </c>
      <c r="AU539" s="189" t="s">
        <v>42</v>
      </c>
      <c r="AY539" s="189" t="s">
        <v>106</v>
      </c>
      <c r="BE539" s="190">
        <f>IF(N539="základní",J539,0)</f>
        <v>0</v>
      </c>
      <c r="BF539" s="190">
        <f>IF(N539="snížená",J539,0)</f>
        <v>0</v>
      </c>
      <c r="BG539" s="190">
        <f>IF(N539="zákl. přenesená",J539,0)</f>
        <v>0</v>
      </c>
      <c r="BH539" s="190">
        <f>IF(N539="sníž. přenesená",J539,0)</f>
        <v>0</v>
      </c>
      <c r="BI539" s="190">
        <f>IF(N539="nulová",J539,0)</f>
        <v>0</v>
      </c>
      <c r="BJ539" s="189" t="s">
        <v>38</v>
      </c>
      <c r="BK539" s="190">
        <f>ROUND(I539*H539,2)</f>
        <v>0</v>
      </c>
      <c r="BL539" s="189" t="s">
        <v>113</v>
      </c>
      <c r="BM539" s="189" t="s">
        <v>707</v>
      </c>
    </row>
    <row r="540" spans="2:65" s="239" customFormat="1" x14ac:dyDescent="0.3">
      <c r="B540" s="244"/>
      <c r="D540" s="232" t="s">
        <v>115</v>
      </c>
      <c r="E540" s="240" t="s">
        <v>1</v>
      </c>
      <c r="F540" s="246" t="s">
        <v>116</v>
      </c>
      <c r="H540" s="240" t="s">
        <v>1</v>
      </c>
      <c r="I540" s="245"/>
      <c r="L540" s="244"/>
      <c r="M540" s="243"/>
      <c r="N540" s="242"/>
      <c r="O540" s="242"/>
      <c r="P540" s="242"/>
      <c r="Q540" s="242"/>
      <c r="R540" s="242"/>
      <c r="S540" s="242"/>
      <c r="T540" s="241"/>
      <c r="AT540" s="240" t="s">
        <v>115</v>
      </c>
      <c r="AU540" s="240" t="s">
        <v>42</v>
      </c>
      <c r="AV540" s="239" t="s">
        <v>38</v>
      </c>
      <c r="AW540" s="239" t="s">
        <v>19</v>
      </c>
      <c r="AX540" s="239" t="s">
        <v>37</v>
      </c>
      <c r="AY540" s="240" t="s">
        <v>106</v>
      </c>
    </row>
    <row r="541" spans="2:65" s="223" customFormat="1" x14ac:dyDescent="0.3">
      <c r="B541" s="228"/>
      <c r="D541" s="236" t="s">
        <v>115</v>
      </c>
      <c r="E541" s="235" t="s">
        <v>1</v>
      </c>
      <c r="F541" s="234" t="s">
        <v>708</v>
      </c>
      <c r="H541" s="233">
        <v>10.368</v>
      </c>
      <c r="I541" s="229"/>
      <c r="L541" s="228"/>
      <c r="M541" s="227"/>
      <c r="N541" s="226"/>
      <c r="O541" s="226"/>
      <c r="P541" s="226"/>
      <c r="Q541" s="226"/>
      <c r="R541" s="226"/>
      <c r="S541" s="226"/>
      <c r="T541" s="225"/>
      <c r="AT541" s="224" t="s">
        <v>115</v>
      </c>
      <c r="AU541" s="224" t="s">
        <v>42</v>
      </c>
      <c r="AV541" s="223" t="s">
        <v>42</v>
      </c>
      <c r="AW541" s="223" t="s">
        <v>19</v>
      </c>
      <c r="AX541" s="223" t="s">
        <v>37</v>
      </c>
      <c r="AY541" s="224" t="s">
        <v>106</v>
      </c>
    </row>
    <row r="542" spans="2:65" s="184" customFormat="1" ht="22.5" customHeight="1" x14ac:dyDescent="0.3">
      <c r="B542" s="203"/>
      <c r="C542" s="202" t="s">
        <v>733</v>
      </c>
      <c r="D542" s="202" t="s">
        <v>108</v>
      </c>
      <c r="E542" s="201" t="s">
        <v>710</v>
      </c>
      <c r="F542" s="196" t="s">
        <v>711</v>
      </c>
      <c r="G542" s="200" t="s">
        <v>111</v>
      </c>
      <c r="H542" s="199">
        <v>8.1389999999999993</v>
      </c>
      <c r="I542" s="198"/>
      <c r="J542" s="197">
        <f>ROUND(I542*H542,2)</f>
        <v>0</v>
      </c>
      <c r="K542" s="196" t="s">
        <v>259</v>
      </c>
      <c r="L542" s="185"/>
      <c r="M542" s="195" t="s">
        <v>1</v>
      </c>
      <c r="N542" s="220" t="s">
        <v>26</v>
      </c>
      <c r="O542" s="219"/>
      <c r="P542" s="218">
        <f>O542*H542</f>
        <v>0</v>
      </c>
      <c r="Q542" s="218">
        <v>0</v>
      </c>
      <c r="R542" s="218">
        <f>Q542*H542</f>
        <v>0</v>
      </c>
      <c r="S542" s="218">
        <v>7.5999999999999998E-2</v>
      </c>
      <c r="T542" s="217">
        <f>S542*H542</f>
        <v>0.61856399999999989</v>
      </c>
      <c r="AR542" s="189" t="s">
        <v>113</v>
      </c>
      <c r="AT542" s="189" t="s">
        <v>108</v>
      </c>
      <c r="AU542" s="189" t="s">
        <v>42</v>
      </c>
      <c r="AY542" s="189" t="s">
        <v>106</v>
      </c>
      <c r="BE542" s="190">
        <f>IF(N542="základní",J542,0)</f>
        <v>0</v>
      </c>
      <c r="BF542" s="190">
        <f>IF(N542="snížená",J542,0)</f>
        <v>0</v>
      </c>
      <c r="BG542" s="190">
        <f>IF(N542="zákl. přenesená",J542,0)</f>
        <v>0</v>
      </c>
      <c r="BH542" s="190">
        <f>IF(N542="sníž. přenesená",J542,0)</f>
        <v>0</v>
      </c>
      <c r="BI542" s="190">
        <f>IF(N542="nulová",J542,0)</f>
        <v>0</v>
      </c>
      <c r="BJ542" s="189" t="s">
        <v>38</v>
      </c>
      <c r="BK542" s="190">
        <f>ROUND(I542*H542,2)</f>
        <v>0</v>
      </c>
      <c r="BL542" s="189" t="s">
        <v>113</v>
      </c>
      <c r="BM542" s="189" t="s">
        <v>712</v>
      </c>
    </row>
    <row r="543" spans="2:65" s="223" customFormat="1" x14ac:dyDescent="0.3">
      <c r="B543" s="228"/>
      <c r="D543" s="232" t="s">
        <v>115</v>
      </c>
      <c r="E543" s="224" t="s">
        <v>1</v>
      </c>
      <c r="F543" s="231" t="s">
        <v>713</v>
      </c>
      <c r="H543" s="230">
        <v>6.4</v>
      </c>
      <c r="I543" s="229"/>
      <c r="L543" s="228"/>
      <c r="M543" s="227"/>
      <c r="N543" s="226"/>
      <c r="O543" s="226"/>
      <c r="P543" s="226"/>
      <c r="Q543" s="226"/>
      <c r="R543" s="226"/>
      <c r="S543" s="226"/>
      <c r="T543" s="225"/>
      <c r="AT543" s="224" t="s">
        <v>115</v>
      </c>
      <c r="AU543" s="224" t="s">
        <v>42</v>
      </c>
      <c r="AV543" s="223" t="s">
        <v>42</v>
      </c>
      <c r="AW543" s="223" t="s">
        <v>19</v>
      </c>
      <c r="AX543" s="223" t="s">
        <v>37</v>
      </c>
      <c r="AY543" s="224" t="s">
        <v>106</v>
      </c>
    </row>
    <row r="544" spans="2:65" s="223" customFormat="1" x14ac:dyDescent="0.3">
      <c r="B544" s="228"/>
      <c r="D544" s="236" t="s">
        <v>115</v>
      </c>
      <c r="E544" s="235" t="s">
        <v>1</v>
      </c>
      <c r="F544" s="234" t="s">
        <v>714</v>
      </c>
      <c r="H544" s="233">
        <v>1.7390000000000001</v>
      </c>
      <c r="I544" s="229"/>
      <c r="L544" s="228"/>
      <c r="M544" s="227"/>
      <c r="N544" s="226"/>
      <c r="O544" s="226"/>
      <c r="P544" s="226"/>
      <c r="Q544" s="226"/>
      <c r="R544" s="226"/>
      <c r="S544" s="226"/>
      <c r="T544" s="225"/>
      <c r="AT544" s="224" t="s">
        <v>115</v>
      </c>
      <c r="AU544" s="224" t="s">
        <v>42</v>
      </c>
      <c r="AV544" s="223" t="s">
        <v>42</v>
      </c>
      <c r="AW544" s="223" t="s">
        <v>19</v>
      </c>
      <c r="AX544" s="223" t="s">
        <v>37</v>
      </c>
      <c r="AY544" s="224" t="s">
        <v>106</v>
      </c>
    </row>
    <row r="545" spans="2:65" s="184" customFormat="1" ht="22.5" customHeight="1" x14ac:dyDescent="0.3">
      <c r="B545" s="203"/>
      <c r="C545" s="202" t="s">
        <v>660</v>
      </c>
      <c r="D545" s="202" t="s">
        <v>108</v>
      </c>
      <c r="E545" s="201" t="s">
        <v>1920</v>
      </c>
      <c r="F545" s="196" t="s">
        <v>1919</v>
      </c>
      <c r="G545" s="200" t="s">
        <v>258</v>
      </c>
      <c r="H545" s="199">
        <v>36</v>
      </c>
      <c r="I545" s="198"/>
      <c r="J545" s="197">
        <f>ROUND(I545*H545,2)</f>
        <v>0</v>
      </c>
      <c r="K545" s="196" t="s">
        <v>112</v>
      </c>
      <c r="L545" s="185"/>
      <c r="M545" s="195" t="s">
        <v>1</v>
      </c>
      <c r="N545" s="220" t="s">
        <v>26</v>
      </c>
      <c r="O545" s="219"/>
      <c r="P545" s="218">
        <f>O545*H545</f>
        <v>0</v>
      </c>
      <c r="Q545" s="218">
        <v>0</v>
      </c>
      <c r="R545" s="218">
        <f>Q545*H545</f>
        <v>0</v>
      </c>
      <c r="S545" s="218">
        <v>4.0000000000000001E-3</v>
      </c>
      <c r="T545" s="217">
        <f>S545*H545</f>
        <v>0.14400000000000002</v>
      </c>
      <c r="AR545" s="189" t="s">
        <v>113</v>
      </c>
      <c r="AT545" s="189" t="s">
        <v>108</v>
      </c>
      <c r="AU545" s="189" t="s">
        <v>42</v>
      </c>
      <c r="AY545" s="189" t="s">
        <v>106</v>
      </c>
      <c r="BE545" s="190">
        <f>IF(N545="základní",J545,0)</f>
        <v>0</v>
      </c>
      <c r="BF545" s="190">
        <f>IF(N545="snížená",J545,0)</f>
        <v>0</v>
      </c>
      <c r="BG545" s="190">
        <f>IF(N545="zákl. přenesená",J545,0)</f>
        <v>0</v>
      </c>
      <c r="BH545" s="190">
        <f>IF(N545="sníž. přenesená",J545,0)</f>
        <v>0</v>
      </c>
      <c r="BI545" s="190">
        <f>IF(N545="nulová",J545,0)</f>
        <v>0</v>
      </c>
      <c r="BJ545" s="189" t="s">
        <v>38</v>
      </c>
      <c r="BK545" s="190">
        <f>ROUND(I545*H545,2)</f>
        <v>0</v>
      </c>
      <c r="BL545" s="189" t="s">
        <v>113</v>
      </c>
      <c r="BM545" s="189" t="s">
        <v>1918</v>
      </c>
    </row>
    <row r="546" spans="2:65" s="223" customFormat="1" x14ac:dyDescent="0.3">
      <c r="B546" s="228"/>
      <c r="D546" s="236" t="s">
        <v>115</v>
      </c>
      <c r="E546" s="235" t="s">
        <v>1</v>
      </c>
      <c r="F546" s="234" t="s">
        <v>1917</v>
      </c>
      <c r="H546" s="233">
        <v>36</v>
      </c>
      <c r="I546" s="229"/>
      <c r="L546" s="228"/>
      <c r="M546" s="227"/>
      <c r="N546" s="226"/>
      <c r="O546" s="226"/>
      <c r="P546" s="226"/>
      <c r="Q546" s="226"/>
      <c r="R546" s="226"/>
      <c r="S546" s="226"/>
      <c r="T546" s="225"/>
      <c r="AT546" s="224" t="s">
        <v>115</v>
      </c>
      <c r="AU546" s="224" t="s">
        <v>42</v>
      </c>
      <c r="AV546" s="223" t="s">
        <v>42</v>
      </c>
      <c r="AW546" s="223" t="s">
        <v>19</v>
      </c>
      <c r="AX546" s="223" t="s">
        <v>37</v>
      </c>
      <c r="AY546" s="224" t="s">
        <v>106</v>
      </c>
    </row>
    <row r="547" spans="2:65" s="184" customFormat="1" ht="22.5" customHeight="1" x14ac:dyDescent="0.3">
      <c r="B547" s="203"/>
      <c r="C547" s="202" t="s">
        <v>741</v>
      </c>
      <c r="D547" s="202" t="s">
        <v>108</v>
      </c>
      <c r="E547" s="201" t="s">
        <v>1916</v>
      </c>
      <c r="F547" s="196" t="s">
        <v>1915</v>
      </c>
      <c r="G547" s="200" t="s">
        <v>258</v>
      </c>
      <c r="H547" s="199">
        <v>24</v>
      </c>
      <c r="I547" s="198"/>
      <c r="J547" s="197">
        <f>ROUND(I547*H547,2)</f>
        <v>0</v>
      </c>
      <c r="K547" s="196" t="s">
        <v>112</v>
      </c>
      <c r="L547" s="185"/>
      <c r="M547" s="195" t="s">
        <v>1</v>
      </c>
      <c r="N547" s="220" t="s">
        <v>26</v>
      </c>
      <c r="O547" s="219"/>
      <c r="P547" s="218">
        <f>O547*H547</f>
        <v>0</v>
      </c>
      <c r="Q547" s="218">
        <v>0</v>
      </c>
      <c r="R547" s="218">
        <f>Q547*H547</f>
        <v>0</v>
      </c>
      <c r="S547" s="218">
        <v>8.0000000000000002E-3</v>
      </c>
      <c r="T547" s="217">
        <f>S547*H547</f>
        <v>0.192</v>
      </c>
      <c r="AR547" s="189" t="s">
        <v>113</v>
      </c>
      <c r="AT547" s="189" t="s">
        <v>108</v>
      </c>
      <c r="AU547" s="189" t="s">
        <v>42</v>
      </c>
      <c r="AY547" s="189" t="s">
        <v>106</v>
      </c>
      <c r="BE547" s="190">
        <f>IF(N547="základní",J547,0)</f>
        <v>0</v>
      </c>
      <c r="BF547" s="190">
        <f>IF(N547="snížená",J547,0)</f>
        <v>0</v>
      </c>
      <c r="BG547" s="190">
        <f>IF(N547="zákl. přenesená",J547,0)</f>
        <v>0</v>
      </c>
      <c r="BH547" s="190">
        <f>IF(N547="sníž. přenesená",J547,0)</f>
        <v>0</v>
      </c>
      <c r="BI547" s="190">
        <f>IF(N547="nulová",J547,0)</f>
        <v>0</v>
      </c>
      <c r="BJ547" s="189" t="s">
        <v>38</v>
      </c>
      <c r="BK547" s="190">
        <f>ROUND(I547*H547,2)</f>
        <v>0</v>
      </c>
      <c r="BL547" s="189" t="s">
        <v>113</v>
      </c>
      <c r="BM547" s="189" t="s">
        <v>1914</v>
      </c>
    </row>
    <row r="548" spans="2:65" s="223" customFormat="1" x14ac:dyDescent="0.3">
      <c r="B548" s="228"/>
      <c r="D548" s="236" t="s">
        <v>115</v>
      </c>
      <c r="E548" s="235" t="s">
        <v>1</v>
      </c>
      <c r="F548" s="234" t="s">
        <v>1913</v>
      </c>
      <c r="H548" s="233">
        <v>24</v>
      </c>
      <c r="I548" s="229"/>
      <c r="L548" s="228"/>
      <c r="M548" s="227"/>
      <c r="N548" s="226"/>
      <c r="O548" s="226"/>
      <c r="P548" s="226"/>
      <c r="Q548" s="226"/>
      <c r="R548" s="226"/>
      <c r="S548" s="226"/>
      <c r="T548" s="225"/>
      <c r="AT548" s="224" t="s">
        <v>115</v>
      </c>
      <c r="AU548" s="224" t="s">
        <v>42</v>
      </c>
      <c r="AV548" s="223" t="s">
        <v>42</v>
      </c>
      <c r="AW548" s="223" t="s">
        <v>19</v>
      </c>
      <c r="AX548" s="223" t="s">
        <v>37</v>
      </c>
      <c r="AY548" s="224" t="s">
        <v>106</v>
      </c>
    </row>
    <row r="549" spans="2:65" s="184" customFormat="1" ht="22.5" customHeight="1" x14ac:dyDescent="0.3">
      <c r="B549" s="203"/>
      <c r="C549" s="202" t="s">
        <v>746</v>
      </c>
      <c r="D549" s="202" t="s">
        <v>108</v>
      </c>
      <c r="E549" s="201" t="s">
        <v>1912</v>
      </c>
      <c r="F549" s="196" t="s">
        <v>1911</v>
      </c>
      <c r="G549" s="200" t="s">
        <v>258</v>
      </c>
      <c r="H549" s="199">
        <v>24</v>
      </c>
      <c r="I549" s="198"/>
      <c r="J549" s="197">
        <f>ROUND(I549*H549,2)</f>
        <v>0</v>
      </c>
      <c r="K549" s="196" t="s">
        <v>112</v>
      </c>
      <c r="L549" s="185"/>
      <c r="M549" s="195" t="s">
        <v>1</v>
      </c>
      <c r="N549" s="220" t="s">
        <v>26</v>
      </c>
      <c r="O549" s="219"/>
      <c r="P549" s="218">
        <f>O549*H549</f>
        <v>0</v>
      </c>
      <c r="Q549" s="218">
        <v>0</v>
      </c>
      <c r="R549" s="218">
        <f>Q549*H549</f>
        <v>0</v>
      </c>
      <c r="S549" s="218">
        <v>1.2E-2</v>
      </c>
      <c r="T549" s="217">
        <f>S549*H549</f>
        <v>0.28800000000000003</v>
      </c>
      <c r="AR549" s="189" t="s">
        <v>113</v>
      </c>
      <c r="AT549" s="189" t="s">
        <v>108</v>
      </c>
      <c r="AU549" s="189" t="s">
        <v>42</v>
      </c>
      <c r="AY549" s="189" t="s">
        <v>106</v>
      </c>
      <c r="BE549" s="190">
        <f>IF(N549="základní",J549,0)</f>
        <v>0</v>
      </c>
      <c r="BF549" s="190">
        <f>IF(N549="snížená",J549,0)</f>
        <v>0</v>
      </c>
      <c r="BG549" s="190">
        <f>IF(N549="zákl. přenesená",J549,0)</f>
        <v>0</v>
      </c>
      <c r="BH549" s="190">
        <f>IF(N549="sníž. přenesená",J549,0)</f>
        <v>0</v>
      </c>
      <c r="BI549" s="190">
        <f>IF(N549="nulová",J549,0)</f>
        <v>0</v>
      </c>
      <c r="BJ549" s="189" t="s">
        <v>38</v>
      </c>
      <c r="BK549" s="190">
        <f>ROUND(I549*H549,2)</f>
        <v>0</v>
      </c>
      <c r="BL549" s="189" t="s">
        <v>113</v>
      </c>
      <c r="BM549" s="189" t="s">
        <v>1910</v>
      </c>
    </row>
    <row r="550" spans="2:65" s="223" customFormat="1" x14ac:dyDescent="0.3">
      <c r="B550" s="228"/>
      <c r="D550" s="236" t="s">
        <v>115</v>
      </c>
      <c r="E550" s="235" t="s">
        <v>1</v>
      </c>
      <c r="F550" s="234" t="s">
        <v>1909</v>
      </c>
      <c r="H550" s="233">
        <v>24</v>
      </c>
      <c r="I550" s="229"/>
      <c r="L550" s="228"/>
      <c r="M550" s="227"/>
      <c r="N550" s="226"/>
      <c r="O550" s="226"/>
      <c r="P550" s="226"/>
      <c r="Q550" s="226"/>
      <c r="R550" s="226"/>
      <c r="S550" s="226"/>
      <c r="T550" s="225"/>
      <c r="AT550" s="224" t="s">
        <v>115</v>
      </c>
      <c r="AU550" s="224" t="s">
        <v>42</v>
      </c>
      <c r="AV550" s="223" t="s">
        <v>42</v>
      </c>
      <c r="AW550" s="223" t="s">
        <v>19</v>
      </c>
      <c r="AX550" s="223" t="s">
        <v>37</v>
      </c>
      <c r="AY550" s="224" t="s">
        <v>106</v>
      </c>
    </row>
    <row r="551" spans="2:65" s="184" customFormat="1" ht="22.5" customHeight="1" x14ac:dyDescent="0.3">
      <c r="B551" s="203"/>
      <c r="C551" s="202" t="s">
        <v>750</v>
      </c>
      <c r="D551" s="202" t="s">
        <v>108</v>
      </c>
      <c r="E551" s="201" t="s">
        <v>1908</v>
      </c>
      <c r="F551" s="196" t="s">
        <v>1907</v>
      </c>
      <c r="G551" s="200" t="s">
        <v>258</v>
      </c>
      <c r="H551" s="199">
        <v>4</v>
      </c>
      <c r="I551" s="198"/>
      <c r="J551" s="197">
        <f>ROUND(I551*H551,2)</f>
        <v>0</v>
      </c>
      <c r="K551" s="196" t="s">
        <v>112</v>
      </c>
      <c r="L551" s="185"/>
      <c r="M551" s="195" t="s">
        <v>1</v>
      </c>
      <c r="N551" s="220" t="s">
        <v>26</v>
      </c>
      <c r="O551" s="219"/>
      <c r="P551" s="218">
        <f>O551*H551</f>
        <v>0</v>
      </c>
      <c r="Q551" s="218">
        <v>0</v>
      </c>
      <c r="R551" s="218">
        <f>Q551*H551</f>
        <v>0</v>
      </c>
      <c r="S551" s="218">
        <v>5.3999999999999999E-2</v>
      </c>
      <c r="T551" s="217">
        <f>S551*H551</f>
        <v>0.216</v>
      </c>
      <c r="AR551" s="189" t="s">
        <v>113</v>
      </c>
      <c r="AT551" s="189" t="s">
        <v>108</v>
      </c>
      <c r="AU551" s="189" t="s">
        <v>42</v>
      </c>
      <c r="AY551" s="189" t="s">
        <v>106</v>
      </c>
      <c r="BE551" s="190">
        <f>IF(N551="základní",J551,0)</f>
        <v>0</v>
      </c>
      <c r="BF551" s="190">
        <f>IF(N551="snížená",J551,0)</f>
        <v>0</v>
      </c>
      <c r="BG551" s="190">
        <f>IF(N551="zákl. přenesená",J551,0)</f>
        <v>0</v>
      </c>
      <c r="BH551" s="190">
        <f>IF(N551="sníž. přenesená",J551,0)</f>
        <v>0</v>
      </c>
      <c r="BI551" s="190">
        <f>IF(N551="nulová",J551,0)</f>
        <v>0</v>
      </c>
      <c r="BJ551" s="189" t="s">
        <v>38</v>
      </c>
      <c r="BK551" s="190">
        <f>ROUND(I551*H551,2)</f>
        <v>0</v>
      </c>
      <c r="BL551" s="189" t="s">
        <v>113</v>
      </c>
      <c r="BM551" s="189" t="s">
        <v>1906</v>
      </c>
    </row>
    <row r="552" spans="2:65" s="223" customFormat="1" x14ac:dyDescent="0.3">
      <c r="B552" s="228"/>
      <c r="D552" s="236" t="s">
        <v>115</v>
      </c>
      <c r="E552" s="235" t="s">
        <v>1</v>
      </c>
      <c r="F552" s="234" t="s">
        <v>1905</v>
      </c>
      <c r="H552" s="233">
        <v>4</v>
      </c>
      <c r="I552" s="229"/>
      <c r="L552" s="228"/>
      <c r="M552" s="227"/>
      <c r="N552" s="226"/>
      <c r="O552" s="226"/>
      <c r="P552" s="226"/>
      <c r="Q552" s="226"/>
      <c r="R552" s="226"/>
      <c r="S552" s="226"/>
      <c r="T552" s="225"/>
      <c r="AT552" s="224" t="s">
        <v>115</v>
      </c>
      <c r="AU552" s="224" t="s">
        <v>42</v>
      </c>
      <c r="AV552" s="223" t="s">
        <v>42</v>
      </c>
      <c r="AW552" s="223" t="s">
        <v>19</v>
      </c>
      <c r="AX552" s="223" t="s">
        <v>37</v>
      </c>
      <c r="AY552" s="224" t="s">
        <v>106</v>
      </c>
    </row>
    <row r="553" spans="2:65" s="184" customFormat="1" ht="22.5" customHeight="1" x14ac:dyDescent="0.3">
      <c r="B553" s="203"/>
      <c r="C553" s="202" t="s">
        <v>754</v>
      </c>
      <c r="D553" s="202" t="s">
        <v>108</v>
      </c>
      <c r="E553" s="201" t="s">
        <v>1904</v>
      </c>
      <c r="F553" s="196" t="s">
        <v>1903</v>
      </c>
      <c r="G553" s="200" t="s">
        <v>258</v>
      </c>
      <c r="H553" s="199">
        <v>8</v>
      </c>
      <c r="I553" s="198"/>
      <c r="J553" s="197">
        <f>ROUND(I553*H553,2)</f>
        <v>0</v>
      </c>
      <c r="K553" s="196" t="s">
        <v>112</v>
      </c>
      <c r="L553" s="185"/>
      <c r="M553" s="195" t="s">
        <v>1</v>
      </c>
      <c r="N553" s="220" t="s">
        <v>26</v>
      </c>
      <c r="O553" s="219"/>
      <c r="P553" s="218">
        <f>O553*H553</f>
        <v>0</v>
      </c>
      <c r="Q553" s="218">
        <v>0</v>
      </c>
      <c r="R553" s="218">
        <f>Q553*H553</f>
        <v>0</v>
      </c>
      <c r="S553" s="218">
        <v>0.09</v>
      </c>
      <c r="T553" s="217">
        <f>S553*H553</f>
        <v>0.72</v>
      </c>
      <c r="AR553" s="189" t="s">
        <v>113</v>
      </c>
      <c r="AT553" s="189" t="s">
        <v>108</v>
      </c>
      <c r="AU553" s="189" t="s">
        <v>42</v>
      </c>
      <c r="AY553" s="189" t="s">
        <v>106</v>
      </c>
      <c r="BE553" s="190">
        <f>IF(N553="základní",J553,0)</f>
        <v>0</v>
      </c>
      <c r="BF553" s="190">
        <f>IF(N553="snížená",J553,0)</f>
        <v>0</v>
      </c>
      <c r="BG553" s="190">
        <f>IF(N553="zákl. přenesená",J553,0)</f>
        <v>0</v>
      </c>
      <c r="BH553" s="190">
        <f>IF(N553="sníž. přenesená",J553,0)</f>
        <v>0</v>
      </c>
      <c r="BI553" s="190">
        <f>IF(N553="nulová",J553,0)</f>
        <v>0</v>
      </c>
      <c r="BJ553" s="189" t="s">
        <v>38</v>
      </c>
      <c r="BK553" s="190">
        <f>ROUND(I553*H553,2)</f>
        <v>0</v>
      </c>
      <c r="BL553" s="189" t="s">
        <v>113</v>
      </c>
      <c r="BM553" s="189" t="s">
        <v>1902</v>
      </c>
    </row>
    <row r="554" spans="2:65" s="223" customFormat="1" x14ac:dyDescent="0.3">
      <c r="B554" s="228"/>
      <c r="D554" s="236" t="s">
        <v>115</v>
      </c>
      <c r="E554" s="235" t="s">
        <v>1</v>
      </c>
      <c r="F554" s="234" t="s">
        <v>1901</v>
      </c>
      <c r="H554" s="233">
        <v>8</v>
      </c>
      <c r="I554" s="229"/>
      <c r="L554" s="228"/>
      <c r="M554" s="227"/>
      <c r="N554" s="226"/>
      <c r="O554" s="226"/>
      <c r="P554" s="226"/>
      <c r="Q554" s="226"/>
      <c r="R554" s="226"/>
      <c r="S554" s="226"/>
      <c r="T554" s="225"/>
      <c r="AT554" s="224" t="s">
        <v>115</v>
      </c>
      <c r="AU554" s="224" t="s">
        <v>42</v>
      </c>
      <c r="AV554" s="223" t="s">
        <v>42</v>
      </c>
      <c r="AW554" s="223" t="s">
        <v>19</v>
      </c>
      <c r="AX554" s="223" t="s">
        <v>37</v>
      </c>
      <c r="AY554" s="224" t="s">
        <v>106</v>
      </c>
    </row>
    <row r="555" spans="2:65" s="184" customFormat="1" ht="31.5" customHeight="1" x14ac:dyDescent="0.3">
      <c r="B555" s="203"/>
      <c r="C555" s="202" t="s">
        <v>759</v>
      </c>
      <c r="D555" s="202" t="s">
        <v>108</v>
      </c>
      <c r="E555" s="201" t="s">
        <v>1900</v>
      </c>
      <c r="F555" s="196" t="s">
        <v>1899</v>
      </c>
      <c r="G555" s="200" t="s">
        <v>335</v>
      </c>
      <c r="H555" s="199">
        <v>6.6</v>
      </c>
      <c r="I555" s="198"/>
      <c r="J555" s="197">
        <f>ROUND(I555*H555,2)</f>
        <v>0</v>
      </c>
      <c r="K555" s="196" t="s">
        <v>112</v>
      </c>
      <c r="L555" s="185"/>
      <c r="M555" s="195" t="s">
        <v>1</v>
      </c>
      <c r="N555" s="220" t="s">
        <v>26</v>
      </c>
      <c r="O555" s="219"/>
      <c r="P555" s="218">
        <f>O555*H555</f>
        <v>0</v>
      </c>
      <c r="Q555" s="218">
        <v>0</v>
      </c>
      <c r="R555" s="218">
        <f>Q555*H555</f>
        <v>0</v>
      </c>
      <c r="S555" s="218">
        <v>0.24299999999999999</v>
      </c>
      <c r="T555" s="217">
        <f>S555*H555</f>
        <v>1.6037999999999999</v>
      </c>
      <c r="AR555" s="189" t="s">
        <v>113</v>
      </c>
      <c r="AT555" s="189" t="s">
        <v>108</v>
      </c>
      <c r="AU555" s="189" t="s">
        <v>42</v>
      </c>
      <c r="AY555" s="189" t="s">
        <v>106</v>
      </c>
      <c r="BE555" s="190">
        <f>IF(N555="základní",J555,0)</f>
        <v>0</v>
      </c>
      <c r="BF555" s="190">
        <f>IF(N555="snížená",J555,0)</f>
        <v>0</v>
      </c>
      <c r="BG555" s="190">
        <f>IF(N555="zákl. přenesená",J555,0)</f>
        <v>0</v>
      </c>
      <c r="BH555" s="190">
        <f>IF(N555="sníž. přenesená",J555,0)</f>
        <v>0</v>
      </c>
      <c r="BI555" s="190">
        <f>IF(N555="nulová",J555,0)</f>
        <v>0</v>
      </c>
      <c r="BJ555" s="189" t="s">
        <v>38</v>
      </c>
      <c r="BK555" s="190">
        <f>ROUND(I555*H555,2)</f>
        <v>0</v>
      </c>
      <c r="BL555" s="189" t="s">
        <v>113</v>
      </c>
      <c r="BM555" s="189" t="s">
        <v>1898</v>
      </c>
    </row>
    <row r="556" spans="2:65" s="223" customFormat="1" x14ac:dyDescent="0.3">
      <c r="B556" s="228"/>
      <c r="D556" s="236" t="s">
        <v>115</v>
      </c>
      <c r="E556" s="235" t="s">
        <v>1</v>
      </c>
      <c r="F556" s="234" t="s">
        <v>1897</v>
      </c>
      <c r="H556" s="233">
        <v>6.6</v>
      </c>
      <c r="I556" s="229"/>
      <c r="L556" s="228"/>
      <c r="M556" s="227"/>
      <c r="N556" s="226"/>
      <c r="O556" s="226"/>
      <c r="P556" s="226"/>
      <c r="Q556" s="226"/>
      <c r="R556" s="226"/>
      <c r="S556" s="226"/>
      <c r="T556" s="225"/>
      <c r="AT556" s="224" t="s">
        <v>115</v>
      </c>
      <c r="AU556" s="224" t="s">
        <v>42</v>
      </c>
      <c r="AV556" s="223" t="s">
        <v>42</v>
      </c>
      <c r="AW556" s="223" t="s">
        <v>19</v>
      </c>
      <c r="AX556" s="223" t="s">
        <v>37</v>
      </c>
      <c r="AY556" s="224" t="s">
        <v>106</v>
      </c>
    </row>
    <row r="557" spans="2:65" s="184" customFormat="1" ht="22.5" customHeight="1" x14ac:dyDescent="0.3">
      <c r="B557" s="203"/>
      <c r="C557" s="202" t="s">
        <v>766</v>
      </c>
      <c r="D557" s="202" t="s">
        <v>108</v>
      </c>
      <c r="E557" s="201" t="s">
        <v>716</v>
      </c>
      <c r="F557" s="196" t="s">
        <v>717</v>
      </c>
      <c r="G557" s="200" t="s">
        <v>111</v>
      </c>
      <c r="H557" s="199">
        <v>199.72900000000001</v>
      </c>
      <c r="I557" s="198"/>
      <c r="J557" s="197">
        <f>ROUND(I557*H557,2)</f>
        <v>0</v>
      </c>
      <c r="K557" s="196" t="s">
        <v>259</v>
      </c>
      <c r="L557" s="185"/>
      <c r="M557" s="195" t="s">
        <v>1</v>
      </c>
      <c r="N557" s="220" t="s">
        <v>26</v>
      </c>
      <c r="O557" s="219"/>
      <c r="P557" s="218">
        <f>O557*H557</f>
        <v>0</v>
      </c>
      <c r="Q557" s="218">
        <v>0</v>
      </c>
      <c r="R557" s="218">
        <f>Q557*H557</f>
        <v>0</v>
      </c>
      <c r="S557" s="218">
        <v>0.01</v>
      </c>
      <c r="T557" s="217">
        <f>S557*H557</f>
        <v>1.9972900000000002</v>
      </c>
      <c r="AR557" s="189" t="s">
        <v>113</v>
      </c>
      <c r="AT557" s="189" t="s">
        <v>108</v>
      </c>
      <c r="AU557" s="189" t="s">
        <v>42</v>
      </c>
      <c r="AY557" s="189" t="s">
        <v>106</v>
      </c>
      <c r="BE557" s="190">
        <f>IF(N557="základní",J557,0)</f>
        <v>0</v>
      </c>
      <c r="BF557" s="190">
        <f>IF(N557="snížená",J557,0)</f>
        <v>0</v>
      </c>
      <c r="BG557" s="190">
        <f>IF(N557="zákl. přenesená",J557,0)</f>
        <v>0</v>
      </c>
      <c r="BH557" s="190">
        <f>IF(N557="sníž. přenesená",J557,0)</f>
        <v>0</v>
      </c>
      <c r="BI557" s="190">
        <f>IF(N557="nulová",J557,0)</f>
        <v>0</v>
      </c>
      <c r="BJ557" s="189" t="s">
        <v>38</v>
      </c>
      <c r="BK557" s="190">
        <f>ROUND(I557*H557,2)</f>
        <v>0</v>
      </c>
      <c r="BL557" s="189" t="s">
        <v>113</v>
      </c>
      <c r="BM557" s="189" t="s">
        <v>718</v>
      </c>
    </row>
    <row r="558" spans="2:65" s="223" customFormat="1" x14ac:dyDescent="0.3">
      <c r="B558" s="228"/>
      <c r="D558" s="236" t="s">
        <v>115</v>
      </c>
      <c r="E558" s="235" t="s">
        <v>1</v>
      </c>
      <c r="F558" s="234" t="s">
        <v>607</v>
      </c>
      <c r="H558" s="233">
        <v>199.72900000000001</v>
      </c>
      <c r="I558" s="229"/>
      <c r="L558" s="228"/>
      <c r="M558" s="227"/>
      <c r="N558" s="226"/>
      <c r="O558" s="226"/>
      <c r="P558" s="226"/>
      <c r="Q558" s="226"/>
      <c r="R558" s="226"/>
      <c r="S558" s="226"/>
      <c r="T558" s="225"/>
      <c r="AT558" s="224" t="s">
        <v>115</v>
      </c>
      <c r="AU558" s="224" t="s">
        <v>42</v>
      </c>
      <c r="AV558" s="223" t="s">
        <v>42</v>
      </c>
      <c r="AW558" s="223" t="s">
        <v>19</v>
      </c>
      <c r="AX558" s="223" t="s">
        <v>37</v>
      </c>
      <c r="AY558" s="224" t="s">
        <v>106</v>
      </c>
    </row>
    <row r="559" spans="2:65" s="184" customFormat="1" ht="31.5" customHeight="1" x14ac:dyDescent="0.3">
      <c r="B559" s="203"/>
      <c r="C559" s="202" t="s">
        <v>774</v>
      </c>
      <c r="D559" s="202" t="s">
        <v>108</v>
      </c>
      <c r="E559" s="201" t="s">
        <v>720</v>
      </c>
      <c r="F559" s="196" t="s">
        <v>721</v>
      </c>
      <c r="G559" s="200" t="s">
        <v>111</v>
      </c>
      <c r="H559" s="199">
        <v>6.1360000000000001</v>
      </c>
      <c r="I559" s="198"/>
      <c r="J559" s="197">
        <f>ROUND(I559*H559,2)</f>
        <v>0</v>
      </c>
      <c r="K559" s="196" t="s">
        <v>259</v>
      </c>
      <c r="L559" s="185"/>
      <c r="M559" s="195" t="s">
        <v>1</v>
      </c>
      <c r="N559" s="220" t="s">
        <v>26</v>
      </c>
      <c r="O559" s="219"/>
      <c r="P559" s="218">
        <f>O559*H559</f>
        <v>0</v>
      </c>
      <c r="Q559" s="218">
        <v>0</v>
      </c>
      <c r="R559" s="218">
        <f>Q559*H559</f>
        <v>0</v>
      </c>
      <c r="S559" s="218">
        <v>0.05</v>
      </c>
      <c r="T559" s="217">
        <f>S559*H559</f>
        <v>0.30680000000000002</v>
      </c>
      <c r="AR559" s="189" t="s">
        <v>113</v>
      </c>
      <c r="AT559" s="189" t="s">
        <v>108</v>
      </c>
      <c r="AU559" s="189" t="s">
        <v>42</v>
      </c>
      <c r="AY559" s="189" t="s">
        <v>106</v>
      </c>
      <c r="BE559" s="190">
        <f>IF(N559="základní",J559,0)</f>
        <v>0</v>
      </c>
      <c r="BF559" s="190">
        <f>IF(N559="snížená",J559,0)</f>
        <v>0</v>
      </c>
      <c r="BG559" s="190">
        <f>IF(N559="zákl. přenesená",J559,0)</f>
        <v>0</v>
      </c>
      <c r="BH559" s="190">
        <f>IF(N559="sníž. přenesená",J559,0)</f>
        <v>0</v>
      </c>
      <c r="BI559" s="190">
        <f>IF(N559="nulová",J559,0)</f>
        <v>0</v>
      </c>
      <c r="BJ559" s="189" t="s">
        <v>38</v>
      </c>
      <c r="BK559" s="190">
        <f>ROUND(I559*H559,2)</f>
        <v>0</v>
      </c>
      <c r="BL559" s="189" t="s">
        <v>113</v>
      </c>
      <c r="BM559" s="189" t="s">
        <v>722</v>
      </c>
    </row>
    <row r="560" spans="2:65" s="223" customFormat="1" x14ac:dyDescent="0.3">
      <c r="B560" s="228"/>
      <c r="D560" s="236" t="s">
        <v>115</v>
      </c>
      <c r="E560" s="235" t="s">
        <v>1</v>
      </c>
      <c r="F560" s="234" t="s">
        <v>723</v>
      </c>
      <c r="H560" s="233">
        <v>6.1360000000000001</v>
      </c>
      <c r="I560" s="229"/>
      <c r="L560" s="228"/>
      <c r="M560" s="227"/>
      <c r="N560" s="226"/>
      <c r="O560" s="226"/>
      <c r="P560" s="226"/>
      <c r="Q560" s="226"/>
      <c r="R560" s="226"/>
      <c r="S560" s="226"/>
      <c r="T560" s="225"/>
      <c r="AT560" s="224" t="s">
        <v>115</v>
      </c>
      <c r="AU560" s="224" t="s">
        <v>42</v>
      </c>
      <c r="AV560" s="223" t="s">
        <v>42</v>
      </c>
      <c r="AW560" s="223" t="s">
        <v>19</v>
      </c>
      <c r="AX560" s="223" t="s">
        <v>37</v>
      </c>
      <c r="AY560" s="224" t="s">
        <v>106</v>
      </c>
    </row>
    <row r="561" spans="2:65" s="184" customFormat="1" ht="31.5" customHeight="1" x14ac:dyDescent="0.3">
      <c r="B561" s="203"/>
      <c r="C561" s="202" t="s">
        <v>780</v>
      </c>
      <c r="D561" s="202" t="s">
        <v>108</v>
      </c>
      <c r="E561" s="201" t="s">
        <v>725</v>
      </c>
      <c r="F561" s="196" t="s">
        <v>726</v>
      </c>
      <c r="G561" s="200" t="s">
        <v>111</v>
      </c>
      <c r="H561" s="199">
        <v>618.024</v>
      </c>
      <c r="I561" s="198"/>
      <c r="J561" s="197">
        <f>ROUND(I561*H561,2)</f>
        <v>0</v>
      </c>
      <c r="K561" s="196" t="s">
        <v>259</v>
      </c>
      <c r="L561" s="185"/>
      <c r="M561" s="195" t="s">
        <v>1</v>
      </c>
      <c r="N561" s="220" t="s">
        <v>26</v>
      </c>
      <c r="O561" s="219"/>
      <c r="P561" s="218">
        <f>O561*H561</f>
        <v>0</v>
      </c>
      <c r="Q561" s="218">
        <v>0</v>
      </c>
      <c r="R561" s="218">
        <f>Q561*H561</f>
        <v>0</v>
      </c>
      <c r="S561" s="218">
        <v>5.0000000000000001E-3</v>
      </c>
      <c r="T561" s="217">
        <f>S561*H561</f>
        <v>3.0901200000000002</v>
      </c>
      <c r="AR561" s="189" t="s">
        <v>113</v>
      </c>
      <c r="AT561" s="189" t="s">
        <v>108</v>
      </c>
      <c r="AU561" s="189" t="s">
        <v>42</v>
      </c>
      <c r="AY561" s="189" t="s">
        <v>106</v>
      </c>
      <c r="BE561" s="190">
        <f>IF(N561="základní",J561,0)</f>
        <v>0</v>
      </c>
      <c r="BF561" s="190">
        <f>IF(N561="snížená",J561,0)</f>
        <v>0</v>
      </c>
      <c r="BG561" s="190">
        <f>IF(N561="zákl. přenesená",J561,0)</f>
        <v>0</v>
      </c>
      <c r="BH561" s="190">
        <f>IF(N561="sníž. přenesená",J561,0)</f>
        <v>0</v>
      </c>
      <c r="BI561" s="190">
        <f>IF(N561="nulová",J561,0)</f>
        <v>0</v>
      </c>
      <c r="BJ561" s="189" t="s">
        <v>38</v>
      </c>
      <c r="BK561" s="190">
        <f>ROUND(I561*H561,2)</f>
        <v>0</v>
      </c>
      <c r="BL561" s="189" t="s">
        <v>113</v>
      </c>
      <c r="BM561" s="189" t="s">
        <v>727</v>
      </c>
    </row>
    <row r="562" spans="2:65" s="223" customFormat="1" x14ac:dyDescent="0.3">
      <c r="B562" s="228"/>
      <c r="D562" s="232" t="s">
        <v>115</v>
      </c>
      <c r="E562" s="224" t="s">
        <v>1</v>
      </c>
      <c r="F562" s="231" t="s">
        <v>323</v>
      </c>
      <c r="H562" s="230">
        <v>125.532</v>
      </c>
      <c r="I562" s="229"/>
      <c r="L562" s="228"/>
      <c r="M562" s="227"/>
      <c r="N562" s="226"/>
      <c r="O562" s="226"/>
      <c r="P562" s="226"/>
      <c r="Q562" s="226"/>
      <c r="R562" s="226"/>
      <c r="S562" s="226"/>
      <c r="T562" s="225"/>
      <c r="AT562" s="224" t="s">
        <v>115</v>
      </c>
      <c r="AU562" s="224" t="s">
        <v>42</v>
      </c>
      <c r="AV562" s="223" t="s">
        <v>42</v>
      </c>
      <c r="AW562" s="223" t="s">
        <v>19</v>
      </c>
      <c r="AX562" s="223" t="s">
        <v>37</v>
      </c>
      <c r="AY562" s="224" t="s">
        <v>106</v>
      </c>
    </row>
    <row r="563" spans="2:65" s="223" customFormat="1" x14ac:dyDescent="0.3">
      <c r="B563" s="228"/>
      <c r="D563" s="232" t="s">
        <v>115</v>
      </c>
      <c r="E563" s="224" t="s">
        <v>1</v>
      </c>
      <c r="F563" s="231" t="s">
        <v>491</v>
      </c>
      <c r="H563" s="230">
        <v>492.49200000000002</v>
      </c>
      <c r="I563" s="229"/>
      <c r="L563" s="228"/>
      <c r="M563" s="227"/>
      <c r="N563" s="226"/>
      <c r="O563" s="226"/>
      <c r="P563" s="226"/>
      <c r="Q563" s="226"/>
      <c r="R563" s="226"/>
      <c r="S563" s="226"/>
      <c r="T563" s="225"/>
      <c r="AT563" s="224" t="s">
        <v>115</v>
      </c>
      <c r="AU563" s="224" t="s">
        <v>42</v>
      </c>
      <c r="AV563" s="223" t="s">
        <v>42</v>
      </c>
      <c r="AW563" s="223" t="s">
        <v>19</v>
      </c>
      <c r="AX563" s="223" t="s">
        <v>37</v>
      </c>
      <c r="AY563" s="224" t="s">
        <v>106</v>
      </c>
    </row>
    <row r="564" spans="2:65" s="204" customFormat="1" ht="29.85" customHeight="1" x14ac:dyDescent="0.3">
      <c r="B564" s="212"/>
      <c r="D564" s="216" t="s">
        <v>36</v>
      </c>
      <c r="E564" s="215" t="s">
        <v>728</v>
      </c>
      <c r="F564" s="215" t="s">
        <v>729</v>
      </c>
      <c r="I564" s="214"/>
      <c r="J564" s="213">
        <f>BK564</f>
        <v>0</v>
      </c>
      <c r="L564" s="212"/>
      <c r="M564" s="211"/>
      <c r="N564" s="209"/>
      <c r="O564" s="209"/>
      <c r="P564" s="210">
        <f>SUM(P565:P577)</f>
        <v>0</v>
      </c>
      <c r="Q564" s="209"/>
      <c r="R564" s="210">
        <f>SUM(R565:R577)</f>
        <v>0</v>
      </c>
      <c r="S564" s="209"/>
      <c r="T564" s="208">
        <f>SUM(T565:T577)</f>
        <v>0</v>
      </c>
      <c r="AR564" s="206" t="s">
        <v>38</v>
      </c>
      <c r="AT564" s="207" t="s">
        <v>36</v>
      </c>
      <c r="AU564" s="207" t="s">
        <v>38</v>
      </c>
      <c r="AY564" s="206" t="s">
        <v>106</v>
      </c>
      <c r="BK564" s="205">
        <f>SUM(BK565:BK577)</f>
        <v>0</v>
      </c>
    </row>
    <row r="565" spans="2:65" s="184" customFormat="1" ht="22.5" customHeight="1" x14ac:dyDescent="0.3">
      <c r="B565" s="203"/>
      <c r="C565" s="202" t="s">
        <v>790</v>
      </c>
      <c r="D565" s="202" t="s">
        <v>108</v>
      </c>
      <c r="E565" s="201" t="s">
        <v>730</v>
      </c>
      <c r="F565" s="196" t="s">
        <v>731</v>
      </c>
      <c r="G565" s="200" t="s">
        <v>160</v>
      </c>
      <c r="H565" s="199">
        <v>97.387</v>
      </c>
      <c r="I565" s="198"/>
      <c r="J565" s="197">
        <f>ROUND(I565*H565,2)</f>
        <v>0</v>
      </c>
      <c r="K565" s="196" t="s">
        <v>112</v>
      </c>
      <c r="L565" s="185"/>
      <c r="M565" s="195" t="s">
        <v>1</v>
      </c>
      <c r="N565" s="220" t="s">
        <v>26</v>
      </c>
      <c r="O565" s="219"/>
      <c r="P565" s="218">
        <f>O565*H565</f>
        <v>0</v>
      </c>
      <c r="Q565" s="218">
        <v>0</v>
      </c>
      <c r="R565" s="218">
        <f>Q565*H565</f>
        <v>0</v>
      </c>
      <c r="S565" s="218">
        <v>0</v>
      </c>
      <c r="T565" s="217">
        <f>S565*H565</f>
        <v>0</v>
      </c>
      <c r="AR565" s="189" t="s">
        <v>113</v>
      </c>
      <c r="AT565" s="189" t="s">
        <v>108</v>
      </c>
      <c r="AU565" s="189" t="s">
        <v>42</v>
      </c>
      <c r="AY565" s="189" t="s">
        <v>106</v>
      </c>
      <c r="BE565" s="190">
        <f>IF(N565="základní",J565,0)</f>
        <v>0</v>
      </c>
      <c r="BF565" s="190">
        <f>IF(N565="snížená",J565,0)</f>
        <v>0</v>
      </c>
      <c r="BG565" s="190">
        <f>IF(N565="zákl. přenesená",J565,0)</f>
        <v>0</v>
      </c>
      <c r="BH565" s="190">
        <f>IF(N565="sníž. přenesená",J565,0)</f>
        <v>0</v>
      </c>
      <c r="BI565" s="190">
        <f>IF(N565="nulová",J565,0)</f>
        <v>0</v>
      </c>
      <c r="BJ565" s="189" t="s">
        <v>38</v>
      </c>
      <c r="BK565" s="190">
        <f>ROUND(I565*H565,2)</f>
        <v>0</v>
      </c>
      <c r="BL565" s="189" t="s">
        <v>113</v>
      </c>
      <c r="BM565" s="189" t="s">
        <v>732</v>
      </c>
    </row>
    <row r="566" spans="2:65" s="184" customFormat="1" ht="22.5" customHeight="1" x14ac:dyDescent="0.3">
      <c r="B566" s="203"/>
      <c r="C566" s="202" t="s">
        <v>798</v>
      </c>
      <c r="D566" s="202" t="s">
        <v>108</v>
      </c>
      <c r="E566" s="201" t="s">
        <v>734</v>
      </c>
      <c r="F566" s="196" t="s">
        <v>735</v>
      </c>
      <c r="G566" s="200" t="s">
        <v>160</v>
      </c>
      <c r="H566" s="199">
        <v>97.387</v>
      </c>
      <c r="I566" s="198"/>
      <c r="J566" s="197">
        <f>ROUND(I566*H566,2)</f>
        <v>0</v>
      </c>
      <c r="K566" s="196" t="s">
        <v>112</v>
      </c>
      <c r="L566" s="185"/>
      <c r="M566" s="195" t="s">
        <v>1</v>
      </c>
      <c r="N566" s="220" t="s">
        <v>26</v>
      </c>
      <c r="O566" s="219"/>
      <c r="P566" s="218">
        <f>O566*H566</f>
        <v>0</v>
      </c>
      <c r="Q566" s="218">
        <v>0</v>
      </c>
      <c r="R566" s="218">
        <f>Q566*H566</f>
        <v>0</v>
      </c>
      <c r="S566" s="218">
        <v>0</v>
      </c>
      <c r="T566" s="217">
        <f>S566*H566</f>
        <v>0</v>
      </c>
      <c r="AR566" s="189" t="s">
        <v>113</v>
      </c>
      <c r="AT566" s="189" t="s">
        <v>108</v>
      </c>
      <c r="AU566" s="189" t="s">
        <v>42</v>
      </c>
      <c r="AY566" s="189" t="s">
        <v>106</v>
      </c>
      <c r="BE566" s="190">
        <f>IF(N566="základní",J566,0)</f>
        <v>0</v>
      </c>
      <c r="BF566" s="190">
        <f>IF(N566="snížená",J566,0)</f>
        <v>0</v>
      </c>
      <c r="BG566" s="190">
        <f>IF(N566="zákl. přenesená",J566,0)</f>
        <v>0</v>
      </c>
      <c r="BH566" s="190">
        <f>IF(N566="sníž. přenesená",J566,0)</f>
        <v>0</v>
      </c>
      <c r="BI566" s="190">
        <f>IF(N566="nulová",J566,0)</f>
        <v>0</v>
      </c>
      <c r="BJ566" s="189" t="s">
        <v>38</v>
      </c>
      <c r="BK566" s="190">
        <f>ROUND(I566*H566,2)</f>
        <v>0</v>
      </c>
      <c r="BL566" s="189" t="s">
        <v>113</v>
      </c>
      <c r="BM566" s="189" t="s">
        <v>736</v>
      </c>
    </row>
    <row r="567" spans="2:65" s="184" customFormat="1" ht="22.5" customHeight="1" x14ac:dyDescent="0.3">
      <c r="B567" s="203"/>
      <c r="C567" s="202" t="s">
        <v>802</v>
      </c>
      <c r="D567" s="202" t="s">
        <v>108</v>
      </c>
      <c r="E567" s="201" t="s">
        <v>737</v>
      </c>
      <c r="F567" s="196" t="s">
        <v>738</v>
      </c>
      <c r="G567" s="200" t="s">
        <v>335</v>
      </c>
      <c r="H567" s="199">
        <v>16</v>
      </c>
      <c r="I567" s="198"/>
      <c r="J567" s="197">
        <f>ROUND(I567*H567,2)</f>
        <v>0</v>
      </c>
      <c r="K567" s="196" t="s">
        <v>112</v>
      </c>
      <c r="L567" s="185"/>
      <c r="M567" s="195" t="s">
        <v>1</v>
      </c>
      <c r="N567" s="220" t="s">
        <v>26</v>
      </c>
      <c r="O567" s="219"/>
      <c r="P567" s="218">
        <f>O567*H567</f>
        <v>0</v>
      </c>
      <c r="Q567" s="218">
        <v>0</v>
      </c>
      <c r="R567" s="218">
        <f>Q567*H567</f>
        <v>0</v>
      </c>
      <c r="S567" s="218">
        <v>0</v>
      </c>
      <c r="T567" s="217">
        <f>S567*H567</f>
        <v>0</v>
      </c>
      <c r="AR567" s="189" t="s">
        <v>113</v>
      </c>
      <c r="AT567" s="189" t="s">
        <v>108</v>
      </c>
      <c r="AU567" s="189" t="s">
        <v>42</v>
      </c>
      <c r="AY567" s="189" t="s">
        <v>106</v>
      </c>
      <c r="BE567" s="190">
        <f>IF(N567="základní",J567,0)</f>
        <v>0</v>
      </c>
      <c r="BF567" s="190">
        <f>IF(N567="snížená",J567,0)</f>
        <v>0</v>
      </c>
      <c r="BG567" s="190">
        <f>IF(N567="zákl. přenesená",J567,0)</f>
        <v>0</v>
      </c>
      <c r="BH567" s="190">
        <f>IF(N567="sníž. přenesená",J567,0)</f>
        <v>0</v>
      </c>
      <c r="BI567" s="190">
        <f>IF(N567="nulová",J567,0)</f>
        <v>0</v>
      </c>
      <c r="BJ567" s="189" t="s">
        <v>38</v>
      </c>
      <c r="BK567" s="190">
        <f>ROUND(I567*H567,2)</f>
        <v>0</v>
      </c>
      <c r="BL567" s="189" t="s">
        <v>113</v>
      </c>
      <c r="BM567" s="189" t="s">
        <v>739</v>
      </c>
    </row>
    <row r="568" spans="2:65" s="223" customFormat="1" x14ac:dyDescent="0.3">
      <c r="B568" s="228"/>
      <c r="D568" s="236" t="s">
        <v>115</v>
      </c>
      <c r="E568" s="235" t="s">
        <v>1</v>
      </c>
      <c r="F568" s="234" t="s">
        <v>740</v>
      </c>
      <c r="H568" s="233">
        <v>16</v>
      </c>
      <c r="I568" s="229"/>
      <c r="L568" s="228"/>
      <c r="M568" s="227"/>
      <c r="N568" s="226"/>
      <c r="O568" s="226"/>
      <c r="P568" s="226"/>
      <c r="Q568" s="226"/>
      <c r="R568" s="226"/>
      <c r="S568" s="226"/>
      <c r="T568" s="225"/>
      <c r="AT568" s="224" t="s">
        <v>115</v>
      </c>
      <c r="AU568" s="224" t="s">
        <v>42</v>
      </c>
      <c r="AV568" s="223" t="s">
        <v>42</v>
      </c>
      <c r="AW568" s="223" t="s">
        <v>19</v>
      </c>
      <c r="AX568" s="223" t="s">
        <v>37</v>
      </c>
      <c r="AY568" s="224" t="s">
        <v>106</v>
      </c>
    </row>
    <row r="569" spans="2:65" s="184" customFormat="1" ht="22.5" customHeight="1" x14ac:dyDescent="0.3">
      <c r="B569" s="203"/>
      <c r="C569" s="202" t="s">
        <v>807</v>
      </c>
      <c r="D569" s="202" t="s">
        <v>108</v>
      </c>
      <c r="E569" s="201" t="s">
        <v>742</v>
      </c>
      <c r="F569" s="196" t="s">
        <v>743</v>
      </c>
      <c r="G569" s="200" t="s">
        <v>335</v>
      </c>
      <c r="H569" s="199">
        <v>80</v>
      </c>
      <c r="I569" s="198"/>
      <c r="J569" s="197">
        <f>ROUND(I569*H569,2)</f>
        <v>0</v>
      </c>
      <c r="K569" s="196" t="s">
        <v>112</v>
      </c>
      <c r="L569" s="185"/>
      <c r="M569" s="195" t="s">
        <v>1</v>
      </c>
      <c r="N569" s="220" t="s">
        <v>26</v>
      </c>
      <c r="O569" s="219"/>
      <c r="P569" s="218">
        <f>O569*H569</f>
        <v>0</v>
      </c>
      <c r="Q569" s="218">
        <v>0</v>
      </c>
      <c r="R569" s="218">
        <f>Q569*H569</f>
        <v>0</v>
      </c>
      <c r="S569" s="218">
        <v>0</v>
      </c>
      <c r="T569" s="217">
        <f>S569*H569</f>
        <v>0</v>
      </c>
      <c r="AR569" s="189" t="s">
        <v>113</v>
      </c>
      <c r="AT569" s="189" t="s">
        <v>108</v>
      </c>
      <c r="AU569" s="189" t="s">
        <v>42</v>
      </c>
      <c r="AY569" s="189" t="s">
        <v>106</v>
      </c>
      <c r="BE569" s="190">
        <f>IF(N569="základní",J569,0)</f>
        <v>0</v>
      </c>
      <c r="BF569" s="190">
        <f>IF(N569="snížená",J569,0)</f>
        <v>0</v>
      </c>
      <c r="BG569" s="190">
        <f>IF(N569="zákl. přenesená",J569,0)</f>
        <v>0</v>
      </c>
      <c r="BH569" s="190">
        <f>IF(N569="sníž. přenesená",J569,0)</f>
        <v>0</v>
      </c>
      <c r="BI569" s="190">
        <f>IF(N569="nulová",J569,0)</f>
        <v>0</v>
      </c>
      <c r="BJ569" s="189" t="s">
        <v>38</v>
      </c>
      <c r="BK569" s="190">
        <f>ROUND(I569*H569,2)</f>
        <v>0</v>
      </c>
      <c r="BL569" s="189" t="s">
        <v>113</v>
      </c>
      <c r="BM569" s="189" t="s">
        <v>744</v>
      </c>
    </row>
    <row r="570" spans="2:65" s="223" customFormat="1" x14ac:dyDescent="0.3">
      <c r="B570" s="228"/>
      <c r="D570" s="236" t="s">
        <v>115</v>
      </c>
      <c r="E570" s="235" t="s">
        <v>1</v>
      </c>
      <c r="F570" s="234" t="s">
        <v>745</v>
      </c>
      <c r="H570" s="233">
        <v>80</v>
      </c>
      <c r="I570" s="229"/>
      <c r="L570" s="228"/>
      <c r="M570" s="227"/>
      <c r="N570" s="226"/>
      <c r="O570" s="226"/>
      <c r="P570" s="226"/>
      <c r="Q570" s="226"/>
      <c r="R570" s="226"/>
      <c r="S570" s="226"/>
      <c r="T570" s="225"/>
      <c r="AT570" s="224" t="s">
        <v>115</v>
      </c>
      <c r="AU570" s="224" t="s">
        <v>42</v>
      </c>
      <c r="AV570" s="223" t="s">
        <v>42</v>
      </c>
      <c r="AW570" s="223" t="s">
        <v>19</v>
      </c>
      <c r="AX570" s="223" t="s">
        <v>37</v>
      </c>
      <c r="AY570" s="224" t="s">
        <v>106</v>
      </c>
    </row>
    <row r="571" spans="2:65" s="184" customFormat="1" ht="22.5" customHeight="1" x14ac:dyDescent="0.3">
      <c r="B571" s="203"/>
      <c r="C571" s="202" t="s">
        <v>811</v>
      </c>
      <c r="D571" s="202" t="s">
        <v>108</v>
      </c>
      <c r="E571" s="201" t="s">
        <v>747</v>
      </c>
      <c r="F571" s="196" t="s">
        <v>748</v>
      </c>
      <c r="G571" s="200" t="s">
        <v>160</v>
      </c>
      <c r="H571" s="199">
        <v>97.387</v>
      </c>
      <c r="I571" s="198"/>
      <c r="J571" s="197">
        <f>ROUND(I571*H571,2)</f>
        <v>0</v>
      </c>
      <c r="K571" s="196" t="s">
        <v>112</v>
      </c>
      <c r="L571" s="185"/>
      <c r="M571" s="195" t="s">
        <v>1</v>
      </c>
      <c r="N571" s="220" t="s">
        <v>26</v>
      </c>
      <c r="O571" s="219"/>
      <c r="P571" s="218">
        <f>O571*H571</f>
        <v>0</v>
      </c>
      <c r="Q571" s="218">
        <v>0</v>
      </c>
      <c r="R571" s="218">
        <f>Q571*H571</f>
        <v>0</v>
      </c>
      <c r="S571" s="218">
        <v>0</v>
      </c>
      <c r="T571" s="217">
        <f>S571*H571</f>
        <v>0</v>
      </c>
      <c r="AR571" s="189" t="s">
        <v>113</v>
      </c>
      <c r="AT571" s="189" t="s">
        <v>108</v>
      </c>
      <c r="AU571" s="189" t="s">
        <v>42</v>
      </c>
      <c r="AY571" s="189" t="s">
        <v>106</v>
      </c>
      <c r="BE571" s="190">
        <f>IF(N571="základní",J571,0)</f>
        <v>0</v>
      </c>
      <c r="BF571" s="190">
        <f>IF(N571="snížená",J571,0)</f>
        <v>0</v>
      </c>
      <c r="BG571" s="190">
        <f>IF(N571="zákl. přenesená",J571,0)</f>
        <v>0</v>
      </c>
      <c r="BH571" s="190">
        <f>IF(N571="sníž. přenesená",J571,0)</f>
        <v>0</v>
      </c>
      <c r="BI571" s="190">
        <f>IF(N571="nulová",J571,0)</f>
        <v>0</v>
      </c>
      <c r="BJ571" s="189" t="s">
        <v>38</v>
      </c>
      <c r="BK571" s="190">
        <f>ROUND(I571*H571,2)</f>
        <v>0</v>
      </c>
      <c r="BL571" s="189" t="s">
        <v>113</v>
      </c>
      <c r="BM571" s="189" t="s">
        <v>749</v>
      </c>
    </row>
    <row r="572" spans="2:65" s="184" customFormat="1" ht="22.5" customHeight="1" x14ac:dyDescent="0.3">
      <c r="B572" s="203"/>
      <c r="C572" s="202" t="s">
        <v>815</v>
      </c>
      <c r="D572" s="202" t="s">
        <v>108</v>
      </c>
      <c r="E572" s="201" t="s">
        <v>751</v>
      </c>
      <c r="F572" s="196" t="s">
        <v>752</v>
      </c>
      <c r="G572" s="200" t="s">
        <v>160</v>
      </c>
      <c r="H572" s="199">
        <v>1071.2570000000001</v>
      </c>
      <c r="I572" s="198"/>
      <c r="J572" s="197">
        <f>ROUND(I572*H572,2)</f>
        <v>0</v>
      </c>
      <c r="K572" s="196" t="s">
        <v>112</v>
      </c>
      <c r="L572" s="185"/>
      <c r="M572" s="195" t="s">
        <v>1</v>
      </c>
      <c r="N572" s="220" t="s">
        <v>26</v>
      </c>
      <c r="O572" s="219"/>
      <c r="P572" s="218">
        <f>O572*H572</f>
        <v>0</v>
      </c>
      <c r="Q572" s="218">
        <v>0</v>
      </c>
      <c r="R572" s="218">
        <f>Q572*H572</f>
        <v>0</v>
      </c>
      <c r="S572" s="218">
        <v>0</v>
      </c>
      <c r="T572" s="217">
        <f>S572*H572</f>
        <v>0</v>
      </c>
      <c r="AR572" s="189" t="s">
        <v>113</v>
      </c>
      <c r="AT572" s="189" t="s">
        <v>108</v>
      </c>
      <c r="AU572" s="189" t="s">
        <v>42</v>
      </c>
      <c r="AY572" s="189" t="s">
        <v>106</v>
      </c>
      <c r="BE572" s="190">
        <f>IF(N572="základní",J572,0)</f>
        <v>0</v>
      </c>
      <c r="BF572" s="190">
        <f>IF(N572="snížená",J572,0)</f>
        <v>0</v>
      </c>
      <c r="BG572" s="190">
        <f>IF(N572="zákl. přenesená",J572,0)</f>
        <v>0</v>
      </c>
      <c r="BH572" s="190">
        <f>IF(N572="sníž. přenesená",J572,0)</f>
        <v>0</v>
      </c>
      <c r="BI572" s="190">
        <f>IF(N572="nulová",J572,0)</f>
        <v>0</v>
      </c>
      <c r="BJ572" s="189" t="s">
        <v>38</v>
      </c>
      <c r="BK572" s="190">
        <f>ROUND(I572*H572,2)</f>
        <v>0</v>
      </c>
      <c r="BL572" s="189" t="s">
        <v>113</v>
      </c>
      <c r="BM572" s="189" t="s">
        <v>753</v>
      </c>
    </row>
    <row r="573" spans="2:65" s="223" customFormat="1" x14ac:dyDescent="0.3">
      <c r="B573" s="228"/>
      <c r="D573" s="236" t="s">
        <v>115</v>
      </c>
      <c r="F573" s="234" t="s">
        <v>1979</v>
      </c>
      <c r="H573" s="233">
        <v>1071.2570000000001</v>
      </c>
      <c r="I573" s="229"/>
      <c r="L573" s="228"/>
      <c r="M573" s="227"/>
      <c r="N573" s="226"/>
      <c r="O573" s="226"/>
      <c r="P573" s="226"/>
      <c r="Q573" s="226"/>
      <c r="R573" s="226"/>
      <c r="S573" s="226"/>
      <c r="T573" s="225"/>
      <c r="AT573" s="224" t="s">
        <v>115</v>
      </c>
      <c r="AU573" s="224" t="s">
        <v>42</v>
      </c>
      <c r="AV573" s="223" t="s">
        <v>42</v>
      </c>
      <c r="AW573" s="223" t="s">
        <v>2</v>
      </c>
      <c r="AX573" s="223" t="s">
        <v>38</v>
      </c>
      <c r="AY573" s="224" t="s">
        <v>106</v>
      </c>
    </row>
    <row r="574" spans="2:65" s="184" customFormat="1" ht="22.5" customHeight="1" x14ac:dyDescent="0.3">
      <c r="B574" s="203"/>
      <c r="C574" s="202" t="s">
        <v>820</v>
      </c>
      <c r="D574" s="202" t="s">
        <v>108</v>
      </c>
      <c r="E574" s="201" t="s">
        <v>755</v>
      </c>
      <c r="F574" s="196" t="s">
        <v>756</v>
      </c>
      <c r="G574" s="200" t="s">
        <v>160</v>
      </c>
      <c r="H574" s="199">
        <v>89.007999999999996</v>
      </c>
      <c r="I574" s="198"/>
      <c r="J574" s="197">
        <f>ROUND(I574*H574,2)</f>
        <v>0</v>
      </c>
      <c r="K574" s="196" t="s">
        <v>112</v>
      </c>
      <c r="L574" s="185"/>
      <c r="M574" s="195" t="s">
        <v>1</v>
      </c>
      <c r="N574" s="220" t="s">
        <v>26</v>
      </c>
      <c r="O574" s="219"/>
      <c r="P574" s="218">
        <f>O574*H574</f>
        <v>0</v>
      </c>
      <c r="Q574" s="218">
        <v>0</v>
      </c>
      <c r="R574" s="218">
        <f>Q574*H574</f>
        <v>0</v>
      </c>
      <c r="S574" s="218">
        <v>0</v>
      </c>
      <c r="T574" s="217">
        <f>S574*H574</f>
        <v>0</v>
      </c>
      <c r="AR574" s="189" t="s">
        <v>113</v>
      </c>
      <c r="AT574" s="189" t="s">
        <v>108</v>
      </c>
      <c r="AU574" s="189" t="s">
        <v>42</v>
      </c>
      <c r="AY574" s="189" t="s">
        <v>106</v>
      </c>
      <c r="BE574" s="190">
        <f>IF(N574="základní",J574,0)</f>
        <v>0</v>
      </c>
      <c r="BF574" s="190">
        <f>IF(N574="snížená",J574,0)</f>
        <v>0</v>
      </c>
      <c r="BG574" s="190">
        <f>IF(N574="zákl. přenesená",J574,0)</f>
        <v>0</v>
      </c>
      <c r="BH574" s="190">
        <f>IF(N574="sníž. přenesená",J574,0)</f>
        <v>0</v>
      </c>
      <c r="BI574" s="190">
        <f>IF(N574="nulová",J574,0)</f>
        <v>0</v>
      </c>
      <c r="BJ574" s="189" t="s">
        <v>38</v>
      </c>
      <c r="BK574" s="190">
        <f>ROUND(I574*H574,2)</f>
        <v>0</v>
      </c>
      <c r="BL574" s="189" t="s">
        <v>113</v>
      </c>
      <c r="BM574" s="189" t="s">
        <v>757</v>
      </c>
    </row>
    <row r="575" spans="2:65" s="223" customFormat="1" x14ac:dyDescent="0.3">
      <c r="B575" s="228"/>
      <c r="D575" s="236" t="s">
        <v>115</v>
      </c>
      <c r="E575" s="235" t="s">
        <v>1</v>
      </c>
      <c r="F575" s="234" t="s">
        <v>758</v>
      </c>
      <c r="H575" s="233">
        <v>89.007999999999996</v>
      </c>
      <c r="I575" s="229"/>
      <c r="L575" s="228"/>
      <c r="M575" s="227"/>
      <c r="N575" s="226"/>
      <c r="O575" s="226"/>
      <c r="P575" s="226"/>
      <c r="Q575" s="226"/>
      <c r="R575" s="226"/>
      <c r="S575" s="226"/>
      <c r="T575" s="225"/>
      <c r="AT575" s="224" t="s">
        <v>115</v>
      </c>
      <c r="AU575" s="224" t="s">
        <v>42</v>
      </c>
      <c r="AV575" s="223" t="s">
        <v>42</v>
      </c>
      <c r="AW575" s="223" t="s">
        <v>19</v>
      </c>
      <c r="AX575" s="223" t="s">
        <v>37</v>
      </c>
      <c r="AY575" s="224" t="s">
        <v>106</v>
      </c>
    </row>
    <row r="576" spans="2:65" s="184" customFormat="1" ht="22.5" customHeight="1" x14ac:dyDescent="0.3">
      <c r="B576" s="203"/>
      <c r="C576" s="202" t="s">
        <v>828</v>
      </c>
      <c r="D576" s="202" t="s">
        <v>108</v>
      </c>
      <c r="E576" s="201" t="s">
        <v>760</v>
      </c>
      <c r="F576" s="196" t="s">
        <v>761</v>
      </c>
      <c r="G576" s="200" t="s">
        <v>160</v>
      </c>
      <c r="H576" s="199">
        <v>4.2229999999999999</v>
      </c>
      <c r="I576" s="198"/>
      <c r="J576" s="197">
        <f>ROUND(I576*H576,2)</f>
        <v>0</v>
      </c>
      <c r="K576" s="196" t="s">
        <v>112</v>
      </c>
      <c r="L576" s="185"/>
      <c r="M576" s="195" t="s">
        <v>1</v>
      </c>
      <c r="N576" s="220" t="s">
        <v>26</v>
      </c>
      <c r="O576" s="219"/>
      <c r="P576" s="218">
        <f>O576*H576</f>
        <v>0</v>
      </c>
      <c r="Q576" s="218">
        <v>0</v>
      </c>
      <c r="R576" s="218">
        <f>Q576*H576</f>
        <v>0</v>
      </c>
      <c r="S576" s="218">
        <v>0</v>
      </c>
      <c r="T576" s="217">
        <f>S576*H576</f>
        <v>0</v>
      </c>
      <c r="AR576" s="189" t="s">
        <v>113</v>
      </c>
      <c r="AT576" s="189" t="s">
        <v>108</v>
      </c>
      <c r="AU576" s="189" t="s">
        <v>42</v>
      </c>
      <c r="AY576" s="189" t="s">
        <v>106</v>
      </c>
      <c r="BE576" s="190">
        <f>IF(N576="základní",J576,0)</f>
        <v>0</v>
      </c>
      <c r="BF576" s="190">
        <f>IF(N576="snížená",J576,0)</f>
        <v>0</v>
      </c>
      <c r="BG576" s="190">
        <f>IF(N576="zákl. přenesená",J576,0)</f>
        <v>0</v>
      </c>
      <c r="BH576" s="190">
        <f>IF(N576="sníž. přenesená",J576,0)</f>
        <v>0</v>
      </c>
      <c r="BI576" s="190">
        <f>IF(N576="nulová",J576,0)</f>
        <v>0</v>
      </c>
      <c r="BJ576" s="189" t="s">
        <v>38</v>
      </c>
      <c r="BK576" s="190">
        <f>ROUND(I576*H576,2)</f>
        <v>0</v>
      </c>
      <c r="BL576" s="189" t="s">
        <v>113</v>
      </c>
      <c r="BM576" s="189" t="s">
        <v>762</v>
      </c>
    </row>
    <row r="577" spans="2:65" s="223" customFormat="1" x14ac:dyDescent="0.3">
      <c r="B577" s="228"/>
      <c r="D577" s="232" t="s">
        <v>115</v>
      </c>
      <c r="E577" s="224" t="s">
        <v>1</v>
      </c>
      <c r="F577" s="231" t="s">
        <v>763</v>
      </c>
      <c r="H577" s="230">
        <v>4.2229999999999999</v>
      </c>
      <c r="I577" s="229"/>
      <c r="L577" s="228"/>
      <c r="M577" s="227"/>
      <c r="N577" s="226"/>
      <c r="O577" s="226"/>
      <c r="P577" s="226"/>
      <c r="Q577" s="226"/>
      <c r="R577" s="226"/>
      <c r="S577" s="226"/>
      <c r="T577" s="225"/>
      <c r="AT577" s="224" t="s">
        <v>115</v>
      </c>
      <c r="AU577" s="224" t="s">
        <v>42</v>
      </c>
      <c r="AV577" s="223" t="s">
        <v>42</v>
      </c>
      <c r="AW577" s="223" t="s">
        <v>19</v>
      </c>
      <c r="AX577" s="223" t="s">
        <v>37</v>
      </c>
      <c r="AY577" s="224" t="s">
        <v>106</v>
      </c>
    </row>
    <row r="578" spans="2:65" s="204" customFormat="1" ht="29.85" customHeight="1" x14ac:dyDescent="0.3">
      <c r="B578" s="212"/>
      <c r="D578" s="216" t="s">
        <v>36</v>
      </c>
      <c r="E578" s="215" t="s">
        <v>764</v>
      </c>
      <c r="F578" s="215" t="s">
        <v>765</v>
      </c>
      <c r="I578" s="214"/>
      <c r="J578" s="213">
        <f>BK578</f>
        <v>0</v>
      </c>
      <c r="L578" s="212"/>
      <c r="M578" s="211"/>
      <c r="N578" s="209"/>
      <c r="O578" s="209"/>
      <c r="P578" s="210">
        <f>P579</f>
        <v>0</v>
      </c>
      <c r="Q578" s="209"/>
      <c r="R578" s="210">
        <f>R579</f>
        <v>0</v>
      </c>
      <c r="S578" s="209"/>
      <c r="T578" s="208">
        <f>T579</f>
        <v>0</v>
      </c>
      <c r="AR578" s="206" t="s">
        <v>38</v>
      </c>
      <c r="AT578" s="207" t="s">
        <v>36</v>
      </c>
      <c r="AU578" s="207" t="s">
        <v>38</v>
      </c>
      <c r="AY578" s="206" t="s">
        <v>106</v>
      </c>
      <c r="BK578" s="205">
        <f>BK579</f>
        <v>0</v>
      </c>
    </row>
    <row r="579" spans="2:65" s="184" customFormat="1" ht="22.5" customHeight="1" x14ac:dyDescent="0.3">
      <c r="B579" s="203"/>
      <c r="C579" s="202" t="s">
        <v>833</v>
      </c>
      <c r="D579" s="202" t="s">
        <v>108</v>
      </c>
      <c r="E579" s="201" t="s">
        <v>767</v>
      </c>
      <c r="F579" s="196" t="s">
        <v>768</v>
      </c>
      <c r="G579" s="200" t="s">
        <v>160</v>
      </c>
      <c r="H579" s="199">
        <v>79.168000000000006</v>
      </c>
      <c r="I579" s="198"/>
      <c r="J579" s="197">
        <f>ROUND(I579*H579,2)</f>
        <v>0</v>
      </c>
      <c r="K579" s="196" t="s">
        <v>112</v>
      </c>
      <c r="L579" s="185"/>
      <c r="M579" s="195" t="s">
        <v>1</v>
      </c>
      <c r="N579" s="220" t="s">
        <v>26</v>
      </c>
      <c r="O579" s="219"/>
      <c r="P579" s="218">
        <f>O579*H579</f>
        <v>0</v>
      </c>
      <c r="Q579" s="218">
        <v>0</v>
      </c>
      <c r="R579" s="218">
        <f>Q579*H579</f>
        <v>0</v>
      </c>
      <c r="S579" s="218">
        <v>0</v>
      </c>
      <c r="T579" s="217">
        <f>S579*H579</f>
        <v>0</v>
      </c>
      <c r="AR579" s="189" t="s">
        <v>113</v>
      </c>
      <c r="AT579" s="189" t="s">
        <v>108</v>
      </c>
      <c r="AU579" s="189" t="s">
        <v>42</v>
      </c>
      <c r="AY579" s="189" t="s">
        <v>106</v>
      </c>
      <c r="BE579" s="190">
        <f>IF(N579="základní",J579,0)</f>
        <v>0</v>
      </c>
      <c r="BF579" s="190">
        <f>IF(N579="snížená",J579,0)</f>
        <v>0</v>
      </c>
      <c r="BG579" s="190">
        <f>IF(N579="zákl. přenesená",J579,0)</f>
        <v>0</v>
      </c>
      <c r="BH579" s="190">
        <f>IF(N579="sníž. přenesená",J579,0)</f>
        <v>0</v>
      </c>
      <c r="BI579" s="190">
        <f>IF(N579="nulová",J579,0)</f>
        <v>0</v>
      </c>
      <c r="BJ579" s="189" t="s">
        <v>38</v>
      </c>
      <c r="BK579" s="190">
        <f>ROUND(I579*H579,2)</f>
        <v>0</v>
      </c>
      <c r="BL579" s="189" t="s">
        <v>113</v>
      </c>
      <c r="BM579" s="189" t="s">
        <v>769</v>
      </c>
    </row>
    <row r="580" spans="2:65" s="204" customFormat="1" ht="37.35" customHeight="1" x14ac:dyDescent="0.35">
      <c r="B580" s="212"/>
      <c r="D580" s="206" t="s">
        <v>36</v>
      </c>
      <c r="E580" s="222" t="s">
        <v>770</v>
      </c>
      <c r="F580" s="222" t="s">
        <v>771</v>
      </c>
      <c r="I580" s="214"/>
      <c r="J580" s="221">
        <f>BK580</f>
        <v>0</v>
      </c>
      <c r="L580" s="212"/>
      <c r="M580" s="211"/>
      <c r="N580" s="209"/>
      <c r="O580" s="209"/>
      <c r="P580" s="210">
        <f>P581+P622+P659+P694+P702+P767+P812+P864+P892+P1019+P1044+P1063+P1080</f>
        <v>0</v>
      </c>
      <c r="Q580" s="209"/>
      <c r="R580" s="210">
        <f>R581+R622+R659+R694+R702+R767+R812+R864+R892+R1019+R1044+R1063+R1080</f>
        <v>18.050409875000007</v>
      </c>
      <c r="S580" s="209"/>
      <c r="T580" s="208">
        <f>T581+T622+T659+T694+T702+T767+T812+T864+T892+T1019+T1044+T1063+T1080</f>
        <v>4.3350751000000001</v>
      </c>
      <c r="AR580" s="206" t="s">
        <v>42</v>
      </c>
      <c r="AT580" s="207" t="s">
        <v>36</v>
      </c>
      <c r="AU580" s="207" t="s">
        <v>37</v>
      </c>
      <c r="AY580" s="206" t="s">
        <v>106</v>
      </c>
      <c r="BK580" s="205">
        <f>BK581+BK622+BK659+BK694+BK702+BK767+BK812+BK864+BK892+BK1019+BK1044+BK1063+BK1080</f>
        <v>0</v>
      </c>
    </row>
    <row r="581" spans="2:65" s="204" customFormat="1" ht="19.899999999999999" customHeight="1" x14ac:dyDescent="0.3">
      <c r="B581" s="212"/>
      <c r="D581" s="216" t="s">
        <v>36</v>
      </c>
      <c r="E581" s="215" t="s">
        <v>772</v>
      </c>
      <c r="F581" s="215" t="s">
        <v>773</v>
      </c>
      <c r="I581" s="214"/>
      <c r="J581" s="213">
        <f>BK581</f>
        <v>0</v>
      </c>
      <c r="L581" s="212"/>
      <c r="M581" s="211"/>
      <c r="N581" s="209"/>
      <c r="O581" s="209"/>
      <c r="P581" s="210">
        <f>SUM(P582:P621)</f>
        <v>0</v>
      </c>
      <c r="Q581" s="209"/>
      <c r="R581" s="210">
        <f>SUM(R582:R621)</f>
        <v>2.4030808399999999</v>
      </c>
      <c r="S581" s="209"/>
      <c r="T581" s="208">
        <f>SUM(T582:T621)</f>
        <v>0</v>
      </c>
      <c r="AR581" s="206" t="s">
        <v>42</v>
      </c>
      <c r="AT581" s="207" t="s">
        <v>36</v>
      </c>
      <c r="AU581" s="207" t="s">
        <v>38</v>
      </c>
      <c r="AY581" s="206" t="s">
        <v>106</v>
      </c>
      <c r="BK581" s="205">
        <f>SUM(BK582:BK621)</f>
        <v>0</v>
      </c>
    </row>
    <row r="582" spans="2:65" s="184" customFormat="1" ht="22.5" customHeight="1" x14ac:dyDescent="0.3">
      <c r="B582" s="203"/>
      <c r="C582" s="202" t="s">
        <v>839</v>
      </c>
      <c r="D582" s="202" t="s">
        <v>108</v>
      </c>
      <c r="E582" s="201" t="s">
        <v>775</v>
      </c>
      <c r="F582" s="196" t="s">
        <v>776</v>
      </c>
      <c r="G582" s="200" t="s">
        <v>111</v>
      </c>
      <c r="H582" s="199">
        <v>253.53</v>
      </c>
      <c r="I582" s="198"/>
      <c r="J582" s="197">
        <f>ROUND(I582*H582,2)</f>
        <v>0</v>
      </c>
      <c r="K582" s="196" t="s">
        <v>112</v>
      </c>
      <c r="L582" s="185"/>
      <c r="M582" s="195" t="s">
        <v>1</v>
      </c>
      <c r="N582" s="220" t="s">
        <v>26</v>
      </c>
      <c r="O582" s="219"/>
      <c r="P582" s="218">
        <f>O582*H582</f>
        <v>0</v>
      </c>
      <c r="Q582" s="218">
        <v>0</v>
      </c>
      <c r="R582" s="218">
        <f>Q582*H582</f>
        <v>0</v>
      </c>
      <c r="S582" s="218">
        <v>0</v>
      </c>
      <c r="T582" s="217">
        <f>S582*H582</f>
        <v>0</v>
      </c>
      <c r="AR582" s="189" t="s">
        <v>189</v>
      </c>
      <c r="AT582" s="189" t="s">
        <v>108</v>
      </c>
      <c r="AU582" s="189" t="s">
        <v>42</v>
      </c>
      <c r="AY582" s="189" t="s">
        <v>106</v>
      </c>
      <c r="BE582" s="190">
        <f>IF(N582="základní",J582,0)</f>
        <v>0</v>
      </c>
      <c r="BF582" s="190">
        <f>IF(N582="snížená",J582,0)</f>
        <v>0</v>
      </c>
      <c r="BG582" s="190">
        <f>IF(N582="zákl. přenesená",J582,0)</f>
        <v>0</v>
      </c>
      <c r="BH582" s="190">
        <f>IF(N582="sníž. přenesená",J582,0)</f>
        <v>0</v>
      </c>
      <c r="BI582" s="190">
        <f>IF(N582="nulová",J582,0)</f>
        <v>0</v>
      </c>
      <c r="BJ582" s="189" t="s">
        <v>38</v>
      </c>
      <c r="BK582" s="190">
        <f>ROUND(I582*H582,2)</f>
        <v>0</v>
      </c>
      <c r="BL582" s="189" t="s">
        <v>189</v>
      </c>
      <c r="BM582" s="189" t="s">
        <v>777</v>
      </c>
    </row>
    <row r="583" spans="2:65" s="223" customFormat="1" x14ac:dyDescent="0.3">
      <c r="B583" s="228"/>
      <c r="D583" s="232" t="s">
        <v>115</v>
      </c>
      <c r="E583" s="224" t="s">
        <v>1</v>
      </c>
      <c r="F583" s="231" t="s">
        <v>778</v>
      </c>
      <c r="H583" s="230">
        <v>9.57</v>
      </c>
      <c r="I583" s="229"/>
      <c r="L583" s="228"/>
      <c r="M583" s="227"/>
      <c r="N583" s="226"/>
      <c r="O583" s="226"/>
      <c r="P583" s="226"/>
      <c r="Q583" s="226"/>
      <c r="R583" s="226"/>
      <c r="S583" s="226"/>
      <c r="T583" s="225"/>
      <c r="AT583" s="224" t="s">
        <v>115</v>
      </c>
      <c r="AU583" s="224" t="s">
        <v>42</v>
      </c>
      <c r="AV583" s="223" t="s">
        <v>42</v>
      </c>
      <c r="AW583" s="223" t="s">
        <v>19</v>
      </c>
      <c r="AX583" s="223" t="s">
        <v>37</v>
      </c>
      <c r="AY583" s="224" t="s">
        <v>106</v>
      </c>
    </row>
    <row r="584" spans="2:65" s="223" customFormat="1" x14ac:dyDescent="0.3">
      <c r="B584" s="228"/>
      <c r="D584" s="232" t="s">
        <v>115</v>
      </c>
      <c r="E584" s="224" t="s">
        <v>1</v>
      </c>
      <c r="F584" s="231" t="s">
        <v>609</v>
      </c>
      <c r="H584" s="230">
        <v>239.9</v>
      </c>
      <c r="I584" s="229"/>
      <c r="L584" s="228"/>
      <c r="M584" s="227"/>
      <c r="N584" s="226"/>
      <c r="O584" s="226"/>
      <c r="P584" s="226"/>
      <c r="Q584" s="226"/>
      <c r="R584" s="226"/>
      <c r="S584" s="226"/>
      <c r="T584" s="225"/>
      <c r="AT584" s="224" t="s">
        <v>115</v>
      </c>
      <c r="AU584" s="224" t="s">
        <v>42</v>
      </c>
      <c r="AV584" s="223" t="s">
        <v>42</v>
      </c>
      <c r="AW584" s="223" t="s">
        <v>19</v>
      </c>
      <c r="AX584" s="223" t="s">
        <v>37</v>
      </c>
      <c r="AY584" s="224" t="s">
        <v>106</v>
      </c>
    </row>
    <row r="585" spans="2:65" s="223" customFormat="1" x14ac:dyDescent="0.3">
      <c r="B585" s="228"/>
      <c r="D585" s="236" t="s">
        <v>115</v>
      </c>
      <c r="E585" s="235" t="s">
        <v>1</v>
      </c>
      <c r="F585" s="234" t="s">
        <v>779</v>
      </c>
      <c r="H585" s="233">
        <v>4.0599999999999996</v>
      </c>
      <c r="I585" s="229"/>
      <c r="L585" s="228"/>
      <c r="M585" s="227"/>
      <c r="N585" s="226"/>
      <c r="O585" s="226"/>
      <c r="P585" s="226"/>
      <c r="Q585" s="226"/>
      <c r="R585" s="226"/>
      <c r="S585" s="226"/>
      <c r="T585" s="225"/>
      <c r="AT585" s="224" t="s">
        <v>115</v>
      </c>
      <c r="AU585" s="224" t="s">
        <v>42</v>
      </c>
      <c r="AV585" s="223" t="s">
        <v>42</v>
      </c>
      <c r="AW585" s="223" t="s">
        <v>19</v>
      </c>
      <c r="AX585" s="223" t="s">
        <v>37</v>
      </c>
      <c r="AY585" s="224" t="s">
        <v>106</v>
      </c>
    </row>
    <row r="586" spans="2:65" s="184" customFormat="1" ht="22.5" customHeight="1" x14ac:dyDescent="0.3">
      <c r="B586" s="203"/>
      <c r="C586" s="202" t="s">
        <v>844</v>
      </c>
      <c r="D586" s="202" t="s">
        <v>108</v>
      </c>
      <c r="E586" s="201" t="s">
        <v>781</v>
      </c>
      <c r="F586" s="196" t="s">
        <v>782</v>
      </c>
      <c r="G586" s="200" t="s">
        <v>111</v>
      </c>
      <c r="H586" s="199">
        <v>146.70599999999999</v>
      </c>
      <c r="I586" s="198"/>
      <c r="J586" s="197">
        <f>ROUND(I586*H586,2)</f>
        <v>0</v>
      </c>
      <c r="K586" s="196" t="s">
        <v>112</v>
      </c>
      <c r="L586" s="185"/>
      <c r="M586" s="195" t="s">
        <v>1</v>
      </c>
      <c r="N586" s="220" t="s">
        <v>26</v>
      </c>
      <c r="O586" s="219"/>
      <c r="P586" s="218">
        <f>O586*H586</f>
        <v>0</v>
      </c>
      <c r="Q586" s="218">
        <v>0</v>
      </c>
      <c r="R586" s="218">
        <f>Q586*H586</f>
        <v>0</v>
      </c>
      <c r="S586" s="218">
        <v>0</v>
      </c>
      <c r="T586" s="217">
        <f>S586*H586</f>
        <v>0</v>
      </c>
      <c r="AR586" s="189" t="s">
        <v>189</v>
      </c>
      <c r="AT586" s="189" t="s">
        <v>108</v>
      </c>
      <c r="AU586" s="189" t="s">
        <v>42</v>
      </c>
      <c r="AY586" s="189" t="s">
        <v>106</v>
      </c>
      <c r="BE586" s="190">
        <f>IF(N586="základní",J586,0)</f>
        <v>0</v>
      </c>
      <c r="BF586" s="190">
        <f>IF(N586="snížená",J586,0)</f>
        <v>0</v>
      </c>
      <c r="BG586" s="190">
        <f>IF(N586="zákl. přenesená",J586,0)</f>
        <v>0</v>
      </c>
      <c r="BH586" s="190">
        <f>IF(N586="sníž. přenesená",J586,0)</f>
        <v>0</v>
      </c>
      <c r="BI586" s="190">
        <f>IF(N586="nulová",J586,0)</f>
        <v>0</v>
      </c>
      <c r="BJ586" s="189" t="s">
        <v>38</v>
      </c>
      <c r="BK586" s="190">
        <f>ROUND(I586*H586,2)</f>
        <v>0</v>
      </c>
      <c r="BL586" s="189" t="s">
        <v>189</v>
      </c>
      <c r="BM586" s="189" t="s">
        <v>783</v>
      </c>
    </row>
    <row r="587" spans="2:65" s="239" customFormat="1" x14ac:dyDescent="0.3">
      <c r="B587" s="244"/>
      <c r="D587" s="232" t="s">
        <v>115</v>
      </c>
      <c r="E587" s="240" t="s">
        <v>1</v>
      </c>
      <c r="F587" s="246" t="s">
        <v>784</v>
      </c>
      <c r="H587" s="240" t="s">
        <v>1</v>
      </c>
      <c r="I587" s="245"/>
      <c r="L587" s="244"/>
      <c r="M587" s="243"/>
      <c r="N587" s="242"/>
      <c r="O587" s="242"/>
      <c r="P587" s="242"/>
      <c r="Q587" s="242"/>
      <c r="R587" s="242"/>
      <c r="S587" s="242"/>
      <c r="T587" s="241"/>
      <c r="AT587" s="240" t="s">
        <v>115</v>
      </c>
      <c r="AU587" s="240" t="s">
        <v>42</v>
      </c>
      <c r="AV587" s="239" t="s">
        <v>38</v>
      </c>
      <c r="AW587" s="239" t="s">
        <v>19</v>
      </c>
      <c r="AX587" s="239" t="s">
        <v>37</v>
      </c>
      <c r="AY587" s="240" t="s">
        <v>106</v>
      </c>
    </row>
    <row r="588" spans="2:65" s="223" customFormat="1" x14ac:dyDescent="0.3">
      <c r="B588" s="228"/>
      <c r="D588" s="232" t="s">
        <v>115</v>
      </c>
      <c r="E588" s="224" t="s">
        <v>1</v>
      </c>
      <c r="F588" s="231" t="s">
        <v>785</v>
      </c>
      <c r="H588" s="230">
        <v>8</v>
      </c>
      <c r="I588" s="229"/>
      <c r="L588" s="228"/>
      <c r="M588" s="227"/>
      <c r="N588" s="226"/>
      <c r="O588" s="226"/>
      <c r="P588" s="226"/>
      <c r="Q588" s="226"/>
      <c r="R588" s="226"/>
      <c r="S588" s="226"/>
      <c r="T588" s="225"/>
      <c r="AT588" s="224" t="s">
        <v>115</v>
      </c>
      <c r="AU588" s="224" t="s">
        <v>42</v>
      </c>
      <c r="AV588" s="223" t="s">
        <v>42</v>
      </c>
      <c r="AW588" s="223" t="s">
        <v>19</v>
      </c>
      <c r="AX588" s="223" t="s">
        <v>37</v>
      </c>
      <c r="AY588" s="224" t="s">
        <v>106</v>
      </c>
    </row>
    <row r="589" spans="2:65" s="223" customFormat="1" x14ac:dyDescent="0.3">
      <c r="B589" s="228"/>
      <c r="D589" s="232" t="s">
        <v>115</v>
      </c>
      <c r="E589" s="224" t="s">
        <v>1</v>
      </c>
      <c r="F589" s="231" t="s">
        <v>786</v>
      </c>
      <c r="H589" s="230">
        <v>26.16</v>
      </c>
      <c r="I589" s="229"/>
      <c r="L589" s="228"/>
      <c r="M589" s="227"/>
      <c r="N589" s="226"/>
      <c r="O589" s="226"/>
      <c r="P589" s="226"/>
      <c r="Q589" s="226"/>
      <c r="R589" s="226"/>
      <c r="S589" s="226"/>
      <c r="T589" s="225"/>
      <c r="AT589" s="224" t="s">
        <v>115</v>
      </c>
      <c r="AU589" s="224" t="s">
        <v>42</v>
      </c>
      <c r="AV589" s="223" t="s">
        <v>42</v>
      </c>
      <c r="AW589" s="223" t="s">
        <v>19</v>
      </c>
      <c r="AX589" s="223" t="s">
        <v>37</v>
      </c>
      <c r="AY589" s="224" t="s">
        <v>106</v>
      </c>
    </row>
    <row r="590" spans="2:65" s="223" customFormat="1" x14ac:dyDescent="0.3">
      <c r="B590" s="228"/>
      <c r="D590" s="232" t="s">
        <v>115</v>
      </c>
      <c r="E590" s="224" t="s">
        <v>1</v>
      </c>
      <c r="F590" s="231" t="s">
        <v>787</v>
      </c>
      <c r="H590" s="230">
        <v>8</v>
      </c>
      <c r="I590" s="229"/>
      <c r="L590" s="228"/>
      <c r="M590" s="227"/>
      <c r="N590" s="226"/>
      <c r="O590" s="226"/>
      <c r="P590" s="226"/>
      <c r="Q590" s="226"/>
      <c r="R590" s="226"/>
      <c r="S590" s="226"/>
      <c r="T590" s="225"/>
      <c r="AT590" s="224" t="s">
        <v>115</v>
      </c>
      <c r="AU590" s="224" t="s">
        <v>42</v>
      </c>
      <c r="AV590" s="223" t="s">
        <v>42</v>
      </c>
      <c r="AW590" s="223" t="s">
        <v>19</v>
      </c>
      <c r="AX590" s="223" t="s">
        <v>37</v>
      </c>
      <c r="AY590" s="224" t="s">
        <v>106</v>
      </c>
    </row>
    <row r="591" spans="2:65" s="223" customFormat="1" x14ac:dyDescent="0.3">
      <c r="B591" s="228"/>
      <c r="D591" s="232" t="s">
        <v>115</v>
      </c>
      <c r="E591" s="224" t="s">
        <v>1</v>
      </c>
      <c r="F591" s="231" t="s">
        <v>788</v>
      </c>
      <c r="H591" s="230">
        <v>26.16</v>
      </c>
      <c r="I591" s="229"/>
      <c r="L591" s="228"/>
      <c r="M591" s="227"/>
      <c r="N591" s="226"/>
      <c r="O591" s="226"/>
      <c r="P591" s="226"/>
      <c r="Q591" s="226"/>
      <c r="R591" s="226"/>
      <c r="S591" s="226"/>
      <c r="T591" s="225"/>
      <c r="AT591" s="224" t="s">
        <v>115</v>
      </c>
      <c r="AU591" s="224" t="s">
        <v>42</v>
      </c>
      <c r="AV591" s="223" t="s">
        <v>42</v>
      </c>
      <c r="AW591" s="223" t="s">
        <v>19</v>
      </c>
      <c r="AX591" s="223" t="s">
        <v>37</v>
      </c>
      <c r="AY591" s="224" t="s">
        <v>106</v>
      </c>
    </row>
    <row r="592" spans="2:65" s="239" customFormat="1" x14ac:dyDescent="0.3">
      <c r="B592" s="244"/>
      <c r="D592" s="232" t="s">
        <v>115</v>
      </c>
      <c r="E592" s="240" t="s">
        <v>1</v>
      </c>
      <c r="F592" s="246" t="s">
        <v>439</v>
      </c>
      <c r="H592" s="240" t="s">
        <v>1</v>
      </c>
      <c r="I592" s="245"/>
      <c r="L592" s="244"/>
      <c r="M592" s="243"/>
      <c r="N592" s="242"/>
      <c r="O592" s="242"/>
      <c r="P592" s="242"/>
      <c r="Q592" s="242"/>
      <c r="R592" s="242"/>
      <c r="S592" s="242"/>
      <c r="T592" s="241"/>
      <c r="AT592" s="240" t="s">
        <v>115</v>
      </c>
      <c r="AU592" s="240" t="s">
        <v>42</v>
      </c>
      <c r="AV592" s="239" t="s">
        <v>38</v>
      </c>
      <c r="AW592" s="239" t="s">
        <v>19</v>
      </c>
      <c r="AX592" s="239" t="s">
        <v>37</v>
      </c>
      <c r="AY592" s="240" t="s">
        <v>106</v>
      </c>
    </row>
    <row r="593" spans="2:65" s="223" customFormat="1" x14ac:dyDescent="0.3">
      <c r="B593" s="228"/>
      <c r="D593" s="232" t="s">
        <v>115</v>
      </c>
      <c r="E593" s="224" t="s">
        <v>1</v>
      </c>
      <c r="F593" s="231" t="s">
        <v>440</v>
      </c>
      <c r="H593" s="230">
        <v>67.686000000000007</v>
      </c>
      <c r="I593" s="229"/>
      <c r="L593" s="228"/>
      <c r="M593" s="227"/>
      <c r="N593" s="226"/>
      <c r="O593" s="226"/>
      <c r="P593" s="226"/>
      <c r="Q593" s="226"/>
      <c r="R593" s="226"/>
      <c r="S593" s="226"/>
      <c r="T593" s="225"/>
      <c r="AT593" s="224" t="s">
        <v>115</v>
      </c>
      <c r="AU593" s="224" t="s">
        <v>42</v>
      </c>
      <c r="AV593" s="223" t="s">
        <v>42</v>
      </c>
      <c r="AW593" s="223" t="s">
        <v>19</v>
      </c>
      <c r="AX593" s="223" t="s">
        <v>37</v>
      </c>
      <c r="AY593" s="224" t="s">
        <v>106</v>
      </c>
    </row>
    <row r="594" spans="2:65" s="239" customFormat="1" x14ac:dyDescent="0.3">
      <c r="B594" s="244"/>
      <c r="D594" s="232" t="s">
        <v>115</v>
      </c>
      <c r="E594" s="240" t="s">
        <v>1</v>
      </c>
      <c r="F594" s="246" t="s">
        <v>270</v>
      </c>
      <c r="H594" s="240" t="s">
        <v>1</v>
      </c>
      <c r="I594" s="245"/>
      <c r="L594" s="244"/>
      <c r="M594" s="243"/>
      <c r="N594" s="242"/>
      <c r="O594" s="242"/>
      <c r="P594" s="242"/>
      <c r="Q594" s="242"/>
      <c r="R594" s="242"/>
      <c r="S594" s="242"/>
      <c r="T594" s="241"/>
      <c r="AT594" s="240" t="s">
        <v>115</v>
      </c>
      <c r="AU594" s="240" t="s">
        <v>42</v>
      </c>
      <c r="AV594" s="239" t="s">
        <v>38</v>
      </c>
      <c r="AW594" s="239" t="s">
        <v>19</v>
      </c>
      <c r="AX594" s="239" t="s">
        <v>37</v>
      </c>
      <c r="AY594" s="240" t="s">
        <v>106</v>
      </c>
    </row>
    <row r="595" spans="2:65" s="223" customFormat="1" x14ac:dyDescent="0.3">
      <c r="B595" s="228"/>
      <c r="D595" s="236" t="s">
        <v>115</v>
      </c>
      <c r="E595" s="235" t="s">
        <v>1</v>
      </c>
      <c r="F595" s="234" t="s">
        <v>789</v>
      </c>
      <c r="H595" s="233">
        <v>10.7</v>
      </c>
      <c r="I595" s="229"/>
      <c r="L595" s="228"/>
      <c r="M595" s="227"/>
      <c r="N595" s="226"/>
      <c r="O595" s="226"/>
      <c r="P595" s="226"/>
      <c r="Q595" s="226"/>
      <c r="R595" s="226"/>
      <c r="S595" s="226"/>
      <c r="T595" s="225"/>
      <c r="AT595" s="224" t="s">
        <v>115</v>
      </c>
      <c r="AU595" s="224" t="s">
        <v>42</v>
      </c>
      <c r="AV595" s="223" t="s">
        <v>42</v>
      </c>
      <c r="AW595" s="223" t="s">
        <v>19</v>
      </c>
      <c r="AX595" s="223" t="s">
        <v>37</v>
      </c>
      <c r="AY595" s="224" t="s">
        <v>106</v>
      </c>
    </row>
    <row r="596" spans="2:65" s="184" customFormat="1" ht="22.5" customHeight="1" x14ac:dyDescent="0.3">
      <c r="B596" s="203"/>
      <c r="C596" s="256" t="s">
        <v>849</v>
      </c>
      <c r="D596" s="256" t="s">
        <v>175</v>
      </c>
      <c r="E596" s="255" t="s">
        <v>791</v>
      </c>
      <c r="F596" s="250" t="s">
        <v>792</v>
      </c>
      <c r="G596" s="254" t="s">
        <v>160</v>
      </c>
      <c r="H596" s="253">
        <v>0.12</v>
      </c>
      <c r="I596" s="252"/>
      <c r="J596" s="251">
        <f>ROUND(I596*H596,2)</f>
        <v>0</v>
      </c>
      <c r="K596" s="250" t="s">
        <v>112</v>
      </c>
      <c r="L596" s="249"/>
      <c r="M596" s="248" t="s">
        <v>1</v>
      </c>
      <c r="N596" s="247" t="s">
        <v>26</v>
      </c>
      <c r="O596" s="219"/>
      <c r="P596" s="218">
        <f>O596*H596</f>
        <v>0</v>
      </c>
      <c r="Q596" s="218">
        <v>1</v>
      </c>
      <c r="R596" s="218">
        <f>Q596*H596</f>
        <v>0.12</v>
      </c>
      <c r="S596" s="218">
        <v>0</v>
      </c>
      <c r="T596" s="217">
        <f>S596*H596</f>
        <v>0</v>
      </c>
      <c r="AR596" s="189" t="s">
        <v>293</v>
      </c>
      <c r="AT596" s="189" t="s">
        <v>175</v>
      </c>
      <c r="AU596" s="189" t="s">
        <v>42</v>
      </c>
      <c r="AY596" s="189" t="s">
        <v>106</v>
      </c>
      <c r="BE596" s="190">
        <f>IF(N596="základní",J596,0)</f>
        <v>0</v>
      </c>
      <c r="BF596" s="190">
        <f>IF(N596="snížená",J596,0)</f>
        <v>0</v>
      </c>
      <c r="BG596" s="190">
        <f>IF(N596="zákl. přenesená",J596,0)</f>
        <v>0</v>
      </c>
      <c r="BH596" s="190">
        <f>IF(N596="sníž. přenesená",J596,0)</f>
        <v>0</v>
      </c>
      <c r="BI596" s="190">
        <f>IF(N596="nulová",J596,0)</f>
        <v>0</v>
      </c>
      <c r="BJ596" s="189" t="s">
        <v>38</v>
      </c>
      <c r="BK596" s="190">
        <f>ROUND(I596*H596,2)</f>
        <v>0</v>
      </c>
      <c r="BL596" s="189" t="s">
        <v>189</v>
      </c>
      <c r="BM596" s="189" t="s">
        <v>793</v>
      </c>
    </row>
    <row r="597" spans="2:65" s="184" customFormat="1" ht="27" x14ac:dyDescent="0.3">
      <c r="B597" s="185"/>
      <c r="D597" s="232" t="s">
        <v>223</v>
      </c>
      <c r="F597" s="260" t="s">
        <v>794</v>
      </c>
      <c r="I597" s="259"/>
      <c r="L597" s="185"/>
      <c r="M597" s="258"/>
      <c r="N597" s="219"/>
      <c r="O597" s="219"/>
      <c r="P597" s="219"/>
      <c r="Q597" s="219"/>
      <c r="R597" s="219"/>
      <c r="S597" s="219"/>
      <c r="T597" s="257"/>
      <c r="AT597" s="189" t="s">
        <v>223</v>
      </c>
      <c r="AU597" s="189" t="s">
        <v>42</v>
      </c>
    </row>
    <row r="598" spans="2:65" s="223" customFormat="1" x14ac:dyDescent="0.3">
      <c r="B598" s="228"/>
      <c r="D598" s="232" t="s">
        <v>115</v>
      </c>
      <c r="E598" s="224" t="s">
        <v>1</v>
      </c>
      <c r="F598" s="231" t="s">
        <v>795</v>
      </c>
      <c r="H598" s="230">
        <v>253.53</v>
      </c>
      <c r="I598" s="229"/>
      <c r="L598" s="228"/>
      <c r="M598" s="227"/>
      <c r="N598" s="226"/>
      <c r="O598" s="226"/>
      <c r="P598" s="226"/>
      <c r="Q598" s="226"/>
      <c r="R598" s="226"/>
      <c r="S598" s="226"/>
      <c r="T598" s="225"/>
      <c r="AT598" s="224" t="s">
        <v>115</v>
      </c>
      <c r="AU598" s="224" t="s">
        <v>42</v>
      </c>
      <c r="AV598" s="223" t="s">
        <v>42</v>
      </c>
      <c r="AW598" s="223" t="s">
        <v>19</v>
      </c>
      <c r="AX598" s="223" t="s">
        <v>37</v>
      </c>
      <c r="AY598" s="224" t="s">
        <v>106</v>
      </c>
    </row>
    <row r="599" spans="2:65" s="223" customFormat="1" x14ac:dyDescent="0.3">
      <c r="B599" s="228"/>
      <c r="D599" s="232" t="s">
        <v>115</v>
      </c>
      <c r="E599" s="224" t="s">
        <v>1</v>
      </c>
      <c r="F599" s="231" t="s">
        <v>796</v>
      </c>
      <c r="H599" s="230">
        <v>146.70599999999999</v>
      </c>
      <c r="I599" s="229"/>
      <c r="L599" s="228"/>
      <c r="M599" s="227"/>
      <c r="N599" s="226"/>
      <c r="O599" s="226"/>
      <c r="P599" s="226"/>
      <c r="Q599" s="226"/>
      <c r="R599" s="226"/>
      <c r="S599" s="226"/>
      <c r="T599" s="225"/>
      <c r="AT599" s="224" t="s">
        <v>115</v>
      </c>
      <c r="AU599" s="224" t="s">
        <v>42</v>
      </c>
      <c r="AV599" s="223" t="s">
        <v>42</v>
      </c>
      <c r="AW599" s="223" t="s">
        <v>19</v>
      </c>
      <c r="AX599" s="223" t="s">
        <v>37</v>
      </c>
      <c r="AY599" s="224" t="s">
        <v>106</v>
      </c>
    </row>
    <row r="600" spans="2:65" s="223" customFormat="1" x14ac:dyDescent="0.3">
      <c r="B600" s="228"/>
      <c r="D600" s="236" t="s">
        <v>115</v>
      </c>
      <c r="F600" s="234" t="s">
        <v>797</v>
      </c>
      <c r="H600" s="233">
        <v>0.12</v>
      </c>
      <c r="I600" s="229"/>
      <c r="L600" s="228"/>
      <c r="M600" s="227"/>
      <c r="N600" s="226"/>
      <c r="O600" s="226"/>
      <c r="P600" s="226"/>
      <c r="Q600" s="226"/>
      <c r="R600" s="226"/>
      <c r="S600" s="226"/>
      <c r="T600" s="225"/>
      <c r="AT600" s="224" t="s">
        <v>115</v>
      </c>
      <c r="AU600" s="224" t="s">
        <v>42</v>
      </c>
      <c r="AV600" s="223" t="s">
        <v>42</v>
      </c>
      <c r="AW600" s="223" t="s">
        <v>2</v>
      </c>
      <c r="AX600" s="223" t="s">
        <v>38</v>
      </c>
      <c r="AY600" s="224" t="s">
        <v>106</v>
      </c>
    </row>
    <row r="601" spans="2:65" s="184" customFormat="1" ht="22.5" customHeight="1" x14ac:dyDescent="0.3">
      <c r="B601" s="203"/>
      <c r="C601" s="202" t="s">
        <v>853</v>
      </c>
      <c r="D601" s="202" t="s">
        <v>108</v>
      </c>
      <c r="E601" s="201" t="s">
        <v>799</v>
      </c>
      <c r="F601" s="196" t="s">
        <v>800</v>
      </c>
      <c r="G601" s="200" t="s">
        <v>111</v>
      </c>
      <c r="H601" s="199">
        <v>239.9</v>
      </c>
      <c r="I601" s="198"/>
      <c r="J601" s="197">
        <f>ROUND(I601*H601,2)</f>
        <v>0</v>
      </c>
      <c r="K601" s="196" t="s">
        <v>259</v>
      </c>
      <c r="L601" s="185"/>
      <c r="M601" s="195" t="s">
        <v>1</v>
      </c>
      <c r="N601" s="220" t="s">
        <v>26</v>
      </c>
      <c r="O601" s="219"/>
      <c r="P601" s="218">
        <f>O601*H601</f>
        <v>0</v>
      </c>
      <c r="Q601" s="218">
        <v>0</v>
      </c>
      <c r="R601" s="218">
        <f>Q601*H601</f>
        <v>0</v>
      </c>
      <c r="S601" s="218">
        <v>0</v>
      </c>
      <c r="T601" s="217">
        <f>S601*H601</f>
        <v>0</v>
      </c>
      <c r="AR601" s="189" t="s">
        <v>189</v>
      </c>
      <c r="AT601" s="189" t="s">
        <v>108</v>
      </c>
      <c r="AU601" s="189" t="s">
        <v>42</v>
      </c>
      <c r="AY601" s="189" t="s">
        <v>106</v>
      </c>
      <c r="BE601" s="190">
        <f>IF(N601="základní",J601,0)</f>
        <v>0</v>
      </c>
      <c r="BF601" s="190">
        <f>IF(N601="snížená",J601,0)</f>
        <v>0</v>
      </c>
      <c r="BG601" s="190">
        <f>IF(N601="zákl. přenesená",J601,0)</f>
        <v>0</v>
      </c>
      <c r="BH601" s="190">
        <f>IF(N601="sníž. přenesená",J601,0)</f>
        <v>0</v>
      </c>
      <c r="BI601" s="190">
        <f>IF(N601="nulová",J601,0)</f>
        <v>0</v>
      </c>
      <c r="BJ601" s="189" t="s">
        <v>38</v>
      </c>
      <c r="BK601" s="190">
        <f>ROUND(I601*H601,2)</f>
        <v>0</v>
      </c>
      <c r="BL601" s="189" t="s">
        <v>189</v>
      </c>
      <c r="BM601" s="189" t="s">
        <v>801</v>
      </c>
    </row>
    <row r="602" spans="2:65" s="223" customFormat="1" x14ac:dyDescent="0.3">
      <c r="B602" s="228"/>
      <c r="D602" s="236" t="s">
        <v>115</v>
      </c>
      <c r="E602" s="235" t="s">
        <v>1</v>
      </c>
      <c r="F602" s="234" t="s">
        <v>609</v>
      </c>
      <c r="H602" s="233">
        <v>239.9</v>
      </c>
      <c r="I602" s="229"/>
      <c r="L602" s="228"/>
      <c r="M602" s="227"/>
      <c r="N602" s="226"/>
      <c r="O602" s="226"/>
      <c r="P602" s="226"/>
      <c r="Q602" s="226"/>
      <c r="R602" s="226"/>
      <c r="S602" s="226"/>
      <c r="T602" s="225"/>
      <c r="AT602" s="224" t="s">
        <v>115</v>
      </c>
      <c r="AU602" s="224" t="s">
        <v>42</v>
      </c>
      <c r="AV602" s="223" t="s">
        <v>42</v>
      </c>
      <c r="AW602" s="223" t="s">
        <v>19</v>
      </c>
      <c r="AX602" s="223" t="s">
        <v>37</v>
      </c>
      <c r="AY602" s="224" t="s">
        <v>106</v>
      </c>
    </row>
    <row r="603" spans="2:65" s="184" customFormat="1" ht="22.5" customHeight="1" x14ac:dyDescent="0.3">
      <c r="B603" s="203"/>
      <c r="C603" s="256" t="s">
        <v>859</v>
      </c>
      <c r="D603" s="256" t="s">
        <v>175</v>
      </c>
      <c r="E603" s="255" t="s">
        <v>803</v>
      </c>
      <c r="F603" s="250" t="s">
        <v>804</v>
      </c>
      <c r="G603" s="254" t="s">
        <v>111</v>
      </c>
      <c r="H603" s="253">
        <v>275.88499999999999</v>
      </c>
      <c r="I603" s="252"/>
      <c r="J603" s="251">
        <f>ROUND(I603*H603,2)</f>
        <v>0</v>
      </c>
      <c r="K603" s="250" t="s">
        <v>259</v>
      </c>
      <c r="L603" s="249"/>
      <c r="M603" s="248" t="s">
        <v>1</v>
      </c>
      <c r="N603" s="247" t="s">
        <v>26</v>
      </c>
      <c r="O603" s="219"/>
      <c r="P603" s="218">
        <f>O603*H603</f>
        <v>0</v>
      </c>
      <c r="Q603" s="218">
        <v>6.4000000000000005E-4</v>
      </c>
      <c r="R603" s="218">
        <f>Q603*H603</f>
        <v>0.17656640000000001</v>
      </c>
      <c r="S603" s="218">
        <v>0</v>
      </c>
      <c r="T603" s="217">
        <f>S603*H603</f>
        <v>0</v>
      </c>
      <c r="AR603" s="189" t="s">
        <v>293</v>
      </c>
      <c r="AT603" s="189" t="s">
        <v>175</v>
      </c>
      <c r="AU603" s="189" t="s">
        <v>42</v>
      </c>
      <c r="AY603" s="189" t="s">
        <v>106</v>
      </c>
      <c r="BE603" s="190">
        <f>IF(N603="základní",J603,0)</f>
        <v>0</v>
      </c>
      <c r="BF603" s="190">
        <f>IF(N603="snížená",J603,0)</f>
        <v>0</v>
      </c>
      <c r="BG603" s="190">
        <f>IF(N603="zákl. přenesená",J603,0)</f>
        <v>0</v>
      </c>
      <c r="BH603" s="190">
        <f>IF(N603="sníž. přenesená",J603,0)</f>
        <v>0</v>
      </c>
      <c r="BI603" s="190">
        <f>IF(N603="nulová",J603,0)</f>
        <v>0</v>
      </c>
      <c r="BJ603" s="189" t="s">
        <v>38</v>
      </c>
      <c r="BK603" s="190">
        <f>ROUND(I603*H603,2)</f>
        <v>0</v>
      </c>
      <c r="BL603" s="189" t="s">
        <v>189</v>
      </c>
      <c r="BM603" s="189" t="s">
        <v>805</v>
      </c>
    </row>
    <row r="604" spans="2:65" s="223" customFormat="1" x14ac:dyDescent="0.3">
      <c r="B604" s="228"/>
      <c r="D604" s="236" t="s">
        <v>115</v>
      </c>
      <c r="F604" s="234" t="s">
        <v>806</v>
      </c>
      <c r="H604" s="233">
        <v>275.88499999999999</v>
      </c>
      <c r="I604" s="229"/>
      <c r="L604" s="228"/>
      <c r="M604" s="227"/>
      <c r="N604" s="226"/>
      <c r="O604" s="226"/>
      <c r="P604" s="226"/>
      <c r="Q604" s="226"/>
      <c r="R604" s="226"/>
      <c r="S604" s="226"/>
      <c r="T604" s="225"/>
      <c r="AT604" s="224" t="s">
        <v>115</v>
      </c>
      <c r="AU604" s="224" t="s">
        <v>42</v>
      </c>
      <c r="AV604" s="223" t="s">
        <v>42</v>
      </c>
      <c r="AW604" s="223" t="s">
        <v>2</v>
      </c>
      <c r="AX604" s="223" t="s">
        <v>38</v>
      </c>
      <c r="AY604" s="224" t="s">
        <v>106</v>
      </c>
    </row>
    <row r="605" spans="2:65" s="184" customFormat="1" ht="22.5" customHeight="1" x14ac:dyDescent="0.3">
      <c r="B605" s="203"/>
      <c r="C605" s="202" t="s">
        <v>864</v>
      </c>
      <c r="D605" s="202" t="s">
        <v>108</v>
      </c>
      <c r="E605" s="201" t="s">
        <v>808</v>
      </c>
      <c r="F605" s="196" t="s">
        <v>809</v>
      </c>
      <c r="G605" s="200" t="s">
        <v>111</v>
      </c>
      <c r="H605" s="199">
        <v>253.53</v>
      </c>
      <c r="I605" s="198"/>
      <c r="J605" s="197">
        <f>ROUND(I605*H605,2)</f>
        <v>0</v>
      </c>
      <c r="K605" s="196" t="s">
        <v>112</v>
      </c>
      <c r="L605" s="185"/>
      <c r="M605" s="195" t="s">
        <v>1</v>
      </c>
      <c r="N605" s="220" t="s">
        <v>26</v>
      </c>
      <c r="O605" s="219"/>
      <c r="P605" s="218">
        <f>O605*H605</f>
        <v>0</v>
      </c>
      <c r="Q605" s="218">
        <v>4.0000000000000002E-4</v>
      </c>
      <c r="R605" s="218">
        <f>Q605*H605</f>
        <v>0.101412</v>
      </c>
      <c r="S605" s="218">
        <v>0</v>
      </c>
      <c r="T605" s="217">
        <f>S605*H605</f>
        <v>0</v>
      </c>
      <c r="AR605" s="189" t="s">
        <v>189</v>
      </c>
      <c r="AT605" s="189" t="s">
        <v>108</v>
      </c>
      <c r="AU605" s="189" t="s">
        <v>42</v>
      </c>
      <c r="AY605" s="189" t="s">
        <v>106</v>
      </c>
      <c r="BE605" s="190">
        <f>IF(N605="základní",J605,0)</f>
        <v>0</v>
      </c>
      <c r="BF605" s="190">
        <f>IF(N605="snížená",J605,0)</f>
        <v>0</v>
      </c>
      <c r="BG605" s="190">
        <f>IF(N605="zákl. přenesená",J605,0)</f>
        <v>0</v>
      </c>
      <c r="BH605" s="190">
        <f>IF(N605="sníž. přenesená",J605,0)</f>
        <v>0</v>
      </c>
      <c r="BI605" s="190">
        <f>IF(N605="nulová",J605,0)</f>
        <v>0</v>
      </c>
      <c r="BJ605" s="189" t="s">
        <v>38</v>
      </c>
      <c r="BK605" s="190">
        <f>ROUND(I605*H605,2)</f>
        <v>0</v>
      </c>
      <c r="BL605" s="189" t="s">
        <v>189</v>
      </c>
      <c r="BM605" s="189" t="s">
        <v>810</v>
      </c>
    </row>
    <row r="606" spans="2:65" s="223" customFormat="1" x14ac:dyDescent="0.3">
      <c r="B606" s="228"/>
      <c r="D606" s="236" t="s">
        <v>115</v>
      </c>
      <c r="E606" s="235" t="s">
        <v>1</v>
      </c>
      <c r="F606" s="234" t="s">
        <v>795</v>
      </c>
      <c r="H606" s="233">
        <v>253.53</v>
      </c>
      <c r="I606" s="229"/>
      <c r="L606" s="228"/>
      <c r="M606" s="227"/>
      <c r="N606" s="226"/>
      <c r="O606" s="226"/>
      <c r="P606" s="226"/>
      <c r="Q606" s="226"/>
      <c r="R606" s="226"/>
      <c r="S606" s="226"/>
      <c r="T606" s="225"/>
      <c r="AT606" s="224" t="s">
        <v>115</v>
      </c>
      <c r="AU606" s="224" t="s">
        <v>42</v>
      </c>
      <c r="AV606" s="223" t="s">
        <v>42</v>
      </c>
      <c r="AW606" s="223" t="s">
        <v>19</v>
      </c>
      <c r="AX606" s="223" t="s">
        <v>37</v>
      </c>
      <c r="AY606" s="224" t="s">
        <v>106</v>
      </c>
    </row>
    <row r="607" spans="2:65" s="184" customFormat="1" ht="22.5" customHeight="1" x14ac:dyDescent="0.3">
      <c r="B607" s="203"/>
      <c r="C607" s="202" t="s">
        <v>869</v>
      </c>
      <c r="D607" s="202" t="s">
        <v>108</v>
      </c>
      <c r="E607" s="201" t="s">
        <v>812</v>
      </c>
      <c r="F607" s="196" t="s">
        <v>813</v>
      </c>
      <c r="G607" s="200" t="s">
        <v>111</v>
      </c>
      <c r="H607" s="199">
        <v>146.70599999999999</v>
      </c>
      <c r="I607" s="198"/>
      <c r="J607" s="197">
        <f>ROUND(I607*H607,2)</f>
        <v>0</v>
      </c>
      <c r="K607" s="196" t="s">
        <v>259</v>
      </c>
      <c r="L607" s="185"/>
      <c r="M607" s="195" t="s">
        <v>1</v>
      </c>
      <c r="N607" s="220" t="s">
        <v>26</v>
      </c>
      <c r="O607" s="219"/>
      <c r="P607" s="218">
        <f>O607*H607</f>
        <v>0</v>
      </c>
      <c r="Q607" s="218">
        <v>4.0000000000000002E-4</v>
      </c>
      <c r="R607" s="218">
        <f>Q607*H607</f>
        <v>5.8682399999999996E-2</v>
      </c>
      <c r="S607" s="218">
        <v>0</v>
      </c>
      <c r="T607" s="217">
        <f>S607*H607</f>
        <v>0</v>
      </c>
      <c r="AR607" s="189" t="s">
        <v>189</v>
      </c>
      <c r="AT607" s="189" t="s">
        <v>108</v>
      </c>
      <c r="AU607" s="189" t="s">
        <v>42</v>
      </c>
      <c r="AY607" s="189" t="s">
        <v>106</v>
      </c>
      <c r="BE607" s="190">
        <f>IF(N607="základní",J607,0)</f>
        <v>0</v>
      </c>
      <c r="BF607" s="190">
        <f>IF(N607="snížená",J607,0)</f>
        <v>0</v>
      </c>
      <c r="BG607" s="190">
        <f>IF(N607="zákl. přenesená",J607,0)</f>
        <v>0</v>
      </c>
      <c r="BH607" s="190">
        <f>IF(N607="sníž. přenesená",J607,0)</f>
        <v>0</v>
      </c>
      <c r="BI607" s="190">
        <f>IF(N607="nulová",J607,0)</f>
        <v>0</v>
      </c>
      <c r="BJ607" s="189" t="s">
        <v>38</v>
      </c>
      <c r="BK607" s="190">
        <f>ROUND(I607*H607,2)</f>
        <v>0</v>
      </c>
      <c r="BL607" s="189" t="s">
        <v>189</v>
      </c>
      <c r="BM607" s="189" t="s">
        <v>814</v>
      </c>
    </row>
    <row r="608" spans="2:65" s="223" customFormat="1" x14ac:dyDescent="0.3">
      <c r="B608" s="228"/>
      <c r="D608" s="236" t="s">
        <v>115</v>
      </c>
      <c r="E608" s="235" t="s">
        <v>1</v>
      </c>
      <c r="F608" s="234" t="s">
        <v>796</v>
      </c>
      <c r="H608" s="233">
        <v>146.70599999999999</v>
      </c>
      <c r="I608" s="229"/>
      <c r="L608" s="228"/>
      <c r="M608" s="227"/>
      <c r="N608" s="226"/>
      <c r="O608" s="226"/>
      <c r="P608" s="226"/>
      <c r="Q608" s="226"/>
      <c r="R608" s="226"/>
      <c r="S608" s="226"/>
      <c r="T608" s="225"/>
      <c r="AT608" s="224" t="s">
        <v>115</v>
      </c>
      <c r="AU608" s="224" t="s">
        <v>42</v>
      </c>
      <c r="AV608" s="223" t="s">
        <v>42</v>
      </c>
      <c r="AW608" s="223" t="s">
        <v>19</v>
      </c>
      <c r="AX608" s="223" t="s">
        <v>37</v>
      </c>
      <c r="AY608" s="224" t="s">
        <v>106</v>
      </c>
    </row>
    <row r="609" spans="2:65" s="184" customFormat="1" ht="22.5" customHeight="1" x14ac:dyDescent="0.3">
      <c r="B609" s="203"/>
      <c r="C609" s="256" t="s">
        <v>876</v>
      </c>
      <c r="D609" s="256" t="s">
        <v>175</v>
      </c>
      <c r="E609" s="255" t="s">
        <v>816</v>
      </c>
      <c r="F609" s="250" t="s">
        <v>817</v>
      </c>
      <c r="G609" s="254" t="s">
        <v>111</v>
      </c>
      <c r="H609" s="253">
        <v>480.28300000000002</v>
      </c>
      <c r="I609" s="252"/>
      <c r="J609" s="251">
        <f>ROUND(I609*H609,2)</f>
        <v>0</v>
      </c>
      <c r="K609" s="250" t="s">
        <v>112</v>
      </c>
      <c r="L609" s="249"/>
      <c r="M609" s="248" t="s">
        <v>1</v>
      </c>
      <c r="N609" s="247" t="s">
        <v>26</v>
      </c>
      <c r="O609" s="219"/>
      <c r="P609" s="218">
        <f>O609*H609</f>
        <v>0</v>
      </c>
      <c r="Q609" s="218">
        <v>3.8800000000000002E-3</v>
      </c>
      <c r="R609" s="218">
        <f>Q609*H609</f>
        <v>1.8634980400000001</v>
      </c>
      <c r="S609" s="218">
        <v>0</v>
      </c>
      <c r="T609" s="217">
        <f>S609*H609</f>
        <v>0</v>
      </c>
      <c r="AR609" s="189" t="s">
        <v>293</v>
      </c>
      <c r="AT609" s="189" t="s">
        <v>175</v>
      </c>
      <c r="AU609" s="189" t="s">
        <v>42</v>
      </c>
      <c r="AY609" s="189" t="s">
        <v>106</v>
      </c>
      <c r="BE609" s="190">
        <f>IF(N609="základní",J609,0)</f>
        <v>0</v>
      </c>
      <c r="BF609" s="190">
        <f>IF(N609="snížená",J609,0)</f>
        <v>0</v>
      </c>
      <c r="BG609" s="190">
        <f>IF(N609="zákl. přenesená",J609,0)</f>
        <v>0</v>
      </c>
      <c r="BH609" s="190">
        <f>IF(N609="sníž. přenesená",J609,0)</f>
        <v>0</v>
      </c>
      <c r="BI609" s="190">
        <f>IF(N609="nulová",J609,0)</f>
        <v>0</v>
      </c>
      <c r="BJ609" s="189" t="s">
        <v>38</v>
      </c>
      <c r="BK609" s="190">
        <f>ROUND(I609*H609,2)</f>
        <v>0</v>
      </c>
      <c r="BL609" s="189" t="s">
        <v>189</v>
      </c>
      <c r="BM609" s="189" t="s">
        <v>818</v>
      </c>
    </row>
    <row r="610" spans="2:65" s="223" customFormat="1" x14ac:dyDescent="0.3">
      <c r="B610" s="228"/>
      <c r="D610" s="232" t="s">
        <v>115</v>
      </c>
      <c r="E610" s="224" t="s">
        <v>1</v>
      </c>
      <c r="F610" s="231" t="s">
        <v>795</v>
      </c>
      <c r="H610" s="230">
        <v>253.53</v>
      </c>
      <c r="I610" s="229"/>
      <c r="L610" s="228"/>
      <c r="M610" s="227"/>
      <c r="N610" s="226"/>
      <c r="O610" s="226"/>
      <c r="P610" s="226"/>
      <c r="Q610" s="226"/>
      <c r="R610" s="226"/>
      <c r="S610" s="226"/>
      <c r="T610" s="225"/>
      <c r="AT610" s="224" t="s">
        <v>115</v>
      </c>
      <c r="AU610" s="224" t="s">
        <v>42</v>
      </c>
      <c r="AV610" s="223" t="s">
        <v>42</v>
      </c>
      <c r="AW610" s="223" t="s">
        <v>19</v>
      </c>
      <c r="AX610" s="223" t="s">
        <v>37</v>
      </c>
      <c r="AY610" s="224" t="s">
        <v>106</v>
      </c>
    </row>
    <row r="611" spans="2:65" s="223" customFormat="1" x14ac:dyDescent="0.3">
      <c r="B611" s="228"/>
      <c r="D611" s="232" t="s">
        <v>115</v>
      </c>
      <c r="E611" s="224" t="s">
        <v>1</v>
      </c>
      <c r="F611" s="231" t="s">
        <v>796</v>
      </c>
      <c r="H611" s="230">
        <v>146.70599999999999</v>
      </c>
      <c r="I611" s="229"/>
      <c r="L611" s="228"/>
      <c r="M611" s="227"/>
      <c r="N611" s="226"/>
      <c r="O611" s="226"/>
      <c r="P611" s="226"/>
      <c r="Q611" s="226"/>
      <c r="R611" s="226"/>
      <c r="S611" s="226"/>
      <c r="T611" s="225"/>
      <c r="AT611" s="224" t="s">
        <v>115</v>
      </c>
      <c r="AU611" s="224" t="s">
        <v>42</v>
      </c>
      <c r="AV611" s="223" t="s">
        <v>42</v>
      </c>
      <c r="AW611" s="223" t="s">
        <v>19</v>
      </c>
      <c r="AX611" s="223" t="s">
        <v>37</v>
      </c>
      <c r="AY611" s="224" t="s">
        <v>106</v>
      </c>
    </row>
    <row r="612" spans="2:65" s="223" customFormat="1" x14ac:dyDescent="0.3">
      <c r="B612" s="228"/>
      <c r="D612" s="236" t="s">
        <v>115</v>
      </c>
      <c r="F612" s="234" t="s">
        <v>819</v>
      </c>
      <c r="H612" s="233">
        <v>480.28300000000002</v>
      </c>
      <c r="I612" s="229"/>
      <c r="L612" s="228"/>
      <c r="M612" s="227"/>
      <c r="N612" s="226"/>
      <c r="O612" s="226"/>
      <c r="P612" s="226"/>
      <c r="Q612" s="226"/>
      <c r="R612" s="226"/>
      <c r="S612" s="226"/>
      <c r="T612" s="225"/>
      <c r="AT612" s="224" t="s">
        <v>115</v>
      </c>
      <c r="AU612" s="224" t="s">
        <v>42</v>
      </c>
      <c r="AV612" s="223" t="s">
        <v>42</v>
      </c>
      <c r="AW612" s="223" t="s">
        <v>2</v>
      </c>
      <c r="AX612" s="223" t="s">
        <v>38</v>
      </c>
      <c r="AY612" s="224" t="s">
        <v>106</v>
      </c>
    </row>
    <row r="613" spans="2:65" s="184" customFormat="1" ht="31.5" customHeight="1" x14ac:dyDescent="0.3">
      <c r="B613" s="203"/>
      <c r="C613" s="202" t="s">
        <v>883</v>
      </c>
      <c r="D613" s="202" t="s">
        <v>108</v>
      </c>
      <c r="E613" s="201" t="s">
        <v>821</v>
      </c>
      <c r="F613" s="196" t="s">
        <v>822</v>
      </c>
      <c r="G613" s="200" t="s">
        <v>111</v>
      </c>
      <c r="H613" s="199">
        <v>85.4</v>
      </c>
      <c r="I613" s="198"/>
      <c r="J613" s="197">
        <f>ROUND(I613*H613,2)</f>
        <v>0</v>
      </c>
      <c r="K613" s="196" t="s">
        <v>259</v>
      </c>
      <c r="L613" s="185"/>
      <c r="M613" s="195" t="s">
        <v>1</v>
      </c>
      <c r="N613" s="220" t="s">
        <v>26</v>
      </c>
      <c r="O613" s="219"/>
      <c r="P613" s="218">
        <f>O613*H613</f>
        <v>0</v>
      </c>
      <c r="Q613" s="218">
        <v>7.1000000000000002E-4</v>
      </c>
      <c r="R613" s="218">
        <f>Q613*H613</f>
        <v>6.0634000000000007E-2</v>
      </c>
      <c r="S613" s="218">
        <v>0</v>
      </c>
      <c r="T613" s="217">
        <f>S613*H613</f>
        <v>0</v>
      </c>
      <c r="AR613" s="189" t="s">
        <v>189</v>
      </c>
      <c r="AT613" s="189" t="s">
        <v>108</v>
      </c>
      <c r="AU613" s="189" t="s">
        <v>42</v>
      </c>
      <c r="AY613" s="189" t="s">
        <v>106</v>
      </c>
      <c r="BE613" s="190">
        <f>IF(N613="základní",J613,0)</f>
        <v>0</v>
      </c>
      <c r="BF613" s="190">
        <f>IF(N613="snížená",J613,0)</f>
        <v>0</v>
      </c>
      <c r="BG613" s="190">
        <f>IF(N613="zákl. přenesená",J613,0)</f>
        <v>0</v>
      </c>
      <c r="BH613" s="190">
        <f>IF(N613="sníž. přenesená",J613,0)</f>
        <v>0</v>
      </c>
      <c r="BI613" s="190">
        <f>IF(N613="nulová",J613,0)</f>
        <v>0</v>
      </c>
      <c r="BJ613" s="189" t="s">
        <v>38</v>
      </c>
      <c r="BK613" s="190">
        <f>ROUND(I613*H613,2)</f>
        <v>0</v>
      </c>
      <c r="BL613" s="189" t="s">
        <v>189</v>
      </c>
      <c r="BM613" s="189" t="s">
        <v>823</v>
      </c>
    </row>
    <row r="614" spans="2:65" s="239" customFormat="1" x14ac:dyDescent="0.3">
      <c r="B614" s="244"/>
      <c r="D614" s="232" t="s">
        <v>115</v>
      </c>
      <c r="E614" s="240" t="s">
        <v>1</v>
      </c>
      <c r="F614" s="246" t="s">
        <v>784</v>
      </c>
      <c r="H614" s="240" t="s">
        <v>1</v>
      </c>
      <c r="I614" s="245"/>
      <c r="L614" s="244"/>
      <c r="M614" s="243"/>
      <c r="N614" s="242"/>
      <c r="O614" s="242"/>
      <c r="P614" s="242"/>
      <c r="Q614" s="242"/>
      <c r="R614" s="242"/>
      <c r="S614" s="242"/>
      <c r="T614" s="241"/>
      <c r="AT614" s="240" t="s">
        <v>115</v>
      </c>
      <c r="AU614" s="240" t="s">
        <v>42</v>
      </c>
      <c r="AV614" s="239" t="s">
        <v>38</v>
      </c>
      <c r="AW614" s="239" t="s">
        <v>19</v>
      </c>
      <c r="AX614" s="239" t="s">
        <v>37</v>
      </c>
      <c r="AY614" s="240" t="s">
        <v>106</v>
      </c>
    </row>
    <row r="615" spans="2:65" s="223" customFormat="1" x14ac:dyDescent="0.3">
      <c r="B615" s="228"/>
      <c r="D615" s="232" t="s">
        <v>115</v>
      </c>
      <c r="E615" s="224" t="s">
        <v>1</v>
      </c>
      <c r="F615" s="231" t="s">
        <v>824</v>
      </c>
      <c r="H615" s="230">
        <v>10</v>
      </c>
      <c r="I615" s="229"/>
      <c r="L615" s="228"/>
      <c r="M615" s="227"/>
      <c r="N615" s="226"/>
      <c r="O615" s="226"/>
      <c r="P615" s="226"/>
      <c r="Q615" s="226"/>
      <c r="R615" s="226"/>
      <c r="S615" s="226"/>
      <c r="T615" s="225"/>
      <c r="AT615" s="224" t="s">
        <v>115</v>
      </c>
      <c r="AU615" s="224" t="s">
        <v>42</v>
      </c>
      <c r="AV615" s="223" t="s">
        <v>42</v>
      </c>
      <c r="AW615" s="223" t="s">
        <v>19</v>
      </c>
      <c r="AX615" s="223" t="s">
        <v>37</v>
      </c>
      <c r="AY615" s="224" t="s">
        <v>106</v>
      </c>
    </row>
    <row r="616" spans="2:65" s="223" customFormat="1" x14ac:dyDescent="0.3">
      <c r="B616" s="228"/>
      <c r="D616" s="232" t="s">
        <v>115</v>
      </c>
      <c r="E616" s="224" t="s">
        <v>1</v>
      </c>
      <c r="F616" s="231" t="s">
        <v>825</v>
      </c>
      <c r="H616" s="230">
        <v>32.700000000000003</v>
      </c>
      <c r="I616" s="229"/>
      <c r="L616" s="228"/>
      <c r="M616" s="227"/>
      <c r="N616" s="226"/>
      <c r="O616" s="226"/>
      <c r="P616" s="226"/>
      <c r="Q616" s="226"/>
      <c r="R616" s="226"/>
      <c r="S616" s="226"/>
      <c r="T616" s="225"/>
      <c r="AT616" s="224" t="s">
        <v>115</v>
      </c>
      <c r="AU616" s="224" t="s">
        <v>42</v>
      </c>
      <c r="AV616" s="223" t="s">
        <v>42</v>
      </c>
      <c r="AW616" s="223" t="s">
        <v>19</v>
      </c>
      <c r="AX616" s="223" t="s">
        <v>37</v>
      </c>
      <c r="AY616" s="224" t="s">
        <v>106</v>
      </c>
    </row>
    <row r="617" spans="2:65" s="223" customFormat="1" x14ac:dyDescent="0.3">
      <c r="B617" s="228"/>
      <c r="D617" s="232" t="s">
        <v>115</v>
      </c>
      <c r="E617" s="224" t="s">
        <v>1</v>
      </c>
      <c r="F617" s="231" t="s">
        <v>826</v>
      </c>
      <c r="H617" s="230">
        <v>10</v>
      </c>
      <c r="I617" s="229"/>
      <c r="L617" s="228"/>
      <c r="M617" s="227"/>
      <c r="N617" s="226"/>
      <c r="O617" s="226"/>
      <c r="P617" s="226"/>
      <c r="Q617" s="226"/>
      <c r="R617" s="226"/>
      <c r="S617" s="226"/>
      <c r="T617" s="225"/>
      <c r="AT617" s="224" t="s">
        <v>115</v>
      </c>
      <c r="AU617" s="224" t="s">
        <v>42</v>
      </c>
      <c r="AV617" s="223" t="s">
        <v>42</v>
      </c>
      <c r="AW617" s="223" t="s">
        <v>19</v>
      </c>
      <c r="AX617" s="223" t="s">
        <v>37</v>
      </c>
      <c r="AY617" s="224" t="s">
        <v>106</v>
      </c>
    </row>
    <row r="618" spans="2:65" s="223" customFormat="1" x14ac:dyDescent="0.3">
      <c r="B618" s="228"/>
      <c r="D618" s="236" t="s">
        <v>115</v>
      </c>
      <c r="E618" s="235" t="s">
        <v>1</v>
      </c>
      <c r="F618" s="234" t="s">
        <v>827</v>
      </c>
      <c r="H618" s="233">
        <v>32.700000000000003</v>
      </c>
      <c r="I618" s="229"/>
      <c r="L618" s="228"/>
      <c r="M618" s="227"/>
      <c r="N618" s="226"/>
      <c r="O618" s="226"/>
      <c r="P618" s="226"/>
      <c r="Q618" s="226"/>
      <c r="R618" s="226"/>
      <c r="S618" s="226"/>
      <c r="T618" s="225"/>
      <c r="AT618" s="224" t="s">
        <v>115</v>
      </c>
      <c r="AU618" s="224" t="s">
        <v>42</v>
      </c>
      <c r="AV618" s="223" t="s">
        <v>42</v>
      </c>
      <c r="AW618" s="223" t="s">
        <v>19</v>
      </c>
      <c r="AX618" s="223" t="s">
        <v>37</v>
      </c>
      <c r="AY618" s="224" t="s">
        <v>106</v>
      </c>
    </row>
    <row r="619" spans="2:65" s="184" customFormat="1" ht="22.5" customHeight="1" x14ac:dyDescent="0.3">
      <c r="B619" s="203"/>
      <c r="C619" s="202" t="s">
        <v>889</v>
      </c>
      <c r="D619" s="202" t="s">
        <v>108</v>
      </c>
      <c r="E619" s="201" t="s">
        <v>829</v>
      </c>
      <c r="F619" s="196" t="s">
        <v>830</v>
      </c>
      <c r="G619" s="200" t="s">
        <v>335</v>
      </c>
      <c r="H619" s="199">
        <v>79.599999999999994</v>
      </c>
      <c r="I619" s="198"/>
      <c r="J619" s="197">
        <f>ROUND(I619*H619,2)</f>
        <v>0</v>
      </c>
      <c r="K619" s="196" t="s">
        <v>259</v>
      </c>
      <c r="L619" s="185"/>
      <c r="M619" s="195" t="s">
        <v>1</v>
      </c>
      <c r="N619" s="220" t="s">
        <v>26</v>
      </c>
      <c r="O619" s="219"/>
      <c r="P619" s="218">
        <f>O619*H619</f>
        <v>0</v>
      </c>
      <c r="Q619" s="218">
        <v>2.7999999999999998E-4</v>
      </c>
      <c r="R619" s="218">
        <f>Q619*H619</f>
        <v>2.2287999999999995E-2</v>
      </c>
      <c r="S619" s="218">
        <v>0</v>
      </c>
      <c r="T619" s="217">
        <f>S619*H619</f>
        <v>0</v>
      </c>
      <c r="AR619" s="189" t="s">
        <v>189</v>
      </c>
      <c r="AT619" s="189" t="s">
        <v>108</v>
      </c>
      <c r="AU619" s="189" t="s">
        <v>42</v>
      </c>
      <c r="AY619" s="189" t="s">
        <v>106</v>
      </c>
      <c r="BE619" s="190">
        <f>IF(N619="základní",J619,0)</f>
        <v>0</v>
      </c>
      <c r="BF619" s="190">
        <f>IF(N619="snížená",J619,0)</f>
        <v>0</v>
      </c>
      <c r="BG619" s="190">
        <f>IF(N619="zákl. přenesená",J619,0)</f>
        <v>0</v>
      </c>
      <c r="BH619" s="190">
        <f>IF(N619="sníž. přenesená",J619,0)</f>
        <v>0</v>
      </c>
      <c r="BI619" s="190">
        <f>IF(N619="nulová",J619,0)</f>
        <v>0</v>
      </c>
      <c r="BJ619" s="189" t="s">
        <v>38</v>
      </c>
      <c r="BK619" s="190">
        <f>ROUND(I619*H619,2)</f>
        <v>0</v>
      </c>
      <c r="BL619" s="189" t="s">
        <v>189</v>
      </c>
      <c r="BM619" s="189" t="s">
        <v>831</v>
      </c>
    </row>
    <row r="620" spans="2:65" s="223" customFormat="1" x14ac:dyDescent="0.3">
      <c r="B620" s="228"/>
      <c r="D620" s="236" t="s">
        <v>115</v>
      </c>
      <c r="E620" s="235" t="s">
        <v>1</v>
      </c>
      <c r="F620" s="234" t="s">
        <v>832</v>
      </c>
      <c r="H620" s="233">
        <v>79.599999999999994</v>
      </c>
      <c r="I620" s="229"/>
      <c r="L620" s="228"/>
      <c r="M620" s="227"/>
      <c r="N620" s="226"/>
      <c r="O620" s="226"/>
      <c r="P620" s="226"/>
      <c r="Q620" s="226"/>
      <c r="R620" s="226"/>
      <c r="S620" s="226"/>
      <c r="T620" s="225"/>
      <c r="AT620" s="224" t="s">
        <v>115</v>
      </c>
      <c r="AU620" s="224" t="s">
        <v>42</v>
      </c>
      <c r="AV620" s="223" t="s">
        <v>42</v>
      </c>
      <c r="AW620" s="223" t="s">
        <v>19</v>
      </c>
      <c r="AX620" s="223" t="s">
        <v>37</v>
      </c>
      <c r="AY620" s="224" t="s">
        <v>106</v>
      </c>
    </row>
    <row r="621" spans="2:65" s="184" customFormat="1" ht="22.5" customHeight="1" x14ac:dyDescent="0.3">
      <c r="B621" s="203"/>
      <c r="C621" s="202" t="s">
        <v>895</v>
      </c>
      <c r="D621" s="202" t="s">
        <v>108</v>
      </c>
      <c r="E621" s="201" t="s">
        <v>834</v>
      </c>
      <c r="F621" s="196" t="s">
        <v>835</v>
      </c>
      <c r="G621" s="200" t="s">
        <v>160</v>
      </c>
      <c r="H621" s="199">
        <v>2.403</v>
      </c>
      <c r="I621" s="198"/>
      <c r="J621" s="197">
        <f>ROUND(I621*H621,2)</f>
        <v>0</v>
      </c>
      <c r="K621" s="196" t="s">
        <v>112</v>
      </c>
      <c r="L621" s="185"/>
      <c r="M621" s="195" t="s">
        <v>1</v>
      </c>
      <c r="N621" s="220" t="s">
        <v>26</v>
      </c>
      <c r="O621" s="219"/>
      <c r="P621" s="218">
        <f>O621*H621</f>
        <v>0</v>
      </c>
      <c r="Q621" s="218">
        <v>0</v>
      </c>
      <c r="R621" s="218">
        <f>Q621*H621</f>
        <v>0</v>
      </c>
      <c r="S621" s="218">
        <v>0</v>
      </c>
      <c r="T621" s="217">
        <f>S621*H621</f>
        <v>0</v>
      </c>
      <c r="AR621" s="189" t="s">
        <v>189</v>
      </c>
      <c r="AT621" s="189" t="s">
        <v>108</v>
      </c>
      <c r="AU621" s="189" t="s">
        <v>42</v>
      </c>
      <c r="AY621" s="189" t="s">
        <v>106</v>
      </c>
      <c r="BE621" s="190">
        <f>IF(N621="základní",J621,0)</f>
        <v>0</v>
      </c>
      <c r="BF621" s="190">
        <f>IF(N621="snížená",J621,0)</f>
        <v>0</v>
      </c>
      <c r="BG621" s="190">
        <f>IF(N621="zákl. přenesená",J621,0)</f>
        <v>0</v>
      </c>
      <c r="BH621" s="190">
        <f>IF(N621="sníž. přenesená",J621,0)</f>
        <v>0</v>
      </c>
      <c r="BI621" s="190">
        <f>IF(N621="nulová",J621,0)</f>
        <v>0</v>
      </c>
      <c r="BJ621" s="189" t="s">
        <v>38</v>
      </c>
      <c r="BK621" s="190">
        <f>ROUND(I621*H621,2)</f>
        <v>0</v>
      </c>
      <c r="BL621" s="189" t="s">
        <v>189</v>
      </c>
      <c r="BM621" s="189" t="s">
        <v>836</v>
      </c>
    </row>
    <row r="622" spans="2:65" s="204" customFormat="1" ht="29.85" customHeight="1" x14ac:dyDescent="0.3">
      <c r="B622" s="212"/>
      <c r="D622" s="216" t="s">
        <v>36</v>
      </c>
      <c r="E622" s="215" t="s">
        <v>837</v>
      </c>
      <c r="F622" s="215" t="s">
        <v>838</v>
      </c>
      <c r="I622" s="214"/>
      <c r="J622" s="213">
        <f>BK622</f>
        <v>0</v>
      </c>
      <c r="L622" s="212"/>
      <c r="M622" s="211"/>
      <c r="N622" s="209"/>
      <c r="O622" s="209"/>
      <c r="P622" s="210">
        <f>SUM(P623:P658)</f>
        <v>0</v>
      </c>
      <c r="Q622" s="209"/>
      <c r="R622" s="210">
        <f>SUM(R623:R658)</f>
        <v>2.7109260750000006</v>
      </c>
      <c r="S622" s="209"/>
      <c r="T622" s="208">
        <f>SUM(T623:T658)</f>
        <v>0</v>
      </c>
      <c r="AR622" s="206" t="s">
        <v>42</v>
      </c>
      <c r="AT622" s="207" t="s">
        <v>36</v>
      </c>
      <c r="AU622" s="207" t="s">
        <v>38</v>
      </c>
      <c r="AY622" s="206" t="s">
        <v>106</v>
      </c>
      <c r="BK622" s="205">
        <f>SUM(BK623:BK658)</f>
        <v>0</v>
      </c>
    </row>
    <row r="623" spans="2:65" s="184" customFormat="1" ht="22.5" customHeight="1" x14ac:dyDescent="0.3">
      <c r="B623" s="203"/>
      <c r="C623" s="202" t="s">
        <v>900</v>
      </c>
      <c r="D623" s="202" t="s">
        <v>108</v>
      </c>
      <c r="E623" s="201" t="s">
        <v>840</v>
      </c>
      <c r="F623" s="196" t="s">
        <v>841</v>
      </c>
      <c r="G623" s="200" t="s">
        <v>111</v>
      </c>
      <c r="H623" s="199">
        <v>4.0599999999999996</v>
      </c>
      <c r="I623" s="198"/>
      <c r="J623" s="197">
        <f>ROUND(I623*H623,2)</f>
        <v>0</v>
      </c>
      <c r="K623" s="196" t="s">
        <v>259</v>
      </c>
      <c r="L623" s="185"/>
      <c r="M623" s="195" t="s">
        <v>1</v>
      </c>
      <c r="N623" s="220" t="s">
        <v>26</v>
      </c>
      <c r="O623" s="219"/>
      <c r="P623" s="218">
        <f>O623*H623</f>
        <v>0</v>
      </c>
      <c r="Q623" s="218">
        <v>0</v>
      </c>
      <c r="R623" s="218">
        <f>Q623*H623</f>
        <v>0</v>
      </c>
      <c r="S623" s="218">
        <v>0</v>
      </c>
      <c r="T623" s="217">
        <f>S623*H623</f>
        <v>0</v>
      </c>
      <c r="AR623" s="189" t="s">
        <v>189</v>
      </c>
      <c r="AT623" s="189" t="s">
        <v>108</v>
      </c>
      <c r="AU623" s="189" t="s">
        <v>42</v>
      </c>
      <c r="AY623" s="189" t="s">
        <v>106</v>
      </c>
      <c r="BE623" s="190">
        <f>IF(N623="základní",J623,0)</f>
        <v>0</v>
      </c>
      <c r="BF623" s="190">
        <f>IF(N623="snížená",J623,0)</f>
        <v>0</v>
      </c>
      <c r="BG623" s="190">
        <f>IF(N623="zákl. přenesená",J623,0)</f>
        <v>0</v>
      </c>
      <c r="BH623" s="190">
        <f>IF(N623="sníž. přenesená",J623,0)</f>
        <v>0</v>
      </c>
      <c r="BI623" s="190">
        <f>IF(N623="nulová",J623,0)</f>
        <v>0</v>
      </c>
      <c r="BJ623" s="189" t="s">
        <v>38</v>
      </c>
      <c r="BK623" s="190">
        <f>ROUND(I623*H623,2)</f>
        <v>0</v>
      </c>
      <c r="BL623" s="189" t="s">
        <v>189</v>
      </c>
      <c r="BM623" s="189" t="s">
        <v>842</v>
      </c>
    </row>
    <row r="624" spans="2:65" s="239" customFormat="1" x14ac:dyDescent="0.3">
      <c r="B624" s="244"/>
      <c r="D624" s="232" t="s">
        <v>115</v>
      </c>
      <c r="E624" s="240" t="s">
        <v>1</v>
      </c>
      <c r="F624" s="246" t="s">
        <v>843</v>
      </c>
      <c r="H624" s="240" t="s">
        <v>1</v>
      </c>
      <c r="I624" s="245"/>
      <c r="L624" s="244"/>
      <c r="M624" s="243"/>
      <c r="N624" s="242"/>
      <c r="O624" s="242"/>
      <c r="P624" s="242"/>
      <c r="Q624" s="242"/>
      <c r="R624" s="242"/>
      <c r="S624" s="242"/>
      <c r="T624" s="241"/>
      <c r="AT624" s="240" t="s">
        <v>115</v>
      </c>
      <c r="AU624" s="240" t="s">
        <v>42</v>
      </c>
      <c r="AV624" s="239" t="s">
        <v>38</v>
      </c>
      <c r="AW624" s="239" t="s">
        <v>19</v>
      </c>
      <c r="AX624" s="239" t="s">
        <v>37</v>
      </c>
      <c r="AY624" s="240" t="s">
        <v>106</v>
      </c>
    </row>
    <row r="625" spans="2:65" s="223" customFormat="1" x14ac:dyDescent="0.3">
      <c r="B625" s="228"/>
      <c r="D625" s="236" t="s">
        <v>115</v>
      </c>
      <c r="E625" s="235" t="s">
        <v>1</v>
      </c>
      <c r="F625" s="234" t="s">
        <v>779</v>
      </c>
      <c r="H625" s="233">
        <v>4.0599999999999996</v>
      </c>
      <c r="I625" s="229"/>
      <c r="L625" s="228"/>
      <c r="M625" s="227"/>
      <c r="N625" s="226"/>
      <c r="O625" s="226"/>
      <c r="P625" s="226"/>
      <c r="Q625" s="226"/>
      <c r="R625" s="226"/>
      <c r="S625" s="226"/>
      <c r="T625" s="225"/>
      <c r="AT625" s="224" t="s">
        <v>115</v>
      </c>
      <c r="AU625" s="224" t="s">
        <v>42</v>
      </c>
      <c r="AV625" s="223" t="s">
        <v>42</v>
      </c>
      <c r="AW625" s="223" t="s">
        <v>19</v>
      </c>
      <c r="AX625" s="223" t="s">
        <v>37</v>
      </c>
      <c r="AY625" s="224" t="s">
        <v>106</v>
      </c>
    </row>
    <row r="626" spans="2:65" s="184" customFormat="1" ht="22.5" customHeight="1" x14ac:dyDescent="0.3">
      <c r="B626" s="203"/>
      <c r="C626" s="256" t="s">
        <v>906</v>
      </c>
      <c r="D626" s="256" t="s">
        <v>175</v>
      </c>
      <c r="E626" s="255" t="s">
        <v>845</v>
      </c>
      <c r="F626" s="250" t="s">
        <v>846</v>
      </c>
      <c r="G626" s="254" t="s">
        <v>111</v>
      </c>
      <c r="H626" s="253">
        <v>4.141</v>
      </c>
      <c r="I626" s="252"/>
      <c r="J626" s="251">
        <f>ROUND(I626*H626,2)</f>
        <v>0</v>
      </c>
      <c r="K626" s="250" t="s">
        <v>1</v>
      </c>
      <c r="L626" s="249"/>
      <c r="M626" s="248" t="s">
        <v>1</v>
      </c>
      <c r="N626" s="247" t="s">
        <v>26</v>
      </c>
      <c r="O626" s="219"/>
      <c r="P626" s="218">
        <f>O626*H626</f>
        <v>0</v>
      </c>
      <c r="Q626" s="218">
        <v>1.8E-3</v>
      </c>
      <c r="R626" s="218">
        <f>Q626*H626</f>
        <v>7.4538E-3</v>
      </c>
      <c r="S626" s="218">
        <v>0</v>
      </c>
      <c r="T626" s="217">
        <f>S626*H626</f>
        <v>0</v>
      </c>
      <c r="AR626" s="189" t="s">
        <v>149</v>
      </c>
      <c r="AT626" s="189" t="s">
        <v>175</v>
      </c>
      <c r="AU626" s="189" t="s">
        <v>42</v>
      </c>
      <c r="AY626" s="189" t="s">
        <v>106</v>
      </c>
      <c r="BE626" s="190">
        <f>IF(N626="základní",J626,0)</f>
        <v>0</v>
      </c>
      <c r="BF626" s="190">
        <f>IF(N626="snížená",J626,0)</f>
        <v>0</v>
      </c>
      <c r="BG626" s="190">
        <f>IF(N626="zákl. přenesená",J626,0)</f>
        <v>0</v>
      </c>
      <c r="BH626" s="190">
        <f>IF(N626="sníž. přenesená",J626,0)</f>
        <v>0</v>
      </c>
      <c r="BI626" s="190">
        <f>IF(N626="nulová",J626,0)</f>
        <v>0</v>
      </c>
      <c r="BJ626" s="189" t="s">
        <v>38</v>
      </c>
      <c r="BK626" s="190">
        <f>ROUND(I626*H626,2)</f>
        <v>0</v>
      </c>
      <c r="BL626" s="189" t="s">
        <v>113</v>
      </c>
      <c r="BM626" s="189" t="s">
        <v>847</v>
      </c>
    </row>
    <row r="627" spans="2:65" s="223" customFormat="1" x14ac:dyDescent="0.3">
      <c r="B627" s="228"/>
      <c r="D627" s="236" t="s">
        <v>115</v>
      </c>
      <c r="F627" s="234" t="s">
        <v>848</v>
      </c>
      <c r="H627" s="233">
        <v>4.141</v>
      </c>
      <c r="I627" s="229"/>
      <c r="L627" s="228"/>
      <c r="M627" s="227"/>
      <c r="N627" s="226"/>
      <c r="O627" s="226"/>
      <c r="P627" s="226"/>
      <c r="Q627" s="226"/>
      <c r="R627" s="226"/>
      <c r="S627" s="226"/>
      <c r="T627" s="225"/>
      <c r="AT627" s="224" t="s">
        <v>115</v>
      </c>
      <c r="AU627" s="224" t="s">
        <v>42</v>
      </c>
      <c r="AV627" s="223" t="s">
        <v>42</v>
      </c>
      <c r="AW627" s="223" t="s">
        <v>2</v>
      </c>
      <c r="AX627" s="223" t="s">
        <v>38</v>
      </c>
      <c r="AY627" s="224" t="s">
        <v>106</v>
      </c>
    </row>
    <row r="628" spans="2:65" s="184" customFormat="1" ht="22.5" customHeight="1" x14ac:dyDescent="0.3">
      <c r="B628" s="203"/>
      <c r="C628" s="202" t="s">
        <v>911</v>
      </c>
      <c r="D628" s="202" t="s">
        <v>108</v>
      </c>
      <c r="E628" s="201" t="s">
        <v>850</v>
      </c>
      <c r="F628" s="196" t="s">
        <v>851</v>
      </c>
      <c r="G628" s="200" t="s">
        <v>111</v>
      </c>
      <c r="H628" s="199">
        <v>239.9</v>
      </c>
      <c r="I628" s="198"/>
      <c r="J628" s="197">
        <f>ROUND(I628*H628,2)</f>
        <v>0</v>
      </c>
      <c r="K628" s="196" t="s">
        <v>259</v>
      </c>
      <c r="L628" s="185"/>
      <c r="M628" s="195" t="s">
        <v>1</v>
      </c>
      <c r="N628" s="220" t="s">
        <v>26</v>
      </c>
      <c r="O628" s="219"/>
      <c r="P628" s="218">
        <f>O628*H628</f>
        <v>0</v>
      </c>
      <c r="Q628" s="218">
        <v>0</v>
      </c>
      <c r="R628" s="218">
        <f>Q628*H628</f>
        <v>0</v>
      </c>
      <c r="S628" s="218">
        <v>0</v>
      </c>
      <c r="T628" s="217">
        <f>S628*H628</f>
        <v>0</v>
      </c>
      <c r="AR628" s="189" t="s">
        <v>189</v>
      </c>
      <c r="AT628" s="189" t="s">
        <v>108</v>
      </c>
      <c r="AU628" s="189" t="s">
        <v>42</v>
      </c>
      <c r="AY628" s="189" t="s">
        <v>106</v>
      </c>
      <c r="BE628" s="190">
        <f>IF(N628="základní",J628,0)</f>
        <v>0</v>
      </c>
      <c r="BF628" s="190">
        <f>IF(N628="snížená",J628,0)</f>
        <v>0</v>
      </c>
      <c r="BG628" s="190">
        <f>IF(N628="zákl. přenesená",J628,0)</f>
        <v>0</v>
      </c>
      <c r="BH628" s="190">
        <f>IF(N628="sníž. přenesená",J628,0)</f>
        <v>0</v>
      </c>
      <c r="BI628" s="190">
        <f>IF(N628="nulová",J628,0)</f>
        <v>0</v>
      </c>
      <c r="BJ628" s="189" t="s">
        <v>38</v>
      </c>
      <c r="BK628" s="190">
        <f>ROUND(I628*H628,2)</f>
        <v>0</v>
      </c>
      <c r="BL628" s="189" t="s">
        <v>189</v>
      </c>
      <c r="BM628" s="189" t="s">
        <v>852</v>
      </c>
    </row>
    <row r="629" spans="2:65" s="223" customFormat="1" x14ac:dyDescent="0.3">
      <c r="B629" s="228"/>
      <c r="D629" s="236" t="s">
        <v>115</v>
      </c>
      <c r="E629" s="235" t="s">
        <v>1</v>
      </c>
      <c r="F629" s="234" t="s">
        <v>609</v>
      </c>
      <c r="H629" s="233">
        <v>239.9</v>
      </c>
      <c r="I629" s="229"/>
      <c r="L629" s="228"/>
      <c r="M629" s="227"/>
      <c r="N629" s="226"/>
      <c r="O629" s="226"/>
      <c r="P629" s="226"/>
      <c r="Q629" s="226"/>
      <c r="R629" s="226"/>
      <c r="S629" s="226"/>
      <c r="T629" s="225"/>
      <c r="AT629" s="224" t="s">
        <v>115</v>
      </c>
      <c r="AU629" s="224" t="s">
        <v>42</v>
      </c>
      <c r="AV629" s="223" t="s">
        <v>42</v>
      </c>
      <c r="AW629" s="223" t="s">
        <v>19</v>
      </c>
      <c r="AX629" s="223" t="s">
        <v>37</v>
      </c>
      <c r="AY629" s="224" t="s">
        <v>106</v>
      </c>
    </row>
    <row r="630" spans="2:65" s="184" customFormat="1" ht="22.5" customHeight="1" x14ac:dyDescent="0.3">
      <c r="B630" s="203"/>
      <c r="C630" s="256" t="s">
        <v>915</v>
      </c>
      <c r="D630" s="256" t="s">
        <v>175</v>
      </c>
      <c r="E630" s="255" t="s">
        <v>854</v>
      </c>
      <c r="F630" s="250" t="s">
        <v>855</v>
      </c>
      <c r="G630" s="254" t="s">
        <v>111</v>
      </c>
      <c r="H630" s="253">
        <v>489.39600000000002</v>
      </c>
      <c r="I630" s="252"/>
      <c r="J630" s="251">
        <f>ROUND(I630*H630,2)</f>
        <v>0</v>
      </c>
      <c r="K630" s="250" t="s">
        <v>259</v>
      </c>
      <c r="L630" s="249"/>
      <c r="M630" s="248" t="s">
        <v>1</v>
      </c>
      <c r="N630" s="247" t="s">
        <v>26</v>
      </c>
      <c r="O630" s="219"/>
      <c r="P630" s="218">
        <f>O630*H630</f>
        <v>0</v>
      </c>
      <c r="Q630" s="218">
        <v>4.0000000000000001E-3</v>
      </c>
      <c r="R630" s="218">
        <f>Q630*H630</f>
        <v>1.957584</v>
      </c>
      <c r="S630" s="218">
        <v>0</v>
      </c>
      <c r="T630" s="217">
        <f>S630*H630</f>
        <v>0</v>
      </c>
      <c r="AR630" s="189" t="s">
        <v>293</v>
      </c>
      <c r="AT630" s="189" t="s">
        <v>175</v>
      </c>
      <c r="AU630" s="189" t="s">
        <v>42</v>
      </c>
      <c r="AY630" s="189" t="s">
        <v>106</v>
      </c>
      <c r="BE630" s="190">
        <f>IF(N630="základní",J630,0)</f>
        <v>0</v>
      </c>
      <c r="BF630" s="190">
        <f>IF(N630="snížená",J630,0)</f>
        <v>0</v>
      </c>
      <c r="BG630" s="190">
        <f>IF(N630="zákl. přenesená",J630,0)</f>
        <v>0</v>
      </c>
      <c r="BH630" s="190">
        <f>IF(N630="sníž. přenesená",J630,0)</f>
        <v>0</v>
      </c>
      <c r="BI630" s="190">
        <f>IF(N630="nulová",J630,0)</f>
        <v>0</v>
      </c>
      <c r="BJ630" s="189" t="s">
        <v>38</v>
      </c>
      <c r="BK630" s="190">
        <f>ROUND(I630*H630,2)</f>
        <v>0</v>
      </c>
      <c r="BL630" s="189" t="s">
        <v>189</v>
      </c>
      <c r="BM630" s="189" t="s">
        <v>856</v>
      </c>
    </row>
    <row r="631" spans="2:65" s="184" customFormat="1" ht="27" x14ac:dyDescent="0.3">
      <c r="B631" s="185"/>
      <c r="D631" s="232" t="s">
        <v>223</v>
      </c>
      <c r="F631" s="260" t="s">
        <v>857</v>
      </c>
      <c r="I631" s="259"/>
      <c r="L631" s="185"/>
      <c r="M631" s="258"/>
      <c r="N631" s="219"/>
      <c r="O631" s="219"/>
      <c r="P631" s="219"/>
      <c r="Q631" s="219"/>
      <c r="R631" s="219"/>
      <c r="S631" s="219"/>
      <c r="T631" s="257"/>
      <c r="AT631" s="189" t="s">
        <v>223</v>
      </c>
      <c r="AU631" s="189" t="s">
        <v>42</v>
      </c>
    </row>
    <row r="632" spans="2:65" s="223" customFormat="1" x14ac:dyDescent="0.3">
      <c r="B632" s="228"/>
      <c r="D632" s="236" t="s">
        <v>115</v>
      </c>
      <c r="F632" s="234" t="s">
        <v>858</v>
      </c>
      <c r="H632" s="233">
        <v>489.39600000000002</v>
      </c>
      <c r="I632" s="229"/>
      <c r="L632" s="228"/>
      <c r="M632" s="227"/>
      <c r="N632" s="226"/>
      <c r="O632" s="226"/>
      <c r="P632" s="226"/>
      <c r="Q632" s="226"/>
      <c r="R632" s="226"/>
      <c r="S632" s="226"/>
      <c r="T632" s="225"/>
      <c r="AT632" s="224" t="s">
        <v>115</v>
      </c>
      <c r="AU632" s="224" t="s">
        <v>42</v>
      </c>
      <c r="AV632" s="223" t="s">
        <v>42</v>
      </c>
      <c r="AW632" s="223" t="s">
        <v>2</v>
      </c>
      <c r="AX632" s="223" t="s">
        <v>38</v>
      </c>
      <c r="AY632" s="224" t="s">
        <v>106</v>
      </c>
    </row>
    <row r="633" spans="2:65" s="184" customFormat="1" ht="22.5" customHeight="1" x14ac:dyDescent="0.3">
      <c r="B633" s="203"/>
      <c r="C633" s="202" t="s">
        <v>921</v>
      </c>
      <c r="D633" s="202" t="s">
        <v>108</v>
      </c>
      <c r="E633" s="201" t="s">
        <v>860</v>
      </c>
      <c r="F633" s="196" t="s">
        <v>861</v>
      </c>
      <c r="G633" s="200" t="s">
        <v>111</v>
      </c>
      <c r="H633" s="199">
        <v>9.6170000000000009</v>
      </c>
      <c r="I633" s="198"/>
      <c r="J633" s="197">
        <f>ROUND(I633*H633,2)</f>
        <v>0</v>
      </c>
      <c r="K633" s="196" t="s">
        <v>112</v>
      </c>
      <c r="L633" s="185"/>
      <c r="M633" s="195" t="s">
        <v>1</v>
      </c>
      <c r="N633" s="220" t="s">
        <v>26</v>
      </c>
      <c r="O633" s="219"/>
      <c r="P633" s="218">
        <f>O633*H633</f>
        <v>0</v>
      </c>
      <c r="Q633" s="218">
        <v>6.0000000000000001E-3</v>
      </c>
      <c r="R633" s="218">
        <f>Q633*H633</f>
        <v>5.7702000000000003E-2</v>
      </c>
      <c r="S633" s="218">
        <v>0</v>
      </c>
      <c r="T633" s="217">
        <f>S633*H633</f>
        <v>0</v>
      </c>
      <c r="AR633" s="189" t="s">
        <v>189</v>
      </c>
      <c r="AT633" s="189" t="s">
        <v>108</v>
      </c>
      <c r="AU633" s="189" t="s">
        <v>42</v>
      </c>
      <c r="AY633" s="189" t="s">
        <v>106</v>
      </c>
      <c r="BE633" s="190">
        <f>IF(N633="základní",J633,0)</f>
        <v>0</v>
      </c>
      <c r="BF633" s="190">
        <f>IF(N633="snížená",J633,0)</f>
        <v>0</v>
      </c>
      <c r="BG633" s="190">
        <f>IF(N633="zákl. přenesená",J633,0)</f>
        <v>0</v>
      </c>
      <c r="BH633" s="190">
        <f>IF(N633="sníž. přenesená",J633,0)</f>
        <v>0</v>
      </c>
      <c r="BI633" s="190">
        <f>IF(N633="nulová",J633,0)</f>
        <v>0</v>
      </c>
      <c r="BJ633" s="189" t="s">
        <v>38</v>
      </c>
      <c r="BK633" s="190">
        <f>ROUND(I633*H633,2)</f>
        <v>0</v>
      </c>
      <c r="BL633" s="189" t="s">
        <v>189</v>
      </c>
      <c r="BM633" s="189" t="s">
        <v>862</v>
      </c>
    </row>
    <row r="634" spans="2:65" s="223" customFormat="1" x14ac:dyDescent="0.3">
      <c r="B634" s="228"/>
      <c r="D634" s="236" t="s">
        <v>115</v>
      </c>
      <c r="E634" s="235" t="s">
        <v>1</v>
      </c>
      <c r="F634" s="234" t="s">
        <v>863</v>
      </c>
      <c r="H634" s="233">
        <v>9.6170000000000009</v>
      </c>
      <c r="I634" s="229"/>
      <c r="L634" s="228"/>
      <c r="M634" s="227"/>
      <c r="N634" s="226"/>
      <c r="O634" s="226"/>
      <c r="P634" s="226"/>
      <c r="Q634" s="226"/>
      <c r="R634" s="226"/>
      <c r="S634" s="226"/>
      <c r="T634" s="225"/>
      <c r="AT634" s="224" t="s">
        <v>115</v>
      </c>
      <c r="AU634" s="224" t="s">
        <v>42</v>
      </c>
      <c r="AV634" s="223" t="s">
        <v>42</v>
      </c>
      <c r="AW634" s="223" t="s">
        <v>19</v>
      </c>
      <c r="AX634" s="223" t="s">
        <v>37</v>
      </c>
      <c r="AY634" s="224" t="s">
        <v>106</v>
      </c>
    </row>
    <row r="635" spans="2:65" s="184" customFormat="1" ht="22.5" customHeight="1" x14ac:dyDescent="0.3">
      <c r="B635" s="203"/>
      <c r="C635" s="256" t="s">
        <v>928</v>
      </c>
      <c r="D635" s="256" t="s">
        <v>175</v>
      </c>
      <c r="E635" s="255" t="s">
        <v>865</v>
      </c>
      <c r="F635" s="250" t="s">
        <v>866</v>
      </c>
      <c r="G635" s="254" t="s">
        <v>111</v>
      </c>
      <c r="H635" s="253">
        <v>10.29</v>
      </c>
      <c r="I635" s="252"/>
      <c r="J635" s="251">
        <f>ROUND(I635*H635,2)</f>
        <v>0</v>
      </c>
      <c r="K635" s="250" t="s">
        <v>112</v>
      </c>
      <c r="L635" s="249"/>
      <c r="M635" s="248" t="s">
        <v>1</v>
      </c>
      <c r="N635" s="247" t="s">
        <v>26</v>
      </c>
      <c r="O635" s="219"/>
      <c r="P635" s="218">
        <f>O635*H635</f>
        <v>0</v>
      </c>
      <c r="Q635" s="218">
        <v>5.0000000000000001E-3</v>
      </c>
      <c r="R635" s="218">
        <f>Q635*H635</f>
        <v>5.1449999999999996E-2</v>
      </c>
      <c r="S635" s="218">
        <v>0</v>
      </c>
      <c r="T635" s="217">
        <f>S635*H635</f>
        <v>0</v>
      </c>
      <c r="AR635" s="189" t="s">
        <v>293</v>
      </c>
      <c r="AT635" s="189" t="s">
        <v>175</v>
      </c>
      <c r="AU635" s="189" t="s">
        <v>42</v>
      </c>
      <c r="AY635" s="189" t="s">
        <v>106</v>
      </c>
      <c r="BE635" s="190">
        <f>IF(N635="základní",J635,0)</f>
        <v>0</v>
      </c>
      <c r="BF635" s="190">
        <f>IF(N635="snížená",J635,0)</f>
        <v>0</v>
      </c>
      <c r="BG635" s="190">
        <f>IF(N635="zákl. přenesená",J635,0)</f>
        <v>0</v>
      </c>
      <c r="BH635" s="190">
        <f>IF(N635="sníž. přenesená",J635,0)</f>
        <v>0</v>
      </c>
      <c r="BI635" s="190">
        <f>IF(N635="nulová",J635,0)</f>
        <v>0</v>
      </c>
      <c r="BJ635" s="189" t="s">
        <v>38</v>
      </c>
      <c r="BK635" s="190">
        <f>ROUND(I635*H635,2)</f>
        <v>0</v>
      </c>
      <c r="BL635" s="189" t="s">
        <v>189</v>
      </c>
      <c r="BM635" s="189" t="s">
        <v>867</v>
      </c>
    </row>
    <row r="636" spans="2:65" s="184" customFormat="1" ht="27" x14ac:dyDescent="0.3">
      <c r="B636" s="185"/>
      <c r="D636" s="232" t="s">
        <v>223</v>
      </c>
      <c r="F636" s="260" t="s">
        <v>857</v>
      </c>
      <c r="I636" s="259"/>
      <c r="L636" s="185"/>
      <c r="M636" s="258"/>
      <c r="N636" s="219"/>
      <c r="O636" s="219"/>
      <c r="P636" s="219"/>
      <c r="Q636" s="219"/>
      <c r="R636" s="219"/>
      <c r="S636" s="219"/>
      <c r="T636" s="257"/>
      <c r="AT636" s="189" t="s">
        <v>223</v>
      </c>
      <c r="AU636" s="189" t="s">
        <v>42</v>
      </c>
    </row>
    <row r="637" spans="2:65" s="223" customFormat="1" x14ac:dyDescent="0.3">
      <c r="B637" s="228"/>
      <c r="D637" s="236" t="s">
        <v>115</v>
      </c>
      <c r="F637" s="234" t="s">
        <v>868</v>
      </c>
      <c r="H637" s="233">
        <v>10.29</v>
      </c>
      <c r="I637" s="229"/>
      <c r="L637" s="228"/>
      <c r="M637" s="227"/>
      <c r="N637" s="226"/>
      <c r="O637" s="226"/>
      <c r="P637" s="226"/>
      <c r="Q637" s="226"/>
      <c r="R637" s="226"/>
      <c r="S637" s="226"/>
      <c r="T637" s="225"/>
      <c r="AT637" s="224" t="s">
        <v>115</v>
      </c>
      <c r="AU637" s="224" t="s">
        <v>42</v>
      </c>
      <c r="AV637" s="223" t="s">
        <v>42</v>
      </c>
      <c r="AW637" s="223" t="s">
        <v>2</v>
      </c>
      <c r="AX637" s="223" t="s">
        <v>38</v>
      </c>
      <c r="AY637" s="224" t="s">
        <v>106</v>
      </c>
    </row>
    <row r="638" spans="2:65" s="184" customFormat="1" ht="22.5" customHeight="1" x14ac:dyDescent="0.3">
      <c r="B638" s="203"/>
      <c r="C638" s="202" t="s">
        <v>934</v>
      </c>
      <c r="D638" s="202" t="s">
        <v>108</v>
      </c>
      <c r="E638" s="201" t="s">
        <v>870</v>
      </c>
      <c r="F638" s="196" t="s">
        <v>871</v>
      </c>
      <c r="G638" s="200" t="s">
        <v>111</v>
      </c>
      <c r="H638" s="199">
        <v>196.56</v>
      </c>
      <c r="I638" s="198"/>
      <c r="J638" s="197">
        <f>ROUND(I638*H638,2)</f>
        <v>0</v>
      </c>
      <c r="K638" s="196" t="s">
        <v>259</v>
      </c>
      <c r="L638" s="185"/>
      <c r="M638" s="195" t="s">
        <v>1</v>
      </c>
      <c r="N638" s="220" t="s">
        <v>26</v>
      </c>
      <c r="O638" s="219"/>
      <c r="P638" s="218">
        <f>O638*H638</f>
        <v>0</v>
      </c>
      <c r="Q638" s="218">
        <v>0</v>
      </c>
      <c r="R638" s="218">
        <f>Q638*H638</f>
        <v>0</v>
      </c>
      <c r="S638" s="218">
        <v>0</v>
      </c>
      <c r="T638" s="217">
        <f>S638*H638</f>
        <v>0</v>
      </c>
      <c r="AR638" s="189" t="s">
        <v>189</v>
      </c>
      <c r="AT638" s="189" t="s">
        <v>108</v>
      </c>
      <c r="AU638" s="189" t="s">
        <v>42</v>
      </c>
      <c r="AY638" s="189" t="s">
        <v>106</v>
      </c>
      <c r="BE638" s="190">
        <f>IF(N638="základní",J638,0)</f>
        <v>0</v>
      </c>
      <c r="BF638" s="190">
        <f>IF(N638="snížená",J638,0)</f>
        <v>0</v>
      </c>
      <c r="BG638" s="190">
        <f>IF(N638="zákl. přenesená",J638,0)</f>
        <v>0</v>
      </c>
      <c r="BH638" s="190">
        <f>IF(N638="sníž. přenesená",J638,0)</f>
        <v>0</v>
      </c>
      <c r="BI638" s="190">
        <f>IF(N638="nulová",J638,0)</f>
        <v>0</v>
      </c>
      <c r="BJ638" s="189" t="s">
        <v>38</v>
      </c>
      <c r="BK638" s="190">
        <f>ROUND(I638*H638,2)</f>
        <v>0</v>
      </c>
      <c r="BL638" s="189" t="s">
        <v>189</v>
      </c>
      <c r="BM638" s="189" t="s">
        <v>872</v>
      </c>
    </row>
    <row r="639" spans="2:65" s="239" customFormat="1" x14ac:dyDescent="0.3">
      <c r="B639" s="244"/>
      <c r="D639" s="232" t="s">
        <v>115</v>
      </c>
      <c r="E639" s="240" t="s">
        <v>1</v>
      </c>
      <c r="F639" s="246" t="s">
        <v>873</v>
      </c>
      <c r="H639" s="240" t="s">
        <v>1</v>
      </c>
      <c r="I639" s="245"/>
      <c r="L639" s="244"/>
      <c r="M639" s="243"/>
      <c r="N639" s="242"/>
      <c r="O639" s="242"/>
      <c r="P639" s="242"/>
      <c r="Q639" s="242"/>
      <c r="R639" s="242"/>
      <c r="S639" s="242"/>
      <c r="T639" s="241"/>
      <c r="AT639" s="240" t="s">
        <v>115</v>
      </c>
      <c r="AU639" s="240" t="s">
        <v>42</v>
      </c>
      <c r="AV639" s="239" t="s">
        <v>38</v>
      </c>
      <c r="AW639" s="239" t="s">
        <v>19</v>
      </c>
      <c r="AX639" s="239" t="s">
        <v>37</v>
      </c>
      <c r="AY639" s="240" t="s">
        <v>106</v>
      </c>
    </row>
    <row r="640" spans="2:65" s="223" customFormat="1" x14ac:dyDescent="0.3">
      <c r="B640" s="228"/>
      <c r="D640" s="232" t="s">
        <v>115</v>
      </c>
      <c r="E640" s="224" t="s">
        <v>1</v>
      </c>
      <c r="F640" s="231" t="s">
        <v>874</v>
      </c>
      <c r="H640" s="230">
        <v>41.04</v>
      </c>
      <c r="I640" s="229"/>
      <c r="L640" s="228"/>
      <c r="M640" s="227"/>
      <c r="N640" s="226"/>
      <c r="O640" s="226"/>
      <c r="P640" s="226"/>
      <c r="Q640" s="226"/>
      <c r="R640" s="226"/>
      <c r="S640" s="226"/>
      <c r="T640" s="225"/>
      <c r="AT640" s="224" t="s">
        <v>115</v>
      </c>
      <c r="AU640" s="224" t="s">
        <v>42</v>
      </c>
      <c r="AV640" s="223" t="s">
        <v>42</v>
      </c>
      <c r="AW640" s="223" t="s">
        <v>19</v>
      </c>
      <c r="AX640" s="223" t="s">
        <v>37</v>
      </c>
      <c r="AY640" s="224" t="s">
        <v>106</v>
      </c>
    </row>
    <row r="641" spans="2:65" s="223" customFormat="1" x14ac:dyDescent="0.3">
      <c r="B641" s="228"/>
      <c r="D641" s="236" t="s">
        <v>115</v>
      </c>
      <c r="E641" s="235" t="s">
        <v>1</v>
      </c>
      <c r="F641" s="234" t="s">
        <v>875</v>
      </c>
      <c r="H641" s="233">
        <v>155.52000000000001</v>
      </c>
      <c r="I641" s="229"/>
      <c r="L641" s="228"/>
      <c r="M641" s="227"/>
      <c r="N641" s="226"/>
      <c r="O641" s="226"/>
      <c r="P641" s="226"/>
      <c r="Q641" s="226"/>
      <c r="R641" s="226"/>
      <c r="S641" s="226"/>
      <c r="T641" s="225"/>
      <c r="AT641" s="224" t="s">
        <v>115</v>
      </c>
      <c r="AU641" s="224" t="s">
        <v>42</v>
      </c>
      <c r="AV641" s="223" t="s">
        <v>42</v>
      </c>
      <c r="AW641" s="223" t="s">
        <v>19</v>
      </c>
      <c r="AX641" s="223" t="s">
        <v>37</v>
      </c>
      <c r="AY641" s="224" t="s">
        <v>106</v>
      </c>
    </row>
    <row r="642" spans="2:65" s="184" customFormat="1" ht="22.5" customHeight="1" x14ac:dyDescent="0.3">
      <c r="B642" s="203"/>
      <c r="C642" s="256" t="s">
        <v>939</v>
      </c>
      <c r="D642" s="256" t="s">
        <v>175</v>
      </c>
      <c r="E642" s="255" t="s">
        <v>877</v>
      </c>
      <c r="F642" s="250" t="s">
        <v>878</v>
      </c>
      <c r="G642" s="254" t="s">
        <v>111</v>
      </c>
      <c r="H642" s="253">
        <v>93.269000000000005</v>
      </c>
      <c r="I642" s="252"/>
      <c r="J642" s="251">
        <f>ROUND(I642*H642,2)</f>
        <v>0</v>
      </c>
      <c r="K642" s="250" t="s">
        <v>259</v>
      </c>
      <c r="L642" s="249"/>
      <c r="M642" s="248" t="s">
        <v>1</v>
      </c>
      <c r="N642" s="247" t="s">
        <v>26</v>
      </c>
      <c r="O642" s="219"/>
      <c r="P642" s="218">
        <f>O642*H642</f>
        <v>0</v>
      </c>
      <c r="Q642" s="218">
        <v>4.1999999999999997E-3</v>
      </c>
      <c r="R642" s="218">
        <f>Q642*H642</f>
        <v>0.39172980000000002</v>
      </c>
      <c r="S642" s="218">
        <v>0</v>
      </c>
      <c r="T642" s="217">
        <f>S642*H642</f>
        <v>0</v>
      </c>
      <c r="AR642" s="189" t="s">
        <v>293</v>
      </c>
      <c r="AT642" s="189" t="s">
        <v>175</v>
      </c>
      <c r="AU642" s="189" t="s">
        <v>42</v>
      </c>
      <c r="AY642" s="189" t="s">
        <v>106</v>
      </c>
      <c r="BE642" s="190">
        <f>IF(N642="základní",J642,0)</f>
        <v>0</v>
      </c>
      <c r="BF642" s="190">
        <f>IF(N642="snížená",J642,0)</f>
        <v>0</v>
      </c>
      <c r="BG642" s="190">
        <f>IF(N642="zákl. přenesená",J642,0)</f>
        <v>0</v>
      </c>
      <c r="BH642" s="190">
        <f>IF(N642="sníž. přenesená",J642,0)</f>
        <v>0</v>
      </c>
      <c r="BI642" s="190">
        <f>IF(N642="nulová",J642,0)</f>
        <v>0</v>
      </c>
      <c r="BJ642" s="189" t="s">
        <v>38</v>
      </c>
      <c r="BK642" s="190">
        <f>ROUND(I642*H642,2)</f>
        <v>0</v>
      </c>
      <c r="BL642" s="189" t="s">
        <v>189</v>
      </c>
      <c r="BM642" s="189" t="s">
        <v>879</v>
      </c>
    </row>
    <row r="643" spans="2:65" s="239" customFormat="1" x14ac:dyDescent="0.3">
      <c r="B643" s="244"/>
      <c r="D643" s="232" t="s">
        <v>115</v>
      </c>
      <c r="E643" s="240" t="s">
        <v>1</v>
      </c>
      <c r="F643" s="246" t="s">
        <v>873</v>
      </c>
      <c r="H643" s="240" t="s">
        <v>1</v>
      </c>
      <c r="I643" s="245"/>
      <c r="L643" s="244"/>
      <c r="M643" s="243"/>
      <c r="N643" s="242"/>
      <c r="O643" s="242"/>
      <c r="P643" s="242"/>
      <c r="Q643" s="242"/>
      <c r="R643" s="242"/>
      <c r="S643" s="242"/>
      <c r="T643" s="241"/>
      <c r="AT643" s="240" t="s">
        <v>115</v>
      </c>
      <c r="AU643" s="240" t="s">
        <v>42</v>
      </c>
      <c r="AV643" s="239" t="s">
        <v>38</v>
      </c>
      <c r="AW643" s="239" t="s">
        <v>19</v>
      </c>
      <c r="AX643" s="239" t="s">
        <v>37</v>
      </c>
      <c r="AY643" s="240" t="s">
        <v>106</v>
      </c>
    </row>
    <row r="644" spans="2:65" s="223" customFormat="1" x14ac:dyDescent="0.3">
      <c r="B644" s="228"/>
      <c r="D644" s="232" t="s">
        <v>115</v>
      </c>
      <c r="E644" s="224" t="s">
        <v>1</v>
      </c>
      <c r="F644" s="231" t="s">
        <v>880</v>
      </c>
      <c r="H644" s="230">
        <v>13.68</v>
      </c>
      <c r="I644" s="229"/>
      <c r="L644" s="228"/>
      <c r="M644" s="227"/>
      <c r="N644" s="226"/>
      <c r="O644" s="226"/>
      <c r="P644" s="226"/>
      <c r="Q644" s="226"/>
      <c r="R644" s="226"/>
      <c r="S644" s="226"/>
      <c r="T644" s="225"/>
      <c r="AT644" s="224" t="s">
        <v>115</v>
      </c>
      <c r="AU644" s="224" t="s">
        <v>42</v>
      </c>
      <c r="AV644" s="223" t="s">
        <v>42</v>
      </c>
      <c r="AW644" s="223" t="s">
        <v>19</v>
      </c>
      <c r="AX644" s="223" t="s">
        <v>37</v>
      </c>
      <c r="AY644" s="224" t="s">
        <v>106</v>
      </c>
    </row>
    <row r="645" spans="2:65" s="223" customFormat="1" x14ac:dyDescent="0.3">
      <c r="B645" s="228"/>
      <c r="D645" s="232" t="s">
        <v>115</v>
      </c>
      <c r="E645" s="224" t="s">
        <v>1</v>
      </c>
      <c r="F645" s="231" t="s">
        <v>881</v>
      </c>
      <c r="H645" s="230">
        <v>77.760000000000005</v>
      </c>
      <c r="I645" s="229"/>
      <c r="L645" s="228"/>
      <c r="M645" s="227"/>
      <c r="N645" s="226"/>
      <c r="O645" s="226"/>
      <c r="P645" s="226"/>
      <c r="Q645" s="226"/>
      <c r="R645" s="226"/>
      <c r="S645" s="226"/>
      <c r="T645" s="225"/>
      <c r="AT645" s="224" t="s">
        <v>115</v>
      </c>
      <c r="AU645" s="224" t="s">
        <v>42</v>
      </c>
      <c r="AV645" s="223" t="s">
        <v>42</v>
      </c>
      <c r="AW645" s="223" t="s">
        <v>19</v>
      </c>
      <c r="AX645" s="223" t="s">
        <v>37</v>
      </c>
      <c r="AY645" s="224" t="s">
        <v>106</v>
      </c>
    </row>
    <row r="646" spans="2:65" s="223" customFormat="1" x14ac:dyDescent="0.3">
      <c r="B646" s="228"/>
      <c r="D646" s="236" t="s">
        <v>115</v>
      </c>
      <c r="F646" s="234" t="s">
        <v>882</v>
      </c>
      <c r="H646" s="233">
        <v>93.269000000000005</v>
      </c>
      <c r="I646" s="229"/>
      <c r="L646" s="228"/>
      <c r="M646" s="227"/>
      <c r="N646" s="226"/>
      <c r="O646" s="226"/>
      <c r="P646" s="226"/>
      <c r="Q646" s="226"/>
      <c r="R646" s="226"/>
      <c r="S646" s="226"/>
      <c r="T646" s="225"/>
      <c r="AT646" s="224" t="s">
        <v>115</v>
      </c>
      <c r="AU646" s="224" t="s">
        <v>42</v>
      </c>
      <c r="AV646" s="223" t="s">
        <v>42</v>
      </c>
      <c r="AW646" s="223" t="s">
        <v>2</v>
      </c>
      <c r="AX646" s="223" t="s">
        <v>38</v>
      </c>
      <c r="AY646" s="224" t="s">
        <v>106</v>
      </c>
    </row>
    <row r="647" spans="2:65" s="184" customFormat="1" ht="22.5" customHeight="1" x14ac:dyDescent="0.3">
      <c r="B647" s="203"/>
      <c r="C647" s="256" t="s">
        <v>944</v>
      </c>
      <c r="D647" s="256" t="s">
        <v>175</v>
      </c>
      <c r="E647" s="255" t="s">
        <v>884</v>
      </c>
      <c r="F647" s="250" t="s">
        <v>885</v>
      </c>
      <c r="G647" s="254" t="s">
        <v>111</v>
      </c>
      <c r="H647" s="253">
        <v>107.22199999999999</v>
      </c>
      <c r="I647" s="252"/>
      <c r="J647" s="251">
        <f>ROUND(I647*H647,2)</f>
        <v>0</v>
      </c>
      <c r="K647" s="250" t="s">
        <v>259</v>
      </c>
      <c r="L647" s="249"/>
      <c r="M647" s="248" t="s">
        <v>1</v>
      </c>
      <c r="N647" s="247" t="s">
        <v>26</v>
      </c>
      <c r="O647" s="219"/>
      <c r="P647" s="218">
        <f>O647*H647</f>
        <v>0</v>
      </c>
      <c r="Q647" s="218">
        <v>2.0999999999999999E-3</v>
      </c>
      <c r="R647" s="218">
        <f>Q647*H647</f>
        <v>0.22516619999999998</v>
      </c>
      <c r="S647" s="218">
        <v>0</v>
      </c>
      <c r="T647" s="217">
        <f>S647*H647</f>
        <v>0</v>
      </c>
      <c r="AR647" s="189" t="s">
        <v>293</v>
      </c>
      <c r="AT647" s="189" t="s">
        <v>175</v>
      </c>
      <c r="AU647" s="189" t="s">
        <v>42</v>
      </c>
      <c r="AY647" s="189" t="s">
        <v>106</v>
      </c>
      <c r="BE647" s="190">
        <f>IF(N647="základní",J647,0)</f>
        <v>0</v>
      </c>
      <c r="BF647" s="190">
        <f>IF(N647="snížená",J647,0)</f>
        <v>0</v>
      </c>
      <c r="BG647" s="190">
        <f>IF(N647="zákl. přenesená",J647,0)</f>
        <v>0</v>
      </c>
      <c r="BH647" s="190">
        <f>IF(N647="sníž. přenesená",J647,0)</f>
        <v>0</v>
      </c>
      <c r="BI647" s="190">
        <f>IF(N647="nulová",J647,0)</f>
        <v>0</v>
      </c>
      <c r="BJ647" s="189" t="s">
        <v>38</v>
      </c>
      <c r="BK647" s="190">
        <f>ROUND(I647*H647,2)</f>
        <v>0</v>
      </c>
      <c r="BL647" s="189" t="s">
        <v>189</v>
      </c>
      <c r="BM647" s="189" t="s">
        <v>886</v>
      </c>
    </row>
    <row r="648" spans="2:65" s="239" customFormat="1" x14ac:dyDescent="0.3">
      <c r="B648" s="244"/>
      <c r="D648" s="232" t="s">
        <v>115</v>
      </c>
      <c r="E648" s="240" t="s">
        <v>1</v>
      </c>
      <c r="F648" s="246" t="s">
        <v>873</v>
      </c>
      <c r="H648" s="240" t="s">
        <v>1</v>
      </c>
      <c r="I648" s="245"/>
      <c r="L648" s="244"/>
      <c r="M648" s="243"/>
      <c r="N648" s="242"/>
      <c r="O648" s="242"/>
      <c r="P648" s="242"/>
      <c r="Q648" s="242"/>
      <c r="R648" s="242"/>
      <c r="S648" s="242"/>
      <c r="T648" s="241"/>
      <c r="AT648" s="240" t="s">
        <v>115</v>
      </c>
      <c r="AU648" s="240" t="s">
        <v>42</v>
      </c>
      <c r="AV648" s="239" t="s">
        <v>38</v>
      </c>
      <c r="AW648" s="239" t="s">
        <v>19</v>
      </c>
      <c r="AX648" s="239" t="s">
        <v>37</v>
      </c>
      <c r="AY648" s="240" t="s">
        <v>106</v>
      </c>
    </row>
    <row r="649" spans="2:65" s="223" customFormat="1" x14ac:dyDescent="0.3">
      <c r="B649" s="228"/>
      <c r="D649" s="232" t="s">
        <v>115</v>
      </c>
      <c r="E649" s="224" t="s">
        <v>1</v>
      </c>
      <c r="F649" s="231" t="s">
        <v>887</v>
      </c>
      <c r="H649" s="230">
        <v>27.36</v>
      </c>
      <c r="I649" s="229"/>
      <c r="L649" s="228"/>
      <c r="M649" s="227"/>
      <c r="N649" s="226"/>
      <c r="O649" s="226"/>
      <c r="P649" s="226"/>
      <c r="Q649" s="226"/>
      <c r="R649" s="226"/>
      <c r="S649" s="226"/>
      <c r="T649" s="225"/>
      <c r="AT649" s="224" t="s">
        <v>115</v>
      </c>
      <c r="AU649" s="224" t="s">
        <v>42</v>
      </c>
      <c r="AV649" s="223" t="s">
        <v>42</v>
      </c>
      <c r="AW649" s="223" t="s">
        <v>19</v>
      </c>
      <c r="AX649" s="223" t="s">
        <v>37</v>
      </c>
      <c r="AY649" s="224" t="s">
        <v>106</v>
      </c>
    </row>
    <row r="650" spans="2:65" s="223" customFormat="1" x14ac:dyDescent="0.3">
      <c r="B650" s="228"/>
      <c r="D650" s="232" t="s">
        <v>115</v>
      </c>
      <c r="E650" s="224" t="s">
        <v>1</v>
      </c>
      <c r="F650" s="231" t="s">
        <v>881</v>
      </c>
      <c r="H650" s="230">
        <v>77.760000000000005</v>
      </c>
      <c r="I650" s="229"/>
      <c r="L650" s="228"/>
      <c r="M650" s="227"/>
      <c r="N650" s="226"/>
      <c r="O650" s="226"/>
      <c r="P650" s="226"/>
      <c r="Q650" s="226"/>
      <c r="R650" s="226"/>
      <c r="S650" s="226"/>
      <c r="T650" s="225"/>
      <c r="AT650" s="224" t="s">
        <v>115</v>
      </c>
      <c r="AU650" s="224" t="s">
        <v>42</v>
      </c>
      <c r="AV650" s="223" t="s">
        <v>42</v>
      </c>
      <c r="AW650" s="223" t="s">
        <v>19</v>
      </c>
      <c r="AX650" s="223" t="s">
        <v>37</v>
      </c>
      <c r="AY650" s="224" t="s">
        <v>106</v>
      </c>
    </row>
    <row r="651" spans="2:65" s="223" customFormat="1" x14ac:dyDescent="0.3">
      <c r="B651" s="228"/>
      <c r="D651" s="236" t="s">
        <v>115</v>
      </c>
      <c r="F651" s="234" t="s">
        <v>888</v>
      </c>
      <c r="H651" s="233">
        <v>107.22199999999999</v>
      </c>
      <c r="I651" s="229"/>
      <c r="L651" s="228"/>
      <c r="M651" s="227"/>
      <c r="N651" s="226"/>
      <c r="O651" s="226"/>
      <c r="P651" s="226"/>
      <c r="Q651" s="226"/>
      <c r="R651" s="226"/>
      <c r="S651" s="226"/>
      <c r="T651" s="225"/>
      <c r="AT651" s="224" t="s">
        <v>115</v>
      </c>
      <c r="AU651" s="224" t="s">
        <v>42</v>
      </c>
      <c r="AV651" s="223" t="s">
        <v>42</v>
      </c>
      <c r="AW651" s="223" t="s">
        <v>2</v>
      </c>
      <c r="AX651" s="223" t="s">
        <v>38</v>
      </c>
      <c r="AY651" s="224" t="s">
        <v>106</v>
      </c>
    </row>
    <row r="652" spans="2:65" s="184" customFormat="1" ht="31.5" customHeight="1" x14ac:dyDescent="0.3">
      <c r="B652" s="203"/>
      <c r="C652" s="202" t="s">
        <v>948</v>
      </c>
      <c r="D652" s="202" t="s">
        <v>108</v>
      </c>
      <c r="E652" s="201" t="s">
        <v>890</v>
      </c>
      <c r="F652" s="196" t="s">
        <v>891</v>
      </c>
      <c r="G652" s="200" t="s">
        <v>111</v>
      </c>
      <c r="H652" s="199">
        <v>145.35</v>
      </c>
      <c r="I652" s="198"/>
      <c r="J652" s="197">
        <f>ROUND(I652*H652,2)</f>
        <v>0</v>
      </c>
      <c r="K652" s="196" t="s">
        <v>259</v>
      </c>
      <c r="L652" s="185"/>
      <c r="M652" s="195" t="s">
        <v>1</v>
      </c>
      <c r="N652" s="220" t="s">
        <v>26</v>
      </c>
      <c r="O652" s="219"/>
      <c r="P652" s="218">
        <f>O652*H652</f>
        <v>0</v>
      </c>
      <c r="Q652" s="218">
        <v>1.0000000000000001E-5</v>
      </c>
      <c r="R652" s="218">
        <f>Q652*H652</f>
        <v>1.4535000000000001E-3</v>
      </c>
      <c r="S652" s="218">
        <v>0</v>
      </c>
      <c r="T652" s="217">
        <f>S652*H652</f>
        <v>0</v>
      </c>
      <c r="AR652" s="189" t="s">
        <v>189</v>
      </c>
      <c r="AT652" s="189" t="s">
        <v>108</v>
      </c>
      <c r="AU652" s="189" t="s">
        <v>42</v>
      </c>
      <c r="AY652" s="189" t="s">
        <v>106</v>
      </c>
      <c r="BE652" s="190">
        <f>IF(N652="základní",J652,0)</f>
        <v>0</v>
      </c>
      <c r="BF652" s="190">
        <f>IF(N652="snížená",J652,0)</f>
        <v>0</v>
      </c>
      <c r="BG652" s="190">
        <f>IF(N652="zákl. přenesená",J652,0)</f>
        <v>0</v>
      </c>
      <c r="BH652" s="190">
        <f>IF(N652="sníž. přenesená",J652,0)</f>
        <v>0</v>
      </c>
      <c r="BI652" s="190">
        <f>IF(N652="nulová",J652,0)</f>
        <v>0</v>
      </c>
      <c r="BJ652" s="189" t="s">
        <v>38</v>
      </c>
      <c r="BK652" s="190">
        <f>ROUND(I652*H652,2)</f>
        <v>0</v>
      </c>
      <c r="BL652" s="189" t="s">
        <v>189</v>
      </c>
      <c r="BM652" s="189" t="s">
        <v>892</v>
      </c>
    </row>
    <row r="653" spans="2:65" s="239" customFormat="1" x14ac:dyDescent="0.3">
      <c r="B653" s="244"/>
      <c r="D653" s="232" t="s">
        <v>115</v>
      </c>
      <c r="E653" s="240" t="s">
        <v>1</v>
      </c>
      <c r="F653" s="246" t="s">
        <v>873</v>
      </c>
      <c r="H653" s="240" t="s">
        <v>1</v>
      </c>
      <c r="I653" s="245"/>
      <c r="L653" s="244"/>
      <c r="M653" s="243"/>
      <c r="N653" s="242"/>
      <c r="O653" s="242"/>
      <c r="P653" s="242"/>
      <c r="Q653" s="242"/>
      <c r="R653" s="242"/>
      <c r="S653" s="242"/>
      <c r="T653" s="241"/>
      <c r="AT653" s="240" t="s">
        <v>115</v>
      </c>
      <c r="AU653" s="240" t="s">
        <v>42</v>
      </c>
      <c r="AV653" s="239" t="s">
        <v>38</v>
      </c>
      <c r="AW653" s="239" t="s">
        <v>19</v>
      </c>
      <c r="AX653" s="239" t="s">
        <v>37</v>
      </c>
      <c r="AY653" s="240" t="s">
        <v>106</v>
      </c>
    </row>
    <row r="654" spans="2:65" s="223" customFormat="1" x14ac:dyDescent="0.3">
      <c r="B654" s="228"/>
      <c r="D654" s="232" t="s">
        <v>115</v>
      </c>
      <c r="E654" s="224" t="s">
        <v>1</v>
      </c>
      <c r="F654" s="231" t="s">
        <v>893</v>
      </c>
      <c r="H654" s="230">
        <v>15.75</v>
      </c>
      <c r="I654" s="229"/>
      <c r="L654" s="228"/>
      <c r="M654" s="227"/>
      <c r="N654" s="226"/>
      <c r="O654" s="226"/>
      <c r="P654" s="226"/>
      <c r="Q654" s="226"/>
      <c r="R654" s="226"/>
      <c r="S654" s="226"/>
      <c r="T654" s="225"/>
      <c r="AT654" s="224" t="s">
        <v>115</v>
      </c>
      <c r="AU654" s="224" t="s">
        <v>42</v>
      </c>
      <c r="AV654" s="223" t="s">
        <v>42</v>
      </c>
      <c r="AW654" s="223" t="s">
        <v>19</v>
      </c>
      <c r="AX654" s="223" t="s">
        <v>37</v>
      </c>
      <c r="AY654" s="224" t="s">
        <v>106</v>
      </c>
    </row>
    <row r="655" spans="2:65" s="223" customFormat="1" x14ac:dyDescent="0.3">
      <c r="B655" s="228"/>
      <c r="D655" s="236" t="s">
        <v>115</v>
      </c>
      <c r="E655" s="235" t="s">
        <v>1</v>
      </c>
      <c r="F655" s="234" t="s">
        <v>894</v>
      </c>
      <c r="H655" s="233">
        <v>129.6</v>
      </c>
      <c r="I655" s="229"/>
      <c r="L655" s="228"/>
      <c r="M655" s="227"/>
      <c r="N655" s="226"/>
      <c r="O655" s="226"/>
      <c r="P655" s="226"/>
      <c r="Q655" s="226"/>
      <c r="R655" s="226"/>
      <c r="S655" s="226"/>
      <c r="T655" s="225"/>
      <c r="AT655" s="224" t="s">
        <v>115</v>
      </c>
      <c r="AU655" s="224" t="s">
        <v>42</v>
      </c>
      <c r="AV655" s="223" t="s">
        <v>42</v>
      </c>
      <c r="AW655" s="223" t="s">
        <v>19</v>
      </c>
      <c r="AX655" s="223" t="s">
        <v>37</v>
      </c>
      <c r="AY655" s="224" t="s">
        <v>106</v>
      </c>
    </row>
    <row r="656" spans="2:65" s="184" customFormat="1" ht="22.5" customHeight="1" x14ac:dyDescent="0.3">
      <c r="B656" s="203"/>
      <c r="C656" s="256" t="s">
        <v>952</v>
      </c>
      <c r="D656" s="256" t="s">
        <v>175</v>
      </c>
      <c r="E656" s="255" t="s">
        <v>896</v>
      </c>
      <c r="F656" s="250" t="s">
        <v>897</v>
      </c>
      <c r="G656" s="254" t="s">
        <v>111</v>
      </c>
      <c r="H656" s="253">
        <v>159.88499999999999</v>
      </c>
      <c r="I656" s="252"/>
      <c r="J656" s="251">
        <f>ROUND(I656*H656,2)</f>
        <v>0</v>
      </c>
      <c r="K656" s="250" t="s">
        <v>259</v>
      </c>
      <c r="L656" s="249"/>
      <c r="M656" s="248" t="s">
        <v>1</v>
      </c>
      <c r="N656" s="247" t="s">
        <v>26</v>
      </c>
      <c r="O656" s="219"/>
      <c r="P656" s="218">
        <f>O656*H656</f>
        <v>0</v>
      </c>
      <c r="Q656" s="218">
        <v>1.15E-4</v>
      </c>
      <c r="R656" s="218">
        <f>Q656*H656</f>
        <v>1.8386775000000001E-2</v>
      </c>
      <c r="S656" s="218">
        <v>0</v>
      </c>
      <c r="T656" s="217">
        <f>S656*H656</f>
        <v>0</v>
      </c>
      <c r="AR656" s="189" t="s">
        <v>293</v>
      </c>
      <c r="AT656" s="189" t="s">
        <v>175</v>
      </c>
      <c r="AU656" s="189" t="s">
        <v>42</v>
      </c>
      <c r="AY656" s="189" t="s">
        <v>106</v>
      </c>
      <c r="BE656" s="190">
        <f>IF(N656="základní",J656,0)</f>
        <v>0</v>
      </c>
      <c r="BF656" s="190">
        <f>IF(N656="snížená",J656,0)</f>
        <v>0</v>
      </c>
      <c r="BG656" s="190">
        <f>IF(N656="zákl. přenesená",J656,0)</f>
        <v>0</v>
      </c>
      <c r="BH656" s="190">
        <f>IF(N656="sníž. přenesená",J656,0)</f>
        <v>0</v>
      </c>
      <c r="BI656" s="190">
        <f>IF(N656="nulová",J656,0)</f>
        <v>0</v>
      </c>
      <c r="BJ656" s="189" t="s">
        <v>38</v>
      </c>
      <c r="BK656" s="190">
        <f>ROUND(I656*H656,2)</f>
        <v>0</v>
      </c>
      <c r="BL656" s="189" t="s">
        <v>189</v>
      </c>
      <c r="BM656" s="189" t="s">
        <v>898</v>
      </c>
    </row>
    <row r="657" spans="2:65" s="223" customFormat="1" x14ac:dyDescent="0.3">
      <c r="B657" s="228"/>
      <c r="D657" s="236" t="s">
        <v>115</v>
      </c>
      <c r="F657" s="234" t="s">
        <v>899</v>
      </c>
      <c r="H657" s="233">
        <v>159.88499999999999</v>
      </c>
      <c r="I657" s="229"/>
      <c r="L657" s="228"/>
      <c r="M657" s="227"/>
      <c r="N657" s="226"/>
      <c r="O657" s="226"/>
      <c r="P657" s="226"/>
      <c r="Q657" s="226"/>
      <c r="R657" s="226"/>
      <c r="S657" s="226"/>
      <c r="T657" s="225"/>
      <c r="AT657" s="224" t="s">
        <v>115</v>
      </c>
      <c r="AU657" s="224" t="s">
        <v>42</v>
      </c>
      <c r="AV657" s="223" t="s">
        <v>42</v>
      </c>
      <c r="AW657" s="223" t="s">
        <v>2</v>
      </c>
      <c r="AX657" s="223" t="s">
        <v>38</v>
      </c>
      <c r="AY657" s="224" t="s">
        <v>106</v>
      </c>
    </row>
    <row r="658" spans="2:65" s="184" customFormat="1" ht="22.5" customHeight="1" x14ac:dyDescent="0.3">
      <c r="B658" s="203"/>
      <c r="C658" s="202" t="s">
        <v>956</v>
      </c>
      <c r="D658" s="202" t="s">
        <v>108</v>
      </c>
      <c r="E658" s="201" t="s">
        <v>901</v>
      </c>
      <c r="F658" s="196" t="s">
        <v>902</v>
      </c>
      <c r="G658" s="200" t="s">
        <v>160</v>
      </c>
      <c r="H658" s="199">
        <v>2.7029999999999998</v>
      </c>
      <c r="I658" s="198"/>
      <c r="J658" s="197">
        <f>ROUND(I658*H658,2)</f>
        <v>0</v>
      </c>
      <c r="K658" s="196" t="s">
        <v>112</v>
      </c>
      <c r="L658" s="185"/>
      <c r="M658" s="195" t="s">
        <v>1</v>
      </c>
      <c r="N658" s="220" t="s">
        <v>26</v>
      </c>
      <c r="O658" s="219"/>
      <c r="P658" s="218">
        <f>O658*H658</f>
        <v>0</v>
      </c>
      <c r="Q658" s="218">
        <v>0</v>
      </c>
      <c r="R658" s="218">
        <f>Q658*H658</f>
        <v>0</v>
      </c>
      <c r="S658" s="218">
        <v>0</v>
      </c>
      <c r="T658" s="217">
        <f>S658*H658</f>
        <v>0</v>
      </c>
      <c r="AR658" s="189" t="s">
        <v>189</v>
      </c>
      <c r="AT658" s="189" t="s">
        <v>108</v>
      </c>
      <c r="AU658" s="189" t="s">
        <v>42</v>
      </c>
      <c r="AY658" s="189" t="s">
        <v>106</v>
      </c>
      <c r="BE658" s="190">
        <f>IF(N658="základní",J658,0)</f>
        <v>0</v>
      </c>
      <c r="BF658" s="190">
        <f>IF(N658="snížená",J658,0)</f>
        <v>0</v>
      </c>
      <c r="BG658" s="190">
        <f>IF(N658="zákl. přenesená",J658,0)</f>
        <v>0</v>
      </c>
      <c r="BH658" s="190">
        <f>IF(N658="sníž. přenesená",J658,0)</f>
        <v>0</v>
      </c>
      <c r="BI658" s="190">
        <f>IF(N658="nulová",J658,0)</f>
        <v>0</v>
      </c>
      <c r="BJ658" s="189" t="s">
        <v>38</v>
      </c>
      <c r="BK658" s="190">
        <f>ROUND(I658*H658,2)</f>
        <v>0</v>
      </c>
      <c r="BL658" s="189" t="s">
        <v>189</v>
      </c>
      <c r="BM658" s="189" t="s">
        <v>903</v>
      </c>
    </row>
    <row r="659" spans="2:65" s="204" customFormat="1" ht="29.85" customHeight="1" x14ac:dyDescent="0.3">
      <c r="B659" s="212"/>
      <c r="D659" s="216" t="s">
        <v>36</v>
      </c>
      <c r="E659" s="215" t="s">
        <v>904</v>
      </c>
      <c r="F659" s="215" t="s">
        <v>905</v>
      </c>
      <c r="I659" s="214"/>
      <c r="J659" s="213">
        <f>BK659</f>
        <v>0</v>
      </c>
      <c r="L659" s="212"/>
      <c r="M659" s="211"/>
      <c r="N659" s="209"/>
      <c r="O659" s="209"/>
      <c r="P659" s="210">
        <f>SUM(P660:P693)</f>
        <v>0</v>
      </c>
      <c r="Q659" s="209"/>
      <c r="R659" s="210">
        <f>SUM(R660:R693)</f>
        <v>0.18298799999999996</v>
      </c>
      <c r="S659" s="209"/>
      <c r="T659" s="208">
        <f>SUM(T660:T693)</f>
        <v>0</v>
      </c>
      <c r="AR659" s="206" t="s">
        <v>42</v>
      </c>
      <c r="AT659" s="207" t="s">
        <v>36</v>
      </c>
      <c r="AU659" s="207" t="s">
        <v>38</v>
      </c>
      <c r="AY659" s="206" t="s">
        <v>106</v>
      </c>
      <c r="BK659" s="205">
        <f>SUM(BK660:BK693)</f>
        <v>0</v>
      </c>
    </row>
    <row r="660" spans="2:65" s="184" customFormat="1" ht="22.5" customHeight="1" x14ac:dyDescent="0.3">
      <c r="B660" s="203"/>
      <c r="C660" s="202" t="s">
        <v>961</v>
      </c>
      <c r="D660" s="202" t="s">
        <v>108</v>
      </c>
      <c r="E660" s="201" t="s">
        <v>907</v>
      </c>
      <c r="F660" s="196" t="s">
        <v>908</v>
      </c>
      <c r="G660" s="200" t="s">
        <v>335</v>
      </c>
      <c r="H660" s="199">
        <v>93.8</v>
      </c>
      <c r="I660" s="198"/>
      <c r="J660" s="197">
        <f>ROUND(I660*H660,2)</f>
        <v>0</v>
      </c>
      <c r="K660" s="196" t="s">
        <v>112</v>
      </c>
      <c r="L660" s="185"/>
      <c r="M660" s="195" t="s">
        <v>1</v>
      </c>
      <c r="N660" s="220" t="s">
        <v>26</v>
      </c>
      <c r="O660" s="219"/>
      <c r="P660" s="218">
        <f>O660*H660</f>
        <v>0</v>
      </c>
      <c r="Q660" s="218">
        <v>0</v>
      </c>
      <c r="R660" s="218">
        <f>Q660*H660</f>
        <v>0</v>
      </c>
      <c r="S660" s="218">
        <v>0</v>
      </c>
      <c r="T660" s="217">
        <f>S660*H660</f>
        <v>0</v>
      </c>
      <c r="AR660" s="189" t="s">
        <v>189</v>
      </c>
      <c r="AT660" s="189" t="s">
        <v>108</v>
      </c>
      <c r="AU660" s="189" t="s">
        <v>42</v>
      </c>
      <c r="AY660" s="189" t="s">
        <v>106</v>
      </c>
      <c r="BE660" s="190">
        <f>IF(N660="základní",J660,0)</f>
        <v>0</v>
      </c>
      <c r="BF660" s="190">
        <f>IF(N660="snížená",J660,0)</f>
        <v>0</v>
      </c>
      <c r="BG660" s="190">
        <f>IF(N660="zákl. přenesená",J660,0)</f>
        <v>0</v>
      </c>
      <c r="BH660" s="190">
        <f>IF(N660="sníž. přenesená",J660,0)</f>
        <v>0</v>
      </c>
      <c r="BI660" s="190">
        <f>IF(N660="nulová",J660,0)</f>
        <v>0</v>
      </c>
      <c r="BJ660" s="189" t="s">
        <v>38</v>
      </c>
      <c r="BK660" s="190">
        <f>ROUND(I660*H660,2)</f>
        <v>0</v>
      </c>
      <c r="BL660" s="189" t="s">
        <v>189</v>
      </c>
      <c r="BM660" s="189" t="s">
        <v>909</v>
      </c>
    </row>
    <row r="661" spans="2:65" s="239" customFormat="1" x14ac:dyDescent="0.3">
      <c r="B661" s="244"/>
      <c r="D661" s="232" t="s">
        <v>115</v>
      </c>
      <c r="E661" s="240" t="s">
        <v>1</v>
      </c>
      <c r="F661" s="246" t="s">
        <v>116</v>
      </c>
      <c r="H661" s="240" t="s">
        <v>1</v>
      </c>
      <c r="I661" s="245"/>
      <c r="L661" s="244"/>
      <c r="M661" s="243"/>
      <c r="N661" s="242"/>
      <c r="O661" s="242"/>
      <c r="P661" s="242"/>
      <c r="Q661" s="242"/>
      <c r="R661" s="242"/>
      <c r="S661" s="242"/>
      <c r="T661" s="241"/>
      <c r="AT661" s="240" t="s">
        <v>115</v>
      </c>
      <c r="AU661" s="240" t="s">
        <v>42</v>
      </c>
      <c r="AV661" s="239" t="s">
        <v>38</v>
      </c>
      <c r="AW661" s="239" t="s">
        <v>19</v>
      </c>
      <c r="AX661" s="239" t="s">
        <v>37</v>
      </c>
      <c r="AY661" s="240" t="s">
        <v>106</v>
      </c>
    </row>
    <row r="662" spans="2:65" s="223" customFormat="1" x14ac:dyDescent="0.3">
      <c r="B662" s="228"/>
      <c r="D662" s="236" t="s">
        <v>115</v>
      </c>
      <c r="E662" s="235" t="s">
        <v>1</v>
      </c>
      <c r="F662" s="234" t="s">
        <v>910</v>
      </c>
      <c r="H662" s="233">
        <v>93.8</v>
      </c>
      <c r="I662" s="229"/>
      <c r="L662" s="228"/>
      <c r="M662" s="227"/>
      <c r="N662" s="226"/>
      <c r="O662" s="226"/>
      <c r="P662" s="226"/>
      <c r="Q662" s="226"/>
      <c r="R662" s="226"/>
      <c r="S662" s="226"/>
      <c r="T662" s="225"/>
      <c r="AT662" s="224" t="s">
        <v>115</v>
      </c>
      <c r="AU662" s="224" t="s">
        <v>42</v>
      </c>
      <c r="AV662" s="223" t="s">
        <v>42</v>
      </c>
      <c r="AW662" s="223" t="s">
        <v>19</v>
      </c>
      <c r="AX662" s="223" t="s">
        <v>37</v>
      </c>
      <c r="AY662" s="224" t="s">
        <v>106</v>
      </c>
    </row>
    <row r="663" spans="2:65" s="184" customFormat="1" ht="22.5" customHeight="1" x14ac:dyDescent="0.3">
      <c r="B663" s="203"/>
      <c r="C663" s="256" t="s">
        <v>966</v>
      </c>
      <c r="D663" s="256" t="s">
        <v>175</v>
      </c>
      <c r="E663" s="255" t="s">
        <v>912</v>
      </c>
      <c r="F663" s="250" t="s">
        <v>913</v>
      </c>
      <c r="G663" s="254" t="s">
        <v>178</v>
      </c>
      <c r="H663" s="253">
        <v>93.8</v>
      </c>
      <c r="I663" s="252"/>
      <c r="J663" s="251">
        <f>ROUND(I663*H663,2)</f>
        <v>0</v>
      </c>
      <c r="K663" s="250" t="s">
        <v>259</v>
      </c>
      <c r="L663" s="249"/>
      <c r="M663" s="248" t="s">
        <v>1</v>
      </c>
      <c r="N663" s="247" t="s">
        <v>26</v>
      </c>
      <c r="O663" s="219"/>
      <c r="P663" s="218">
        <f>O663*H663</f>
        <v>0</v>
      </c>
      <c r="Q663" s="218">
        <v>1E-3</v>
      </c>
      <c r="R663" s="218">
        <f>Q663*H663</f>
        <v>9.3799999999999994E-2</v>
      </c>
      <c r="S663" s="218">
        <v>0</v>
      </c>
      <c r="T663" s="217">
        <f>S663*H663</f>
        <v>0</v>
      </c>
      <c r="AR663" s="189" t="s">
        <v>293</v>
      </c>
      <c r="AT663" s="189" t="s">
        <v>175</v>
      </c>
      <c r="AU663" s="189" t="s">
        <v>42</v>
      </c>
      <c r="AY663" s="189" t="s">
        <v>106</v>
      </c>
      <c r="BE663" s="190">
        <f>IF(N663="základní",J663,0)</f>
        <v>0</v>
      </c>
      <c r="BF663" s="190">
        <f>IF(N663="snížená",J663,0)</f>
        <v>0</v>
      </c>
      <c r="BG663" s="190">
        <f>IF(N663="zákl. přenesená",J663,0)</f>
        <v>0</v>
      </c>
      <c r="BH663" s="190">
        <f>IF(N663="sníž. přenesená",J663,0)</f>
        <v>0</v>
      </c>
      <c r="BI663" s="190">
        <f>IF(N663="nulová",J663,0)</f>
        <v>0</v>
      </c>
      <c r="BJ663" s="189" t="s">
        <v>38</v>
      </c>
      <c r="BK663" s="190">
        <f>ROUND(I663*H663,2)</f>
        <v>0</v>
      </c>
      <c r="BL663" s="189" t="s">
        <v>189</v>
      </c>
      <c r="BM663" s="189" t="s">
        <v>914</v>
      </c>
    </row>
    <row r="664" spans="2:65" s="184" customFormat="1" ht="22.5" customHeight="1" x14ac:dyDescent="0.3">
      <c r="B664" s="203"/>
      <c r="C664" s="202" t="s">
        <v>970</v>
      </c>
      <c r="D664" s="202" t="s">
        <v>108</v>
      </c>
      <c r="E664" s="201" t="s">
        <v>916</v>
      </c>
      <c r="F664" s="196" t="s">
        <v>917</v>
      </c>
      <c r="G664" s="200" t="s">
        <v>335</v>
      </c>
      <c r="H664" s="199">
        <v>63</v>
      </c>
      <c r="I664" s="198"/>
      <c r="J664" s="197">
        <f>ROUND(I664*H664,2)</f>
        <v>0</v>
      </c>
      <c r="K664" s="196" t="s">
        <v>112</v>
      </c>
      <c r="L664" s="185"/>
      <c r="M664" s="195" t="s">
        <v>1</v>
      </c>
      <c r="N664" s="220" t="s">
        <v>26</v>
      </c>
      <c r="O664" s="219"/>
      <c r="P664" s="218">
        <f>O664*H664</f>
        <v>0</v>
      </c>
      <c r="Q664" s="218">
        <v>0</v>
      </c>
      <c r="R664" s="218">
        <f>Q664*H664</f>
        <v>0</v>
      </c>
      <c r="S664" s="218">
        <v>0</v>
      </c>
      <c r="T664" s="217">
        <f>S664*H664</f>
        <v>0</v>
      </c>
      <c r="AR664" s="189" t="s">
        <v>189</v>
      </c>
      <c r="AT664" s="189" t="s">
        <v>108</v>
      </c>
      <c r="AU664" s="189" t="s">
        <v>42</v>
      </c>
      <c r="AY664" s="189" t="s">
        <v>106</v>
      </c>
      <c r="BE664" s="190">
        <f>IF(N664="základní",J664,0)</f>
        <v>0</v>
      </c>
      <c r="BF664" s="190">
        <f>IF(N664="snížená",J664,0)</f>
        <v>0</v>
      </c>
      <c r="BG664" s="190">
        <f>IF(N664="zákl. přenesená",J664,0)</f>
        <v>0</v>
      </c>
      <c r="BH664" s="190">
        <f>IF(N664="sníž. přenesená",J664,0)</f>
        <v>0</v>
      </c>
      <c r="BI664" s="190">
        <f>IF(N664="nulová",J664,0)</f>
        <v>0</v>
      </c>
      <c r="BJ664" s="189" t="s">
        <v>38</v>
      </c>
      <c r="BK664" s="190">
        <f>ROUND(I664*H664,2)</f>
        <v>0</v>
      </c>
      <c r="BL664" s="189" t="s">
        <v>189</v>
      </c>
      <c r="BM664" s="189" t="s">
        <v>918</v>
      </c>
    </row>
    <row r="665" spans="2:65" s="223" customFormat="1" x14ac:dyDescent="0.3">
      <c r="B665" s="228"/>
      <c r="D665" s="232" t="s">
        <v>115</v>
      </c>
      <c r="E665" s="224" t="s">
        <v>1</v>
      </c>
      <c r="F665" s="231" t="s">
        <v>919</v>
      </c>
      <c r="H665" s="230">
        <v>21</v>
      </c>
      <c r="I665" s="229"/>
      <c r="L665" s="228"/>
      <c r="M665" s="227"/>
      <c r="N665" s="226"/>
      <c r="O665" s="226"/>
      <c r="P665" s="226"/>
      <c r="Q665" s="226"/>
      <c r="R665" s="226"/>
      <c r="S665" s="226"/>
      <c r="T665" s="225"/>
      <c r="AT665" s="224" t="s">
        <v>115</v>
      </c>
      <c r="AU665" s="224" t="s">
        <v>42</v>
      </c>
      <c r="AV665" s="223" t="s">
        <v>42</v>
      </c>
      <c r="AW665" s="223" t="s">
        <v>19</v>
      </c>
      <c r="AX665" s="223" t="s">
        <v>37</v>
      </c>
      <c r="AY665" s="224" t="s">
        <v>106</v>
      </c>
    </row>
    <row r="666" spans="2:65" s="223" customFormat="1" x14ac:dyDescent="0.3">
      <c r="B666" s="228"/>
      <c r="D666" s="236" t="s">
        <v>115</v>
      </c>
      <c r="E666" s="235" t="s">
        <v>1</v>
      </c>
      <c r="F666" s="234" t="s">
        <v>920</v>
      </c>
      <c r="H666" s="233">
        <v>42</v>
      </c>
      <c r="I666" s="229"/>
      <c r="L666" s="228"/>
      <c r="M666" s="227"/>
      <c r="N666" s="226"/>
      <c r="O666" s="226"/>
      <c r="P666" s="226"/>
      <c r="Q666" s="226"/>
      <c r="R666" s="226"/>
      <c r="S666" s="226"/>
      <c r="T666" s="225"/>
      <c r="AT666" s="224" t="s">
        <v>115</v>
      </c>
      <c r="AU666" s="224" t="s">
        <v>42</v>
      </c>
      <c r="AV666" s="223" t="s">
        <v>42</v>
      </c>
      <c r="AW666" s="223" t="s">
        <v>19</v>
      </c>
      <c r="AX666" s="223" t="s">
        <v>37</v>
      </c>
      <c r="AY666" s="224" t="s">
        <v>106</v>
      </c>
    </row>
    <row r="667" spans="2:65" s="184" customFormat="1" ht="22.5" customHeight="1" x14ac:dyDescent="0.3">
      <c r="B667" s="203"/>
      <c r="C667" s="256" t="s">
        <v>974</v>
      </c>
      <c r="D667" s="256" t="s">
        <v>175</v>
      </c>
      <c r="E667" s="255" t="s">
        <v>922</v>
      </c>
      <c r="F667" s="250" t="s">
        <v>923</v>
      </c>
      <c r="G667" s="254" t="s">
        <v>178</v>
      </c>
      <c r="H667" s="253">
        <v>13.695</v>
      </c>
      <c r="I667" s="252"/>
      <c r="J667" s="251">
        <f>ROUND(I667*H667,2)</f>
        <v>0</v>
      </c>
      <c r="K667" s="250" t="s">
        <v>259</v>
      </c>
      <c r="L667" s="249"/>
      <c r="M667" s="248" t="s">
        <v>1</v>
      </c>
      <c r="N667" s="247" t="s">
        <v>26</v>
      </c>
      <c r="O667" s="219"/>
      <c r="P667" s="218">
        <f>O667*H667</f>
        <v>0</v>
      </c>
      <c r="Q667" s="218">
        <v>1E-3</v>
      </c>
      <c r="R667" s="218">
        <f>Q667*H667</f>
        <v>1.3695000000000001E-2</v>
      </c>
      <c r="S667" s="218">
        <v>0</v>
      </c>
      <c r="T667" s="217">
        <f>S667*H667</f>
        <v>0</v>
      </c>
      <c r="AR667" s="189" t="s">
        <v>293</v>
      </c>
      <c r="AT667" s="189" t="s">
        <v>175</v>
      </c>
      <c r="AU667" s="189" t="s">
        <v>42</v>
      </c>
      <c r="AY667" s="189" t="s">
        <v>106</v>
      </c>
      <c r="BE667" s="190">
        <f>IF(N667="základní",J667,0)</f>
        <v>0</v>
      </c>
      <c r="BF667" s="190">
        <f>IF(N667="snížená",J667,0)</f>
        <v>0</v>
      </c>
      <c r="BG667" s="190">
        <f>IF(N667="zákl. přenesená",J667,0)</f>
        <v>0</v>
      </c>
      <c r="BH667" s="190">
        <f>IF(N667="sníž. přenesená",J667,0)</f>
        <v>0</v>
      </c>
      <c r="BI667" s="190">
        <f>IF(N667="nulová",J667,0)</f>
        <v>0</v>
      </c>
      <c r="BJ667" s="189" t="s">
        <v>38</v>
      </c>
      <c r="BK667" s="190">
        <f>ROUND(I667*H667,2)</f>
        <v>0</v>
      </c>
      <c r="BL667" s="189" t="s">
        <v>189</v>
      </c>
      <c r="BM667" s="189" t="s">
        <v>924</v>
      </c>
    </row>
    <row r="668" spans="2:65" s="184" customFormat="1" ht="27" x14ac:dyDescent="0.3">
      <c r="B668" s="185"/>
      <c r="D668" s="232" t="s">
        <v>223</v>
      </c>
      <c r="F668" s="260" t="s">
        <v>925</v>
      </c>
      <c r="I668" s="259"/>
      <c r="L668" s="185"/>
      <c r="M668" s="258"/>
      <c r="N668" s="219"/>
      <c r="O668" s="219"/>
      <c r="P668" s="219"/>
      <c r="Q668" s="219"/>
      <c r="R668" s="219"/>
      <c r="S668" s="219"/>
      <c r="T668" s="257"/>
      <c r="AT668" s="189" t="s">
        <v>223</v>
      </c>
      <c r="AU668" s="189" t="s">
        <v>42</v>
      </c>
    </row>
    <row r="669" spans="2:65" s="223" customFormat="1" x14ac:dyDescent="0.3">
      <c r="B669" s="228"/>
      <c r="D669" s="232" t="s">
        <v>115</v>
      </c>
      <c r="E669" s="224" t="s">
        <v>1</v>
      </c>
      <c r="F669" s="231" t="s">
        <v>926</v>
      </c>
      <c r="H669" s="230">
        <v>13.042999999999999</v>
      </c>
      <c r="I669" s="229"/>
      <c r="L669" s="228"/>
      <c r="M669" s="227"/>
      <c r="N669" s="226"/>
      <c r="O669" s="226"/>
      <c r="P669" s="226"/>
      <c r="Q669" s="226"/>
      <c r="R669" s="226"/>
      <c r="S669" s="226"/>
      <c r="T669" s="225"/>
      <c r="AT669" s="224" t="s">
        <v>115</v>
      </c>
      <c r="AU669" s="224" t="s">
        <v>42</v>
      </c>
      <c r="AV669" s="223" t="s">
        <v>42</v>
      </c>
      <c r="AW669" s="223" t="s">
        <v>19</v>
      </c>
      <c r="AX669" s="223" t="s">
        <v>37</v>
      </c>
      <c r="AY669" s="224" t="s">
        <v>106</v>
      </c>
    </row>
    <row r="670" spans="2:65" s="223" customFormat="1" x14ac:dyDescent="0.3">
      <c r="B670" s="228"/>
      <c r="D670" s="236" t="s">
        <v>115</v>
      </c>
      <c r="F670" s="234" t="s">
        <v>927</v>
      </c>
      <c r="H670" s="233">
        <v>13.695</v>
      </c>
      <c r="I670" s="229"/>
      <c r="L670" s="228"/>
      <c r="M670" s="227"/>
      <c r="N670" s="226"/>
      <c r="O670" s="226"/>
      <c r="P670" s="226"/>
      <c r="Q670" s="226"/>
      <c r="R670" s="226"/>
      <c r="S670" s="226"/>
      <c r="T670" s="225"/>
      <c r="AT670" s="224" t="s">
        <v>115</v>
      </c>
      <c r="AU670" s="224" t="s">
        <v>42</v>
      </c>
      <c r="AV670" s="223" t="s">
        <v>42</v>
      </c>
      <c r="AW670" s="223" t="s">
        <v>2</v>
      </c>
      <c r="AX670" s="223" t="s">
        <v>38</v>
      </c>
      <c r="AY670" s="224" t="s">
        <v>106</v>
      </c>
    </row>
    <row r="671" spans="2:65" s="184" customFormat="1" ht="22.5" customHeight="1" x14ac:dyDescent="0.3">
      <c r="B671" s="203"/>
      <c r="C671" s="256" t="s">
        <v>978</v>
      </c>
      <c r="D671" s="256" t="s">
        <v>175</v>
      </c>
      <c r="E671" s="255" t="s">
        <v>929</v>
      </c>
      <c r="F671" s="250" t="s">
        <v>930</v>
      </c>
      <c r="G671" s="254" t="s">
        <v>178</v>
      </c>
      <c r="H671" s="253">
        <v>26.087</v>
      </c>
      <c r="I671" s="252"/>
      <c r="J671" s="251">
        <f>ROUND(I671*H671,2)</f>
        <v>0</v>
      </c>
      <c r="K671" s="250" t="s">
        <v>112</v>
      </c>
      <c r="L671" s="249"/>
      <c r="M671" s="248" t="s">
        <v>1</v>
      </c>
      <c r="N671" s="247" t="s">
        <v>26</v>
      </c>
      <c r="O671" s="219"/>
      <c r="P671" s="218">
        <f>O671*H671</f>
        <v>0</v>
      </c>
      <c r="Q671" s="218">
        <v>1E-3</v>
      </c>
      <c r="R671" s="218">
        <f>Q671*H671</f>
        <v>2.6086999999999999E-2</v>
      </c>
      <c r="S671" s="218">
        <v>0</v>
      </c>
      <c r="T671" s="217">
        <f>S671*H671</f>
        <v>0</v>
      </c>
      <c r="AR671" s="189" t="s">
        <v>293</v>
      </c>
      <c r="AT671" s="189" t="s">
        <v>175</v>
      </c>
      <c r="AU671" s="189" t="s">
        <v>42</v>
      </c>
      <c r="AY671" s="189" t="s">
        <v>106</v>
      </c>
      <c r="BE671" s="190">
        <f>IF(N671="základní",J671,0)</f>
        <v>0</v>
      </c>
      <c r="BF671" s="190">
        <f>IF(N671="snížená",J671,0)</f>
        <v>0</v>
      </c>
      <c r="BG671" s="190">
        <f>IF(N671="zákl. přenesená",J671,0)</f>
        <v>0</v>
      </c>
      <c r="BH671" s="190">
        <f>IF(N671="sníž. přenesená",J671,0)</f>
        <v>0</v>
      </c>
      <c r="BI671" s="190">
        <f>IF(N671="nulová",J671,0)</f>
        <v>0</v>
      </c>
      <c r="BJ671" s="189" t="s">
        <v>38</v>
      </c>
      <c r="BK671" s="190">
        <f>ROUND(I671*H671,2)</f>
        <v>0</v>
      </c>
      <c r="BL671" s="189" t="s">
        <v>189</v>
      </c>
      <c r="BM671" s="189" t="s">
        <v>931</v>
      </c>
    </row>
    <row r="672" spans="2:65" s="184" customFormat="1" ht="27" x14ac:dyDescent="0.3">
      <c r="B672" s="185"/>
      <c r="D672" s="232" t="s">
        <v>223</v>
      </c>
      <c r="F672" s="260" t="s">
        <v>932</v>
      </c>
      <c r="I672" s="259"/>
      <c r="L672" s="185"/>
      <c r="M672" s="258"/>
      <c r="N672" s="219"/>
      <c r="O672" s="219"/>
      <c r="P672" s="219"/>
      <c r="Q672" s="219"/>
      <c r="R672" s="219"/>
      <c r="S672" s="219"/>
      <c r="T672" s="257"/>
      <c r="AT672" s="189" t="s">
        <v>223</v>
      </c>
      <c r="AU672" s="189" t="s">
        <v>42</v>
      </c>
    </row>
    <row r="673" spans="2:65" s="223" customFormat="1" x14ac:dyDescent="0.3">
      <c r="B673" s="228"/>
      <c r="D673" s="236" t="s">
        <v>115</v>
      </c>
      <c r="E673" s="235" t="s">
        <v>1</v>
      </c>
      <c r="F673" s="234" t="s">
        <v>933</v>
      </c>
      <c r="H673" s="233">
        <v>26.087</v>
      </c>
      <c r="I673" s="229"/>
      <c r="L673" s="228"/>
      <c r="M673" s="227"/>
      <c r="N673" s="226"/>
      <c r="O673" s="226"/>
      <c r="P673" s="226"/>
      <c r="Q673" s="226"/>
      <c r="R673" s="226"/>
      <c r="S673" s="226"/>
      <c r="T673" s="225"/>
      <c r="AT673" s="224" t="s">
        <v>115</v>
      </c>
      <c r="AU673" s="224" t="s">
        <v>42</v>
      </c>
      <c r="AV673" s="223" t="s">
        <v>42</v>
      </c>
      <c r="AW673" s="223" t="s">
        <v>19</v>
      </c>
      <c r="AX673" s="223" t="s">
        <v>37</v>
      </c>
      <c r="AY673" s="224" t="s">
        <v>106</v>
      </c>
    </row>
    <row r="674" spans="2:65" s="184" customFormat="1" ht="22.5" customHeight="1" x14ac:dyDescent="0.3">
      <c r="B674" s="203"/>
      <c r="C674" s="256" t="s">
        <v>982</v>
      </c>
      <c r="D674" s="256" t="s">
        <v>175</v>
      </c>
      <c r="E674" s="255" t="s">
        <v>935</v>
      </c>
      <c r="F674" s="250" t="s">
        <v>936</v>
      </c>
      <c r="G674" s="254" t="s">
        <v>258</v>
      </c>
      <c r="H674" s="253">
        <v>36</v>
      </c>
      <c r="I674" s="252"/>
      <c r="J674" s="251">
        <f>ROUND(I674*H674,2)</f>
        <v>0</v>
      </c>
      <c r="K674" s="250" t="s">
        <v>1</v>
      </c>
      <c r="L674" s="249"/>
      <c r="M674" s="248" t="s">
        <v>1</v>
      </c>
      <c r="N674" s="247" t="s">
        <v>26</v>
      </c>
      <c r="O674" s="219"/>
      <c r="P674" s="218">
        <f>O674*H674</f>
        <v>0</v>
      </c>
      <c r="Q674" s="218">
        <v>1.3999999999999999E-4</v>
      </c>
      <c r="R674" s="218">
        <f>Q674*H674</f>
        <v>5.0399999999999993E-3</v>
      </c>
      <c r="S674" s="218">
        <v>0</v>
      </c>
      <c r="T674" s="217">
        <f>S674*H674</f>
        <v>0</v>
      </c>
      <c r="AR674" s="189" t="s">
        <v>293</v>
      </c>
      <c r="AT674" s="189" t="s">
        <v>175</v>
      </c>
      <c r="AU674" s="189" t="s">
        <v>42</v>
      </c>
      <c r="AY674" s="189" t="s">
        <v>106</v>
      </c>
      <c r="BE674" s="190">
        <f>IF(N674="základní",J674,0)</f>
        <v>0</v>
      </c>
      <c r="BF674" s="190">
        <f>IF(N674="snížená",J674,0)</f>
        <v>0</v>
      </c>
      <c r="BG674" s="190">
        <f>IF(N674="zákl. přenesená",J674,0)</f>
        <v>0</v>
      </c>
      <c r="BH674" s="190">
        <f>IF(N674="sníž. přenesená",J674,0)</f>
        <v>0</v>
      </c>
      <c r="BI674" s="190">
        <f>IF(N674="nulová",J674,0)</f>
        <v>0</v>
      </c>
      <c r="BJ674" s="189" t="s">
        <v>38</v>
      </c>
      <c r="BK674" s="190">
        <f>ROUND(I674*H674,2)</f>
        <v>0</v>
      </c>
      <c r="BL674" s="189" t="s">
        <v>189</v>
      </c>
      <c r="BM674" s="189" t="s">
        <v>937</v>
      </c>
    </row>
    <row r="675" spans="2:65" s="223" customFormat="1" x14ac:dyDescent="0.3">
      <c r="B675" s="228"/>
      <c r="D675" s="236" t="s">
        <v>115</v>
      </c>
      <c r="E675" s="235" t="s">
        <v>1</v>
      </c>
      <c r="F675" s="234" t="s">
        <v>938</v>
      </c>
      <c r="H675" s="233">
        <v>36</v>
      </c>
      <c r="I675" s="229"/>
      <c r="L675" s="228"/>
      <c r="M675" s="227"/>
      <c r="N675" s="226"/>
      <c r="O675" s="226"/>
      <c r="P675" s="226"/>
      <c r="Q675" s="226"/>
      <c r="R675" s="226"/>
      <c r="S675" s="226"/>
      <c r="T675" s="225"/>
      <c r="AT675" s="224" t="s">
        <v>115</v>
      </c>
      <c r="AU675" s="224" t="s">
        <v>42</v>
      </c>
      <c r="AV675" s="223" t="s">
        <v>42</v>
      </c>
      <c r="AW675" s="223" t="s">
        <v>19</v>
      </c>
      <c r="AX675" s="223" t="s">
        <v>37</v>
      </c>
      <c r="AY675" s="224" t="s">
        <v>106</v>
      </c>
    </row>
    <row r="676" spans="2:65" s="184" customFormat="1" ht="22.5" customHeight="1" x14ac:dyDescent="0.3">
      <c r="B676" s="203"/>
      <c r="C676" s="202" t="s">
        <v>986</v>
      </c>
      <c r="D676" s="202" t="s">
        <v>108</v>
      </c>
      <c r="E676" s="201" t="s">
        <v>940</v>
      </c>
      <c r="F676" s="196" t="s">
        <v>941</v>
      </c>
      <c r="G676" s="200" t="s">
        <v>258</v>
      </c>
      <c r="H676" s="199">
        <v>108</v>
      </c>
      <c r="I676" s="198"/>
      <c r="J676" s="197">
        <f>ROUND(I676*H676,2)</f>
        <v>0</v>
      </c>
      <c r="K676" s="196" t="s">
        <v>112</v>
      </c>
      <c r="L676" s="185"/>
      <c r="M676" s="195" t="s">
        <v>1</v>
      </c>
      <c r="N676" s="220" t="s">
        <v>26</v>
      </c>
      <c r="O676" s="219"/>
      <c r="P676" s="218">
        <f>O676*H676</f>
        <v>0</v>
      </c>
      <c r="Q676" s="218">
        <v>0</v>
      </c>
      <c r="R676" s="218">
        <f>Q676*H676</f>
        <v>0</v>
      </c>
      <c r="S676" s="218">
        <v>0</v>
      </c>
      <c r="T676" s="217">
        <f>S676*H676</f>
        <v>0</v>
      </c>
      <c r="AR676" s="189" t="s">
        <v>189</v>
      </c>
      <c r="AT676" s="189" t="s">
        <v>108</v>
      </c>
      <c r="AU676" s="189" t="s">
        <v>42</v>
      </c>
      <c r="AY676" s="189" t="s">
        <v>106</v>
      </c>
      <c r="BE676" s="190">
        <f>IF(N676="základní",J676,0)</f>
        <v>0</v>
      </c>
      <c r="BF676" s="190">
        <f>IF(N676="snížená",J676,0)</f>
        <v>0</v>
      </c>
      <c r="BG676" s="190">
        <f>IF(N676="zákl. přenesená",J676,0)</f>
        <v>0</v>
      </c>
      <c r="BH676" s="190">
        <f>IF(N676="sníž. přenesená",J676,0)</f>
        <v>0</v>
      </c>
      <c r="BI676" s="190">
        <f>IF(N676="nulová",J676,0)</f>
        <v>0</v>
      </c>
      <c r="BJ676" s="189" t="s">
        <v>38</v>
      </c>
      <c r="BK676" s="190">
        <f>ROUND(I676*H676,2)</f>
        <v>0</v>
      </c>
      <c r="BL676" s="189" t="s">
        <v>189</v>
      </c>
      <c r="BM676" s="189" t="s">
        <v>942</v>
      </c>
    </row>
    <row r="677" spans="2:65" s="223" customFormat="1" x14ac:dyDescent="0.3">
      <c r="B677" s="228"/>
      <c r="D677" s="236" t="s">
        <v>115</v>
      </c>
      <c r="E677" s="235" t="s">
        <v>1</v>
      </c>
      <c r="F677" s="234" t="s">
        <v>943</v>
      </c>
      <c r="H677" s="233">
        <v>108</v>
      </c>
      <c r="I677" s="229"/>
      <c r="L677" s="228"/>
      <c r="M677" s="227"/>
      <c r="N677" s="226"/>
      <c r="O677" s="226"/>
      <c r="P677" s="226"/>
      <c r="Q677" s="226"/>
      <c r="R677" s="226"/>
      <c r="S677" s="226"/>
      <c r="T677" s="225"/>
      <c r="AT677" s="224" t="s">
        <v>115</v>
      </c>
      <c r="AU677" s="224" t="s">
        <v>42</v>
      </c>
      <c r="AV677" s="223" t="s">
        <v>42</v>
      </c>
      <c r="AW677" s="223" t="s">
        <v>19</v>
      </c>
      <c r="AX677" s="223" t="s">
        <v>37</v>
      </c>
      <c r="AY677" s="224" t="s">
        <v>106</v>
      </c>
    </row>
    <row r="678" spans="2:65" s="184" customFormat="1" ht="22.5" customHeight="1" x14ac:dyDescent="0.3">
      <c r="B678" s="203"/>
      <c r="C678" s="256" t="s">
        <v>990</v>
      </c>
      <c r="D678" s="256" t="s">
        <v>175</v>
      </c>
      <c r="E678" s="255" t="s">
        <v>945</v>
      </c>
      <c r="F678" s="250" t="s">
        <v>946</v>
      </c>
      <c r="G678" s="254" t="s">
        <v>258</v>
      </c>
      <c r="H678" s="253">
        <v>6</v>
      </c>
      <c r="I678" s="252"/>
      <c r="J678" s="251">
        <f>ROUND(I678*H678,2)</f>
        <v>0</v>
      </c>
      <c r="K678" s="250" t="s">
        <v>259</v>
      </c>
      <c r="L678" s="249"/>
      <c r="M678" s="248" t="s">
        <v>1</v>
      </c>
      <c r="N678" s="247" t="s">
        <v>26</v>
      </c>
      <c r="O678" s="219"/>
      <c r="P678" s="218">
        <f>O678*H678</f>
        <v>0</v>
      </c>
      <c r="Q678" s="218">
        <v>2.3000000000000001E-4</v>
      </c>
      <c r="R678" s="218">
        <f>Q678*H678</f>
        <v>1.3800000000000002E-3</v>
      </c>
      <c r="S678" s="218">
        <v>0</v>
      </c>
      <c r="T678" s="217">
        <f>S678*H678</f>
        <v>0</v>
      </c>
      <c r="AR678" s="189" t="s">
        <v>293</v>
      </c>
      <c r="AT678" s="189" t="s">
        <v>175</v>
      </c>
      <c r="AU678" s="189" t="s">
        <v>42</v>
      </c>
      <c r="AY678" s="189" t="s">
        <v>106</v>
      </c>
      <c r="BE678" s="190">
        <f>IF(N678="základní",J678,0)</f>
        <v>0</v>
      </c>
      <c r="BF678" s="190">
        <f>IF(N678="snížená",J678,0)</f>
        <v>0</v>
      </c>
      <c r="BG678" s="190">
        <f>IF(N678="zákl. přenesená",J678,0)</f>
        <v>0</v>
      </c>
      <c r="BH678" s="190">
        <f>IF(N678="sníž. přenesená",J678,0)</f>
        <v>0</v>
      </c>
      <c r="BI678" s="190">
        <f>IF(N678="nulová",J678,0)</f>
        <v>0</v>
      </c>
      <c r="BJ678" s="189" t="s">
        <v>38</v>
      </c>
      <c r="BK678" s="190">
        <f>ROUND(I678*H678,2)</f>
        <v>0</v>
      </c>
      <c r="BL678" s="189" t="s">
        <v>189</v>
      </c>
      <c r="BM678" s="189" t="s">
        <v>947</v>
      </c>
    </row>
    <row r="679" spans="2:65" s="184" customFormat="1" ht="22.5" customHeight="1" x14ac:dyDescent="0.3">
      <c r="B679" s="203"/>
      <c r="C679" s="256" t="s">
        <v>994</v>
      </c>
      <c r="D679" s="256" t="s">
        <v>175</v>
      </c>
      <c r="E679" s="255" t="s">
        <v>949</v>
      </c>
      <c r="F679" s="250" t="s">
        <v>950</v>
      </c>
      <c r="G679" s="254" t="s">
        <v>258</v>
      </c>
      <c r="H679" s="253">
        <v>6</v>
      </c>
      <c r="I679" s="252"/>
      <c r="J679" s="251">
        <f>ROUND(I679*H679,2)</f>
        <v>0</v>
      </c>
      <c r="K679" s="250" t="s">
        <v>259</v>
      </c>
      <c r="L679" s="249"/>
      <c r="M679" s="248" t="s">
        <v>1</v>
      </c>
      <c r="N679" s="247" t="s">
        <v>26</v>
      </c>
      <c r="O679" s="219"/>
      <c r="P679" s="218">
        <f>O679*H679</f>
        <v>0</v>
      </c>
      <c r="Q679" s="218">
        <v>1.2999999999999999E-4</v>
      </c>
      <c r="R679" s="218">
        <f>Q679*H679</f>
        <v>7.7999999999999988E-4</v>
      </c>
      <c r="S679" s="218">
        <v>0</v>
      </c>
      <c r="T679" s="217">
        <f>S679*H679</f>
        <v>0</v>
      </c>
      <c r="AR679" s="189" t="s">
        <v>293</v>
      </c>
      <c r="AT679" s="189" t="s">
        <v>175</v>
      </c>
      <c r="AU679" s="189" t="s">
        <v>42</v>
      </c>
      <c r="AY679" s="189" t="s">
        <v>106</v>
      </c>
      <c r="BE679" s="190">
        <f>IF(N679="základní",J679,0)</f>
        <v>0</v>
      </c>
      <c r="BF679" s="190">
        <f>IF(N679="snížená",J679,0)</f>
        <v>0</v>
      </c>
      <c r="BG679" s="190">
        <f>IF(N679="zákl. přenesená",J679,0)</f>
        <v>0</v>
      </c>
      <c r="BH679" s="190">
        <f>IF(N679="sníž. přenesená",J679,0)</f>
        <v>0</v>
      </c>
      <c r="BI679" s="190">
        <f>IF(N679="nulová",J679,0)</f>
        <v>0</v>
      </c>
      <c r="BJ679" s="189" t="s">
        <v>38</v>
      </c>
      <c r="BK679" s="190">
        <f>ROUND(I679*H679,2)</f>
        <v>0</v>
      </c>
      <c r="BL679" s="189" t="s">
        <v>189</v>
      </c>
      <c r="BM679" s="189" t="s">
        <v>951</v>
      </c>
    </row>
    <row r="680" spans="2:65" s="184" customFormat="1" ht="22.5" customHeight="1" x14ac:dyDescent="0.3">
      <c r="B680" s="203"/>
      <c r="C680" s="256" t="s">
        <v>1000</v>
      </c>
      <c r="D680" s="256" t="s">
        <v>175</v>
      </c>
      <c r="E680" s="255" t="s">
        <v>953</v>
      </c>
      <c r="F680" s="250" t="s">
        <v>954</v>
      </c>
      <c r="G680" s="254" t="s">
        <v>258</v>
      </c>
      <c r="H680" s="253">
        <v>6</v>
      </c>
      <c r="I680" s="252"/>
      <c r="J680" s="251">
        <f>ROUND(I680*H680,2)</f>
        <v>0</v>
      </c>
      <c r="K680" s="250" t="s">
        <v>259</v>
      </c>
      <c r="L680" s="249"/>
      <c r="M680" s="248" t="s">
        <v>1</v>
      </c>
      <c r="N680" s="247" t="s">
        <v>26</v>
      </c>
      <c r="O680" s="219"/>
      <c r="P680" s="218">
        <f>O680*H680</f>
        <v>0</v>
      </c>
      <c r="Q680" s="218">
        <v>1.6000000000000001E-4</v>
      </c>
      <c r="R680" s="218">
        <f>Q680*H680</f>
        <v>9.6000000000000013E-4</v>
      </c>
      <c r="S680" s="218">
        <v>0</v>
      </c>
      <c r="T680" s="217">
        <f>S680*H680</f>
        <v>0</v>
      </c>
      <c r="AR680" s="189" t="s">
        <v>293</v>
      </c>
      <c r="AT680" s="189" t="s">
        <v>175</v>
      </c>
      <c r="AU680" s="189" t="s">
        <v>42</v>
      </c>
      <c r="AY680" s="189" t="s">
        <v>106</v>
      </c>
      <c r="BE680" s="190">
        <f>IF(N680="základní",J680,0)</f>
        <v>0</v>
      </c>
      <c r="BF680" s="190">
        <f>IF(N680="snížená",J680,0)</f>
        <v>0</v>
      </c>
      <c r="BG680" s="190">
        <f>IF(N680="zákl. přenesená",J680,0)</f>
        <v>0</v>
      </c>
      <c r="BH680" s="190">
        <f>IF(N680="sníž. přenesená",J680,0)</f>
        <v>0</v>
      </c>
      <c r="BI680" s="190">
        <f>IF(N680="nulová",J680,0)</f>
        <v>0</v>
      </c>
      <c r="BJ680" s="189" t="s">
        <v>38</v>
      </c>
      <c r="BK680" s="190">
        <f>ROUND(I680*H680,2)</f>
        <v>0</v>
      </c>
      <c r="BL680" s="189" t="s">
        <v>189</v>
      </c>
      <c r="BM680" s="189" t="s">
        <v>955</v>
      </c>
    </row>
    <row r="681" spans="2:65" s="184" customFormat="1" ht="22.5" customHeight="1" x14ac:dyDescent="0.3">
      <c r="B681" s="203"/>
      <c r="C681" s="256" t="s">
        <v>1004</v>
      </c>
      <c r="D681" s="256" t="s">
        <v>175</v>
      </c>
      <c r="E681" s="255" t="s">
        <v>957</v>
      </c>
      <c r="F681" s="250" t="s">
        <v>958</v>
      </c>
      <c r="G681" s="254" t="s">
        <v>258</v>
      </c>
      <c r="H681" s="253">
        <v>10</v>
      </c>
      <c r="I681" s="252"/>
      <c r="J681" s="251">
        <f>ROUND(I681*H681,2)</f>
        <v>0</v>
      </c>
      <c r="K681" s="250" t="s">
        <v>259</v>
      </c>
      <c r="L681" s="249"/>
      <c r="M681" s="248" t="s">
        <v>1</v>
      </c>
      <c r="N681" s="247" t="s">
        <v>26</v>
      </c>
      <c r="O681" s="219"/>
      <c r="P681" s="218">
        <f>O681*H681</f>
        <v>0</v>
      </c>
      <c r="Q681" s="218">
        <v>2.5999999999999998E-4</v>
      </c>
      <c r="R681" s="218">
        <f>Q681*H681</f>
        <v>2.5999999999999999E-3</v>
      </c>
      <c r="S681" s="218">
        <v>0</v>
      </c>
      <c r="T681" s="217">
        <f>S681*H681</f>
        <v>0</v>
      </c>
      <c r="AR681" s="189" t="s">
        <v>293</v>
      </c>
      <c r="AT681" s="189" t="s">
        <v>175</v>
      </c>
      <c r="AU681" s="189" t="s">
        <v>42</v>
      </c>
      <c r="AY681" s="189" t="s">
        <v>106</v>
      </c>
      <c r="BE681" s="190">
        <f>IF(N681="základní",J681,0)</f>
        <v>0</v>
      </c>
      <c r="BF681" s="190">
        <f>IF(N681="snížená",J681,0)</f>
        <v>0</v>
      </c>
      <c r="BG681" s="190">
        <f>IF(N681="zákl. přenesená",J681,0)</f>
        <v>0</v>
      </c>
      <c r="BH681" s="190">
        <f>IF(N681="sníž. přenesená",J681,0)</f>
        <v>0</v>
      </c>
      <c r="BI681" s="190">
        <f>IF(N681="nulová",J681,0)</f>
        <v>0</v>
      </c>
      <c r="BJ681" s="189" t="s">
        <v>38</v>
      </c>
      <c r="BK681" s="190">
        <f>ROUND(I681*H681,2)</f>
        <v>0</v>
      </c>
      <c r="BL681" s="189" t="s">
        <v>189</v>
      </c>
      <c r="BM681" s="189" t="s">
        <v>959</v>
      </c>
    </row>
    <row r="682" spans="2:65" s="223" customFormat="1" x14ac:dyDescent="0.3">
      <c r="B682" s="228"/>
      <c r="D682" s="236" t="s">
        <v>115</v>
      </c>
      <c r="E682" s="235" t="s">
        <v>1</v>
      </c>
      <c r="F682" s="234" t="s">
        <v>960</v>
      </c>
      <c r="H682" s="233">
        <v>10</v>
      </c>
      <c r="I682" s="229"/>
      <c r="L682" s="228"/>
      <c r="M682" s="227"/>
      <c r="N682" s="226"/>
      <c r="O682" s="226"/>
      <c r="P682" s="226"/>
      <c r="Q682" s="226"/>
      <c r="R682" s="226"/>
      <c r="S682" s="226"/>
      <c r="T682" s="225"/>
      <c r="AT682" s="224" t="s">
        <v>115</v>
      </c>
      <c r="AU682" s="224" t="s">
        <v>42</v>
      </c>
      <c r="AV682" s="223" t="s">
        <v>42</v>
      </c>
      <c r="AW682" s="223" t="s">
        <v>19</v>
      </c>
      <c r="AX682" s="223" t="s">
        <v>37</v>
      </c>
      <c r="AY682" s="224" t="s">
        <v>106</v>
      </c>
    </row>
    <row r="683" spans="2:65" s="184" customFormat="1" ht="31.5" customHeight="1" x14ac:dyDescent="0.3">
      <c r="B683" s="203"/>
      <c r="C683" s="256" t="s">
        <v>1009</v>
      </c>
      <c r="D683" s="256" t="s">
        <v>175</v>
      </c>
      <c r="E683" s="255" t="s">
        <v>962</v>
      </c>
      <c r="F683" s="250" t="s">
        <v>963</v>
      </c>
      <c r="G683" s="254" t="s">
        <v>258</v>
      </c>
      <c r="H683" s="253">
        <v>12</v>
      </c>
      <c r="I683" s="252"/>
      <c r="J683" s="251">
        <f>ROUND(I683*H683,2)</f>
        <v>0</v>
      </c>
      <c r="K683" s="250" t="s">
        <v>259</v>
      </c>
      <c r="L683" s="249"/>
      <c r="M683" s="248" t="s">
        <v>1</v>
      </c>
      <c r="N683" s="247" t="s">
        <v>26</v>
      </c>
      <c r="O683" s="219"/>
      <c r="P683" s="218">
        <f>O683*H683</f>
        <v>0</v>
      </c>
      <c r="Q683" s="218">
        <v>6.9999999999999999E-4</v>
      </c>
      <c r="R683" s="218">
        <f>Q683*H683</f>
        <v>8.3999999999999995E-3</v>
      </c>
      <c r="S683" s="218">
        <v>0</v>
      </c>
      <c r="T683" s="217">
        <f>S683*H683</f>
        <v>0</v>
      </c>
      <c r="AR683" s="189" t="s">
        <v>293</v>
      </c>
      <c r="AT683" s="189" t="s">
        <v>175</v>
      </c>
      <c r="AU683" s="189" t="s">
        <v>42</v>
      </c>
      <c r="AY683" s="189" t="s">
        <v>106</v>
      </c>
      <c r="BE683" s="190">
        <f>IF(N683="základní",J683,0)</f>
        <v>0</v>
      </c>
      <c r="BF683" s="190">
        <f>IF(N683="snížená",J683,0)</f>
        <v>0</v>
      </c>
      <c r="BG683" s="190">
        <f>IF(N683="zákl. přenesená",J683,0)</f>
        <v>0</v>
      </c>
      <c r="BH683" s="190">
        <f>IF(N683="sníž. přenesená",J683,0)</f>
        <v>0</v>
      </c>
      <c r="BI683" s="190">
        <f>IF(N683="nulová",J683,0)</f>
        <v>0</v>
      </c>
      <c r="BJ683" s="189" t="s">
        <v>38</v>
      </c>
      <c r="BK683" s="190">
        <f>ROUND(I683*H683,2)</f>
        <v>0</v>
      </c>
      <c r="BL683" s="189" t="s">
        <v>189</v>
      </c>
      <c r="BM683" s="189" t="s">
        <v>964</v>
      </c>
    </row>
    <row r="684" spans="2:65" s="223" customFormat="1" x14ac:dyDescent="0.3">
      <c r="B684" s="228"/>
      <c r="D684" s="236" t="s">
        <v>115</v>
      </c>
      <c r="E684" s="235" t="s">
        <v>1</v>
      </c>
      <c r="F684" s="234" t="s">
        <v>965</v>
      </c>
      <c r="H684" s="233">
        <v>12</v>
      </c>
      <c r="I684" s="229"/>
      <c r="L684" s="228"/>
      <c r="M684" s="227"/>
      <c r="N684" s="226"/>
      <c r="O684" s="226"/>
      <c r="P684" s="226"/>
      <c r="Q684" s="226"/>
      <c r="R684" s="226"/>
      <c r="S684" s="226"/>
      <c r="T684" s="225"/>
      <c r="AT684" s="224" t="s">
        <v>115</v>
      </c>
      <c r="AU684" s="224" t="s">
        <v>42</v>
      </c>
      <c r="AV684" s="223" t="s">
        <v>42</v>
      </c>
      <c r="AW684" s="223" t="s">
        <v>19</v>
      </c>
      <c r="AX684" s="223" t="s">
        <v>37</v>
      </c>
      <c r="AY684" s="224" t="s">
        <v>106</v>
      </c>
    </row>
    <row r="685" spans="2:65" s="184" customFormat="1" ht="22.5" customHeight="1" x14ac:dyDescent="0.3">
      <c r="B685" s="203"/>
      <c r="C685" s="256" t="s">
        <v>1018</v>
      </c>
      <c r="D685" s="256" t="s">
        <v>175</v>
      </c>
      <c r="E685" s="255" t="s">
        <v>967</v>
      </c>
      <c r="F685" s="250" t="s">
        <v>968</v>
      </c>
      <c r="G685" s="254" t="s">
        <v>258</v>
      </c>
      <c r="H685" s="253">
        <v>6</v>
      </c>
      <c r="I685" s="252"/>
      <c r="J685" s="251">
        <f>ROUND(I685*H685,2)</f>
        <v>0</v>
      </c>
      <c r="K685" s="250" t="s">
        <v>259</v>
      </c>
      <c r="L685" s="249"/>
      <c r="M685" s="248" t="s">
        <v>1</v>
      </c>
      <c r="N685" s="247" t="s">
        <v>26</v>
      </c>
      <c r="O685" s="219"/>
      <c r="P685" s="218">
        <f>O685*H685</f>
        <v>0</v>
      </c>
      <c r="Q685" s="218">
        <v>2.0000000000000001E-4</v>
      </c>
      <c r="R685" s="218">
        <f>Q685*H685</f>
        <v>1.2000000000000001E-3</v>
      </c>
      <c r="S685" s="218">
        <v>0</v>
      </c>
      <c r="T685" s="217">
        <f>S685*H685</f>
        <v>0</v>
      </c>
      <c r="AR685" s="189" t="s">
        <v>293</v>
      </c>
      <c r="AT685" s="189" t="s">
        <v>175</v>
      </c>
      <c r="AU685" s="189" t="s">
        <v>42</v>
      </c>
      <c r="AY685" s="189" t="s">
        <v>106</v>
      </c>
      <c r="BE685" s="190">
        <f>IF(N685="základní",J685,0)</f>
        <v>0</v>
      </c>
      <c r="BF685" s="190">
        <f>IF(N685="snížená",J685,0)</f>
        <v>0</v>
      </c>
      <c r="BG685" s="190">
        <f>IF(N685="zákl. přenesená",J685,0)</f>
        <v>0</v>
      </c>
      <c r="BH685" s="190">
        <f>IF(N685="sníž. přenesená",J685,0)</f>
        <v>0</v>
      </c>
      <c r="BI685" s="190">
        <f>IF(N685="nulová",J685,0)</f>
        <v>0</v>
      </c>
      <c r="BJ685" s="189" t="s">
        <v>38</v>
      </c>
      <c r="BK685" s="190">
        <f>ROUND(I685*H685,2)</f>
        <v>0</v>
      </c>
      <c r="BL685" s="189" t="s">
        <v>189</v>
      </c>
      <c r="BM685" s="189" t="s">
        <v>969</v>
      </c>
    </row>
    <row r="686" spans="2:65" s="184" customFormat="1" ht="22.5" customHeight="1" x14ac:dyDescent="0.3">
      <c r="B686" s="203"/>
      <c r="C686" s="202" t="s">
        <v>1022</v>
      </c>
      <c r="D686" s="202" t="s">
        <v>108</v>
      </c>
      <c r="E686" s="201" t="s">
        <v>971</v>
      </c>
      <c r="F686" s="196" t="s">
        <v>972</v>
      </c>
      <c r="G686" s="200" t="s">
        <v>258</v>
      </c>
      <c r="H686" s="199">
        <v>6</v>
      </c>
      <c r="I686" s="198"/>
      <c r="J686" s="197">
        <f>ROUND(I686*H686,2)</f>
        <v>0</v>
      </c>
      <c r="K686" s="196" t="s">
        <v>112</v>
      </c>
      <c r="L686" s="185"/>
      <c r="M686" s="195" t="s">
        <v>1</v>
      </c>
      <c r="N686" s="220" t="s">
        <v>26</v>
      </c>
      <c r="O686" s="219"/>
      <c r="P686" s="218">
        <f>O686*H686</f>
        <v>0</v>
      </c>
      <c r="Q686" s="218">
        <v>0</v>
      </c>
      <c r="R686" s="218">
        <f>Q686*H686</f>
        <v>0</v>
      </c>
      <c r="S686" s="218">
        <v>0</v>
      </c>
      <c r="T686" s="217">
        <f>S686*H686</f>
        <v>0</v>
      </c>
      <c r="AR686" s="189" t="s">
        <v>189</v>
      </c>
      <c r="AT686" s="189" t="s">
        <v>108</v>
      </c>
      <c r="AU686" s="189" t="s">
        <v>42</v>
      </c>
      <c r="AY686" s="189" t="s">
        <v>106</v>
      </c>
      <c r="BE686" s="190">
        <f>IF(N686="základní",J686,0)</f>
        <v>0</v>
      </c>
      <c r="BF686" s="190">
        <f>IF(N686="snížená",J686,0)</f>
        <v>0</v>
      </c>
      <c r="BG686" s="190">
        <f>IF(N686="zákl. přenesená",J686,0)</f>
        <v>0</v>
      </c>
      <c r="BH686" s="190">
        <f>IF(N686="sníž. přenesená",J686,0)</f>
        <v>0</v>
      </c>
      <c r="BI686" s="190">
        <f>IF(N686="nulová",J686,0)</f>
        <v>0</v>
      </c>
      <c r="BJ686" s="189" t="s">
        <v>38</v>
      </c>
      <c r="BK686" s="190">
        <f>ROUND(I686*H686,2)</f>
        <v>0</v>
      </c>
      <c r="BL686" s="189" t="s">
        <v>189</v>
      </c>
      <c r="BM686" s="189" t="s">
        <v>973</v>
      </c>
    </row>
    <row r="687" spans="2:65" s="184" customFormat="1" ht="22.5" customHeight="1" x14ac:dyDescent="0.3">
      <c r="B687" s="203"/>
      <c r="C687" s="256" t="s">
        <v>1027</v>
      </c>
      <c r="D687" s="256" t="s">
        <v>175</v>
      </c>
      <c r="E687" s="255" t="s">
        <v>975</v>
      </c>
      <c r="F687" s="250" t="s">
        <v>976</v>
      </c>
      <c r="G687" s="254" t="s">
        <v>258</v>
      </c>
      <c r="H687" s="253">
        <v>6</v>
      </c>
      <c r="I687" s="252"/>
      <c r="J687" s="251">
        <f>ROUND(I687*H687,2)</f>
        <v>0</v>
      </c>
      <c r="K687" s="250" t="s">
        <v>259</v>
      </c>
      <c r="L687" s="249"/>
      <c r="M687" s="248" t="s">
        <v>1</v>
      </c>
      <c r="N687" s="247" t="s">
        <v>26</v>
      </c>
      <c r="O687" s="219"/>
      <c r="P687" s="218">
        <f>O687*H687</f>
        <v>0</v>
      </c>
      <c r="Q687" s="218">
        <v>4.1999999999999997E-3</v>
      </c>
      <c r="R687" s="218">
        <f>Q687*H687</f>
        <v>2.52E-2</v>
      </c>
      <c r="S687" s="218">
        <v>0</v>
      </c>
      <c r="T687" s="217">
        <f>S687*H687</f>
        <v>0</v>
      </c>
      <c r="AR687" s="189" t="s">
        <v>293</v>
      </c>
      <c r="AT687" s="189" t="s">
        <v>175</v>
      </c>
      <c r="AU687" s="189" t="s">
        <v>42</v>
      </c>
      <c r="AY687" s="189" t="s">
        <v>106</v>
      </c>
      <c r="BE687" s="190">
        <f>IF(N687="základní",J687,0)</f>
        <v>0</v>
      </c>
      <c r="BF687" s="190">
        <f>IF(N687="snížená",J687,0)</f>
        <v>0</v>
      </c>
      <c r="BG687" s="190">
        <f>IF(N687="zákl. přenesená",J687,0)</f>
        <v>0</v>
      </c>
      <c r="BH687" s="190">
        <f>IF(N687="sníž. přenesená",J687,0)</f>
        <v>0</v>
      </c>
      <c r="BI687" s="190">
        <f>IF(N687="nulová",J687,0)</f>
        <v>0</v>
      </c>
      <c r="BJ687" s="189" t="s">
        <v>38</v>
      </c>
      <c r="BK687" s="190">
        <f>ROUND(I687*H687,2)</f>
        <v>0</v>
      </c>
      <c r="BL687" s="189" t="s">
        <v>189</v>
      </c>
      <c r="BM687" s="189" t="s">
        <v>977</v>
      </c>
    </row>
    <row r="688" spans="2:65" s="184" customFormat="1" ht="22.5" customHeight="1" x14ac:dyDescent="0.3">
      <c r="B688" s="203"/>
      <c r="C688" s="256" t="s">
        <v>1033</v>
      </c>
      <c r="D688" s="256" t="s">
        <v>175</v>
      </c>
      <c r="E688" s="255" t="s">
        <v>979</v>
      </c>
      <c r="F688" s="250" t="s">
        <v>980</v>
      </c>
      <c r="G688" s="254" t="s">
        <v>258</v>
      </c>
      <c r="H688" s="253">
        <v>12</v>
      </c>
      <c r="I688" s="252"/>
      <c r="J688" s="251">
        <f>ROUND(I688*H688,2)</f>
        <v>0</v>
      </c>
      <c r="K688" s="250" t="s">
        <v>259</v>
      </c>
      <c r="L688" s="249"/>
      <c r="M688" s="248" t="s">
        <v>1</v>
      </c>
      <c r="N688" s="247" t="s">
        <v>26</v>
      </c>
      <c r="O688" s="219"/>
      <c r="P688" s="218">
        <f>O688*H688</f>
        <v>0</v>
      </c>
      <c r="Q688" s="218">
        <v>3.2000000000000003E-4</v>
      </c>
      <c r="R688" s="218">
        <f>Q688*H688</f>
        <v>3.8400000000000005E-3</v>
      </c>
      <c r="S688" s="218">
        <v>0</v>
      </c>
      <c r="T688" s="217">
        <f>S688*H688</f>
        <v>0</v>
      </c>
      <c r="AR688" s="189" t="s">
        <v>293</v>
      </c>
      <c r="AT688" s="189" t="s">
        <v>175</v>
      </c>
      <c r="AU688" s="189" t="s">
        <v>42</v>
      </c>
      <c r="AY688" s="189" t="s">
        <v>106</v>
      </c>
      <c r="BE688" s="190">
        <f>IF(N688="základní",J688,0)</f>
        <v>0</v>
      </c>
      <c r="BF688" s="190">
        <f>IF(N688="snížená",J688,0)</f>
        <v>0</v>
      </c>
      <c r="BG688" s="190">
        <f>IF(N688="zákl. přenesená",J688,0)</f>
        <v>0</v>
      </c>
      <c r="BH688" s="190">
        <f>IF(N688="sníž. přenesená",J688,0)</f>
        <v>0</v>
      </c>
      <c r="BI688" s="190">
        <f>IF(N688="nulová",J688,0)</f>
        <v>0</v>
      </c>
      <c r="BJ688" s="189" t="s">
        <v>38</v>
      </c>
      <c r="BK688" s="190">
        <f>ROUND(I688*H688,2)</f>
        <v>0</v>
      </c>
      <c r="BL688" s="189" t="s">
        <v>189</v>
      </c>
      <c r="BM688" s="189" t="s">
        <v>981</v>
      </c>
    </row>
    <row r="689" spans="2:65" s="223" customFormat="1" x14ac:dyDescent="0.3">
      <c r="B689" s="228"/>
      <c r="D689" s="236" t="s">
        <v>115</v>
      </c>
      <c r="E689" s="235" t="s">
        <v>1</v>
      </c>
      <c r="F689" s="234" t="s">
        <v>965</v>
      </c>
      <c r="H689" s="233">
        <v>12</v>
      </c>
      <c r="I689" s="229"/>
      <c r="L689" s="228"/>
      <c r="M689" s="227"/>
      <c r="N689" s="226"/>
      <c r="O689" s="226"/>
      <c r="P689" s="226"/>
      <c r="Q689" s="226"/>
      <c r="R689" s="226"/>
      <c r="S689" s="226"/>
      <c r="T689" s="225"/>
      <c r="AT689" s="224" t="s">
        <v>115</v>
      </c>
      <c r="AU689" s="224" t="s">
        <v>42</v>
      </c>
      <c r="AV689" s="223" t="s">
        <v>42</v>
      </c>
      <c r="AW689" s="223" t="s">
        <v>19</v>
      </c>
      <c r="AX689" s="223" t="s">
        <v>37</v>
      </c>
      <c r="AY689" s="224" t="s">
        <v>106</v>
      </c>
    </row>
    <row r="690" spans="2:65" s="184" customFormat="1" ht="22.5" customHeight="1" x14ac:dyDescent="0.3">
      <c r="B690" s="203"/>
      <c r="C690" s="202" t="s">
        <v>1037</v>
      </c>
      <c r="D690" s="202" t="s">
        <v>108</v>
      </c>
      <c r="E690" s="201" t="s">
        <v>983</v>
      </c>
      <c r="F690" s="196" t="s">
        <v>984</v>
      </c>
      <c r="G690" s="200" t="s">
        <v>258</v>
      </c>
      <c r="H690" s="199">
        <v>6</v>
      </c>
      <c r="I690" s="198"/>
      <c r="J690" s="197">
        <f>ROUND(I690*H690,2)</f>
        <v>0</v>
      </c>
      <c r="K690" s="196" t="s">
        <v>112</v>
      </c>
      <c r="L690" s="185"/>
      <c r="M690" s="195" t="s">
        <v>1</v>
      </c>
      <c r="N690" s="220" t="s">
        <v>26</v>
      </c>
      <c r="O690" s="219"/>
      <c r="P690" s="218">
        <f>O690*H690</f>
        <v>0</v>
      </c>
      <c r="Q690" s="218">
        <v>0</v>
      </c>
      <c r="R690" s="218">
        <f>Q690*H690</f>
        <v>0</v>
      </c>
      <c r="S690" s="218">
        <v>0</v>
      </c>
      <c r="T690" s="217">
        <f>S690*H690</f>
        <v>0</v>
      </c>
      <c r="AR690" s="189" t="s">
        <v>189</v>
      </c>
      <c r="AT690" s="189" t="s">
        <v>108</v>
      </c>
      <c r="AU690" s="189" t="s">
        <v>42</v>
      </c>
      <c r="AY690" s="189" t="s">
        <v>106</v>
      </c>
      <c r="BE690" s="190">
        <f>IF(N690="základní",J690,0)</f>
        <v>0</v>
      </c>
      <c r="BF690" s="190">
        <f>IF(N690="snížená",J690,0)</f>
        <v>0</v>
      </c>
      <c r="BG690" s="190">
        <f>IF(N690="zákl. přenesená",J690,0)</f>
        <v>0</v>
      </c>
      <c r="BH690" s="190">
        <f>IF(N690="sníž. přenesená",J690,0)</f>
        <v>0</v>
      </c>
      <c r="BI690" s="190">
        <f>IF(N690="nulová",J690,0)</f>
        <v>0</v>
      </c>
      <c r="BJ690" s="189" t="s">
        <v>38</v>
      </c>
      <c r="BK690" s="190">
        <f>ROUND(I690*H690,2)</f>
        <v>0</v>
      </c>
      <c r="BL690" s="189" t="s">
        <v>189</v>
      </c>
      <c r="BM690" s="189" t="s">
        <v>985</v>
      </c>
    </row>
    <row r="691" spans="2:65" s="184" customFormat="1" ht="22.5" customHeight="1" x14ac:dyDescent="0.3">
      <c r="B691" s="203"/>
      <c r="C691" s="256" t="s">
        <v>1042</v>
      </c>
      <c r="D691" s="256" t="s">
        <v>175</v>
      </c>
      <c r="E691" s="255" t="s">
        <v>987</v>
      </c>
      <c r="F691" s="250" t="s">
        <v>988</v>
      </c>
      <c r="G691" s="254" t="s">
        <v>258</v>
      </c>
      <c r="H691" s="253">
        <v>6</v>
      </c>
      <c r="I691" s="252"/>
      <c r="J691" s="251">
        <f>ROUND(I691*H691,2)</f>
        <v>0</v>
      </c>
      <c r="K691" s="250" t="s">
        <v>259</v>
      </c>
      <c r="L691" s="249"/>
      <c r="M691" s="248" t="s">
        <v>1</v>
      </c>
      <c r="N691" s="247" t="s">
        <v>26</v>
      </c>
      <c r="O691" s="219"/>
      <c r="P691" s="218">
        <f>O691*H691</f>
        <v>0</v>
      </c>
      <c r="Q691" s="218">
        <v>9.9999999999999995E-7</v>
      </c>
      <c r="R691" s="218">
        <f>Q691*H691</f>
        <v>6.0000000000000002E-6</v>
      </c>
      <c r="S691" s="218">
        <v>0</v>
      </c>
      <c r="T691" s="217">
        <f>S691*H691</f>
        <v>0</v>
      </c>
      <c r="AR691" s="189" t="s">
        <v>293</v>
      </c>
      <c r="AT691" s="189" t="s">
        <v>175</v>
      </c>
      <c r="AU691" s="189" t="s">
        <v>42</v>
      </c>
      <c r="AY691" s="189" t="s">
        <v>106</v>
      </c>
      <c r="BE691" s="190">
        <f>IF(N691="základní",J691,0)</f>
        <v>0</v>
      </c>
      <c r="BF691" s="190">
        <f>IF(N691="snížená",J691,0)</f>
        <v>0</v>
      </c>
      <c r="BG691" s="190">
        <f>IF(N691="zákl. přenesená",J691,0)</f>
        <v>0</v>
      </c>
      <c r="BH691" s="190">
        <f>IF(N691="sníž. přenesená",J691,0)</f>
        <v>0</v>
      </c>
      <c r="BI691" s="190">
        <f>IF(N691="nulová",J691,0)</f>
        <v>0</v>
      </c>
      <c r="BJ691" s="189" t="s">
        <v>38</v>
      </c>
      <c r="BK691" s="190">
        <f>ROUND(I691*H691,2)</f>
        <v>0</v>
      </c>
      <c r="BL691" s="189" t="s">
        <v>189</v>
      </c>
      <c r="BM691" s="189" t="s">
        <v>989</v>
      </c>
    </row>
    <row r="692" spans="2:65" s="184" customFormat="1" ht="22.5" customHeight="1" x14ac:dyDescent="0.3">
      <c r="B692" s="203"/>
      <c r="C692" s="202" t="s">
        <v>1047</v>
      </c>
      <c r="D692" s="202" t="s">
        <v>108</v>
      </c>
      <c r="E692" s="201" t="s">
        <v>991</v>
      </c>
      <c r="F692" s="196" t="s">
        <v>992</v>
      </c>
      <c r="G692" s="200" t="s">
        <v>258</v>
      </c>
      <c r="H692" s="199">
        <v>1</v>
      </c>
      <c r="I692" s="198"/>
      <c r="J692" s="197">
        <f>ROUND(I692*H692,2)</f>
        <v>0</v>
      </c>
      <c r="K692" s="196" t="s">
        <v>1</v>
      </c>
      <c r="L692" s="185"/>
      <c r="M692" s="195" t="s">
        <v>1</v>
      </c>
      <c r="N692" s="220" t="s">
        <v>26</v>
      </c>
      <c r="O692" s="219"/>
      <c r="P692" s="218">
        <f>O692*H692</f>
        <v>0</v>
      </c>
      <c r="Q692" s="218">
        <v>0</v>
      </c>
      <c r="R692" s="218">
        <f>Q692*H692</f>
        <v>0</v>
      </c>
      <c r="S692" s="218">
        <v>0</v>
      </c>
      <c r="T692" s="217">
        <f>S692*H692</f>
        <v>0</v>
      </c>
      <c r="AR692" s="189" t="s">
        <v>189</v>
      </c>
      <c r="AT692" s="189" t="s">
        <v>108</v>
      </c>
      <c r="AU692" s="189" t="s">
        <v>42</v>
      </c>
      <c r="AY692" s="189" t="s">
        <v>106</v>
      </c>
      <c r="BE692" s="190">
        <f>IF(N692="základní",J692,0)</f>
        <v>0</v>
      </c>
      <c r="BF692" s="190">
        <f>IF(N692="snížená",J692,0)</f>
        <v>0</v>
      </c>
      <c r="BG692" s="190">
        <f>IF(N692="zákl. přenesená",J692,0)</f>
        <v>0</v>
      </c>
      <c r="BH692" s="190">
        <f>IF(N692="sníž. přenesená",J692,0)</f>
        <v>0</v>
      </c>
      <c r="BI692" s="190">
        <f>IF(N692="nulová",J692,0)</f>
        <v>0</v>
      </c>
      <c r="BJ692" s="189" t="s">
        <v>38</v>
      </c>
      <c r="BK692" s="190">
        <f>ROUND(I692*H692,2)</f>
        <v>0</v>
      </c>
      <c r="BL692" s="189" t="s">
        <v>189</v>
      </c>
      <c r="BM692" s="189" t="s">
        <v>993</v>
      </c>
    </row>
    <row r="693" spans="2:65" s="184" customFormat="1" ht="22.5" customHeight="1" x14ac:dyDescent="0.3">
      <c r="B693" s="203"/>
      <c r="C693" s="202" t="s">
        <v>1052</v>
      </c>
      <c r="D693" s="202" t="s">
        <v>108</v>
      </c>
      <c r="E693" s="201" t="s">
        <v>995</v>
      </c>
      <c r="F693" s="196" t="s">
        <v>996</v>
      </c>
      <c r="G693" s="200" t="s">
        <v>160</v>
      </c>
      <c r="H693" s="199">
        <v>0.183</v>
      </c>
      <c r="I693" s="198"/>
      <c r="J693" s="197">
        <f>ROUND(I693*H693,2)</f>
        <v>0</v>
      </c>
      <c r="K693" s="196" t="s">
        <v>112</v>
      </c>
      <c r="L693" s="185"/>
      <c r="M693" s="195" t="s">
        <v>1</v>
      </c>
      <c r="N693" s="220" t="s">
        <v>26</v>
      </c>
      <c r="O693" s="219"/>
      <c r="P693" s="218">
        <f>O693*H693</f>
        <v>0</v>
      </c>
      <c r="Q693" s="218">
        <v>0</v>
      </c>
      <c r="R693" s="218">
        <f>Q693*H693</f>
        <v>0</v>
      </c>
      <c r="S693" s="218">
        <v>0</v>
      </c>
      <c r="T693" s="217">
        <f>S693*H693</f>
        <v>0</v>
      </c>
      <c r="AR693" s="189" t="s">
        <v>189</v>
      </c>
      <c r="AT693" s="189" t="s">
        <v>108</v>
      </c>
      <c r="AU693" s="189" t="s">
        <v>42</v>
      </c>
      <c r="AY693" s="189" t="s">
        <v>106</v>
      </c>
      <c r="BE693" s="190">
        <f>IF(N693="základní",J693,0)</f>
        <v>0</v>
      </c>
      <c r="BF693" s="190">
        <f>IF(N693="snížená",J693,0)</f>
        <v>0</v>
      </c>
      <c r="BG693" s="190">
        <f>IF(N693="zákl. přenesená",J693,0)</f>
        <v>0</v>
      </c>
      <c r="BH693" s="190">
        <f>IF(N693="sníž. přenesená",J693,0)</f>
        <v>0</v>
      </c>
      <c r="BI693" s="190">
        <f>IF(N693="nulová",J693,0)</f>
        <v>0</v>
      </c>
      <c r="BJ693" s="189" t="s">
        <v>38</v>
      </c>
      <c r="BK693" s="190">
        <f>ROUND(I693*H693,2)</f>
        <v>0</v>
      </c>
      <c r="BL693" s="189" t="s">
        <v>189</v>
      </c>
      <c r="BM693" s="189" t="s">
        <v>997</v>
      </c>
    </row>
    <row r="694" spans="2:65" s="204" customFormat="1" ht="29.85" customHeight="1" x14ac:dyDescent="0.3">
      <c r="B694" s="212"/>
      <c r="D694" s="216" t="s">
        <v>36</v>
      </c>
      <c r="E694" s="215" t="s">
        <v>998</v>
      </c>
      <c r="F694" s="215" t="s">
        <v>999</v>
      </c>
      <c r="I694" s="214"/>
      <c r="J694" s="213">
        <f>BK694</f>
        <v>0</v>
      </c>
      <c r="L694" s="212"/>
      <c r="M694" s="211"/>
      <c r="N694" s="209"/>
      <c r="O694" s="209"/>
      <c r="P694" s="210">
        <f>SUM(P695:P701)</f>
        <v>0</v>
      </c>
      <c r="Q694" s="209"/>
      <c r="R694" s="210">
        <f>SUM(R695:R701)</f>
        <v>0</v>
      </c>
      <c r="S694" s="209"/>
      <c r="T694" s="208">
        <f>SUM(T695:T701)</f>
        <v>0</v>
      </c>
      <c r="AR694" s="206" t="s">
        <v>42</v>
      </c>
      <c r="AT694" s="207" t="s">
        <v>36</v>
      </c>
      <c r="AU694" s="207" t="s">
        <v>38</v>
      </c>
      <c r="AY694" s="206" t="s">
        <v>106</v>
      </c>
      <c r="BK694" s="205">
        <f>SUM(BK695:BK701)</f>
        <v>0</v>
      </c>
    </row>
    <row r="695" spans="2:65" s="184" customFormat="1" ht="31.5" customHeight="1" x14ac:dyDescent="0.3">
      <c r="B695" s="203"/>
      <c r="C695" s="202" t="s">
        <v>1057</v>
      </c>
      <c r="D695" s="202" t="s">
        <v>108</v>
      </c>
      <c r="E695" s="201" t="s">
        <v>1001</v>
      </c>
      <c r="F695" s="196" t="s">
        <v>1002</v>
      </c>
      <c r="G695" s="200" t="s">
        <v>258</v>
      </c>
      <c r="H695" s="199">
        <v>5</v>
      </c>
      <c r="I695" s="198"/>
      <c r="J695" s="197">
        <f>ROUND(I695*H695,2)</f>
        <v>0</v>
      </c>
      <c r="K695" s="196" t="s">
        <v>1</v>
      </c>
      <c r="L695" s="185"/>
      <c r="M695" s="195" t="s">
        <v>1</v>
      </c>
      <c r="N695" s="220" t="s">
        <v>26</v>
      </c>
      <c r="O695" s="219"/>
      <c r="P695" s="218">
        <f>O695*H695</f>
        <v>0</v>
      </c>
      <c r="Q695" s="218">
        <v>0</v>
      </c>
      <c r="R695" s="218">
        <f>Q695*H695</f>
        <v>0</v>
      </c>
      <c r="S695" s="218">
        <v>0</v>
      </c>
      <c r="T695" s="217">
        <f>S695*H695</f>
        <v>0</v>
      </c>
      <c r="AR695" s="189" t="s">
        <v>189</v>
      </c>
      <c r="AT695" s="189" t="s">
        <v>108</v>
      </c>
      <c r="AU695" s="189" t="s">
        <v>42</v>
      </c>
      <c r="AY695" s="189" t="s">
        <v>106</v>
      </c>
      <c r="BE695" s="190">
        <f>IF(N695="základní",J695,0)</f>
        <v>0</v>
      </c>
      <c r="BF695" s="190">
        <f>IF(N695="snížená",J695,0)</f>
        <v>0</v>
      </c>
      <c r="BG695" s="190">
        <f>IF(N695="zákl. přenesená",J695,0)</f>
        <v>0</v>
      </c>
      <c r="BH695" s="190">
        <f>IF(N695="sníž. přenesená",J695,0)</f>
        <v>0</v>
      </c>
      <c r="BI695" s="190">
        <f>IF(N695="nulová",J695,0)</f>
        <v>0</v>
      </c>
      <c r="BJ695" s="189" t="s">
        <v>38</v>
      </c>
      <c r="BK695" s="190">
        <f>ROUND(I695*H695,2)</f>
        <v>0</v>
      </c>
      <c r="BL695" s="189" t="s">
        <v>189</v>
      </c>
      <c r="BM695" s="189" t="s">
        <v>1003</v>
      </c>
    </row>
    <row r="696" spans="2:65" s="184" customFormat="1" ht="31.5" customHeight="1" x14ac:dyDescent="0.3">
      <c r="B696" s="203"/>
      <c r="C696" s="202" t="s">
        <v>1064</v>
      </c>
      <c r="D696" s="202" t="s">
        <v>108</v>
      </c>
      <c r="E696" s="201" t="s">
        <v>1005</v>
      </c>
      <c r="F696" s="196" t="s">
        <v>1006</v>
      </c>
      <c r="G696" s="200" t="s">
        <v>258</v>
      </c>
      <c r="H696" s="199">
        <v>12</v>
      </c>
      <c r="I696" s="198"/>
      <c r="J696" s="197">
        <f>ROUND(I696*H696,2)</f>
        <v>0</v>
      </c>
      <c r="K696" s="196" t="s">
        <v>1</v>
      </c>
      <c r="L696" s="185"/>
      <c r="M696" s="195" t="s">
        <v>1</v>
      </c>
      <c r="N696" s="220" t="s">
        <v>26</v>
      </c>
      <c r="O696" s="219"/>
      <c r="P696" s="218">
        <f>O696*H696</f>
        <v>0</v>
      </c>
      <c r="Q696" s="218">
        <v>0</v>
      </c>
      <c r="R696" s="218">
        <f>Q696*H696</f>
        <v>0</v>
      </c>
      <c r="S696" s="218">
        <v>0</v>
      </c>
      <c r="T696" s="217">
        <f>S696*H696</f>
        <v>0</v>
      </c>
      <c r="AR696" s="189" t="s">
        <v>189</v>
      </c>
      <c r="AT696" s="189" t="s">
        <v>108</v>
      </c>
      <c r="AU696" s="189" t="s">
        <v>42</v>
      </c>
      <c r="AY696" s="189" t="s">
        <v>106</v>
      </c>
      <c r="BE696" s="190">
        <f>IF(N696="základní",J696,0)</f>
        <v>0</v>
      </c>
      <c r="BF696" s="190">
        <f>IF(N696="snížená",J696,0)</f>
        <v>0</v>
      </c>
      <c r="BG696" s="190">
        <f>IF(N696="zákl. přenesená",J696,0)</f>
        <v>0</v>
      </c>
      <c r="BH696" s="190">
        <f>IF(N696="sníž. přenesená",J696,0)</f>
        <v>0</v>
      </c>
      <c r="BI696" s="190">
        <f>IF(N696="nulová",J696,0)</f>
        <v>0</v>
      </c>
      <c r="BJ696" s="189" t="s">
        <v>38</v>
      </c>
      <c r="BK696" s="190">
        <f>ROUND(I696*H696,2)</f>
        <v>0</v>
      </c>
      <c r="BL696" s="189" t="s">
        <v>189</v>
      </c>
      <c r="BM696" s="189" t="s">
        <v>1007</v>
      </c>
    </row>
    <row r="697" spans="2:65" s="223" customFormat="1" x14ac:dyDescent="0.3">
      <c r="B697" s="228"/>
      <c r="D697" s="236" t="s">
        <v>115</v>
      </c>
      <c r="E697" s="235" t="s">
        <v>1</v>
      </c>
      <c r="F697" s="234" t="s">
        <v>1008</v>
      </c>
      <c r="H697" s="233">
        <v>12</v>
      </c>
      <c r="I697" s="229"/>
      <c r="L697" s="228"/>
      <c r="M697" s="227"/>
      <c r="N697" s="226"/>
      <c r="O697" s="226"/>
      <c r="P697" s="226"/>
      <c r="Q697" s="226"/>
      <c r="R697" s="226"/>
      <c r="S697" s="226"/>
      <c r="T697" s="225"/>
      <c r="AT697" s="224" t="s">
        <v>115</v>
      </c>
      <c r="AU697" s="224" t="s">
        <v>42</v>
      </c>
      <c r="AV697" s="223" t="s">
        <v>42</v>
      </c>
      <c r="AW697" s="223" t="s">
        <v>19</v>
      </c>
      <c r="AX697" s="223" t="s">
        <v>37</v>
      </c>
      <c r="AY697" s="224" t="s">
        <v>106</v>
      </c>
    </row>
    <row r="698" spans="2:65" s="184" customFormat="1" ht="31.5" customHeight="1" x14ac:dyDescent="0.3">
      <c r="B698" s="203"/>
      <c r="C698" s="202" t="s">
        <v>1068</v>
      </c>
      <c r="D698" s="202" t="s">
        <v>108</v>
      </c>
      <c r="E698" s="201" t="s">
        <v>1010</v>
      </c>
      <c r="F698" s="196" t="s">
        <v>1011</v>
      </c>
      <c r="G698" s="200" t="s">
        <v>258</v>
      </c>
      <c r="H698" s="199">
        <v>16</v>
      </c>
      <c r="I698" s="198"/>
      <c r="J698" s="197">
        <f>ROUND(I698*H698,2)</f>
        <v>0</v>
      </c>
      <c r="K698" s="196" t="s">
        <v>1</v>
      </c>
      <c r="L698" s="185"/>
      <c r="M698" s="195" t="s">
        <v>1</v>
      </c>
      <c r="N698" s="220" t="s">
        <v>26</v>
      </c>
      <c r="O698" s="219"/>
      <c r="P698" s="218">
        <f>O698*H698</f>
        <v>0</v>
      </c>
      <c r="Q698" s="218">
        <v>0</v>
      </c>
      <c r="R698" s="218">
        <f>Q698*H698</f>
        <v>0</v>
      </c>
      <c r="S698" s="218">
        <v>0</v>
      </c>
      <c r="T698" s="217">
        <f>S698*H698</f>
        <v>0</v>
      </c>
      <c r="AR698" s="189" t="s">
        <v>189</v>
      </c>
      <c r="AT698" s="189" t="s">
        <v>108</v>
      </c>
      <c r="AU698" s="189" t="s">
        <v>42</v>
      </c>
      <c r="AY698" s="189" t="s">
        <v>106</v>
      </c>
      <c r="BE698" s="190">
        <f>IF(N698="základní",J698,0)</f>
        <v>0</v>
      </c>
      <c r="BF698" s="190">
        <f>IF(N698="snížená",J698,0)</f>
        <v>0</v>
      </c>
      <c r="BG698" s="190">
        <f>IF(N698="zákl. přenesená",J698,0)</f>
        <v>0</v>
      </c>
      <c r="BH698" s="190">
        <f>IF(N698="sníž. přenesená",J698,0)</f>
        <v>0</v>
      </c>
      <c r="BI698" s="190">
        <f>IF(N698="nulová",J698,0)</f>
        <v>0</v>
      </c>
      <c r="BJ698" s="189" t="s">
        <v>38</v>
      </c>
      <c r="BK698" s="190">
        <f>ROUND(I698*H698,2)</f>
        <v>0</v>
      </c>
      <c r="BL698" s="189" t="s">
        <v>189</v>
      </c>
      <c r="BM698" s="189" t="s">
        <v>1012</v>
      </c>
    </row>
    <row r="699" spans="2:65" s="239" customFormat="1" x14ac:dyDescent="0.3">
      <c r="B699" s="244"/>
      <c r="D699" s="232" t="s">
        <v>115</v>
      </c>
      <c r="E699" s="240" t="s">
        <v>1</v>
      </c>
      <c r="F699" s="246" t="s">
        <v>1013</v>
      </c>
      <c r="H699" s="240" t="s">
        <v>1</v>
      </c>
      <c r="I699" s="245"/>
      <c r="L699" s="244"/>
      <c r="M699" s="243"/>
      <c r="N699" s="242"/>
      <c r="O699" s="242"/>
      <c r="P699" s="242"/>
      <c r="Q699" s="242"/>
      <c r="R699" s="242"/>
      <c r="S699" s="242"/>
      <c r="T699" s="241"/>
      <c r="AT699" s="240" t="s">
        <v>115</v>
      </c>
      <c r="AU699" s="240" t="s">
        <v>42</v>
      </c>
      <c r="AV699" s="239" t="s">
        <v>38</v>
      </c>
      <c r="AW699" s="239" t="s">
        <v>19</v>
      </c>
      <c r="AX699" s="239" t="s">
        <v>37</v>
      </c>
      <c r="AY699" s="240" t="s">
        <v>106</v>
      </c>
    </row>
    <row r="700" spans="2:65" s="223" customFormat="1" x14ac:dyDescent="0.3">
      <c r="B700" s="228"/>
      <c r="D700" s="232" t="s">
        <v>115</v>
      </c>
      <c r="E700" s="224" t="s">
        <v>1</v>
      </c>
      <c r="F700" s="231" t="s">
        <v>1014</v>
      </c>
      <c r="H700" s="230">
        <v>8</v>
      </c>
      <c r="I700" s="229"/>
      <c r="L700" s="228"/>
      <c r="M700" s="227"/>
      <c r="N700" s="226"/>
      <c r="O700" s="226"/>
      <c r="P700" s="226"/>
      <c r="Q700" s="226"/>
      <c r="R700" s="226"/>
      <c r="S700" s="226"/>
      <c r="T700" s="225"/>
      <c r="AT700" s="224" t="s">
        <v>115</v>
      </c>
      <c r="AU700" s="224" t="s">
        <v>42</v>
      </c>
      <c r="AV700" s="223" t="s">
        <v>42</v>
      </c>
      <c r="AW700" s="223" t="s">
        <v>19</v>
      </c>
      <c r="AX700" s="223" t="s">
        <v>37</v>
      </c>
      <c r="AY700" s="224" t="s">
        <v>106</v>
      </c>
    </row>
    <row r="701" spans="2:65" s="223" customFormat="1" x14ac:dyDescent="0.3">
      <c r="B701" s="228"/>
      <c r="D701" s="232" t="s">
        <v>115</v>
      </c>
      <c r="E701" s="224" t="s">
        <v>1</v>
      </c>
      <c r="F701" s="231" t="s">
        <v>1015</v>
      </c>
      <c r="H701" s="230">
        <v>8</v>
      </c>
      <c r="I701" s="229"/>
      <c r="L701" s="228"/>
      <c r="M701" s="227"/>
      <c r="N701" s="226"/>
      <c r="O701" s="226"/>
      <c r="P701" s="226"/>
      <c r="Q701" s="226"/>
      <c r="R701" s="226"/>
      <c r="S701" s="226"/>
      <c r="T701" s="225"/>
      <c r="AT701" s="224" t="s">
        <v>115</v>
      </c>
      <c r="AU701" s="224" t="s">
        <v>42</v>
      </c>
      <c r="AV701" s="223" t="s">
        <v>42</v>
      </c>
      <c r="AW701" s="223" t="s">
        <v>19</v>
      </c>
      <c r="AX701" s="223" t="s">
        <v>37</v>
      </c>
      <c r="AY701" s="224" t="s">
        <v>106</v>
      </c>
    </row>
    <row r="702" spans="2:65" s="204" customFormat="1" ht="29.85" customHeight="1" x14ac:dyDescent="0.3">
      <c r="B702" s="212"/>
      <c r="D702" s="216" t="s">
        <v>36</v>
      </c>
      <c r="E702" s="215" t="s">
        <v>1016</v>
      </c>
      <c r="F702" s="215" t="s">
        <v>1017</v>
      </c>
      <c r="I702" s="214"/>
      <c r="J702" s="213">
        <f>BK702</f>
        <v>0</v>
      </c>
      <c r="L702" s="212"/>
      <c r="M702" s="211"/>
      <c r="N702" s="209"/>
      <c r="O702" s="209"/>
      <c r="P702" s="210">
        <f>SUM(P703:P766)</f>
        <v>0</v>
      </c>
      <c r="Q702" s="209"/>
      <c r="R702" s="210">
        <f>SUM(R703:R766)</f>
        <v>3.3859730700000004</v>
      </c>
      <c r="S702" s="209"/>
      <c r="T702" s="208">
        <f>SUM(T703:T766)</f>
        <v>0.94750599999999996</v>
      </c>
      <c r="AR702" s="206" t="s">
        <v>42</v>
      </c>
      <c r="AT702" s="207" t="s">
        <v>36</v>
      </c>
      <c r="AU702" s="207" t="s">
        <v>38</v>
      </c>
      <c r="AY702" s="206" t="s">
        <v>106</v>
      </c>
      <c r="BK702" s="205">
        <f>SUM(BK703:BK766)</f>
        <v>0</v>
      </c>
    </row>
    <row r="703" spans="2:65" s="184" customFormat="1" ht="22.5" customHeight="1" x14ac:dyDescent="0.3">
      <c r="B703" s="203"/>
      <c r="C703" s="202" t="s">
        <v>1074</v>
      </c>
      <c r="D703" s="202" t="s">
        <v>108</v>
      </c>
      <c r="E703" s="201" t="s">
        <v>1019</v>
      </c>
      <c r="F703" s="196" t="s">
        <v>1020</v>
      </c>
      <c r="G703" s="200" t="s">
        <v>258</v>
      </c>
      <c r="H703" s="199">
        <v>56</v>
      </c>
      <c r="I703" s="198"/>
      <c r="J703" s="197">
        <f>ROUND(I703*H703,2)</f>
        <v>0</v>
      </c>
      <c r="K703" s="196" t="s">
        <v>259</v>
      </c>
      <c r="L703" s="185"/>
      <c r="M703" s="195" t="s">
        <v>1</v>
      </c>
      <c r="N703" s="220" t="s">
        <v>26</v>
      </c>
      <c r="O703" s="219"/>
      <c r="P703" s="218">
        <f>O703*H703</f>
        <v>0</v>
      </c>
      <c r="Q703" s="218">
        <v>0</v>
      </c>
      <c r="R703" s="218">
        <f>Q703*H703</f>
        <v>0</v>
      </c>
      <c r="S703" s="218">
        <v>0</v>
      </c>
      <c r="T703" s="217">
        <f>S703*H703</f>
        <v>0</v>
      </c>
      <c r="AR703" s="189" t="s">
        <v>113</v>
      </c>
      <c r="AT703" s="189" t="s">
        <v>108</v>
      </c>
      <c r="AU703" s="189" t="s">
        <v>42</v>
      </c>
      <c r="AY703" s="189" t="s">
        <v>106</v>
      </c>
      <c r="BE703" s="190">
        <f>IF(N703="základní",J703,0)</f>
        <v>0</v>
      </c>
      <c r="BF703" s="190">
        <f>IF(N703="snížená",J703,0)</f>
        <v>0</v>
      </c>
      <c r="BG703" s="190">
        <f>IF(N703="zákl. přenesená",J703,0)</f>
        <v>0</v>
      </c>
      <c r="BH703" s="190">
        <f>IF(N703="sníž. přenesená",J703,0)</f>
        <v>0</v>
      </c>
      <c r="BI703" s="190">
        <f>IF(N703="nulová",J703,0)</f>
        <v>0</v>
      </c>
      <c r="BJ703" s="189" t="s">
        <v>38</v>
      </c>
      <c r="BK703" s="190">
        <f>ROUND(I703*H703,2)</f>
        <v>0</v>
      </c>
      <c r="BL703" s="189" t="s">
        <v>113</v>
      </c>
      <c r="BM703" s="189" t="s">
        <v>1021</v>
      </c>
    </row>
    <row r="704" spans="2:65" s="223" customFormat="1" x14ac:dyDescent="0.3">
      <c r="B704" s="228"/>
      <c r="D704" s="236" t="s">
        <v>115</v>
      </c>
      <c r="E704" s="235" t="s">
        <v>1</v>
      </c>
      <c r="F704" s="234" t="s">
        <v>618</v>
      </c>
      <c r="H704" s="233">
        <v>56</v>
      </c>
      <c r="I704" s="229"/>
      <c r="L704" s="228"/>
      <c r="M704" s="227"/>
      <c r="N704" s="226"/>
      <c r="O704" s="226"/>
      <c r="P704" s="226"/>
      <c r="Q704" s="226"/>
      <c r="R704" s="226"/>
      <c r="S704" s="226"/>
      <c r="T704" s="225"/>
      <c r="AT704" s="224" t="s">
        <v>115</v>
      </c>
      <c r="AU704" s="224" t="s">
        <v>42</v>
      </c>
      <c r="AV704" s="223" t="s">
        <v>42</v>
      </c>
      <c r="AW704" s="223" t="s">
        <v>19</v>
      </c>
      <c r="AX704" s="223" t="s">
        <v>37</v>
      </c>
      <c r="AY704" s="224" t="s">
        <v>106</v>
      </c>
    </row>
    <row r="705" spans="2:65" s="184" customFormat="1" ht="22.5" customHeight="1" x14ac:dyDescent="0.3">
      <c r="B705" s="203"/>
      <c r="C705" s="256" t="s">
        <v>1079</v>
      </c>
      <c r="D705" s="256" t="s">
        <v>175</v>
      </c>
      <c r="E705" s="255" t="s">
        <v>1023</v>
      </c>
      <c r="F705" s="250" t="s">
        <v>1024</v>
      </c>
      <c r="G705" s="254" t="s">
        <v>258</v>
      </c>
      <c r="H705" s="253">
        <v>19</v>
      </c>
      <c r="I705" s="252"/>
      <c r="J705" s="251">
        <f>ROUND(I705*H705,2)</f>
        <v>0</v>
      </c>
      <c r="K705" s="250" t="s">
        <v>259</v>
      </c>
      <c r="L705" s="249"/>
      <c r="M705" s="248" t="s">
        <v>1</v>
      </c>
      <c r="N705" s="247" t="s">
        <v>26</v>
      </c>
      <c r="O705" s="219"/>
      <c r="P705" s="218">
        <f>O705*H705</f>
        <v>0</v>
      </c>
      <c r="Q705" s="218">
        <v>7.7999999999999999E-4</v>
      </c>
      <c r="R705" s="218">
        <f>Q705*H705</f>
        <v>1.482E-2</v>
      </c>
      <c r="S705" s="218">
        <v>0</v>
      </c>
      <c r="T705" s="217">
        <f>S705*H705</f>
        <v>0</v>
      </c>
      <c r="AR705" s="189" t="s">
        <v>149</v>
      </c>
      <c r="AT705" s="189" t="s">
        <v>175</v>
      </c>
      <c r="AU705" s="189" t="s">
        <v>42</v>
      </c>
      <c r="AY705" s="189" t="s">
        <v>106</v>
      </c>
      <c r="BE705" s="190">
        <f>IF(N705="základní",J705,0)</f>
        <v>0</v>
      </c>
      <c r="BF705" s="190">
        <f>IF(N705="snížená",J705,0)</f>
        <v>0</v>
      </c>
      <c r="BG705" s="190">
        <f>IF(N705="zákl. přenesená",J705,0)</f>
        <v>0</v>
      </c>
      <c r="BH705" s="190">
        <f>IF(N705="sníž. přenesená",J705,0)</f>
        <v>0</v>
      </c>
      <c r="BI705" s="190">
        <f>IF(N705="nulová",J705,0)</f>
        <v>0</v>
      </c>
      <c r="BJ705" s="189" t="s">
        <v>38</v>
      </c>
      <c r="BK705" s="190">
        <f>ROUND(I705*H705,2)</f>
        <v>0</v>
      </c>
      <c r="BL705" s="189" t="s">
        <v>113</v>
      </c>
      <c r="BM705" s="189" t="s">
        <v>1025</v>
      </c>
    </row>
    <row r="706" spans="2:65" s="223" customFormat="1" x14ac:dyDescent="0.3">
      <c r="B706" s="228"/>
      <c r="D706" s="236" t="s">
        <v>115</v>
      </c>
      <c r="E706" s="235" t="s">
        <v>1</v>
      </c>
      <c r="F706" s="234" t="s">
        <v>1026</v>
      </c>
      <c r="H706" s="233">
        <v>19</v>
      </c>
      <c r="I706" s="229"/>
      <c r="L706" s="228"/>
      <c r="M706" s="227"/>
      <c r="N706" s="226"/>
      <c r="O706" s="226"/>
      <c r="P706" s="226"/>
      <c r="Q706" s="226"/>
      <c r="R706" s="226"/>
      <c r="S706" s="226"/>
      <c r="T706" s="225"/>
      <c r="AT706" s="224" t="s">
        <v>115</v>
      </c>
      <c r="AU706" s="224" t="s">
        <v>42</v>
      </c>
      <c r="AV706" s="223" t="s">
        <v>42</v>
      </c>
      <c r="AW706" s="223" t="s">
        <v>19</v>
      </c>
      <c r="AX706" s="223" t="s">
        <v>37</v>
      </c>
      <c r="AY706" s="224" t="s">
        <v>106</v>
      </c>
    </row>
    <row r="707" spans="2:65" s="184" customFormat="1" ht="22.5" customHeight="1" x14ac:dyDescent="0.3">
      <c r="B707" s="203"/>
      <c r="C707" s="256" t="s">
        <v>1083</v>
      </c>
      <c r="D707" s="256" t="s">
        <v>175</v>
      </c>
      <c r="E707" s="255" t="s">
        <v>1028</v>
      </c>
      <c r="F707" s="250" t="s">
        <v>1029</v>
      </c>
      <c r="G707" s="254" t="s">
        <v>1030</v>
      </c>
      <c r="H707" s="253">
        <v>5.6000000000000001E-2</v>
      </c>
      <c r="I707" s="252"/>
      <c r="J707" s="251">
        <f>ROUND(I707*H707,2)</f>
        <v>0</v>
      </c>
      <c r="K707" s="250" t="s">
        <v>259</v>
      </c>
      <c r="L707" s="249"/>
      <c r="M707" s="248" t="s">
        <v>1</v>
      </c>
      <c r="N707" s="247" t="s">
        <v>26</v>
      </c>
      <c r="O707" s="219"/>
      <c r="P707" s="218">
        <f>O707*H707</f>
        <v>0</v>
      </c>
      <c r="Q707" s="218">
        <v>1.7299999999999999E-2</v>
      </c>
      <c r="R707" s="218">
        <f>Q707*H707</f>
        <v>9.6880000000000002E-4</v>
      </c>
      <c r="S707" s="218">
        <v>0</v>
      </c>
      <c r="T707" s="217">
        <f>S707*H707</f>
        <v>0</v>
      </c>
      <c r="AR707" s="189" t="s">
        <v>149</v>
      </c>
      <c r="AT707" s="189" t="s">
        <v>175</v>
      </c>
      <c r="AU707" s="189" t="s">
        <v>42</v>
      </c>
      <c r="AY707" s="189" t="s">
        <v>106</v>
      </c>
      <c r="BE707" s="190">
        <f>IF(N707="základní",J707,0)</f>
        <v>0</v>
      </c>
      <c r="BF707" s="190">
        <f>IF(N707="snížená",J707,0)</f>
        <v>0</v>
      </c>
      <c r="BG707" s="190">
        <f>IF(N707="zákl. přenesená",J707,0)</f>
        <v>0</v>
      </c>
      <c r="BH707" s="190">
        <f>IF(N707="sníž. přenesená",J707,0)</f>
        <v>0</v>
      </c>
      <c r="BI707" s="190">
        <f>IF(N707="nulová",J707,0)</f>
        <v>0</v>
      </c>
      <c r="BJ707" s="189" t="s">
        <v>38</v>
      </c>
      <c r="BK707" s="190">
        <f>ROUND(I707*H707,2)</f>
        <v>0</v>
      </c>
      <c r="BL707" s="189" t="s">
        <v>113</v>
      </c>
      <c r="BM707" s="189" t="s">
        <v>1031</v>
      </c>
    </row>
    <row r="708" spans="2:65" s="223" customFormat="1" x14ac:dyDescent="0.3">
      <c r="B708" s="228"/>
      <c r="D708" s="232" t="s">
        <v>115</v>
      </c>
      <c r="E708" s="224" t="s">
        <v>1</v>
      </c>
      <c r="F708" s="231" t="s">
        <v>618</v>
      </c>
      <c r="H708" s="230">
        <v>56</v>
      </c>
      <c r="I708" s="229"/>
      <c r="L708" s="228"/>
      <c r="M708" s="227"/>
      <c r="N708" s="226"/>
      <c r="O708" s="226"/>
      <c r="P708" s="226"/>
      <c r="Q708" s="226"/>
      <c r="R708" s="226"/>
      <c r="S708" s="226"/>
      <c r="T708" s="225"/>
      <c r="AT708" s="224" t="s">
        <v>115</v>
      </c>
      <c r="AU708" s="224" t="s">
        <v>42</v>
      </c>
      <c r="AV708" s="223" t="s">
        <v>42</v>
      </c>
      <c r="AW708" s="223" t="s">
        <v>19</v>
      </c>
      <c r="AX708" s="223" t="s">
        <v>37</v>
      </c>
      <c r="AY708" s="224" t="s">
        <v>106</v>
      </c>
    </row>
    <row r="709" spans="2:65" s="223" customFormat="1" x14ac:dyDescent="0.3">
      <c r="B709" s="228"/>
      <c r="D709" s="236" t="s">
        <v>115</v>
      </c>
      <c r="F709" s="234" t="s">
        <v>1032</v>
      </c>
      <c r="H709" s="233">
        <v>5.6000000000000001E-2</v>
      </c>
      <c r="I709" s="229"/>
      <c r="L709" s="228"/>
      <c r="M709" s="227"/>
      <c r="N709" s="226"/>
      <c r="O709" s="226"/>
      <c r="P709" s="226"/>
      <c r="Q709" s="226"/>
      <c r="R709" s="226"/>
      <c r="S709" s="226"/>
      <c r="T709" s="225"/>
      <c r="AT709" s="224" t="s">
        <v>115</v>
      </c>
      <c r="AU709" s="224" t="s">
        <v>42</v>
      </c>
      <c r="AV709" s="223" t="s">
        <v>42</v>
      </c>
      <c r="AW709" s="223" t="s">
        <v>2</v>
      </c>
      <c r="AX709" s="223" t="s">
        <v>38</v>
      </c>
      <c r="AY709" s="224" t="s">
        <v>106</v>
      </c>
    </row>
    <row r="710" spans="2:65" s="184" customFormat="1" ht="22.5" customHeight="1" x14ac:dyDescent="0.3">
      <c r="B710" s="203"/>
      <c r="C710" s="256" t="s">
        <v>1089</v>
      </c>
      <c r="D710" s="256" t="s">
        <v>175</v>
      </c>
      <c r="E710" s="255" t="s">
        <v>1034</v>
      </c>
      <c r="F710" s="250" t="s">
        <v>1035</v>
      </c>
      <c r="G710" s="254" t="s">
        <v>1030</v>
      </c>
      <c r="H710" s="253">
        <v>5.6000000000000001E-2</v>
      </c>
      <c r="I710" s="252"/>
      <c r="J710" s="251">
        <f>ROUND(I710*H710,2)</f>
        <v>0</v>
      </c>
      <c r="K710" s="250" t="s">
        <v>259</v>
      </c>
      <c r="L710" s="249"/>
      <c r="M710" s="248" t="s">
        <v>1</v>
      </c>
      <c r="N710" s="247" t="s">
        <v>26</v>
      </c>
      <c r="O710" s="219"/>
      <c r="P710" s="218">
        <f>O710*H710</f>
        <v>0</v>
      </c>
      <c r="Q710" s="218">
        <v>6.2700000000000004E-3</v>
      </c>
      <c r="R710" s="218">
        <f>Q710*H710</f>
        <v>3.5112000000000001E-4</v>
      </c>
      <c r="S710" s="218">
        <v>0</v>
      </c>
      <c r="T710" s="217">
        <f>S710*H710</f>
        <v>0</v>
      </c>
      <c r="AR710" s="189" t="s">
        <v>149</v>
      </c>
      <c r="AT710" s="189" t="s">
        <v>175</v>
      </c>
      <c r="AU710" s="189" t="s">
        <v>42</v>
      </c>
      <c r="AY710" s="189" t="s">
        <v>106</v>
      </c>
      <c r="BE710" s="190">
        <f>IF(N710="základní",J710,0)</f>
        <v>0</v>
      </c>
      <c r="BF710" s="190">
        <f>IF(N710="snížená",J710,0)</f>
        <v>0</v>
      </c>
      <c r="BG710" s="190">
        <f>IF(N710="zákl. přenesená",J710,0)</f>
        <v>0</v>
      </c>
      <c r="BH710" s="190">
        <f>IF(N710="sníž. přenesená",J710,0)</f>
        <v>0</v>
      </c>
      <c r="BI710" s="190">
        <f>IF(N710="nulová",J710,0)</f>
        <v>0</v>
      </c>
      <c r="BJ710" s="189" t="s">
        <v>38</v>
      </c>
      <c r="BK710" s="190">
        <f>ROUND(I710*H710,2)</f>
        <v>0</v>
      </c>
      <c r="BL710" s="189" t="s">
        <v>113</v>
      </c>
      <c r="BM710" s="189" t="s">
        <v>1036</v>
      </c>
    </row>
    <row r="711" spans="2:65" s="223" customFormat="1" x14ac:dyDescent="0.3">
      <c r="B711" s="228"/>
      <c r="D711" s="232" t="s">
        <v>115</v>
      </c>
      <c r="E711" s="224" t="s">
        <v>1</v>
      </c>
      <c r="F711" s="231" t="s">
        <v>618</v>
      </c>
      <c r="H711" s="230">
        <v>56</v>
      </c>
      <c r="I711" s="229"/>
      <c r="L711" s="228"/>
      <c r="M711" s="227"/>
      <c r="N711" s="226"/>
      <c r="O711" s="226"/>
      <c r="P711" s="226"/>
      <c r="Q711" s="226"/>
      <c r="R711" s="226"/>
      <c r="S711" s="226"/>
      <c r="T711" s="225"/>
      <c r="AT711" s="224" t="s">
        <v>115</v>
      </c>
      <c r="AU711" s="224" t="s">
        <v>42</v>
      </c>
      <c r="AV711" s="223" t="s">
        <v>42</v>
      </c>
      <c r="AW711" s="223" t="s">
        <v>19</v>
      </c>
      <c r="AX711" s="223" t="s">
        <v>37</v>
      </c>
      <c r="AY711" s="224" t="s">
        <v>106</v>
      </c>
    </row>
    <row r="712" spans="2:65" s="223" customFormat="1" x14ac:dyDescent="0.3">
      <c r="B712" s="228"/>
      <c r="D712" s="236" t="s">
        <v>115</v>
      </c>
      <c r="F712" s="234" t="s">
        <v>1032</v>
      </c>
      <c r="H712" s="233">
        <v>5.6000000000000001E-2</v>
      </c>
      <c r="I712" s="229"/>
      <c r="L712" s="228"/>
      <c r="M712" s="227"/>
      <c r="N712" s="226"/>
      <c r="O712" s="226"/>
      <c r="P712" s="226"/>
      <c r="Q712" s="226"/>
      <c r="R712" s="226"/>
      <c r="S712" s="226"/>
      <c r="T712" s="225"/>
      <c r="AT712" s="224" t="s">
        <v>115</v>
      </c>
      <c r="AU712" s="224" t="s">
        <v>42</v>
      </c>
      <c r="AV712" s="223" t="s">
        <v>42</v>
      </c>
      <c r="AW712" s="223" t="s">
        <v>2</v>
      </c>
      <c r="AX712" s="223" t="s">
        <v>38</v>
      </c>
      <c r="AY712" s="224" t="s">
        <v>106</v>
      </c>
    </row>
    <row r="713" spans="2:65" s="184" customFormat="1" ht="22.5" customHeight="1" x14ac:dyDescent="0.3">
      <c r="B713" s="203"/>
      <c r="C713" s="202" t="s">
        <v>1094</v>
      </c>
      <c r="D713" s="202" t="s">
        <v>108</v>
      </c>
      <c r="E713" s="201" t="s">
        <v>1038</v>
      </c>
      <c r="F713" s="196" t="s">
        <v>1039</v>
      </c>
      <c r="G713" s="200" t="s">
        <v>335</v>
      </c>
      <c r="H713" s="199">
        <v>12</v>
      </c>
      <c r="I713" s="198"/>
      <c r="J713" s="197">
        <f>ROUND(I713*H713,2)</f>
        <v>0</v>
      </c>
      <c r="K713" s="196" t="s">
        <v>259</v>
      </c>
      <c r="L713" s="185"/>
      <c r="M713" s="195" t="s">
        <v>1</v>
      </c>
      <c r="N713" s="220" t="s">
        <v>26</v>
      </c>
      <c r="O713" s="219"/>
      <c r="P713" s="218">
        <f>O713*H713</f>
        <v>0</v>
      </c>
      <c r="Q713" s="218">
        <v>0</v>
      </c>
      <c r="R713" s="218">
        <f>Q713*H713</f>
        <v>0</v>
      </c>
      <c r="S713" s="218">
        <v>1.4E-2</v>
      </c>
      <c r="T713" s="217">
        <f>S713*H713</f>
        <v>0.16800000000000001</v>
      </c>
      <c r="AR713" s="189" t="s">
        <v>189</v>
      </c>
      <c r="AT713" s="189" t="s">
        <v>108</v>
      </c>
      <c r="AU713" s="189" t="s">
        <v>42</v>
      </c>
      <c r="AY713" s="189" t="s">
        <v>106</v>
      </c>
      <c r="BE713" s="190">
        <f>IF(N713="základní",J713,0)</f>
        <v>0</v>
      </c>
      <c r="BF713" s="190">
        <f>IF(N713="snížená",J713,0)</f>
        <v>0</v>
      </c>
      <c r="BG713" s="190">
        <f>IF(N713="zákl. přenesená",J713,0)</f>
        <v>0</v>
      </c>
      <c r="BH713" s="190">
        <f>IF(N713="sníž. přenesená",J713,0)</f>
        <v>0</v>
      </c>
      <c r="BI713" s="190">
        <f>IF(N713="nulová",J713,0)</f>
        <v>0</v>
      </c>
      <c r="BJ713" s="189" t="s">
        <v>38</v>
      </c>
      <c r="BK713" s="190">
        <f>ROUND(I713*H713,2)</f>
        <v>0</v>
      </c>
      <c r="BL713" s="189" t="s">
        <v>189</v>
      </c>
      <c r="BM713" s="189" t="s">
        <v>1040</v>
      </c>
    </row>
    <row r="714" spans="2:65" s="223" customFormat="1" x14ac:dyDescent="0.3">
      <c r="B714" s="228"/>
      <c r="D714" s="236" t="s">
        <v>115</v>
      </c>
      <c r="E714" s="235" t="s">
        <v>1</v>
      </c>
      <c r="F714" s="234" t="s">
        <v>1041</v>
      </c>
      <c r="H714" s="233">
        <v>12</v>
      </c>
      <c r="I714" s="229"/>
      <c r="L714" s="228"/>
      <c r="M714" s="227"/>
      <c r="N714" s="226"/>
      <c r="O714" s="226"/>
      <c r="P714" s="226"/>
      <c r="Q714" s="226"/>
      <c r="R714" s="226"/>
      <c r="S714" s="226"/>
      <c r="T714" s="225"/>
      <c r="AT714" s="224" t="s">
        <v>115</v>
      </c>
      <c r="AU714" s="224" t="s">
        <v>42</v>
      </c>
      <c r="AV714" s="223" t="s">
        <v>42</v>
      </c>
      <c r="AW714" s="223" t="s">
        <v>19</v>
      </c>
      <c r="AX714" s="223" t="s">
        <v>37</v>
      </c>
      <c r="AY714" s="224" t="s">
        <v>106</v>
      </c>
    </row>
    <row r="715" spans="2:65" s="184" customFormat="1" ht="22.5" customHeight="1" x14ac:dyDescent="0.3">
      <c r="B715" s="203"/>
      <c r="C715" s="202" t="s">
        <v>1099</v>
      </c>
      <c r="D715" s="202" t="s">
        <v>108</v>
      </c>
      <c r="E715" s="201" t="s">
        <v>1043</v>
      </c>
      <c r="F715" s="196" t="s">
        <v>1044</v>
      </c>
      <c r="G715" s="200" t="s">
        <v>335</v>
      </c>
      <c r="H715" s="199">
        <v>12</v>
      </c>
      <c r="I715" s="198"/>
      <c r="J715" s="197">
        <f>ROUND(I715*H715,2)</f>
        <v>0</v>
      </c>
      <c r="K715" s="196" t="s">
        <v>259</v>
      </c>
      <c r="L715" s="185"/>
      <c r="M715" s="195" t="s">
        <v>1</v>
      </c>
      <c r="N715" s="220" t="s">
        <v>26</v>
      </c>
      <c r="O715" s="219"/>
      <c r="P715" s="218">
        <f>O715*H715</f>
        <v>0</v>
      </c>
      <c r="Q715" s="218">
        <v>1.363E-2</v>
      </c>
      <c r="R715" s="218">
        <f>Q715*H715</f>
        <v>0.16355999999999998</v>
      </c>
      <c r="S715" s="218">
        <v>0</v>
      </c>
      <c r="T715" s="217">
        <f>S715*H715</f>
        <v>0</v>
      </c>
      <c r="AR715" s="189" t="s">
        <v>189</v>
      </c>
      <c r="AT715" s="189" t="s">
        <v>108</v>
      </c>
      <c r="AU715" s="189" t="s">
        <v>42</v>
      </c>
      <c r="AY715" s="189" t="s">
        <v>106</v>
      </c>
      <c r="BE715" s="190">
        <f>IF(N715="základní",J715,0)</f>
        <v>0</v>
      </c>
      <c r="BF715" s="190">
        <f>IF(N715="snížená",J715,0)</f>
        <v>0</v>
      </c>
      <c r="BG715" s="190">
        <f>IF(N715="zákl. přenesená",J715,0)</f>
        <v>0</v>
      </c>
      <c r="BH715" s="190">
        <f>IF(N715="sníž. přenesená",J715,0)</f>
        <v>0</v>
      </c>
      <c r="BI715" s="190">
        <f>IF(N715="nulová",J715,0)</f>
        <v>0</v>
      </c>
      <c r="BJ715" s="189" t="s">
        <v>38</v>
      </c>
      <c r="BK715" s="190">
        <f>ROUND(I715*H715,2)</f>
        <v>0</v>
      </c>
      <c r="BL715" s="189" t="s">
        <v>189</v>
      </c>
      <c r="BM715" s="189" t="s">
        <v>1045</v>
      </c>
    </row>
    <row r="716" spans="2:65" s="223" customFormat="1" x14ac:dyDescent="0.3">
      <c r="B716" s="228"/>
      <c r="D716" s="236" t="s">
        <v>115</v>
      </c>
      <c r="E716" s="235" t="s">
        <v>1</v>
      </c>
      <c r="F716" s="234" t="s">
        <v>1046</v>
      </c>
      <c r="H716" s="233">
        <v>12</v>
      </c>
      <c r="I716" s="229"/>
      <c r="L716" s="228"/>
      <c r="M716" s="227"/>
      <c r="N716" s="226"/>
      <c r="O716" s="226"/>
      <c r="P716" s="226"/>
      <c r="Q716" s="226"/>
      <c r="R716" s="226"/>
      <c r="S716" s="226"/>
      <c r="T716" s="225"/>
      <c r="AT716" s="224" t="s">
        <v>115</v>
      </c>
      <c r="AU716" s="224" t="s">
        <v>42</v>
      </c>
      <c r="AV716" s="223" t="s">
        <v>42</v>
      </c>
      <c r="AW716" s="223" t="s">
        <v>19</v>
      </c>
      <c r="AX716" s="223" t="s">
        <v>37</v>
      </c>
      <c r="AY716" s="224" t="s">
        <v>106</v>
      </c>
    </row>
    <row r="717" spans="2:65" s="184" customFormat="1" ht="22.5" customHeight="1" x14ac:dyDescent="0.3">
      <c r="B717" s="203"/>
      <c r="C717" s="202" t="s">
        <v>1106</v>
      </c>
      <c r="D717" s="202" t="s">
        <v>108</v>
      </c>
      <c r="E717" s="201" t="s">
        <v>1048</v>
      </c>
      <c r="F717" s="196" t="s">
        <v>1049</v>
      </c>
      <c r="G717" s="200" t="s">
        <v>111</v>
      </c>
      <c r="H717" s="199">
        <v>7.68</v>
      </c>
      <c r="I717" s="198"/>
      <c r="J717" s="197">
        <f>ROUND(I717*H717,2)</f>
        <v>0</v>
      </c>
      <c r="K717" s="196" t="s">
        <v>259</v>
      </c>
      <c r="L717" s="185"/>
      <c r="M717" s="195" t="s">
        <v>1</v>
      </c>
      <c r="N717" s="220" t="s">
        <v>26</v>
      </c>
      <c r="O717" s="219"/>
      <c r="P717" s="218">
        <f>O717*H717</f>
        <v>0</v>
      </c>
      <c r="Q717" s="218">
        <v>9.9600000000000001E-3</v>
      </c>
      <c r="R717" s="218">
        <f>Q717*H717</f>
        <v>7.64928E-2</v>
      </c>
      <c r="S717" s="218">
        <v>0</v>
      </c>
      <c r="T717" s="217">
        <f>S717*H717</f>
        <v>0</v>
      </c>
      <c r="AR717" s="189" t="s">
        <v>189</v>
      </c>
      <c r="AT717" s="189" t="s">
        <v>108</v>
      </c>
      <c r="AU717" s="189" t="s">
        <v>42</v>
      </c>
      <c r="AY717" s="189" t="s">
        <v>106</v>
      </c>
      <c r="BE717" s="190">
        <f>IF(N717="základní",J717,0)</f>
        <v>0</v>
      </c>
      <c r="BF717" s="190">
        <f>IF(N717="snížená",J717,0)</f>
        <v>0</v>
      </c>
      <c r="BG717" s="190">
        <f>IF(N717="zákl. přenesená",J717,0)</f>
        <v>0</v>
      </c>
      <c r="BH717" s="190">
        <f>IF(N717="sníž. přenesená",J717,0)</f>
        <v>0</v>
      </c>
      <c r="BI717" s="190">
        <f>IF(N717="nulová",J717,0)</f>
        <v>0</v>
      </c>
      <c r="BJ717" s="189" t="s">
        <v>38</v>
      </c>
      <c r="BK717" s="190">
        <f>ROUND(I717*H717,2)</f>
        <v>0</v>
      </c>
      <c r="BL717" s="189" t="s">
        <v>189</v>
      </c>
      <c r="BM717" s="189" t="s">
        <v>1050</v>
      </c>
    </row>
    <row r="718" spans="2:65" s="223" customFormat="1" x14ac:dyDescent="0.3">
      <c r="B718" s="228"/>
      <c r="D718" s="236" t="s">
        <v>115</v>
      </c>
      <c r="E718" s="235" t="s">
        <v>1</v>
      </c>
      <c r="F718" s="234" t="s">
        <v>1051</v>
      </c>
      <c r="H718" s="233">
        <v>7.68</v>
      </c>
      <c r="I718" s="229"/>
      <c r="L718" s="228"/>
      <c r="M718" s="227"/>
      <c r="N718" s="226"/>
      <c r="O718" s="226"/>
      <c r="P718" s="226"/>
      <c r="Q718" s="226"/>
      <c r="R718" s="226"/>
      <c r="S718" s="226"/>
      <c r="T718" s="225"/>
      <c r="AT718" s="224" t="s">
        <v>115</v>
      </c>
      <c r="AU718" s="224" t="s">
        <v>42</v>
      </c>
      <c r="AV718" s="223" t="s">
        <v>42</v>
      </c>
      <c r="AW718" s="223" t="s">
        <v>19</v>
      </c>
      <c r="AX718" s="223" t="s">
        <v>37</v>
      </c>
      <c r="AY718" s="224" t="s">
        <v>106</v>
      </c>
    </row>
    <row r="719" spans="2:65" s="184" customFormat="1" ht="22.5" customHeight="1" x14ac:dyDescent="0.3">
      <c r="B719" s="203"/>
      <c r="C719" s="202" t="s">
        <v>1112</v>
      </c>
      <c r="D719" s="202" t="s">
        <v>108</v>
      </c>
      <c r="E719" s="201" t="s">
        <v>1053</v>
      </c>
      <c r="F719" s="196" t="s">
        <v>1054</v>
      </c>
      <c r="G719" s="200" t="s">
        <v>111</v>
      </c>
      <c r="H719" s="199">
        <v>138.38999999999999</v>
      </c>
      <c r="I719" s="198"/>
      <c r="J719" s="197">
        <f>ROUND(I719*H719,2)</f>
        <v>0</v>
      </c>
      <c r="K719" s="196" t="s">
        <v>259</v>
      </c>
      <c r="L719" s="185"/>
      <c r="M719" s="195" t="s">
        <v>1</v>
      </c>
      <c r="N719" s="220" t="s">
        <v>26</v>
      </c>
      <c r="O719" s="219"/>
      <c r="P719" s="218">
        <f>O719*H719</f>
        <v>0</v>
      </c>
      <c r="Q719" s="218">
        <v>0</v>
      </c>
      <c r="R719" s="218">
        <f>Q719*H719</f>
        <v>0</v>
      </c>
      <c r="S719" s="218">
        <v>0</v>
      </c>
      <c r="T719" s="217">
        <f>S719*H719</f>
        <v>0</v>
      </c>
      <c r="AR719" s="189" t="s">
        <v>189</v>
      </c>
      <c r="AT719" s="189" t="s">
        <v>108</v>
      </c>
      <c r="AU719" s="189" t="s">
        <v>42</v>
      </c>
      <c r="AY719" s="189" t="s">
        <v>106</v>
      </c>
      <c r="BE719" s="190">
        <f>IF(N719="základní",J719,0)</f>
        <v>0</v>
      </c>
      <c r="BF719" s="190">
        <f>IF(N719="snížená",J719,0)</f>
        <v>0</v>
      </c>
      <c r="BG719" s="190">
        <f>IF(N719="zákl. přenesená",J719,0)</f>
        <v>0</v>
      </c>
      <c r="BH719" s="190">
        <f>IF(N719="sníž. přenesená",J719,0)</f>
        <v>0</v>
      </c>
      <c r="BI719" s="190">
        <f>IF(N719="nulová",J719,0)</f>
        <v>0</v>
      </c>
      <c r="BJ719" s="189" t="s">
        <v>38</v>
      </c>
      <c r="BK719" s="190">
        <f>ROUND(I719*H719,2)</f>
        <v>0</v>
      </c>
      <c r="BL719" s="189" t="s">
        <v>189</v>
      </c>
      <c r="BM719" s="189" t="s">
        <v>1055</v>
      </c>
    </row>
    <row r="720" spans="2:65" s="239" customFormat="1" x14ac:dyDescent="0.3">
      <c r="B720" s="244"/>
      <c r="D720" s="232" t="s">
        <v>115</v>
      </c>
      <c r="E720" s="240" t="s">
        <v>1</v>
      </c>
      <c r="F720" s="246" t="s">
        <v>873</v>
      </c>
      <c r="H720" s="240" t="s">
        <v>1</v>
      </c>
      <c r="I720" s="245"/>
      <c r="L720" s="244"/>
      <c r="M720" s="243"/>
      <c r="N720" s="242"/>
      <c r="O720" s="242"/>
      <c r="P720" s="242"/>
      <c r="Q720" s="242"/>
      <c r="R720" s="242"/>
      <c r="S720" s="242"/>
      <c r="T720" s="241"/>
      <c r="AT720" s="240" t="s">
        <v>115</v>
      </c>
      <c r="AU720" s="240" t="s">
        <v>42</v>
      </c>
      <c r="AV720" s="239" t="s">
        <v>38</v>
      </c>
      <c r="AW720" s="239" t="s">
        <v>19</v>
      </c>
      <c r="AX720" s="239" t="s">
        <v>37</v>
      </c>
      <c r="AY720" s="240" t="s">
        <v>106</v>
      </c>
    </row>
    <row r="721" spans="2:65" s="223" customFormat="1" x14ac:dyDescent="0.3">
      <c r="B721" s="228"/>
      <c r="D721" s="232" t="s">
        <v>115</v>
      </c>
      <c r="E721" s="224" t="s">
        <v>1</v>
      </c>
      <c r="F721" s="231" t="s">
        <v>893</v>
      </c>
      <c r="H721" s="230">
        <v>15.75</v>
      </c>
      <c r="I721" s="229"/>
      <c r="L721" s="228"/>
      <c r="M721" s="227"/>
      <c r="N721" s="226"/>
      <c r="O721" s="226"/>
      <c r="P721" s="226"/>
      <c r="Q721" s="226"/>
      <c r="R721" s="226"/>
      <c r="S721" s="226"/>
      <c r="T721" s="225"/>
      <c r="AT721" s="224" t="s">
        <v>115</v>
      </c>
      <c r="AU721" s="224" t="s">
        <v>42</v>
      </c>
      <c r="AV721" s="223" t="s">
        <v>42</v>
      </c>
      <c r="AW721" s="223" t="s">
        <v>19</v>
      </c>
      <c r="AX721" s="223" t="s">
        <v>37</v>
      </c>
      <c r="AY721" s="224" t="s">
        <v>106</v>
      </c>
    </row>
    <row r="722" spans="2:65" s="223" customFormat="1" x14ac:dyDescent="0.3">
      <c r="B722" s="228"/>
      <c r="D722" s="236" t="s">
        <v>115</v>
      </c>
      <c r="E722" s="235" t="s">
        <v>1</v>
      </c>
      <c r="F722" s="234" t="s">
        <v>1056</v>
      </c>
      <c r="H722" s="233">
        <v>122.64</v>
      </c>
      <c r="I722" s="229"/>
      <c r="L722" s="228"/>
      <c r="M722" s="227"/>
      <c r="N722" s="226"/>
      <c r="O722" s="226"/>
      <c r="P722" s="226"/>
      <c r="Q722" s="226"/>
      <c r="R722" s="226"/>
      <c r="S722" s="226"/>
      <c r="T722" s="225"/>
      <c r="AT722" s="224" t="s">
        <v>115</v>
      </c>
      <c r="AU722" s="224" t="s">
        <v>42</v>
      </c>
      <c r="AV722" s="223" t="s">
        <v>42</v>
      </c>
      <c r="AW722" s="223" t="s">
        <v>19</v>
      </c>
      <c r="AX722" s="223" t="s">
        <v>37</v>
      </c>
      <c r="AY722" s="224" t="s">
        <v>106</v>
      </c>
    </row>
    <row r="723" spans="2:65" s="184" customFormat="1" ht="22.5" customHeight="1" x14ac:dyDescent="0.3">
      <c r="B723" s="203"/>
      <c r="C723" s="256" t="s">
        <v>1117</v>
      </c>
      <c r="D723" s="256" t="s">
        <v>175</v>
      </c>
      <c r="E723" s="255" t="s">
        <v>1058</v>
      </c>
      <c r="F723" s="250" t="s">
        <v>1059</v>
      </c>
      <c r="G723" s="254" t="s">
        <v>120</v>
      </c>
      <c r="H723" s="253">
        <v>2.1920000000000002</v>
      </c>
      <c r="I723" s="252"/>
      <c r="J723" s="251">
        <f>ROUND(I723*H723,2)</f>
        <v>0</v>
      </c>
      <c r="K723" s="250" t="s">
        <v>259</v>
      </c>
      <c r="L723" s="249"/>
      <c r="M723" s="248" t="s">
        <v>1</v>
      </c>
      <c r="N723" s="247" t="s">
        <v>26</v>
      </c>
      <c r="O723" s="219"/>
      <c r="P723" s="218">
        <f>O723*H723</f>
        <v>0</v>
      </c>
      <c r="Q723" s="218">
        <v>0.55000000000000004</v>
      </c>
      <c r="R723" s="218">
        <f>Q723*H723</f>
        <v>1.2056000000000002</v>
      </c>
      <c r="S723" s="218">
        <v>0</v>
      </c>
      <c r="T723" s="217">
        <f>S723*H723</f>
        <v>0</v>
      </c>
      <c r="AR723" s="189" t="s">
        <v>293</v>
      </c>
      <c r="AT723" s="189" t="s">
        <v>175</v>
      </c>
      <c r="AU723" s="189" t="s">
        <v>42</v>
      </c>
      <c r="AY723" s="189" t="s">
        <v>106</v>
      </c>
      <c r="BE723" s="190">
        <f>IF(N723="základní",J723,0)</f>
        <v>0</v>
      </c>
      <c r="BF723" s="190">
        <f>IF(N723="snížená",J723,0)</f>
        <v>0</v>
      </c>
      <c r="BG723" s="190">
        <f>IF(N723="zákl. přenesená",J723,0)</f>
        <v>0</v>
      </c>
      <c r="BH723" s="190">
        <f>IF(N723="sníž. přenesená",J723,0)</f>
        <v>0</v>
      </c>
      <c r="BI723" s="190">
        <f>IF(N723="nulová",J723,0)</f>
        <v>0</v>
      </c>
      <c r="BJ723" s="189" t="s">
        <v>38</v>
      </c>
      <c r="BK723" s="190">
        <f>ROUND(I723*H723,2)</f>
        <v>0</v>
      </c>
      <c r="BL723" s="189" t="s">
        <v>189</v>
      </c>
      <c r="BM723" s="189" t="s">
        <v>1060</v>
      </c>
    </row>
    <row r="724" spans="2:65" s="239" customFormat="1" x14ac:dyDescent="0.3">
      <c r="B724" s="244"/>
      <c r="D724" s="232" t="s">
        <v>115</v>
      </c>
      <c r="E724" s="240" t="s">
        <v>1</v>
      </c>
      <c r="F724" s="246" t="s">
        <v>873</v>
      </c>
      <c r="H724" s="240" t="s">
        <v>1</v>
      </c>
      <c r="I724" s="245"/>
      <c r="L724" s="244"/>
      <c r="M724" s="243"/>
      <c r="N724" s="242"/>
      <c r="O724" s="242"/>
      <c r="P724" s="242"/>
      <c r="Q724" s="242"/>
      <c r="R724" s="242"/>
      <c r="S724" s="242"/>
      <c r="T724" s="241"/>
      <c r="AT724" s="240" t="s">
        <v>115</v>
      </c>
      <c r="AU724" s="240" t="s">
        <v>42</v>
      </c>
      <c r="AV724" s="239" t="s">
        <v>38</v>
      </c>
      <c r="AW724" s="239" t="s">
        <v>19</v>
      </c>
      <c r="AX724" s="239" t="s">
        <v>37</v>
      </c>
      <c r="AY724" s="240" t="s">
        <v>106</v>
      </c>
    </row>
    <row r="725" spans="2:65" s="223" customFormat="1" x14ac:dyDescent="0.3">
      <c r="B725" s="228"/>
      <c r="D725" s="232" t="s">
        <v>115</v>
      </c>
      <c r="E725" s="224" t="s">
        <v>1</v>
      </c>
      <c r="F725" s="231" t="s">
        <v>1061</v>
      </c>
      <c r="H725" s="230">
        <v>0.22700000000000001</v>
      </c>
      <c r="I725" s="229"/>
      <c r="L725" s="228"/>
      <c r="M725" s="227"/>
      <c r="N725" s="226"/>
      <c r="O725" s="226"/>
      <c r="P725" s="226"/>
      <c r="Q725" s="226"/>
      <c r="R725" s="226"/>
      <c r="S725" s="226"/>
      <c r="T725" s="225"/>
      <c r="AT725" s="224" t="s">
        <v>115</v>
      </c>
      <c r="AU725" s="224" t="s">
        <v>42</v>
      </c>
      <c r="AV725" s="223" t="s">
        <v>42</v>
      </c>
      <c r="AW725" s="223" t="s">
        <v>19</v>
      </c>
      <c r="AX725" s="223" t="s">
        <v>37</v>
      </c>
      <c r="AY725" s="224" t="s">
        <v>106</v>
      </c>
    </row>
    <row r="726" spans="2:65" s="223" customFormat="1" x14ac:dyDescent="0.3">
      <c r="B726" s="228"/>
      <c r="D726" s="232" t="s">
        <v>115</v>
      </c>
      <c r="E726" s="224" t="s">
        <v>1</v>
      </c>
      <c r="F726" s="231" t="s">
        <v>1062</v>
      </c>
      <c r="H726" s="230">
        <v>1.766</v>
      </c>
      <c r="I726" s="229"/>
      <c r="L726" s="228"/>
      <c r="M726" s="227"/>
      <c r="N726" s="226"/>
      <c r="O726" s="226"/>
      <c r="P726" s="226"/>
      <c r="Q726" s="226"/>
      <c r="R726" s="226"/>
      <c r="S726" s="226"/>
      <c r="T726" s="225"/>
      <c r="AT726" s="224" t="s">
        <v>115</v>
      </c>
      <c r="AU726" s="224" t="s">
        <v>42</v>
      </c>
      <c r="AV726" s="223" t="s">
        <v>42</v>
      </c>
      <c r="AW726" s="223" t="s">
        <v>19</v>
      </c>
      <c r="AX726" s="223" t="s">
        <v>37</v>
      </c>
      <c r="AY726" s="224" t="s">
        <v>106</v>
      </c>
    </row>
    <row r="727" spans="2:65" s="223" customFormat="1" x14ac:dyDescent="0.3">
      <c r="B727" s="228"/>
      <c r="D727" s="236" t="s">
        <v>115</v>
      </c>
      <c r="F727" s="234" t="s">
        <v>1063</v>
      </c>
      <c r="H727" s="233">
        <v>2.1920000000000002</v>
      </c>
      <c r="I727" s="229"/>
      <c r="L727" s="228"/>
      <c r="M727" s="227"/>
      <c r="N727" s="226"/>
      <c r="O727" s="226"/>
      <c r="P727" s="226"/>
      <c r="Q727" s="226"/>
      <c r="R727" s="226"/>
      <c r="S727" s="226"/>
      <c r="T727" s="225"/>
      <c r="AT727" s="224" t="s">
        <v>115</v>
      </c>
      <c r="AU727" s="224" t="s">
        <v>42</v>
      </c>
      <c r="AV727" s="223" t="s">
        <v>42</v>
      </c>
      <c r="AW727" s="223" t="s">
        <v>2</v>
      </c>
      <c r="AX727" s="223" t="s">
        <v>38</v>
      </c>
      <c r="AY727" s="224" t="s">
        <v>106</v>
      </c>
    </row>
    <row r="728" spans="2:65" s="184" customFormat="1" ht="22.5" customHeight="1" x14ac:dyDescent="0.3">
      <c r="B728" s="203"/>
      <c r="C728" s="202" t="s">
        <v>1121</v>
      </c>
      <c r="D728" s="202" t="s">
        <v>108</v>
      </c>
      <c r="E728" s="201" t="s">
        <v>1065</v>
      </c>
      <c r="F728" s="196" t="s">
        <v>1066</v>
      </c>
      <c r="G728" s="200" t="s">
        <v>111</v>
      </c>
      <c r="H728" s="199">
        <v>138.38999999999999</v>
      </c>
      <c r="I728" s="198"/>
      <c r="J728" s="197">
        <f>ROUND(I728*H728,2)</f>
        <v>0</v>
      </c>
      <c r="K728" s="196" t="s">
        <v>259</v>
      </c>
      <c r="L728" s="185"/>
      <c r="M728" s="195" t="s">
        <v>1</v>
      </c>
      <c r="N728" s="220" t="s">
        <v>26</v>
      </c>
      <c r="O728" s="219"/>
      <c r="P728" s="218">
        <f>O728*H728</f>
        <v>0</v>
      </c>
      <c r="Q728" s="218">
        <v>0</v>
      </c>
      <c r="R728" s="218">
        <f>Q728*H728</f>
        <v>0</v>
      </c>
      <c r="S728" s="218">
        <v>5.0000000000000001E-3</v>
      </c>
      <c r="T728" s="217">
        <f>S728*H728</f>
        <v>0.69194999999999995</v>
      </c>
      <c r="AR728" s="189" t="s">
        <v>189</v>
      </c>
      <c r="AT728" s="189" t="s">
        <v>108</v>
      </c>
      <c r="AU728" s="189" t="s">
        <v>42</v>
      </c>
      <c r="AY728" s="189" t="s">
        <v>106</v>
      </c>
      <c r="BE728" s="190">
        <f>IF(N728="základní",J728,0)</f>
        <v>0</v>
      </c>
      <c r="BF728" s="190">
        <f>IF(N728="snížená",J728,0)</f>
        <v>0</v>
      </c>
      <c r="BG728" s="190">
        <f>IF(N728="zákl. přenesená",J728,0)</f>
        <v>0</v>
      </c>
      <c r="BH728" s="190">
        <f>IF(N728="sníž. přenesená",J728,0)</f>
        <v>0</v>
      </c>
      <c r="BI728" s="190">
        <f>IF(N728="nulová",J728,0)</f>
        <v>0</v>
      </c>
      <c r="BJ728" s="189" t="s">
        <v>38</v>
      </c>
      <c r="BK728" s="190">
        <f>ROUND(I728*H728,2)</f>
        <v>0</v>
      </c>
      <c r="BL728" s="189" t="s">
        <v>189</v>
      </c>
      <c r="BM728" s="189" t="s">
        <v>1067</v>
      </c>
    </row>
    <row r="729" spans="2:65" s="239" customFormat="1" x14ac:dyDescent="0.3">
      <c r="B729" s="244"/>
      <c r="D729" s="232" t="s">
        <v>115</v>
      </c>
      <c r="E729" s="240" t="s">
        <v>1</v>
      </c>
      <c r="F729" s="246" t="s">
        <v>873</v>
      </c>
      <c r="H729" s="240" t="s">
        <v>1</v>
      </c>
      <c r="I729" s="245"/>
      <c r="L729" s="244"/>
      <c r="M729" s="243"/>
      <c r="N729" s="242"/>
      <c r="O729" s="242"/>
      <c r="P729" s="242"/>
      <c r="Q729" s="242"/>
      <c r="R729" s="242"/>
      <c r="S729" s="242"/>
      <c r="T729" s="241"/>
      <c r="AT729" s="240" t="s">
        <v>115</v>
      </c>
      <c r="AU729" s="240" t="s">
        <v>42</v>
      </c>
      <c r="AV729" s="239" t="s">
        <v>38</v>
      </c>
      <c r="AW729" s="239" t="s">
        <v>19</v>
      </c>
      <c r="AX729" s="239" t="s">
        <v>37</v>
      </c>
      <c r="AY729" s="240" t="s">
        <v>106</v>
      </c>
    </row>
    <row r="730" spans="2:65" s="223" customFormat="1" x14ac:dyDescent="0.3">
      <c r="B730" s="228"/>
      <c r="D730" s="232" t="s">
        <v>115</v>
      </c>
      <c r="E730" s="224" t="s">
        <v>1</v>
      </c>
      <c r="F730" s="231" t="s">
        <v>893</v>
      </c>
      <c r="H730" s="230">
        <v>15.75</v>
      </c>
      <c r="I730" s="229"/>
      <c r="L730" s="228"/>
      <c r="M730" s="227"/>
      <c r="N730" s="226"/>
      <c r="O730" s="226"/>
      <c r="P730" s="226"/>
      <c r="Q730" s="226"/>
      <c r="R730" s="226"/>
      <c r="S730" s="226"/>
      <c r="T730" s="225"/>
      <c r="AT730" s="224" t="s">
        <v>115</v>
      </c>
      <c r="AU730" s="224" t="s">
        <v>42</v>
      </c>
      <c r="AV730" s="223" t="s">
        <v>42</v>
      </c>
      <c r="AW730" s="223" t="s">
        <v>19</v>
      </c>
      <c r="AX730" s="223" t="s">
        <v>37</v>
      </c>
      <c r="AY730" s="224" t="s">
        <v>106</v>
      </c>
    </row>
    <row r="731" spans="2:65" s="223" customFormat="1" x14ac:dyDescent="0.3">
      <c r="B731" s="228"/>
      <c r="D731" s="236" t="s">
        <v>115</v>
      </c>
      <c r="E731" s="235" t="s">
        <v>1</v>
      </c>
      <c r="F731" s="234" t="s">
        <v>1056</v>
      </c>
      <c r="H731" s="233">
        <v>122.64</v>
      </c>
      <c r="I731" s="229"/>
      <c r="L731" s="228"/>
      <c r="M731" s="227"/>
      <c r="N731" s="226"/>
      <c r="O731" s="226"/>
      <c r="P731" s="226"/>
      <c r="Q731" s="226"/>
      <c r="R731" s="226"/>
      <c r="S731" s="226"/>
      <c r="T731" s="225"/>
      <c r="AT731" s="224" t="s">
        <v>115</v>
      </c>
      <c r="AU731" s="224" t="s">
        <v>42</v>
      </c>
      <c r="AV731" s="223" t="s">
        <v>42</v>
      </c>
      <c r="AW731" s="223" t="s">
        <v>19</v>
      </c>
      <c r="AX731" s="223" t="s">
        <v>37</v>
      </c>
      <c r="AY731" s="224" t="s">
        <v>106</v>
      </c>
    </row>
    <row r="732" spans="2:65" s="184" customFormat="1" ht="22.5" customHeight="1" x14ac:dyDescent="0.3">
      <c r="B732" s="203"/>
      <c r="C732" s="202" t="s">
        <v>1127</v>
      </c>
      <c r="D732" s="202" t="s">
        <v>108</v>
      </c>
      <c r="E732" s="201" t="s">
        <v>1069</v>
      </c>
      <c r="F732" s="196" t="s">
        <v>1070</v>
      </c>
      <c r="G732" s="200" t="s">
        <v>120</v>
      </c>
      <c r="H732" s="199">
        <v>2.3069999999999999</v>
      </c>
      <c r="I732" s="198"/>
      <c r="J732" s="197">
        <f>ROUND(I732*H732,2)</f>
        <v>0</v>
      </c>
      <c r="K732" s="196" t="s">
        <v>259</v>
      </c>
      <c r="L732" s="185"/>
      <c r="M732" s="195" t="s">
        <v>1</v>
      </c>
      <c r="N732" s="220" t="s">
        <v>26</v>
      </c>
      <c r="O732" s="219"/>
      <c r="P732" s="218">
        <f>O732*H732</f>
        <v>0</v>
      </c>
      <c r="Q732" s="218">
        <v>2.3369999999999998E-2</v>
      </c>
      <c r="R732" s="218">
        <f>Q732*H732</f>
        <v>5.3914589999999998E-2</v>
      </c>
      <c r="S732" s="218">
        <v>0</v>
      </c>
      <c r="T732" s="217">
        <f>S732*H732</f>
        <v>0</v>
      </c>
      <c r="AR732" s="189" t="s">
        <v>189</v>
      </c>
      <c r="AT732" s="189" t="s">
        <v>108</v>
      </c>
      <c r="AU732" s="189" t="s">
        <v>42</v>
      </c>
      <c r="AY732" s="189" t="s">
        <v>106</v>
      </c>
      <c r="BE732" s="190">
        <f>IF(N732="základní",J732,0)</f>
        <v>0</v>
      </c>
      <c r="BF732" s="190">
        <f>IF(N732="snížená",J732,0)</f>
        <v>0</v>
      </c>
      <c r="BG732" s="190">
        <f>IF(N732="zákl. přenesená",J732,0)</f>
        <v>0</v>
      </c>
      <c r="BH732" s="190">
        <f>IF(N732="sníž. přenesená",J732,0)</f>
        <v>0</v>
      </c>
      <c r="BI732" s="190">
        <f>IF(N732="nulová",J732,0)</f>
        <v>0</v>
      </c>
      <c r="BJ732" s="189" t="s">
        <v>38</v>
      </c>
      <c r="BK732" s="190">
        <f>ROUND(I732*H732,2)</f>
        <v>0</v>
      </c>
      <c r="BL732" s="189" t="s">
        <v>189</v>
      </c>
      <c r="BM732" s="189" t="s">
        <v>1071</v>
      </c>
    </row>
    <row r="733" spans="2:65" s="223" customFormat="1" x14ac:dyDescent="0.3">
      <c r="B733" s="228"/>
      <c r="D733" s="232" t="s">
        <v>115</v>
      </c>
      <c r="E733" s="224" t="s">
        <v>1</v>
      </c>
      <c r="F733" s="231" t="s">
        <v>1072</v>
      </c>
      <c r="H733" s="230">
        <v>2.1920000000000002</v>
      </c>
      <c r="I733" s="229"/>
      <c r="L733" s="228"/>
      <c r="M733" s="227"/>
      <c r="N733" s="226"/>
      <c r="O733" s="226"/>
      <c r="P733" s="226"/>
      <c r="Q733" s="226"/>
      <c r="R733" s="226"/>
      <c r="S733" s="226"/>
      <c r="T733" s="225"/>
      <c r="AT733" s="224" t="s">
        <v>115</v>
      </c>
      <c r="AU733" s="224" t="s">
        <v>42</v>
      </c>
      <c r="AV733" s="223" t="s">
        <v>42</v>
      </c>
      <c r="AW733" s="223" t="s">
        <v>19</v>
      </c>
      <c r="AX733" s="223" t="s">
        <v>37</v>
      </c>
      <c r="AY733" s="224" t="s">
        <v>106</v>
      </c>
    </row>
    <row r="734" spans="2:65" s="223" customFormat="1" x14ac:dyDescent="0.3">
      <c r="B734" s="228"/>
      <c r="D734" s="236" t="s">
        <v>115</v>
      </c>
      <c r="E734" s="235" t="s">
        <v>1</v>
      </c>
      <c r="F734" s="234" t="s">
        <v>1073</v>
      </c>
      <c r="H734" s="233">
        <v>0.115</v>
      </c>
      <c r="I734" s="229"/>
      <c r="L734" s="228"/>
      <c r="M734" s="227"/>
      <c r="N734" s="226"/>
      <c r="O734" s="226"/>
      <c r="P734" s="226"/>
      <c r="Q734" s="226"/>
      <c r="R734" s="226"/>
      <c r="S734" s="226"/>
      <c r="T734" s="225"/>
      <c r="AT734" s="224" t="s">
        <v>115</v>
      </c>
      <c r="AU734" s="224" t="s">
        <v>42</v>
      </c>
      <c r="AV734" s="223" t="s">
        <v>42</v>
      </c>
      <c r="AW734" s="223" t="s">
        <v>19</v>
      </c>
      <c r="AX734" s="223" t="s">
        <v>37</v>
      </c>
      <c r="AY734" s="224" t="s">
        <v>106</v>
      </c>
    </row>
    <row r="735" spans="2:65" s="184" customFormat="1" ht="31.5" customHeight="1" x14ac:dyDescent="0.3">
      <c r="B735" s="203"/>
      <c r="C735" s="202" t="s">
        <v>1131</v>
      </c>
      <c r="D735" s="202" t="s">
        <v>108</v>
      </c>
      <c r="E735" s="201" t="s">
        <v>1075</v>
      </c>
      <c r="F735" s="196" t="s">
        <v>1076</v>
      </c>
      <c r="G735" s="200" t="s">
        <v>111</v>
      </c>
      <c r="H735" s="199">
        <v>6.2539999999999996</v>
      </c>
      <c r="I735" s="198"/>
      <c r="J735" s="197">
        <f>ROUND(I735*H735,2)</f>
        <v>0</v>
      </c>
      <c r="K735" s="196" t="s">
        <v>1</v>
      </c>
      <c r="L735" s="185"/>
      <c r="M735" s="195" t="s">
        <v>1</v>
      </c>
      <c r="N735" s="220" t="s">
        <v>26</v>
      </c>
      <c r="O735" s="219"/>
      <c r="P735" s="218">
        <f>O735*H735</f>
        <v>0</v>
      </c>
      <c r="Q735" s="218">
        <v>9.4199999999999996E-3</v>
      </c>
      <c r="R735" s="218">
        <f>Q735*H735</f>
        <v>5.8912679999999995E-2</v>
      </c>
      <c r="S735" s="218">
        <v>0</v>
      </c>
      <c r="T735" s="217">
        <f>S735*H735</f>
        <v>0</v>
      </c>
      <c r="AR735" s="189" t="s">
        <v>189</v>
      </c>
      <c r="AT735" s="189" t="s">
        <v>108</v>
      </c>
      <c r="AU735" s="189" t="s">
        <v>42</v>
      </c>
      <c r="AY735" s="189" t="s">
        <v>106</v>
      </c>
      <c r="BE735" s="190">
        <f>IF(N735="základní",J735,0)</f>
        <v>0</v>
      </c>
      <c r="BF735" s="190">
        <f>IF(N735="snížená",J735,0)</f>
        <v>0</v>
      </c>
      <c r="BG735" s="190">
        <f>IF(N735="zákl. přenesená",J735,0)</f>
        <v>0</v>
      </c>
      <c r="BH735" s="190">
        <f>IF(N735="sníž. přenesená",J735,0)</f>
        <v>0</v>
      </c>
      <c r="BI735" s="190">
        <f>IF(N735="nulová",J735,0)</f>
        <v>0</v>
      </c>
      <c r="BJ735" s="189" t="s">
        <v>38</v>
      </c>
      <c r="BK735" s="190">
        <f>ROUND(I735*H735,2)</f>
        <v>0</v>
      </c>
      <c r="BL735" s="189" t="s">
        <v>189</v>
      </c>
      <c r="BM735" s="189" t="s">
        <v>1077</v>
      </c>
    </row>
    <row r="736" spans="2:65" s="223" customFormat="1" x14ac:dyDescent="0.3">
      <c r="B736" s="228"/>
      <c r="D736" s="236" t="s">
        <v>115</v>
      </c>
      <c r="E736" s="235" t="s">
        <v>1</v>
      </c>
      <c r="F736" s="234" t="s">
        <v>1078</v>
      </c>
      <c r="H736" s="233">
        <v>6.2539999999999996</v>
      </c>
      <c r="I736" s="229"/>
      <c r="L736" s="228"/>
      <c r="M736" s="227"/>
      <c r="N736" s="226"/>
      <c r="O736" s="226"/>
      <c r="P736" s="226"/>
      <c r="Q736" s="226"/>
      <c r="R736" s="226"/>
      <c r="S736" s="226"/>
      <c r="T736" s="225"/>
      <c r="AT736" s="224" t="s">
        <v>115</v>
      </c>
      <c r="AU736" s="224" t="s">
        <v>42</v>
      </c>
      <c r="AV736" s="223" t="s">
        <v>42</v>
      </c>
      <c r="AW736" s="223" t="s">
        <v>19</v>
      </c>
      <c r="AX736" s="223" t="s">
        <v>37</v>
      </c>
      <c r="AY736" s="224" t="s">
        <v>106</v>
      </c>
    </row>
    <row r="737" spans="2:65" s="184" customFormat="1" ht="22.5" customHeight="1" x14ac:dyDescent="0.3">
      <c r="B737" s="203"/>
      <c r="C737" s="202" t="s">
        <v>1137</v>
      </c>
      <c r="D737" s="202" t="s">
        <v>108</v>
      </c>
      <c r="E737" s="201" t="s">
        <v>1080</v>
      </c>
      <c r="F737" s="196" t="s">
        <v>1081</v>
      </c>
      <c r="G737" s="200" t="s">
        <v>111</v>
      </c>
      <c r="H737" s="199">
        <v>6.2539999999999996</v>
      </c>
      <c r="I737" s="198"/>
      <c r="J737" s="197">
        <f>ROUND(I737*H737,2)</f>
        <v>0</v>
      </c>
      <c r="K737" s="196" t="s">
        <v>259</v>
      </c>
      <c r="L737" s="185"/>
      <c r="M737" s="195" t="s">
        <v>1</v>
      </c>
      <c r="N737" s="220" t="s">
        <v>26</v>
      </c>
      <c r="O737" s="219"/>
      <c r="P737" s="218">
        <f>O737*H737</f>
        <v>0</v>
      </c>
      <c r="Q737" s="218">
        <v>9.4199999999999996E-3</v>
      </c>
      <c r="R737" s="218">
        <f>Q737*H737</f>
        <v>5.8912679999999995E-2</v>
      </c>
      <c r="S737" s="218">
        <v>0</v>
      </c>
      <c r="T737" s="217">
        <f>S737*H737</f>
        <v>0</v>
      </c>
      <c r="AR737" s="189" t="s">
        <v>189</v>
      </c>
      <c r="AT737" s="189" t="s">
        <v>108</v>
      </c>
      <c r="AU737" s="189" t="s">
        <v>42</v>
      </c>
      <c r="AY737" s="189" t="s">
        <v>106</v>
      </c>
      <c r="BE737" s="190">
        <f>IF(N737="základní",J737,0)</f>
        <v>0</v>
      </c>
      <c r="BF737" s="190">
        <f>IF(N737="snížená",J737,0)</f>
        <v>0</v>
      </c>
      <c r="BG737" s="190">
        <f>IF(N737="zákl. přenesená",J737,0)</f>
        <v>0</v>
      </c>
      <c r="BH737" s="190">
        <f>IF(N737="sníž. přenesená",J737,0)</f>
        <v>0</v>
      </c>
      <c r="BI737" s="190">
        <f>IF(N737="nulová",J737,0)</f>
        <v>0</v>
      </c>
      <c r="BJ737" s="189" t="s">
        <v>38</v>
      </c>
      <c r="BK737" s="190">
        <f>ROUND(I737*H737,2)</f>
        <v>0</v>
      </c>
      <c r="BL737" s="189" t="s">
        <v>189</v>
      </c>
      <c r="BM737" s="189" t="s">
        <v>1082</v>
      </c>
    </row>
    <row r="738" spans="2:65" s="223" customFormat="1" x14ac:dyDescent="0.3">
      <c r="B738" s="228"/>
      <c r="D738" s="236" t="s">
        <v>115</v>
      </c>
      <c r="E738" s="235" t="s">
        <v>1</v>
      </c>
      <c r="F738" s="234" t="s">
        <v>1078</v>
      </c>
      <c r="H738" s="233">
        <v>6.2539999999999996</v>
      </c>
      <c r="I738" s="229"/>
      <c r="L738" s="228"/>
      <c r="M738" s="227"/>
      <c r="N738" s="226"/>
      <c r="O738" s="226"/>
      <c r="P738" s="226"/>
      <c r="Q738" s="226"/>
      <c r="R738" s="226"/>
      <c r="S738" s="226"/>
      <c r="T738" s="225"/>
      <c r="AT738" s="224" t="s">
        <v>115</v>
      </c>
      <c r="AU738" s="224" t="s">
        <v>42</v>
      </c>
      <c r="AV738" s="223" t="s">
        <v>42</v>
      </c>
      <c r="AW738" s="223" t="s">
        <v>19</v>
      </c>
      <c r="AX738" s="223" t="s">
        <v>37</v>
      </c>
      <c r="AY738" s="224" t="s">
        <v>106</v>
      </c>
    </row>
    <row r="739" spans="2:65" s="184" customFormat="1" ht="22.5" customHeight="1" x14ac:dyDescent="0.3">
      <c r="B739" s="203"/>
      <c r="C739" s="202" t="s">
        <v>1143</v>
      </c>
      <c r="D739" s="202" t="s">
        <v>108</v>
      </c>
      <c r="E739" s="201" t="s">
        <v>1084</v>
      </c>
      <c r="F739" s="196" t="s">
        <v>1085</v>
      </c>
      <c r="G739" s="200" t="s">
        <v>111</v>
      </c>
      <c r="H739" s="199">
        <v>35.200000000000003</v>
      </c>
      <c r="I739" s="198"/>
      <c r="J739" s="197">
        <f>ROUND(I739*H739,2)</f>
        <v>0</v>
      </c>
      <c r="K739" s="196" t="s">
        <v>1</v>
      </c>
      <c r="L739" s="185"/>
      <c r="M739" s="195" t="s">
        <v>1</v>
      </c>
      <c r="N739" s="220" t="s">
        <v>26</v>
      </c>
      <c r="O739" s="219"/>
      <c r="P739" s="218">
        <f>O739*H739</f>
        <v>0</v>
      </c>
      <c r="Q739" s="218">
        <v>9.4199999999999996E-3</v>
      </c>
      <c r="R739" s="218">
        <f>Q739*H739</f>
        <v>0.33158399999999999</v>
      </c>
      <c r="S739" s="218">
        <v>0</v>
      </c>
      <c r="T739" s="217">
        <f>S739*H739</f>
        <v>0</v>
      </c>
      <c r="AR739" s="189" t="s">
        <v>189</v>
      </c>
      <c r="AT739" s="189" t="s">
        <v>108</v>
      </c>
      <c r="AU739" s="189" t="s">
        <v>42</v>
      </c>
      <c r="AY739" s="189" t="s">
        <v>106</v>
      </c>
      <c r="BE739" s="190">
        <f>IF(N739="základní",J739,0)</f>
        <v>0</v>
      </c>
      <c r="BF739" s="190">
        <f>IF(N739="snížená",J739,0)</f>
        <v>0</v>
      </c>
      <c r="BG739" s="190">
        <f>IF(N739="zákl. přenesená",J739,0)</f>
        <v>0</v>
      </c>
      <c r="BH739" s="190">
        <f>IF(N739="sníž. přenesená",J739,0)</f>
        <v>0</v>
      </c>
      <c r="BI739" s="190">
        <f>IF(N739="nulová",J739,0)</f>
        <v>0</v>
      </c>
      <c r="BJ739" s="189" t="s">
        <v>38</v>
      </c>
      <c r="BK739" s="190">
        <f>ROUND(I739*H739,2)</f>
        <v>0</v>
      </c>
      <c r="BL739" s="189" t="s">
        <v>189</v>
      </c>
      <c r="BM739" s="189" t="s">
        <v>1086</v>
      </c>
    </row>
    <row r="740" spans="2:65" s="223" customFormat="1" ht="27" x14ac:dyDescent="0.3">
      <c r="B740" s="228"/>
      <c r="D740" s="232" t="s">
        <v>115</v>
      </c>
      <c r="E740" s="224" t="s">
        <v>1</v>
      </c>
      <c r="F740" s="231" t="s">
        <v>1087</v>
      </c>
      <c r="H740" s="230">
        <v>25.92</v>
      </c>
      <c r="I740" s="229"/>
      <c r="L740" s="228"/>
      <c r="M740" s="227"/>
      <c r="N740" s="226"/>
      <c r="O740" s="226"/>
      <c r="P740" s="226"/>
      <c r="Q740" s="226"/>
      <c r="R740" s="226"/>
      <c r="S740" s="226"/>
      <c r="T740" s="225"/>
      <c r="AT740" s="224" t="s">
        <v>115</v>
      </c>
      <c r="AU740" s="224" t="s">
        <v>42</v>
      </c>
      <c r="AV740" s="223" t="s">
        <v>42</v>
      </c>
      <c r="AW740" s="223" t="s">
        <v>19</v>
      </c>
      <c r="AX740" s="223" t="s">
        <v>37</v>
      </c>
      <c r="AY740" s="224" t="s">
        <v>106</v>
      </c>
    </row>
    <row r="741" spans="2:65" s="223" customFormat="1" x14ac:dyDescent="0.3">
      <c r="B741" s="228"/>
      <c r="D741" s="232" t="s">
        <v>115</v>
      </c>
      <c r="E741" s="224" t="s">
        <v>1</v>
      </c>
      <c r="F741" s="231" t="s">
        <v>1051</v>
      </c>
      <c r="H741" s="230">
        <v>7.68</v>
      </c>
      <c r="I741" s="229"/>
      <c r="L741" s="228"/>
      <c r="M741" s="227"/>
      <c r="N741" s="226"/>
      <c r="O741" s="226"/>
      <c r="P741" s="226"/>
      <c r="Q741" s="226"/>
      <c r="R741" s="226"/>
      <c r="S741" s="226"/>
      <c r="T741" s="225"/>
      <c r="AT741" s="224" t="s">
        <v>115</v>
      </c>
      <c r="AU741" s="224" t="s">
        <v>42</v>
      </c>
      <c r="AV741" s="223" t="s">
        <v>42</v>
      </c>
      <c r="AW741" s="223" t="s">
        <v>19</v>
      </c>
      <c r="AX741" s="223" t="s">
        <v>37</v>
      </c>
      <c r="AY741" s="224" t="s">
        <v>106</v>
      </c>
    </row>
    <row r="742" spans="2:65" s="223" customFormat="1" x14ac:dyDescent="0.3">
      <c r="B742" s="228"/>
      <c r="D742" s="236" t="s">
        <v>115</v>
      </c>
      <c r="E742" s="235" t="s">
        <v>1</v>
      </c>
      <c r="F742" s="234" t="s">
        <v>1088</v>
      </c>
      <c r="H742" s="233">
        <v>1.6</v>
      </c>
      <c r="I742" s="229"/>
      <c r="L742" s="228"/>
      <c r="M742" s="227"/>
      <c r="N742" s="226"/>
      <c r="O742" s="226"/>
      <c r="P742" s="226"/>
      <c r="Q742" s="226"/>
      <c r="R742" s="226"/>
      <c r="S742" s="226"/>
      <c r="T742" s="225"/>
      <c r="AT742" s="224" t="s">
        <v>115</v>
      </c>
      <c r="AU742" s="224" t="s">
        <v>42</v>
      </c>
      <c r="AV742" s="223" t="s">
        <v>42</v>
      </c>
      <c r="AW742" s="223" t="s">
        <v>19</v>
      </c>
      <c r="AX742" s="223" t="s">
        <v>37</v>
      </c>
      <c r="AY742" s="224" t="s">
        <v>106</v>
      </c>
    </row>
    <row r="743" spans="2:65" s="184" customFormat="1" ht="22.5" customHeight="1" x14ac:dyDescent="0.3">
      <c r="B743" s="203"/>
      <c r="C743" s="202" t="s">
        <v>1148</v>
      </c>
      <c r="D743" s="202" t="s">
        <v>108</v>
      </c>
      <c r="E743" s="201" t="s">
        <v>1090</v>
      </c>
      <c r="F743" s="196" t="s">
        <v>1091</v>
      </c>
      <c r="G743" s="200" t="s">
        <v>258</v>
      </c>
      <c r="H743" s="199">
        <v>104</v>
      </c>
      <c r="I743" s="198"/>
      <c r="J743" s="197">
        <f>ROUND(I743*H743,2)</f>
        <v>0</v>
      </c>
      <c r="K743" s="196" t="s">
        <v>1</v>
      </c>
      <c r="L743" s="185"/>
      <c r="M743" s="195" t="s">
        <v>1</v>
      </c>
      <c r="N743" s="220" t="s">
        <v>26</v>
      </c>
      <c r="O743" s="219"/>
      <c r="P743" s="218">
        <f>O743*H743</f>
        <v>0</v>
      </c>
      <c r="Q743" s="218">
        <v>9.4199999999999996E-3</v>
      </c>
      <c r="R743" s="218">
        <f>Q743*H743</f>
        <v>0.97968</v>
      </c>
      <c r="S743" s="218">
        <v>0</v>
      </c>
      <c r="T743" s="217">
        <f>S743*H743</f>
        <v>0</v>
      </c>
      <c r="AR743" s="189" t="s">
        <v>189</v>
      </c>
      <c r="AT743" s="189" t="s">
        <v>108</v>
      </c>
      <c r="AU743" s="189" t="s">
        <v>42</v>
      </c>
      <c r="AY743" s="189" t="s">
        <v>106</v>
      </c>
      <c r="BE743" s="190">
        <f>IF(N743="základní",J743,0)</f>
        <v>0</v>
      </c>
      <c r="BF743" s="190">
        <f>IF(N743="snížená",J743,0)</f>
        <v>0</v>
      </c>
      <c r="BG743" s="190">
        <f>IF(N743="zákl. přenesená",J743,0)</f>
        <v>0</v>
      </c>
      <c r="BH743" s="190">
        <f>IF(N743="sníž. přenesená",J743,0)</f>
        <v>0</v>
      </c>
      <c r="BI743" s="190">
        <f>IF(N743="nulová",J743,0)</f>
        <v>0</v>
      </c>
      <c r="BJ743" s="189" t="s">
        <v>38</v>
      </c>
      <c r="BK743" s="190">
        <f>ROUND(I743*H743,2)</f>
        <v>0</v>
      </c>
      <c r="BL743" s="189" t="s">
        <v>189</v>
      </c>
      <c r="BM743" s="189" t="s">
        <v>1092</v>
      </c>
    </row>
    <row r="744" spans="2:65" s="223" customFormat="1" x14ac:dyDescent="0.3">
      <c r="B744" s="228"/>
      <c r="D744" s="236" t="s">
        <v>115</v>
      </c>
      <c r="E744" s="235" t="s">
        <v>1</v>
      </c>
      <c r="F744" s="234" t="s">
        <v>1093</v>
      </c>
      <c r="H744" s="233">
        <v>104</v>
      </c>
      <c r="I744" s="229"/>
      <c r="L744" s="228"/>
      <c r="M744" s="227"/>
      <c r="N744" s="226"/>
      <c r="O744" s="226"/>
      <c r="P744" s="226"/>
      <c r="Q744" s="226"/>
      <c r="R744" s="226"/>
      <c r="S744" s="226"/>
      <c r="T744" s="225"/>
      <c r="AT744" s="224" t="s">
        <v>115</v>
      </c>
      <c r="AU744" s="224" t="s">
        <v>42</v>
      </c>
      <c r="AV744" s="223" t="s">
        <v>42</v>
      </c>
      <c r="AW744" s="223" t="s">
        <v>19</v>
      </c>
      <c r="AX744" s="223" t="s">
        <v>37</v>
      </c>
      <c r="AY744" s="224" t="s">
        <v>106</v>
      </c>
    </row>
    <row r="745" spans="2:65" s="184" customFormat="1" ht="22.5" customHeight="1" x14ac:dyDescent="0.3">
      <c r="B745" s="203"/>
      <c r="C745" s="202" t="s">
        <v>1153</v>
      </c>
      <c r="D745" s="202" t="s">
        <v>108</v>
      </c>
      <c r="E745" s="201" t="s">
        <v>1095</v>
      </c>
      <c r="F745" s="196" t="s">
        <v>1096</v>
      </c>
      <c r="G745" s="200" t="s">
        <v>258</v>
      </c>
      <c r="H745" s="199">
        <v>4</v>
      </c>
      <c r="I745" s="198"/>
      <c r="J745" s="197">
        <f>ROUND(I745*H745,2)</f>
        <v>0</v>
      </c>
      <c r="K745" s="196" t="s">
        <v>1</v>
      </c>
      <c r="L745" s="185"/>
      <c r="M745" s="195" t="s">
        <v>1</v>
      </c>
      <c r="N745" s="220" t="s">
        <v>26</v>
      </c>
      <c r="O745" s="219"/>
      <c r="P745" s="218">
        <f>O745*H745</f>
        <v>0</v>
      </c>
      <c r="Q745" s="218">
        <v>9.4199999999999996E-3</v>
      </c>
      <c r="R745" s="218">
        <f>Q745*H745</f>
        <v>3.7679999999999998E-2</v>
      </c>
      <c r="S745" s="218">
        <v>0</v>
      </c>
      <c r="T745" s="217">
        <f>S745*H745</f>
        <v>0</v>
      </c>
      <c r="AR745" s="189" t="s">
        <v>189</v>
      </c>
      <c r="AT745" s="189" t="s">
        <v>108</v>
      </c>
      <c r="AU745" s="189" t="s">
        <v>42</v>
      </c>
      <c r="AY745" s="189" t="s">
        <v>106</v>
      </c>
      <c r="BE745" s="190">
        <f>IF(N745="základní",J745,0)</f>
        <v>0</v>
      </c>
      <c r="BF745" s="190">
        <f>IF(N745="snížená",J745,0)</f>
        <v>0</v>
      </c>
      <c r="BG745" s="190">
        <f>IF(N745="zákl. přenesená",J745,0)</f>
        <v>0</v>
      </c>
      <c r="BH745" s="190">
        <f>IF(N745="sníž. přenesená",J745,0)</f>
        <v>0</v>
      </c>
      <c r="BI745" s="190">
        <f>IF(N745="nulová",J745,0)</f>
        <v>0</v>
      </c>
      <c r="BJ745" s="189" t="s">
        <v>38</v>
      </c>
      <c r="BK745" s="190">
        <f>ROUND(I745*H745,2)</f>
        <v>0</v>
      </c>
      <c r="BL745" s="189" t="s">
        <v>189</v>
      </c>
      <c r="BM745" s="189" t="s">
        <v>1097</v>
      </c>
    </row>
    <row r="746" spans="2:65" s="223" customFormat="1" x14ac:dyDescent="0.3">
      <c r="B746" s="228"/>
      <c r="D746" s="236" t="s">
        <v>115</v>
      </c>
      <c r="E746" s="235" t="s">
        <v>1</v>
      </c>
      <c r="F746" s="234" t="s">
        <v>1098</v>
      </c>
      <c r="H746" s="233">
        <v>4</v>
      </c>
      <c r="I746" s="229"/>
      <c r="L746" s="228"/>
      <c r="M746" s="227"/>
      <c r="N746" s="226"/>
      <c r="O746" s="226"/>
      <c r="P746" s="226"/>
      <c r="Q746" s="226"/>
      <c r="R746" s="226"/>
      <c r="S746" s="226"/>
      <c r="T746" s="225"/>
      <c r="AT746" s="224" t="s">
        <v>115</v>
      </c>
      <c r="AU746" s="224" t="s">
        <v>42</v>
      </c>
      <c r="AV746" s="223" t="s">
        <v>42</v>
      </c>
      <c r="AW746" s="223" t="s">
        <v>19</v>
      </c>
      <c r="AX746" s="223" t="s">
        <v>37</v>
      </c>
      <c r="AY746" s="224" t="s">
        <v>106</v>
      </c>
    </row>
    <row r="747" spans="2:65" s="184" customFormat="1" ht="22.5" customHeight="1" x14ac:dyDescent="0.3">
      <c r="B747" s="203"/>
      <c r="C747" s="202" t="s">
        <v>1159</v>
      </c>
      <c r="D747" s="202" t="s">
        <v>108</v>
      </c>
      <c r="E747" s="201" t="s">
        <v>1100</v>
      </c>
      <c r="F747" s="196" t="s">
        <v>1101</v>
      </c>
      <c r="G747" s="200" t="s">
        <v>335</v>
      </c>
      <c r="H747" s="199">
        <v>239.9</v>
      </c>
      <c r="I747" s="198"/>
      <c r="J747" s="197">
        <f>ROUND(I747*H747,2)</f>
        <v>0</v>
      </c>
      <c r="K747" s="196" t="s">
        <v>259</v>
      </c>
      <c r="L747" s="185"/>
      <c r="M747" s="195" t="s">
        <v>1</v>
      </c>
      <c r="N747" s="220" t="s">
        <v>26</v>
      </c>
      <c r="O747" s="219"/>
      <c r="P747" s="218">
        <f>O747*H747</f>
        <v>0</v>
      </c>
      <c r="Q747" s="218">
        <v>2.0000000000000002E-5</v>
      </c>
      <c r="R747" s="218">
        <f>Q747*H747</f>
        <v>4.7980000000000002E-3</v>
      </c>
      <c r="S747" s="218">
        <v>0</v>
      </c>
      <c r="T747" s="217">
        <f>S747*H747</f>
        <v>0</v>
      </c>
      <c r="AR747" s="189" t="s">
        <v>189</v>
      </c>
      <c r="AT747" s="189" t="s">
        <v>108</v>
      </c>
      <c r="AU747" s="189" t="s">
        <v>42</v>
      </c>
      <c r="AY747" s="189" t="s">
        <v>106</v>
      </c>
      <c r="BE747" s="190">
        <f>IF(N747="základní",J747,0)</f>
        <v>0</v>
      </c>
      <c r="BF747" s="190">
        <f>IF(N747="snížená",J747,0)</f>
        <v>0</v>
      </c>
      <c r="BG747" s="190">
        <f>IF(N747="zákl. přenesená",J747,0)</f>
        <v>0</v>
      </c>
      <c r="BH747" s="190">
        <f>IF(N747="sníž. přenesená",J747,0)</f>
        <v>0</v>
      </c>
      <c r="BI747" s="190">
        <f>IF(N747="nulová",J747,0)</f>
        <v>0</v>
      </c>
      <c r="BJ747" s="189" t="s">
        <v>38</v>
      </c>
      <c r="BK747" s="190">
        <f>ROUND(I747*H747,2)</f>
        <v>0</v>
      </c>
      <c r="BL747" s="189" t="s">
        <v>189</v>
      </c>
      <c r="BM747" s="189" t="s">
        <v>1102</v>
      </c>
    </row>
    <row r="748" spans="2:65" s="223" customFormat="1" x14ac:dyDescent="0.3">
      <c r="B748" s="228"/>
      <c r="D748" s="232" t="s">
        <v>115</v>
      </c>
      <c r="E748" s="224" t="s">
        <v>1</v>
      </c>
      <c r="F748" s="231" t="s">
        <v>1103</v>
      </c>
      <c r="H748" s="230">
        <v>172.8</v>
      </c>
      <c r="I748" s="229"/>
      <c r="L748" s="228"/>
      <c r="M748" s="227"/>
      <c r="N748" s="226"/>
      <c r="O748" s="226"/>
      <c r="P748" s="226"/>
      <c r="Q748" s="226"/>
      <c r="R748" s="226"/>
      <c r="S748" s="226"/>
      <c r="T748" s="225"/>
      <c r="AT748" s="224" t="s">
        <v>115</v>
      </c>
      <c r="AU748" s="224" t="s">
        <v>42</v>
      </c>
      <c r="AV748" s="223" t="s">
        <v>42</v>
      </c>
      <c r="AW748" s="223" t="s">
        <v>19</v>
      </c>
      <c r="AX748" s="223" t="s">
        <v>37</v>
      </c>
      <c r="AY748" s="224" t="s">
        <v>106</v>
      </c>
    </row>
    <row r="749" spans="2:65" s="223" customFormat="1" x14ac:dyDescent="0.3">
      <c r="B749" s="228"/>
      <c r="D749" s="232" t="s">
        <v>115</v>
      </c>
      <c r="E749" s="224" t="s">
        <v>1</v>
      </c>
      <c r="F749" s="231" t="s">
        <v>1104</v>
      </c>
      <c r="H749" s="230">
        <v>38.299999999999997</v>
      </c>
      <c r="I749" s="229"/>
      <c r="L749" s="228"/>
      <c r="M749" s="227"/>
      <c r="N749" s="226"/>
      <c r="O749" s="226"/>
      <c r="P749" s="226"/>
      <c r="Q749" s="226"/>
      <c r="R749" s="226"/>
      <c r="S749" s="226"/>
      <c r="T749" s="225"/>
      <c r="AT749" s="224" t="s">
        <v>115</v>
      </c>
      <c r="AU749" s="224" t="s">
        <v>42</v>
      </c>
      <c r="AV749" s="223" t="s">
        <v>42</v>
      </c>
      <c r="AW749" s="223" t="s">
        <v>19</v>
      </c>
      <c r="AX749" s="223" t="s">
        <v>37</v>
      </c>
      <c r="AY749" s="224" t="s">
        <v>106</v>
      </c>
    </row>
    <row r="750" spans="2:65" s="223" customFormat="1" x14ac:dyDescent="0.3">
      <c r="B750" s="228"/>
      <c r="D750" s="236" t="s">
        <v>115</v>
      </c>
      <c r="E750" s="235" t="s">
        <v>1</v>
      </c>
      <c r="F750" s="234" t="s">
        <v>1105</v>
      </c>
      <c r="H750" s="233">
        <v>28.8</v>
      </c>
      <c r="I750" s="229"/>
      <c r="L750" s="228"/>
      <c r="M750" s="227"/>
      <c r="N750" s="226"/>
      <c r="O750" s="226"/>
      <c r="P750" s="226"/>
      <c r="Q750" s="226"/>
      <c r="R750" s="226"/>
      <c r="S750" s="226"/>
      <c r="T750" s="225"/>
      <c r="AT750" s="224" t="s">
        <v>115</v>
      </c>
      <c r="AU750" s="224" t="s">
        <v>42</v>
      </c>
      <c r="AV750" s="223" t="s">
        <v>42</v>
      </c>
      <c r="AW750" s="223" t="s">
        <v>19</v>
      </c>
      <c r="AX750" s="223" t="s">
        <v>37</v>
      </c>
      <c r="AY750" s="224" t="s">
        <v>106</v>
      </c>
    </row>
    <row r="751" spans="2:65" s="184" customFormat="1" ht="22.5" customHeight="1" x14ac:dyDescent="0.3">
      <c r="B751" s="203"/>
      <c r="C751" s="256" t="s">
        <v>1165</v>
      </c>
      <c r="D751" s="256" t="s">
        <v>175</v>
      </c>
      <c r="E751" s="255" t="s">
        <v>1107</v>
      </c>
      <c r="F751" s="250" t="s">
        <v>1108</v>
      </c>
      <c r="G751" s="254" t="s">
        <v>335</v>
      </c>
      <c r="H751" s="253">
        <v>126.72</v>
      </c>
      <c r="I751" s="252"/>
      <c r="J751" s="251">
        <f>ROUND(I751*H751,2)</f>
        <v>0</v>
      </c>
      <c r="K751" s="250" t="s">
        <v>259</v>
      </c>
      <c r="L751" s="249"/>
      <c r="M751" s="248" t="s">
        <v>1</v>
      </c>
      <c r="N751" s="247" t="s">
        <v>26</v>
      </c>
      <c r="O751" s="219"/>
      <c r="P751" s="218">
        <f>O751*H751</f>
        <v>0</v>
      </c>
      <c r="Q751" s="218">
        <v>1.06E-3</v>
      </c>
      <c r="R751" s="218">
        <f>Q751*H751</f>
        <v>0.1343232</v>
      </c>
      <c r="S751" s="218">
        <v>0</v>
      </c>
      <c r="T751" s="217">
        <f>S751*H751</f>
        <v>0</v>
      </c>
      <c r="AR751" s="189" t="s">
        <v>293</v>
      </c>
      <c r="AT751" s="189" t="s">
        <v>175</v>
      </c>
      <c r="AU751" s="189" t="s">
        <v>42</v>
      </c>
      <c r="AY751" s="189" t="s">
        <v>106</v>
      </c>
      <c r="BE751" s="190">
        <f>IF(N751="základní",J751,0)</f>
        <v>0</v>
      </c>
      <c r="BF751" s="190">
        <f>IF(N751="snížená",J751,0)</f>
        <v>0</v>
      </c>
      <c r="BG751" s="190">
        <f>IF(N751="zákl. přenesená",J751,0)</f>
        <v>0</v>
      </c>
      <c r="BH751" s="190">
        <f>IF(N751="sníž. přenesená",J751,0)</f>
        <v>0</v>
      </c>
      <c r="BI751" s="190">
        <f>IF(N751="nulová",J751,0)</f>
        <v>0</v>
      </c>
      <c r="BJ751" s="189" t="s">
        <v>38</v>
      </c>
      <c r="BK751" s="190">
        <f>ROUND(I751*H751,2)</f>
        <v>0</v>
      </c>
      <c r="BL751" s="189" t="s">
        <v>189</v>
      </c>
      <c r="BM751" s="189" t="s">
        <v>1109</v>
      </c>
    </row>
    <row r="752" spans="2:65" s="223" customFormat="1" x14ac:dyDescent="0.3">
      <c r="B752" s="228"/>
      <c r="D752" s="232" t="s">
        <v>115</v>
      </c>
      <c r="E752" s="224" t="s">
        <v>1</v>
      </c>
      <c r="F752" s="231" t="s">
        <v>1110</v>
      </c>
      <c r="H752" s="230">
        <v>86.4</v>
      </c>
      <c r="I752" s="229"/>
      <c r="L752" s="228"/>
      <c r="M752" s="227"/>
      <c r="N752" s="226"/>
      <c r="O752" s="226"/>
      <c r="P752" s="226"/>
      <c r="Q752" s="226"/>
      <c r="R752" s="226"/>
      <c r="S752" s="226"/>
      <c r="T752" s="225"/>
      <c r="AT752" s="224" t="s">
        <v>115</v>
      </c>
      <c r="AU752" s="224" t="s">
        <v>42</v>
      </c>
      <c r="AV752" s="223" t="s">
        <v>42</v>
      </c>
      <c r="AW752" s="223" t="s">
        <v>19</v>
      </c>
      <c r="AX752" s="223" t="s">
        <v>37</v>
      </c>
      <c r="AY752" s="224" t="s">
        <v>106</v>
      </c>
    </row>
    <row r="753" spans="2:65" s="223" customFormat="1" x14ac:dyDescent="0.3">
      <c r="B753" s="228"/>
      <c r="D753" s="232" t="s">
        <v>115</v>
      </c>
      <c r="E753" s="224" t="s">
        <v>1</v>
      </c>
      <c r="F753" s="231" t="s">
        <v>1105</v>
      </c>
      <c r="H753" s="230">
        <v>28.8</v>
      </c>
      <c r="I753" s="229"/>
      <c r="L753" s="228"/>
      <c r="M753" s="227"/>
      <c r="N753" s="226"/>
      <c r="O753" s="226"/>
      <c r="P753" s="226"/>
      <c r="Q753" s="226"/>
      <c r="R753" s="226"/>
      <c r="S753" s="226"/>
      <c r="T753" s="225"/>
      <c r="AT753" s="224" t="s">
        <v>115</v>
      </c>
      <c r="AU753" s="224" t="s">
        <v>42</v>
      </c>
      <c r="AV753" s="223" t="s">
        <v>42</v>
      </c>
      <c r="AW753" s="223" t="s">
        <v>19</v>
      </c>
      <c r="AX753" s="223" t="s">
        <v>37</v>
      </c>
      <c r="AY753" s="224" t="s">
        <v>106</v>
      </c>
    </row>
    <row r="754" spans="2:65" s="223" customFormat="1" x14ac:dyDescent="0.3">
      <c r="B754" s="228"/>
      <c r="D754" s="236" t="s">
        <v>115</v>
      </c>
      <c r="F754" s="234" t="s">
        <v>1111</v>
      </c>
      <c r="H754" s="233">
        <v>126.72</v>
      </c>
      <c r="I754" s="229"/>
      <c r="L754" s="228"/>
      <c r="M754" s="227"/>
      <c r="N754" s="226"/>
      <c r="O754" s="226"/>
      <c r="P754" s="226"/>
      <c r="Q754" s="226"/>
      <c r="R754" s="226"/>
      <c r="S754" s="226"/>
      <c r="T754" s="225"/>
      <c r="AT754" s="224" t="s">
        <v>115</v>
      </c>
      <c r="AU754" s="224" t="s">
        <v>42</v>
      </c>
      <c r="AV754" s="223" t="s">
        <v>42</v>
      </c>
      <c r="AW754" s="223" t="s">
        <v>2</v>
      </c>
      <c r="AX754" s="223" t="s">
        <v>38</v>
      </c>
      <c r="AY754" s="224" t="s">
        <v>106</v>
      </c>
    </row>
    <row r="755" spans="2:65" s="184" customFormat="1" ht="22.5" customHeight="1" x14ac:dyDescent="0.3">
      <c r="B755" s="203"/>
      <c r="C755" s="256" t="s">
        <v>1168</v>
      </c>
      <c r="D755" s="256" t="s">
        <v>175</v>
      </c>
      <c r="E755" s="255" t="s">
        <v>1113</v>
      </c>
      <c r="F755" s="250" t="s">
        <v>1114</v>
      </c>
      <c r="G755" s="254" t="s">
        <v>335</v>
      </c>
      <c r="H755" s="253">
        <v>95.04</v>
      </c>
      <c r="I755" s="252"/>
      <c r="J755" s="251">
        <f>ROUND(I755*H755,2)</f>
        <v>0</v>
      </c>
      <c r="K755" s="250" t="s">
        <v>259</v>
      </c>
      <c r="L755" s="249"/>
      <c r="M755" s="248" t="s">
        <v>1</v>
      </c>
      <c r="N755" s="247" t="s">
        <v>26</v>
      </c>
      <c r="O755" s="219"/>
      <c r="P755" s="218">
        <f>O755*H755</f>
        <v>0</v>
      </c>
      <c r="Q755" s="218">
        <v>2.1099999999999999E-3</v>
      </c>
      <c r="R755" s="218">
        <f>Q755*H755</f>
        <v>0.2005344</v>
      </c>
      <c r="S755" s="218">
        <v>0</v>
      </c>
      <c r="T755" s="217">
        <f>S755*H755</f>
        <v>0</v>
      </c>
      <c r="AR755" s="189" t="s">
        <v>293</v>
      </c>
      <c r="AT755" s="189" t="s">
        <v>175</v>
      </c>
      <c r="AU755" s="189" t="s">
        <v>42</v>
      </c>
      <c r="AY755" s="189" t="s">
        <v>106</v>
      </c>
      <c r="BE755" s="190">
        <f>IF(N755="základní",J755,0)</f>
        <v>0</v>
      </c>
      <c r="BF755" s="190">
        <f>IF(N755="snížená",J755,0)</f>
        <v>0</v>
      </c>
      <c r="BG755" s="190">
        <f>IF(N755="zákl. přenesená",J755,0)</f>
        <v>0</v>
      </c>
      <c r="BH755" s="190">
        <f>IF(N755="sníž. přenesená",J755,0)</f>
        <v>0</v>
      </c>
      <c r="BI755" s="190">
        <f>IF(N755="nulová",J755,0)</f>
        <v>0</v>
      </c>
      <c r="BJ755" s="189" t="s">
        <v>38</v>
      </c>
      <c r="BK755" s="190">
        <f>ROUND(I755*H755,2)</f>
        <v>0</v>
      </c>
      <c r="BL755" s="189" t="s">
        <v>189</v>
      </c>
      <c r="BM755" s="189" t="s">
        <v>1115</v>
      </c>
    </row>
    <row r="756" spans="2:65" s="223" customFormat="1" x14ac:dyDescent="0.3">
      <c r="B756" s="228"/>
      <c r="D756" s="232" t="s">
        <v>115</v>
      </c>
      <c r="E756" s="224" t="s">
        <v>1</v>
      </c>
      <c r="F756" s="231" t="s">
        <v>1110</v>
      </c>
      <c r="H756" s="230">
        <v>86.4</v>
      </c>
      <c r="I756" s="229"/>
      <c r="L756" s="228"/>
      <c r="M756" s="227"/>
      <c r="N756" s="226"/>
      <c r="O756" s="226"/>
      <c r="P756" s="226"/>
      <c r="Q756" s="226"/>
      <c r="R756" s="226"/>
      <c r="S756" s="226"/>
      <c r="T756" s="225"/>
      <c r="AT756" s="224" t="s">
        <v>115</v>
      </c>
      <c r="AU756" s="224" t="s">
        <v>42</v>
      </c>
      <c r="AV756" s="223" t="s">
        <v>42</v>
      </c>
      <c r="AW756" s="223" t="s">
        <v>19</v>
      </c>
      <c r="AX756" s="223" t="s">
        <v>37</v>
      </c>
      <c r="AY756" s="224" t="s">
        <v>106</v>
      </c>
    </row>
    <row r="757" spans="2:65" s="223" customFormat="1" x14ac:dyDescent="0.3">
      <c r="B757" s="228"/>
      <c r="D757" s="236" t="s">
        <v>115</v>
      </c>
      <c r="F757" s="234" t="s">
        <v>1116</v>
      </c>
      <c r="H757" s="233">
        <v>95.04</v>
      </c>
      <c r="I757" s="229"/>
      <c r="L757" s="228"/>
      <c r="M757" s="227"/>
      <c r="N757" s="226"/>
      <c r="O757" s="226"/>
      <c r="P757" s="226"/>
      <c r="Q757" s="226"/>
      <c r="R757" s="226"/>
      <c r="S757" s="226"/>
      <c r="T757" s="225"/>
      <c r="AT757" s="224" t="s">
        <v>115</v>
      </c>
      <c r="AU757" s="224" t="s">
        <v>42</v>
      </c>
      <c r="AV757" s="223" t="s">
        <v>42</v>
      </c>
      <c r="AW757" s="223" t="s">
        <v>2</v>
      </c>
      <c r="AX757" s="223" t="s">
        <v>38</v>
      </c>
      <c r="AY757" s="224" t="s">
        <v>106</v>
      </c>
    </row>
    <row r="758" spans="2:65" s="184" customFormat="1" ht="22.5" customHeight="1" x14ac:dyDescent="0.3">
      <c r="B758" s="203"/>
      <c r="C758" s="256" t="s">
        <v>1172</v>
      </c>
      <c r="D758" s="256" t="s">
        <v>175</v>
      </c>
      <c r="E758" s="255" t="s">
        <v>1058</v>
      </c>
      <c r="F758" s="250" t="s">
        <v>1059</v>
      </c>
      <c r="G758" s="254" t="s">
        <v>120</v>
      </c>
      <c r="H758" s="253">
        <v>0.10100000000000001</v>
      </c>
      <c r="I758" s="252"/>
      <c r="J758" s="251">
        <f>ROUND(I758*H758,2)</f>
        <v>0</v>
      </c>
      <c r="K758" s="250" t="s">
        <v>259</v>
      </c>
      <c r="L758" s="249"/>
      <c r="M758" s="248" t="s">
        <v>1</v>
      </c>
      <c r="N758" s="247" t="s">
        <v>26</v>
      </c>
      <c r="O758" s="219"/>
      <c r="P758" s="218">
        <f>O758*H758</f>
        <v>0</v>
      </c>
      <c r="Q758" s="218">
        <v>0.55000000000000004</v>
      </c>
      <c r="R758" s="218">
        <f>Q758*H758</f>
        <v>5.5550000000000009E-2</v>
      </c>
      <c r="S758" s="218">
        <v>0</v>
      </c>
      <c r="T758" s="217">
        <f>S758*H758</f>
        <v>0</v>
      </c>
      <c r="AR758" s="189" t="s">
        <v>293</v>
      </c>
      <c r="AT758" s="189" t="s">
        <v>175</v>
      </c>
      <c r="AU758" s="189" t="s">
        <v>42</v>
      </c>
      <c r="AY758" s="189" t="s">
        <v>106</v>
      </c>
      <c r="BE758" s="190">
        <f>IF(N758="základní",J758,0)</f>
        <v>0</v>
      </c>
      <c r="BF758" s="190">
        <f>IF(N758="snížená",J758,0)</f>
        <v>0</v>
      </c>
      <c r="BG758" s="190">
        <f>IF(N758="zákl. přenesená",J758,0)</f>
        <v>0</v>
      </c>
      <c r="BH758" s="190">
        <f>IF(N758="sníž. přenesená",J758,0)</f>
        <v>0</v>
      </c>
      <c r="BI758" s="190">
        <f>IF(N758="nulová",J758,0)</f>
        <v>0</v>
      </c>
      <c r="BJ758" s="189" t="s">
        <v>38</v>
      </c>
      <c r="BK758" s="190">
        <f>ROUND(I758*H758,2)</f>
        <v>0</v>
      </c>
      <c r="BL758" s="189" t="s">
        <v>189</v>
      </c>
      <c r="BM758" s="189" t="s">
        <v>1118</v>
      </c>
    </row>
    <row r="759" spans="2:65" s="223" customFormat="1" x14ac:dyDescent="0.3">
      <c r="B759" s="228"/>
      <c r="D759" s="232" t="s">
        <v>115</v>
      </c>
      <c r="E759" s="224" t="s">
        <v>1</v>
      </c>
      <c r="F759" s="231" t="s">
        <v>1119</v>
      </c>
      <c r="H759" s="230">
        <v>9.1999999999999998E-2</v>
      </c>
      <c r="I759" s="229"/>
      <c r="L759" s="228"/>
      <c r="M759" s="227"/>
      <c r="N759" s="226"/>
      <c r="O759" s="226"/>
      <c r="P759" s="226"/>
      <c r="Q759" s="226"/>
      <c r="R759" s="226"/>
      <c r="S759" s="226"/>
      <c r="T759" s="225"/>
      <c r="AT759" s="224" t="s">
        <v>115</v>
      </c>
      <c r="AU759" s="224" t="s">
        <v>42</v>
      </c>
      <c r="AV759" s="223" t="s">
        <v>42</v>
      </c>
      <c r="AW759" s="223" t="s">
        <v>19</v>
      </c>
      <c r="AX759" s="223" t="s">
        <v>37</v>
      </c>
      <c r="AY759" s="224" t="s">
        <v>106</v>
      </c>
    </row>
    <row r="760" spans="2:65" s="223" customFormat="1" x14ac:dyDescent="0.3">
      <c r="B760" s="228"/>
      <c r="D760" s="236" t="s">
        <v>115</v>
      </c>
      <c r="F760" s="234" t="s">
        <v>1120</v>
      </c>
      <c r="H760" s="233">
        <v>0.10100000000000001</v>
      </c>
      <c r="I760" s="229"/>
      <c r="L760" s="228"/>
      <c r="M760" s="227"/>
      <c r="N760" s="226"/>
      <c r="O760" s="226"/>
      <c r="P760" s="226"/>
      <c r="Q760" s="226"/>
      <c r="R760" s="226"/>
      <c r="S760" s="226"/>
      <c r="T760" s="225"/>
      <c r="AT760" s="224" t="s">
        <v>115</v>
      </c>
      <c r="AU760" s="224" t="s">
        <v>42</v>
      </c>
      <c r="AV760" s="223" t="s">
        <v>42</v>
      </c>
      <c r="AW760" s="223" t="s">
        <v>2</v>
      </c>
      <c r="AX760" s="223" t="s">
        <v>38</v>
      </c>
      <c r="AY760" s="224" t="s">
        <v>106</v>
      </c>
    </row>
    <row r="761" spans="2:65" s="184" customFormat="1" ht="22.5" customHeight="1" x14ac:dyDescent="0.3">
      <c r="B761" s="203"/>
      <c r="C761" s="202" t="s">
        <v>1176</v>
      </c>
      <c r="D761" s="202" t="s">
        <v>108</v>
      </c>
      <c r="E761" s="201" t="s">
        <v>1122</v>
      </c>
      <c r="F761" s="196" t="s">
        <v>1123</v>
      </c>
      <c r="G761" s="200" t="s">
        <v>111</v>
      </c>
      <c r="H761" s="199">
        <v>41.454000000000001</v>
      </c>
      <c r="I761" s="198"/>
      <c r="J761" s="197">
        <f>ROUND(I761*H761,2)</f>
        <v>0</v>
      </c>
      <c r="K761" s="196" t="s">
        <v>259</v>
      </c>
      <c r="L761" s="185"/>
      <c r="M761" s="195" t="s">
        <v>1</v>
      </c>
      <c r="N761" s="220" t="s">
        <v>26</v>
      </c>
      <c r="O761" s="219"/>
      <c r="P761" s="218">
        <f>O761*H761</f>
        <v>0</v>
      </c>
      <c r="Q761" s="218">
        <v>2.0000000000000001E-4</v>
      </c>
      <c r="R761" s="218">
        <f>Q761*H761</f>
        <v>8.2908000000000009E-3</v>
      </c>
      <c r="S761" s="218">
        <v>0</v>
      </c>
      <c r="T761" s="217">
        <f>S761*H761</f>
        <v>0</v>
      </c>
      <c r="AR761" s="189" t="s">
        <v>189</v>
      </c>
      <c r="AT761" s="189" t="s">
        <v>108</v>
      </c>
      <c r="AU761" s="189" t="s">
        <v>42</v>
      </c>
      <c r="AY761" s="189" t="s">
        <v>106</v>
      </c>
      <c r="BE761" s="190">
        <f>IF(N761="základní",J761,0)</f>
        <v>0</v>
      </c>
      <c r="BF761" s="190">
        <f>IF(N761="snížená",J761,0)</f>
        <v>0</v>
      </c>
      <c r="BG761" s="190">
        <f>IF(N761="zákl. přenesená",J761,0)</f>
        <v>0</v>
      </c>
      <c r="BH761" s="190">
        <f>IF(N761="sníž. přenesená",J761,0)</f>
        <v>0</v>
      </c>
      <c r="BI761" s="190">
        <f>IF(N761="nulová",J761,0)</f>
        <v>0</v>
      </c>
      <c r="BJ761" s="189" t="s">
        <v>38</v>
      </c>
      <c r="BK761" s="190">
        <f>ROUND(I761*H761,2)</f>
        <v>0</v>
      </c>
      <c r="BL761" s="189" t="s">
        <v>189</v>
      </c>
      <c r="BM761" s="189" t="s">
        <v>1124</v>
      </c>
    </row>
    <row r="762" spans="2:65" s="223" customFormat="1" x14ac:dyDescent="0.3">
      <c r="B762" s="228"/>
      <c r="D762" s="232" t="s">
        <v>115</v>
      </c>
      <c r="E762" s="224" t="s">
        <v>1</v>
      </c>
      <c r="F762" s="231" t="s">
        <v>1125</v>
      </c>
      <c r="H762" s="230">
        <v>6.2539999999999996</v>
      </c>
      <c r="I762" s="229"/>
      <c r="L762" s="228"/>
      <c r="M762" s="227"/>
      <c r="N762" s="226"/>
      <c r="O762" s="226"/>
      <c r="P762" s="226"/>
      <c r="Q762" s="226"/>
      <c r="R762" s="226"/>
      <c r="S762" s="226"/>
      <c r="T762" s="225"/>
      <c r="AT762" s="224" t="s">
        <v>115</v>
      </c>
      <c r="AU762" s="224" t="s">
        <v>42</v>
      </c>
      <c r="AV762" s="223" t="s">
        <v>42</v>
      </c>
      <c r="AW762" s="223" t="s">
        <v>19</v>
      </c>
      <c r="AX762" s="223" t="s">
        <v>37</v>
      </c>
      <c r="AY762" s="224" t="s">
        <v>106</v>
      </c>
    </row>
    <row r="763" spans="2:65" s="223" customFormat="1" x14ac:dyDescent="0.3">
      <c r="B763" s="228"/>
      <c r="D763" s="236" t="s">
        <v>115</v>
      </c>
      <c r="E763" s="235" t="s">
        <v>1</v>
      </c>
      <c r="F763" s="234" t="s">
        <v>1126</v>
      </c>
      <c r="H763" s="233">
        <v>35.200000000000003</v>
      </c>
      <c r="I763" s="229"/>
      <c r="L763" s="228"/>
      <c r="M763" s="227"/>
      <c r="N763" s="226"/>
      <c r="O763" s="226"/>
      <c r="P763" s="226"/>
      <c r="Q763" s="226"/>
      <c r="R763" s="226"/>
      <c r="S763" s="226"/>
      <c r="T763" s="225"/>
      <c r="AT763" s="224" t="s">
        <v>115</v>
      </c>
      <c r="AU763" s="224" t="s">
        <v>42</v>
      </c>
      <c r="AV763" s="223" t="s">
        <v>42</v>
      </c>
      <c r="AW763" s="223" t="s">
        <v>19</v>
      </c>
      <c r="AX763" s="223" t="s">
        <v>37</v>
      </c>
      <c r="AY763" s="224" t="s">
        <v>106</v>
      </c>
    </row>
    <row r="764" spans="2:65" s="184" customFormat="1" ht="22.5" customHeight="1" x14ac:dyDescent="0.3">
      <c r="B764" s="203"/>
      <c r="C764" s="202" t="s">
        <v>1180</v>
      </c>
      <c r="D764" s="202" t="s">
        <v>108</v>
      </c>
      <c r="E764" s="201" t="s">
        <v>1128</v>
      </c>
      <c r="F764" s="196" t="s">
        <v>1129</v>
      </c>
      <c r="G764" s="200" t="s">
        <v>111</v>
      </c>
      <c r="H764" s="199">
        <v>6.2539999999999996</v>
      </c>
      <c r="I764" s="198"/>
      <c r="J764" s="197">
        <f>ROUND(I764*H764,2)</f>
        <v>0</v>
      </c>
      <c r="K764" s="196" t="s">
        <v>259</v>
      </c>
      <c r="L764" s="185"/>
      <c r="M764" s="195" t="s">
        <v>1</v>
      </c>
      <c r="N764" s="220" t="s">
        <v>26</v>
      </c>
      <c r="O764" s="219"/>
      <c r="P764" s="218">
        <f>O764*H764</f>
        <v>0</v>
      </c>
      <c r="Q764" s="218">
        <v>0</v>
      </c>
      <c r="R764" s="218">
        <f>Q764*H764</f>
        <v>0</v>
      </c>
      <c r="S764" s="218">
        <v>1.4E-2</v>
      </c>
      <c r="T764" s="217">
        <f>S764*H764</f>
        <v>8.7555999999999995E-2</v>
      </c>
      <c r="AR764" s="189" t="s">
        <v>189</v>
      </c>
      <c r="AT764" s="189" t="s">
        <v>108</v>
      </c>
      <c r="AU764" s="189" t="s">
        <v>42</v>
      </c>
      <c r="AY764" s="189" t="s">
        <v>106</v>
      </c>
      <c r="BE764" s="190">
        <f>IF(N764="základní",J764,0)</f>
        <v>0</v>
      </c>
      <c r="BF764" s="190">
        <f>IF(N764="snížená",J764,0)</f>
        <v>0</v>
      </c>
      <c r="BG764" s="190">
        <f>IF(N764="zákl. přenesená",J764,0)</f>
        <v>0</v>
      </c>
      <c r="BH764" s="190">
        <f>IF(N764="sníž. přenesená",J764,0)</f>
        <v>0</v>
      </c>
      <c r="BI764" s="190">
        <f>IF(N764="nulová",J764,0)</f>
        <v>0</v>
      </c>
      <c r="BJ764" s="189" t="s">
        <v>38</v>
      </c>
      <c r="BK764" s="190">
        <f>ROUND(I764*H764,2)</f>
        <v>0</v>
      </c>
      <c r="BL764" s="189" t="s">
        <v>189</v>
      </c>
      <c r="BM764" s="189" t="s">
        <v>1130</v>
      </c>
    </row>
    <row r="765" spans="2:65" s="223" customFormat="1" x14ac:dyDescent="0.3">
      <c r="B765" s="228"/>
      <c r="D765" s="236" t="s">
        <v>115</v>
      </c>
      <c r="E765" s="235" t="s">
        <v>1</v>
      </c>
      <c r="F765" s="234" t="s">
        <v>1078</v>
      </c>
      <c r="H765" s="233">
        <v>6.2539999999999996</v>
      </c>
      <c r="I765" s="229"/>
      <c r="L765" s="228"/>
      <c r="M765" s="227"/>
      <c r="N765" s="226"/>
      <c r="O765" s="226"/>
      <c r="P765" s="226"/>
      <c r="Q765" s="226"/>
      <c r="R765" s="226"/>
      <c r="S765" s="226"/>
      <c r="T765" s="225"/>
      <c r="AT765" s="224" t="s">
        <v>115</v>
      </c>
      <c r="AU765" s="224" t="s">
        <v>42</v>
      </c>
      <c r="AV765" s="223" t="s">
        <v>42</v>
      </c>
      <c r="AW765" s="223" t="s">
        <v>19</v>
      </c>
      <c r="AX765" s="223" t="s">
        <v>37</v>
      </c>
      <c r="AY765" s="224" t="s">
        <v>106</v>
      </c>
    </row>
    <row r="766" spans="2:65" s="184" customFormat="1" ht="22.5" customHeight="1" x14ac:dyDescent="0.3">
      <c r="B766" s="203"/>
      <c r="C766" s="202" t="s">
        <v>1184</v>
      </c>
      <c r="D766" s="202" t="s">
        <v>108</v>
      </c>
      <c r="E766" s="201" t="s">
        <v>1132</v>
      </c>
      <c r="F766" s="196" t="s">
        <v>1133</v>
      </c>
      <c r="G766" s="200" t="s">
        <v>160</v>
      </c>
      <c r="H766" s="199">
        <v>3.37</v>
      </c>
      <c r="I766" s="198"/>
      <c r="J766" s="197">
        <f>ROUND(I766*H766,2)</f>
        <v>0</v>
      </c>
      <c r="K766" s="196" t="s">
        <v>259</v>
      </c>
      <c r="L766" s="185"/>
      <c r="M766" s="195" t="s">
        <v>1</v>
      </c>
      <c r="N766" s="220" t="s">
        <v>26</v>
      </c>
      <c r="O766" s="219"/>
      <c r="P766" s="218">
        <f>O766*H766</f>
        <v>0</v>
      </c>
      <c r="Q766" s="218">
        <v>0</v>
      </c>
      <c r="R766" s="218">
        <f>Q766*H766</f>
        <v>0</v>
      </c>
      <c r="S766" s="218">
        <v>0</v>
      </c>
      <c r="T766" s="217">
        <f>S766*H766</f>
        <v>0</v>
      </c>
      <c r="AR766" s="189" t="s">
        <v>189</v>
      </c>
      <c r="AT766" s="189" t="s">
        <v>108</v>
      </c>
      <c r="AU766" s="189" t="s">
        <v>42</v>
      </c>
      <c r="AY766" s="189" t="s">
        <v>106</v>
      </c>
      <c r="BE766" s="190">
        <f>IF(N766="základní",J766,0)</f>
        <v>0</v>
      </c>
      <c r="BF766" s="190">
        <f>IF(N766="snížená",J766,0)</f>
        <v>0</v>
      </c>
      <c r="BG766" s="190">
        <f>IF(N766="zákl. přenesená",J766,0)</f>
        <v>0</v>
      </c>
      <c r="BH766" s="190">
        <f>IF(N766="sníž. přenesená",J766,0)</f>
        <v>0</v>
      </c>
      <c r="BI766" s="190">
        <f>IF(N766="nulová",J766,0)</f>
        <v>0</v>
      </c>
      <c r="BJ766" s="189" t="s">
        <v>38</v>
      </c>
      <c r="BK766" s="190">
        <f>ROUND(I766*H766,2)</f>
        <v>0</v>
      </c>
      <c r="BL766" s="189" t="s">
        <v>189</v>
      </c>
      <c r="BM766" s="189" t="s">
        <v>1134</v>
      </c>
    </row>
    <row r="767" spans="2:65" s="204" customFormat="1" ht="29.85" customHeight="1" x14ac:dyDescent="0.3">
      <c r="B767" s="212"/>
      <c r="D767" s="216" t="s">
        <v>36</v>
      </c>
      <c r="E767" s="215" t="s">
        <v>1135</v>
      </c>
      <c r="F767" s="215" t="s">
        <v>1136</v>
      </c>
      <c r="I767" s="214"/>
      <c r="J767" s="213">
        <f>BK767</f>
        <v>0</v>
      </c>
      <c r="L767" s="212"/>
      <c r="M767" s="211"/>
      <c r="N767" s="209"/>
      <c r="O767" s="209"/>
      <c r="P767" s="210">
        <f>SUM(P768:P811)</f>
        <v>0</v>
      </c>
      <c r="Q767" s="209"/>
      <c r="R767" s="210">
        <f>SUM(R768:R811)</f>
        <v>2.3976139999999999</v>
      </c>
      <c r="S767" s="209"/>
      <c r="T767" s="208">
        <f>SUM(T768:T811)</f>
        <v>0</v>
      </c>
      <c r="AR767" s="206" t="s">
        <v>42</v>
      </c>
      <c r="AT767" s="207" t="s">
        <v>36</v>
      </c>
      <c r="AU767" s="207" t="s">
        <v>38</v>
      </c>
      <c r="AY767" s="206" t="s">
        <v>106</v>
      </c>
      <c r="BK767" s="205">
        <f>SUM(BK768:BK811)</f>
        <v>0</v>
      </c>
    </row>
    <row r="768" spans="2:65" s="184" customFormat="1" ht="22.5" customHeight="1" x14ac:dyDescent="0.3">
      <c r="B768" s="203"/>
      <c r="C768" s="202" t="s">
        <v>1190</v>
      </c>
      <c r="D768" s="202" t="s">
        <v>108</v>
      </c>
      <c r="E768" s="201" t="s">
        <v>1138</v>
      </c>
      <c r="F768" s="196" t="s">
        <v>1139</v>
      </c>
      <c r="G768" s="200" t="s">
        <v>111</v>
      </c>
      <c r="H768" s="199">
        <v>45.6</v>
      </c>
      <c r="I768" s="198"/>
      <c r="J768" s="197">
        <f>ROUND(I768*H768,2)</f>
        <v>0</v>
      </c>
      <c r="K768" s="196" t="s">
        <v>259</v>
      </c>
      <c r="L768" s="185"/>
      <c r="M768" s="195" t="s">
        <v>1</v>
      </c>
      <c r="N768" s="220" t="s">
        <v>26</v>
      </c>
      <c r="O768" s="219"/>
      <c r="P768" s="218">
        <f>O768*H768</f>
        <v>0</v>
      </c>
      <c r="Q768" s="218">
        <v>8.8000000000000003E-4</v>
      </c>
      <c r="R768" s="218">
        <f>Q768*H768</f>
        <v>4.0128000000000004E-2</v>
      </c>
      <c r="S768" s="218">
        <v>0</v>
      </c>
      <c r="T768" s="217">
        <f>S768*H768</f>
        <v>0</v>
      </c>
      <c r="AR768" s="189" t="s">
        <v>189</v>
      </c>
      <c r="AT768" s="189" t="s">
        <v>108</v>
      </c>
      <c r="AU768" s="189" t="s">
        <v>42</v>
      </c>
      <c r="AY768" s="189" t="s">
        <v>106</v>
      </c>
      <c r="BE768" s="190">
        <f>IF(N768="základní",J768,0)</f>
        <v>0</v>
      </c>
      <c r="BF768" s="190">
        <f>IF(N768="snížená",J768,0)</f>
        <v>0</v>
      </c>
      <c r="BG768" s="190">
        <f>IF(N768="zákl. přenesená",J768,0)</f>
        <v>0</v>
      </c>
      <c r="BH768" s="190">
        <f>IF(N768="sníž. přenesená",J768,0)</f>
        <v>0</v>
      </c>
      <c r="BI768" s="190">
        <f>IF(N768="nulová",J768,0)</f>
        <v>0</v>
      </c>
      <c r="BJ768" s="189" t="s">
        <v>38</v>
      </c>
      <c r="BK768" s="190">
        <f>ROUND(I768*H768,2)</f>
        <v>0</v>
      </c>
      <c r="BL768" s="189" t="s">
        <v>189</v>
      </c>
      <c r="BM768" s="189" t="s">
        <v>1140</v>
      </c>
    </row>
    <row r="769" spans="2:65" s="239" customFormat="1" x14ac:dyDescent="0.3">
      <c r="B769" s="244"/>
      <c r="D769" s="232" t="s">
        <v>115</v>
      </c>
      <c r="E769" s="240" t="s">
        <v>1</v>
      </c>
      <c r="F769" s="246" t="s">
        <v>270</v>
      </c>
      <c r="H769" s="240" t="s">
        <v>1</v>
      </c>
      <c r="I769" s="245"/>
      <c r="L769" s="244"/>
      <c r="M769" s="243"/>
      <c r="N769" s="242"/>
      <c r="O769" s="242"/>
      <c r="P769" s="242"/>
      <c r="Q769" s="242"/>
      <c r="R769" s="242"/>
      <c r="S769" s="242"/>
      <c r="T769" s="241"/>
      <c r="AT769" s="240" t="s">
        <v>115</v>
      </c>
      <c r="AU769" s="240" t="s">
        <v>42</v>
      </c>
      <c r="AV769" s="239" t="s">
        <v>38</v>
      </c>
      <c r="AW769" s="239" t="s">
        <v>19</v>
      </c>
      <c r="AX769" s="239" t="s">
        <v>37</v>
      </c>
      <c r="AY769" s="240" t="s">
        <v>106</v>
      </c>
    </row>
    <row r="770" spans="2:65" s="223" customFormat="1" x14ac:dyDescent="0.3">
      <c r="B770" s="228"/>
      <c r="D770" s="232" t="s">
        <v>115</v>
      </c>
      <c r="E770" s="224" t="s">
        <v>1</v>
      </c>
      <c r="F770" s="231" t="s">
        <v>1141</v>
      </c>
      <c r="H770" s="230">
        <v>22.8</v>
      </c>
      <c r="I770" s="229"/>
      <c r="L770" s="228"/>
      <c r="M770" s="227"/>
      <c r="N770" s="226"/>
      <c r="O770" s="226"/>
      <c r="P770" s="226"/>
      <c r="Q770" s="226"/>
      <c r="R770" s="226"/>
      <c r="S770" s="226"/>
      <c r="T770" s="225"/>
      <c r="AT770" s="224" t="s">
        <v>115</v>
      </c>
      <c r="AU770" s="224" t="s">
        <v>42</v>
      </c>
      <c r="AV770" s="223" t="s">
        <v>42</v>
      </c>
      <c r="AW770" s="223" t="s">
        <v>19</v>
      </c>
      <c r="AX770" s="223" t="s">
        <v>37</v>
      </c>
      <c r="AY770" s="224" t="s">
        <v>106</v>
      </c>
    </row>
    <row r="771" spans="2:65" s="223" customFormat="1" x14ac:dyDescent="0.3">
      <c r="B771" s="228"/>
      <c r="D771" s="236" t="s">
        <v>115</v>
      </c>
      <c r="E771" s="235" t="s">
        <v>1</v>
      </c>
      <c r="F771" s="234" t="s">
        <v>1142</v>
      </c>
      <c r="H771" s="233">
        <v>22.8</v>
      </c>
      <c r="I771" s="229"/>
      <c r="L771" s="228"/>
      <c r="M771" s="227"/>
      <c r="N771" s="226"/>
      <c r="O771" s="226"/>
      <c r="P771" s="226"/>
      <c r="Q771" s="226"/>
      <c r="R771" s="226"/>
      <c r="S771" s="226"/>
      <c r="T771" s="225"/>
      <c r="AT771" s="224" t="s">
        <v>115</v>
      </c>
      <c r="AU771" s="224" t="s">
        <v>42</v>
      </c>
      <c r="AV771" s="223" t="s">
        <v>42</v>
      </c>
      <c r="AW771" s="223" t="s">
        <v>19</v>
      </c>
      <c r="AX771" s="223" t="s">
        <v>37</v>
      </c>
      <c r="AY771" s="224" t="s">
        <v>106</v>
      </c>
    </row>
    <row r="772" spans="2:65" s="184" customFormat="1" ht="22.5" customHeight="1" x14ac:dyDescent="0.3">
      <c r="B772" s="203"/>
      <c r="C772" s="256" t="s">
        <v>1194</v>
      </c>
      <c r="D772" s="256" t="s">
        <v>175</v>
      </c>
      <c r="E772" s="255" t="s">
        <v>1144</v>
      </c>
      <c r="F772" s="250" t="s">
        <v>1145</v>
      </c>
      <c r="G772" s="254" t="s">
        <v>111</v>
      </c>
      <c r="H772" s="253">
        <v>50.16</v>
      </c>
      <c r="I772" s="252"/>
      <c r="J772" s="251">
        <f>ROUND(I772*H772,2)</f>
        <v>0</v>
      </c>
      <c r="K772" s="250" t="s">
        <v>259</v>
      </c>
      <c r="L772" s="249"/>
      <c r="M772" s="248" t="s">
        <v>1</v>
      </c>
      <c r="N772" s="247" t="s">
        <v>26</v>
      </c>
      <c r="O772" s="219"/>
      <c r="P772" s="218">
        <f>O772*H772</f>
        <v>0</v>
      </c>
      <c r="Q772" s="218">
        <v>1.35E-2</v>
      </c>
      <c r="R772" s="218">
        <f>Q772*H772</f>
        <v>0.67715999999999998</v>
      </c>
      <c r="S772" s="218">
        <v>0</v>
      </c>
      <c r="T772" s="217">
        <f>S772*H772</f>
        <v>0</v>
      </c>
      <c r="AR772" s="189" t="s">
        <v>293</v>
      </c>
      <c r="AT772" s="189" t="s">
        <v>175</v>
      </c>
      <c r="AU772" s="189" t="s">
        <v>42</v>
      </c>
      <c r="AY772" s="189" t="s">
        <v>106</v>
      </c>
      <c r="BE772" s="190">
        <f>IF(N772="základní",J772,0)</f>
        <v>0</v>
      </c>
      <c r="BF772" s="190">
        <f>IF(N772="snížená",J772,0)</f>
        <v>0</v>
      </c>
      <c r="BG772" s="190">
        <f>IF(N772="zákl. přenesená",J772,0)</f>
        <v>0</v>
      </c>
      <c r="BH772" s="190">
        <f>IF(N772="sníž. přenesená",J772,0)</f>
        <v>0</v>
      </c>
      <c r="BI772" s="190">
        <f>IF(N772="nulová",J772,0)</f>
        <v>0</v>
      </c>
      <c r="BJ772" s="189" t="s">
        <v>38</v>
      </c>
      <c r="BK772" s="190">
        <f>ROUND(I772*H772,2)</f>
        <v>0</v>
      </c>
      <c r="BL772" s="189" t="s">
        <v>189</v>
      </c>
      <c r="BM772" s="189" t="s">
        <v>1146</v>
      </c>
    </row>
    <row r="773" spans="2:65" s="223" customFormat="1" x14ac:dyDescent="0.3">
      <c r="B773" s="228"/>
      <c r="D773" s="236" t="s">
        <v>115</v>
      </c>
      <c r="F773" s="234" t="s">
        <v>1147</v>
      </c>
      <c r="H773" s="233">
        <v>50.16</v>
      </c>
      <c r="I773" s="229"/>
      <c r="L773" s="228"/>
      <c r="M773" s="227"/>
      <c r="N773" s="226"/>
      <c r="O773" s="226"/>
      <c r="P773" s="226"/>
      <c r="Q773" s="226"/>
      <c r="R773" s="226"/>
      <c r="S773" s="226"/>
      <c r="T773" s="225"/>
      <c r="AT773" s="224" t="s">
        <v>115</v>
      </c>
      <c r="AU773" s="224" t="s">
        <v>42</v>
      </c>
      <c r="AV773" s="223" t="s">
        <v>42</v>
      </c>
      <c r="AW773" s="223" t="s">
        <v>2</v>
      </c>
      <c r="AX773" s="223" t="s">
        <v>38</v>
      </c>
      <c r="AY773" s="224" t="s">
        <v>106</v>
      </c>
    </row>
    <row r="774" spans="2:65" s="184" customFormat="1" ht="22.5" customHeight="1" x14ac:dyDescent="0.3">
      <c r="B774" s="203"/>
      <c r="C774" s="202" t="s">
        <v>1201</v>
      </c>
      <c r="D774" s="202" t="s">
        <v>108</v>
      </c>
      <c r="E774" s="201" t="s">
        <v>1149</v>
      </c>
      <c r="F774" s="196" t="s">
        <v>1150</v>
      </c>
      <c r="G774" s="200" t="s">
        <v>111</v>
      </c>
      <c r="H774" s="199">
        <v>12.8</v>
      </c>
      <c r="I774" s="198"/>
      <c r="J774" s="197">
        <f>ROUND(I774*H774,2)</f>
        <v>0</v>
      </c>
      <c r="K774" s="196" t="s">
        <v>112</v>
      </c>
      <c r="L774" s="185"/>
      <c r="M774" s="195" t="s">
        <v>1</v>
      </c>
      <c r="N774" s="220" t="s">
        <v>26</v>
      </c>
      <c r="O774" s="219"/>
      <c r="P774" s="218">
        <f>O774*H774</f>
        <v>0</v>
      </c>
      <c r="Q774" s="218">
        <v>1.644E-2</v>
      </c>
      <c r="R774" s="218">
        <f>Q774*H774</f>
        <v>0.21043200000000001</v>
      </c>
      <c r="S774" s="218">
        <v>0</v>
      </c>
      <c r="T774" s="217">
        <f>S774*H774</f>
        <v>0</v>
      </c>
      <c r="AR774" s="189" t="s">
        <v>189</v>
      </c>
      <c r="AT774" s="189" t="s">
        <v>108</v>
      </c>
      <c r="AU774" s="189" t="s">
        <v>42</v>
      </c>
      <c r="AY774" s="189" t="s">
        <v>106</v>
      </c>
      <c r="BE774" s="190">
        <f>IF(N774="základní",J774,0)</f>
        <v>0</v>
      </c>
      <c r="BF774" s="190">
        <f>IF(N774="snížená",J774,0)</f>
        <v>0</v>
      </c>
      <c r="BG774" s="190">
        <f>IF(N774="zákl. přenesená",J774,0)</f>
        <v>0</v>
      </c>
      <c r="BH774" s="190">
        <f>IF(N774="sníž. přenesená",J774,0)</f>
        <v>0</v>
      </c>
      <c r="BI774" s="190">
        <f>IF(N774="nulová",J774,0)</f>
        <v>0</v>
      </c>
      <c r="BJ774" s="189" t="s">
        <v>38</v>
      </c>
      <c r="BK774" s="190">
        <f>ROUND(I774*H774,2)</f>
        <v>0</v>
      </c>
      <c r="BL774" s="189" t="s">
        <v>189</v>
      </c>
      <c r="BM774" s="189" t="s">
        <v>1151</v>
      </c>
    </row>
    <row r="775" spans="2:65" s="223" customFormat="1" x14ac:dyDescent="0.3">
      <c r="B775" s="228"/>
      <c r="D775" s="236" t="s">
        <v>115</v>
      </c>
      <c r="E775" s="235" t="s">
        <v>1</v>
      </c>
      <c r="F775" s="234" t="s">
        <v>1152</v>
      </c>
      <c r="H775" s="233">
        <v>12.8</v>
      </c>
      <c r="I775" s="229"/>
      <c r="L775" s="228"/>
      <c r="M775" s="227"/>
      <c r="N775" s="226"/>
      <c r="O775" s="226"/>
      <c r="P775" s="226"/>
      <c r="Q775" s="226"/>
      <c r="R775" s="226"/>
      <c r="S775" s="226"/>
      <c r="T775" s="225"/>
      <c r="AT775" s="224" t="s">
        <v>115</v>
      </c>
      <c r="AU775" s="224" t="s">
        <v>42</v>
      </c>
      <c r="AV775" s="223" t="s">
        <v>42</v>
      </c>
      <c r="AW775" s="223" t="s">
        <v>19</v>
      </c>
      <c r="AX775" s="223" t="s">
        <v>37</v>
      </c>
      <c r="AY775" s="224" t="s">
        <v>106</v>
      </c>
    </row>
    <row r="776" spans="2:65" s="184" customFormat="1" ht="22.5" customHeight="1" x14ac:dyDescent="0.3">
      <c r="B776" s="203"/>
      <c r="C776" s="202" t="s">
        <v>1207</v>
      </c>
      <c r="D776" s="202" t="s">
        <v>108</v>
      </c>
      <c r="E776" s="201" t="s">
        <v>1154</v>
      </c>
      <c r="F776" s="196" t="s">
        <v>1155</v>
      </c>
      <c r="G776" s="200" t="s">
        <v>111</v>
      </c>
      <c r="H776" s="199">
        <v>72.2</v>
      </c>
      <c r="I776" s="198"/>
      <c r="J776" s="197">
        <f>ROUND(I776*H776,2)</f>
        <v>0</v>
      </c>
      <c r="K776" s="196" t="s">
        <v>259</v>
      </c>
      <c r="L776" s="185"/>
      <c r="M776" s="195" t="s">
        <v>1</v>
      </c>
      <c r="N776" s="220" t="s">
        <v>26</v>
      </c>
      <c r="O776" s="219"/>
      <c r="P776" s="218">
        <f>O776*H776</f>
        <v>0</v>
      </c>
      <c r="Q776" s="218">
        <v>1.223E-2</v>
      </c>
      <c r="R776" s="218">
        <f>Q776*H776</f>
        <v>0.88300599999999996</v>
      </c>
      <c r="S776" s="218">
        <v>0</v>
      </c>
      <c r="T776" s="217">
        <f>S776*H776</f>
        <v>0</v>
      </c>
      <c r="AR776" s="189" t="s">
        <v>189</v>
      </c>
      <c r="AT776" s="189" t="s">
        <v>108</v>
      </c>
      <c r="AU776" s="189" t="s">
        <v>42</v>
      </c>
      <c r="AY776" s="189" t="s">
        <v>106</v>
      </c>
      <c r="BE776" s="190">
        <f>IF(N776="základní",J776,0)</f>
        <v>0</v>
      </c>
      <c r="BF776" s="190">
        <f>IF(N776="snížená",J776,0)</f>
        <v>0</v>
      </c>
      <c r="BG776" s="190">
        <f>IF(N776="zákl. přenesená",J776,0)</f>
        <v>0</v>
      </c>
      <c r="BH776" s="190">
        <f>IF(N776="sníž. přenesená",J776,0)</f>
        <v>0</v>
      </c>
      <c r="BI776" s="190">
        <f>IF(N776="nulová",J776,0)</f>
        <v>0</v>
      </c>
      <c r="BJ776" s="189" t="s">
        <v>38</v>
      </c>
      <c r="BK776" s="190">
        <f>ROUND(I776*H776,2)</f>
        <v>0</v>
      </c>
      <c r="BL776" s="189" t="s">
        <v>189</v>
      </c>
      <c r="BM776" s="189" t="s">
        <v>1156</v>
      </c>
    </row>
    <row r="777" spans="2:65" s="223" customFormat="1" x14ac:dyDescent="0.3">
      <c r="B777" s="228"/>
      <c r="D777" s="232" t="s">
        <v>115</v>
      </c>
      <c r="E777" s="224" t="s">
        <v>1</v>
      </c>
      <c r="F777" s="231" t="s">
        <v>1157</v>
      </c>
      <c r="H777" s="230">
        <v>36.5</v>
      </c>
      <c r="I777" s="229"/>
      <c r="L777" s="228"/>
      <c r="M777" s="227"/>
      <c r="N777" s="226"/>
      <c r="O777" s="226"/>
      <c r="P777" s="226"/>
      <c r="Q777" s="226"/>
      <c r="R777" s="226"/>
      <c r="S777" s="226"/>
      <c r="T777" s="225"/>
      <c r="AT777" s="224" t="s">
        <v>115</v>
      </c>
      <c r="AU777" s="224" t="s">
        <v>42</v>
      </c>
      <c r="AV777" s="223" t="s">
        <v>42</v>
      </c>
      <c r="AW777" s="223" t="s">
        <v>19</v>
      </c>
      <c r="AX777" s="223" t="s">
        <v>37</v>
      </c>
      <c r="AY777" s="224" t="s">
        <v>106</v>
      </c>
    </row>
    <row r="778" spans="2:65" s="223" customFormat="1" x14ac:dyDescent="0.3">
      <c r="B778" s="228"/>
      <c r="D778" s="236" t="s">
        <v>115</v>
      </c>
      <c r="E778" s="235" t="s">
        <v>1</v>
      </c>
      <c r="F778" s="234" t="s">
        <v>1158</v>
      </c>
      <c r="H778" s="233">
        <v>35.700000000000003</v>
      </c>
      <c r="I778" s="229"/>
      <c r="L778" s="228"/>
      <c r="M778" s="227"/>
      <c r="N778" s="226"/>
      <c r="O778" s="226"/>
      <c r="P778" s="226"/>
      <c r="Q778" s="226"/>
      <c r="R778" s="226"/>
      <c r="S778" s="226"/>
      <c r="T778" s="225"/>
      <c r="AT778" s="224" t="s">
        <v>115</v>
      </c>
      <c r="AU778" s="224" t="s">
        <v>42</v>
      </c>
      <c r="AV778" s="223" t="s">
        <v>42</v>
      </c>
      <c r="AW778" s="223" t="s">
        <v>19</v>
      </c>
      <c r="AX778" s="223" t="s">
        <v>37</v>
      </c>
      <c r="AY778" s="224" t="s">
        <v>106</v>
      </c>
    </row>
    <row r="779" spans="2:65" s="184" customFormat="1" ht="22.5" customHeight="1" x14ac:dyDescent="0.3">
      <c r="B779" s="203"/>
      <c r="C779" s="202" t="s">
        <v>1214</v>
      </c>
      <c r="D779" s="202" t="s">
        <v>108</v>
      </c>
      <c r="E779" s="201" t="s">
        <v>1160</v>
      </c>
      <c r="F779" s="196" t="s">
        <v>1161</v>
      </c>
      <c r="G779" s="200" t="s">
        <v>111</v>
      </c>
      <c r="H779" s="199">
        <v>9.6</v>
      </c>
      <c r="I779" s="198"/>
      <c r="J779" s="197">
        <f>ROUND(I779*H779,2)</f>
        <v>0</v>
      </c>
      <c r="K779" s="196" t="s">
        <v>259</v>
      </c>
      <c r="L779" s="185"/>
      <c r="M779" s="195" t="s">
        <v>1</v>
      </c>
      <c r="N779" s="220" t="s">
        <v>26</v>
      </c>
      <c r="O779" s="219"/>
      <c r="P779" s="218">
        <f>O779*H779</f>
        <v>0</v>
      </c>
      <c r="Q779" s="218">
        <v>4.0999999999999999E-4</v>
      </c>
      <c r="R779" s="218">
        <f>Q779*H779</f>
        <v>3.9359999999999994E-3</v>
      </c>
      <c r="S779" s="218">
        <v>0</v>
      </c>
      <c r="T779" s="217">
        <f>S779*H779</f>
        <v>0</v>
      </c>
      <c r="AR779" s="189" t="s">
        <v>189</v>
      </c>
      <c r="AT779" s="189" t="s">
        <v>108</v>
      </c>
      <c r="AU779" s="189" t="s">
        <v>42</v>
      </c>
      <c r="AY779" s="189" t="s">
        <v>106</v>
      </c>
      <c r="BE779" s="190">
        <f>IF(N779="základní",J779,0)</f>
        <v>0</v>
      </c>
      <c r="BF779" s="190">
        <f>IF(N779="snížená",J779,0)</f>
        <v>0</v>
      </c>
      <c r="BG779" s="190">
        <f>IF(N779="zákl. přenesená",J779,0)</f>
        <v>0</v>
      </c>
      <c r="BH779" s="190">
        <f>IF(N779="sníž. přenesená",J779,0)</f>
        <v>0</v>
      </c>
      <c r="BI779" s="190">
        <f>IF(N779="nulová",J779,0)</f>
        <v>0</v>
      </c>
      <c r="BJ779" s="189" t="s">
        <v>38</v>
      </c>
      <c r="BK779" s="190">
        <f>ROUND(I779*H779,2)</f>
        <v>0</v>
      </c>
      <c r="BL779" s="189" t="s">
        <v>189</v>
      </c>
      <c r="BM779" s="189" t="s">
        <v>1162</v>
      </c>
    </row>
    <row r="780" spans="2:65" s="239" customFormat="1" x14ac:dyDescent="0.3">
      <c r="B780" s="244"/>
      <c r="D780" s="232" t="s">
        <v>115</v>
      </c>
      <c r="E780" s="240" t="s">
        <v>1</v>
      </c>
      <c r="F780" s="246" t="s">
        <v>270</v>
      </c>
      <c r="H780" s="240" t="s">
        <v>1</v>
      </c>
      <c r="I780" s="245"/>
      <c r="L780" s="244"/>
      <c r="M780" s="243"/>
      <c r="N780" s="242"/>
      <c r="O780" s="242"/>
      <c r="P780" s="242"/>
      <c r="Q780" s="242"/>
      <c r="R780" s="242"/>
      <c r="S780" s="242"/>
      <c r="T780" s="241"/>
      <c r="AT780" s="240" t="s">
        <v>115</v>
      </c>
      <c r="AU780" s="240" t="s">
        <v>42</v>
      </c>
      <c r="AV780" s="239" t="s">
        <v>38</v>
      </c>
      <c r="AW780" s="239" t="s">
        <v>19</v>
      </c>
      <c r="AX780" s="239" t="s">
        <v>37</v>
      </c>
      <c r="AY780" s="240" t="s">
        <v>106</v>
      </c>
    </row>
    <row r="781" spans="2:65" s="223" customFormat="1" x14ac:dyDescent="0.3">
      <c r="B781" s="228"/>
      <c r="D781" s="232" t="s">
        <v>115</v>
      </c>
      <c r="E781" s="224" t="s">
        <v>1</v>
      </c>
      <c r="F781" s="231" t="s">
        <v>1163</v>
      </c>
      <c r="H781" s="230">
        <v>5</v>
      </c>
      <c r="I781" s="229"/>
      <c r="L781" s="228"/>
      <c r="M781" s="227"/>
      <c r="N781" s="226"/>
      <c r="O781" s="226"/>
      <c r="P781" s="226"/>
      <c r="Q781" s="226"/>
      <c r="R781" s="226"/>
      <c r="S781" s="226"/>
      <c r="T781" s="225"/>
      <c r="AT781" s="224" t="s">
        <v>115</v>
      </c>
      <c r="AU781" s="224" t="s">
        <v>42</v>
      </c>
      <c r="AV781" s="223" t="s">
        <v>42</v>
      </c>
      <c r="AW781" s="223" t="s">
        <v>19</v>
      </c>
      <c r="AX781" s="223" t="s">
        <v>37</v>
      </c>
      <c r="AY781" s="224" t="s">
        <v>106</v>
      </c>
    </row>
    <row r="782" spans="2:65" s="223" customFormat="1" x14ac:dyDescent="0.3">
      <c r="B782" s="228"/>
      <c r="D782" s="236" t="s">
        <v>115</v>
      </c>
      <c r="E782" s="235" t="s">
        <v>1</v>
      </c>
      <c r="F782" s="234" t="s">
        <v>1164</v>
      </c>
      <c r="H782" s="233">
        <v>4.5999999999999996</v>
      </c>
      <c r="I782" s="229"/>
      <c r="L782" s="228"/>
      <c r="M782" s="227"/>
      <c r="N782" s="226"/>
      <c r="O782" s="226"/>
      <c r="P782" s="226"/>
      <c r="Q782" s="226"/>
      <c r="R782" s="226"/>
      <c r="S782" s="226"/>
      <c r="T782" s="225"/>
      <c r="AT782" s="224" t="s">
        <v>115</v>
      </c>
      <c r="AU782" s="224" t="s">
        <v>42</v>
      </c>
      <c r="AV782" s="223" t="s">
        <v>42</v>
      </c>
      <c r="AW782" s="223" t="s">
        <v>19</v>
      </c>
      <c r="AX782" s="223" t="s">
        <v>37</v>
      </c>
      <c r="AY782" s="224" t="s">
        <v>106</v>
      </c>
    </row>
    <row r="783" spans="2:65" s="184" customFormat="1" ht="22.5" customHeight="1" x14ac:dyDescent="0.3">
      <c r="B783" s="203"/>
      <c r="C783" s="256" t="s">
        <v>1219</v>
      </c>
      <c r="D783" s="256" t="s">
        <v>175</v>
      </c>
      <c r="E783" s="255" t="s">
        <v>1144</v>
      </c>
      <c r="F783" s="250" t="s">
        <v>1145</v>
      </c>
      <c r="G783" s="254" t="s">
        <v>111</v>
      </c>
      <c r="H783" s="253">
        <v>10.56</v>
      </c>
      <c r="I783" s="252"/>
      <c r="J783" s="251">
        <f>ROUND(I783*H783,2)</f>
        <v>0</v>
      </c>
      <c r="K783" s="250" t="s">
        <v>259</v>
      </c>
      <c r="L783" s="249"/>
      <c r="M783" s="248" t="s">
        <v>1</v>
      </c>
      <c r="N783" s="247" t="s">
        <v>26</v>
      </c>
      <c r="O783" s="219"/>
      <c r="P783" s="218">
        <f>O783*H783</f>
        <v>0</v>
      </c>
      <c r="Q783" s="218">
        <v>1.35E-2</v>
      </c>
      <c r="R783" s="218">
        <f>Q783*H783</f>
        <v>0.14255999999999999</v>
      </c>
      <c r="S783" s="218">
        <v>0</v>
      </c>
      <c r="T783" s="217">
        <f>S783*H783</f>
        <v>0</v>
      </c>
      <c r="AR783" s="189" t="s">
        <v>293</v>
      </c>
      <c r="AT783" s="189" t="s">
        <v>175</v>
      </c>
      <c r="AU783" s="189" t="s">
        <v>42</v>
      </c>
      <c r="AY783" s="189" t="s">
        <v>106</v>
      </c>
      <c r="BE783" s="190">
        <f>IF(N783="základní",J783,0)</f>
        <v>0</v>
      </c>
      <c r="BF783" s="190">
        <f>IF(N783="snížená",J783,0)</f>
        <v>0</v>
      </c>
      <c r="BG783" s="190">
        <f>IF(N783="zákl. přenesená",J783,0)</f>
        <v>0</v>
      </c>
      <c r="BH783" s="190">
        <f>IF(N783="sníž. přenesená",J783,0)</f>
        <v>0</v>
      </c>
      <c r="BI783" s="190">
        <f>IF(N783="nulová",J783,0)</f>
        <v>0</v>
      </c>
      <c r="BJ783" s="189" t="s">
        <v>38</v>
      </c>
      <c r="BK783" s="190">
        <f>ROUND(I783*H783,2)</f>
        <v>0</v>
      </c>
      <c r="BL783" s="189" t="s">
        <v>189</v>
      </c>
      <c r="BM783" s="189" t="s">
        <v>1166</v>
      </c>
    </row>
    <row r="784" spans="2:65" s="223" customFormat="1" x14ac:dyDescent="0.3">
      <c r="B784" s="228"/>
      <c r="D784" s="236" t="s">
        <v>115</v>
      </c>
      <c r="F784" s="234" t="s">
        <v>1167</v>
      </c>
      <c r="H784" s="233">
        <v>10.56</v>
      </c>
      <c r="I784" s="229"/>
      <c r="L784" s="228"/>
      <c r="M784" s="227"/>
      <c r="N784" s="226"/>
      <c r="O784" s="226"/>
      <c r="P784" s="226"/>
      <c r="Q784" s="226"/>
      <c r="R784" s="226"/>
      <c r="S784" s="226"/>
      <c r="T784" s="225"/>
      <c r="AT784" s="224" t="s">
        <v>115</v>
      </c>
      <c r="AU784" s="224" t="s">
        <v>42</v>
      </c>
      <c r="AV784" s="223" t="s">
        <v>42</v>
      </c>
      <c r="AW784" s="223" t="s">
        <v>2</v>
      </c>
      <c r="AX784" s="223" t="s">
        <v>38</v>
      </c>
      <c r="AY784" s="224" t="s">
        <v>106</v>
      </c>
    </row>
    <row r="785" spans="2:65" s="184" customFormat="1" ht="22.5" customHeight="1" x14ac:dyDescent="0.3">
      <c r="B785" s="203"/>
      <c r="C785" s="202" t="s">
        <v>1225</v>
      </c>
      <c r="D785" s="202" t="s">
        <v>108</v>
      </c>
      <c r="E785" s="201" t="s">
        <v>1169</v>
      </c>
      <c r="F785" s="196" t="s">
        <v>1170</v>
      </c>
      <c r="G785" s="200" t="s">
        <v>258</v>
      </c>
      <c r="H785" s="199">
        <v>8</v>
      </c>
      <c r="I785" s="198"/>
      <c r="J785" s="197">
        <f>ROUND(I785*H785,2)</f>
        <v>0</v>
      </c>
      <c r="K785" s="196" t="s">
        <v>259</v>
      </c>
      <c r="L785" s="185"/>
      <c r="M785" s="195" t="s">
        <v>1</v>
      </c>
      <c r="N785" s="220" t="s">
        <v>26</v>
      </c>
      <c r="O785" s="219"/>
      <c r="P785" s="218">
        <f>O785*H785</f>
        <v>0</v>
      </c>
      <c r="Q785" s="218">
        <v>6.9999999999999994E-5</v>
      </c>
      <c r="R785" s="218">
        <f>Q785*H785</f>
        <v>5.5999999999999995E-4</v>
      </c>
      <c r="S785" s="218">
        <v>0</v>
      </c>
      <c r="T785" s="217">
        <f>S785*H785</f>
        <v>0</v>
      </c>
      <c r="AR785" s="189" t="s">
        <v>189</v>
      </c>
      <c r="AT785" s="189" t="s">
        <v>108</v>
      </c>
      <c r="AU785" s="189" t="s">
        <v>42</v>
      </c>
      <c r="AY785" s="189" t="s">
        <v>106</v>
      </c>
      <c r="BE785" s="190">
        <f>IF(N785="základní",J785,0)</f>
        <v>0</v>
      </c>
      <c r="BF785" s="190">
        <f>IF(N785="snížená",J785,0)</f>
        <v>0</v>
      </c>
      <c r="BG785" s="190">
        <f>IF(N785="zákl. přenesená",J785,0)</f>
        <v>0</v>
      </c>
      <c r="BH785" s="190">
        <f>IF(N785="sníž. přenesená",J785,0)</f>
        <v>0</v>
      </c>
      <c r="BI785" s="190">
        <f>IF(N785="nulová",J785,0)</f>
        <v>0</v>
      </c>
      <c r="BJ785" s="189" t="s">
        <v>38</v>
      </c>
      <c r="BK785" s="190">
        <f>ROUND(I785*H785,2)</f>
        <v>0</v>
      </c>
      <c r="BL785" s="189" t="s">
        <v>189</v>
      </c>
      <c r="BM785" s="189" t="s">
        <v>1171</v>
      </c>
    </row>
    <row r="786" spans="2:65" s="184" customFormat="1" ht="22.5" customHeight="1" x14ac:dyDescent="0.3">
      <c r="B786" s="203"/>
      <c r="C786" s="256" t="s">
        <v>1230</v>
      </c>
      <c r="D786" s="256" t="s">
        <v>175</v>
      </c>
      <c r="E786" s="255" t="s">
        <v>1173</v>
      </c>
      <c r="F786" s="250" t="s">
        <v>1174</v>
      </c>
      <c r="G786" s="254" t="s">
        <v>258</v>
      </c>
      <c r="H786" s="253">
        <v>8</v>
      </c>
      <c r="I786" s="252"/>
      <c r="J786" s="251">
        <f>ROUND(I786*H786,2)</f>
        <v>0</v>
      </c>
      <c r="K786" s="250" t="s">
        <v>1</v>
      </c>
      <c r="L786" s="249"/>
      <c r="M786" s="248" t="s">
        <v>1</v>
      </c>
      <c r="N786" s="247" t="s">
        <v>26</v>
      </c>
      <c r="O786" s="219"/>
      <c r="P786" s="218">
        <f>O786*H786</f>
        <v>0</v>
      </c>
      <c r="Q786" s="218">
        <v>4.4999999999999997E-3</v>
      </c>
      <c r="R786" s="218">
        <f>Q786*H786</f>
        <v>3.5999999999999997E-2</v>
      </c>
      <c r="S786" s="218">
        <v>0</v>
      </c>
      <c r="T786" s="217">
        <f>S786*H786</f>
        <v>0</v>
      </c>
      <c r="AR786" s="189" t="s">
        <v>293</v>
      </c>
      <c r="AT786" s="189" t="s">
        <v>175</v>
      </c>
      <c r="AU786" s="189" t="s">
        <v>42</v>
      </c>
      <c r="AY786" s="189" t="s">
        <v>106</v>
      </c>
      <c r="BE786" s="190">
        <f>IF(N786="základní",J786,0)</f>
        <v>0</v>
      </c>
      <c r="BF786" s="190">
        <f>IF(N786="snížená",J786,0)</f>
        <v>0</v>
      </c>
      <c r="BG786" s="190">
        <f>IF(N786="zákl. přenesená",J786,0)</f>
        <v>0</v>
      </c>
      <c r="BH786" s="190">
        <f>IF(N786="sníž. přenesená",J786,0)</f>
        <v>0</v>
      </c>
      <c r="BI786" s="190">
        <f>IF(N786="nulová",J786,0)</f>
        <v>0</v>
      </c>
      <c r="BJ786" s="189" t="s">
        <v>38</v>
      </c>
      <c r="BK786" s="190">
        <f>ROUND(I786*H786,2)</f>
        <v>0</v>
      </c>
      <c r="BL786" s="189" t="s">
        <v>189</v>
      </c>
      <c r="BM786" s="189" t="s">
        <v>1175</v>
      </c>
    </row>
    <row r="787" spans="2:65" s="184" customFormat="1" ht="22.5" customHeight="1" x14ac:dyDescent="0.3">
      <c r="B787" s="203"/>
      <c r="C787" s="202" t="s">
        <v>1236</v>
      </c>
      <c r="D787" s="202" t="s">
        <v>108</v>
      </c>
      <c r="E787" s="201" t="s">
        <v>1177</v>
      </c>
      <c r="F787" s="196" t="s">
        <v>1178</v>
      </c>
      <c r="G787" s="200" t="s">
        <v>258</v>
      </c>
      <c r="H787" s="199">
        <v>16</v>
      </c>
      <c r="I787" s="198"/>
      <c r="J787" s="197">
        <f>ROUND(I787*H787,2)</f>
        <v>0</v>
      </c>
      <c r="K787" s="196" t="s">
        <v>259</v>
      </c>
      <c r="L787" s="185"/>
      <c r="M787" s="195" t="s">
        <v>1</v>
      </c>
      <c r="N787" s="220" t="s">
        <v>26</v>
      </c>
      <c r="O787" s="219"/>
      <c r="P787" s="218">
        <f>O787*H787</f>
        <v>0</v>
      </c>
      <c r="Q787" s="218">
        <v>3.0000000000000001E-5</v>
      </c>
      <c r="R787" s="218">
        <f>Q787*H787</f>
        <v>4.8000000000000001E-4</v>
      </c>
      <c r="S787" s="218">
        <v>0</v>
      </c>
      <c r="T787" s="217">
        <f>S787*H787</f>
        <v>0</v>
      </c>
      <c r="AR787" s="189" t="s">
        <v>189</v>
      </c>
      <c r="AT787" s="189" t="s">
        <v>108</v>
      </c>
      <c r="AU787" s="189" t="s">
        <v>42</v>
      </c>
      <c r="AY787" s="189" t="s">
        <v>106</v>
      </c>
      <c r="BE787" s="190">
        <f>IF(N787="základní",J787,0)</f>
        <v>0</v>
      </c>
      <c r="BF787" s="190">
        <f>IF(N787="snížená",J787,0)</f>
        <v>0</v>
      </c>
      <c r="BG787" s="190">
        <f>IF(N787="zákl. přenesená",J787,0)</f>
        <v>0</v>
      </c>
      <c r="BH787" s="190">
        <f>IF(N787="sníž. přenesená",J787,0)</f>
        <v>0</v>
      </c>
      <c r="BI787" s="190">
        <f>IF(N787="nulová",J787,0)</f>
        <v>0</v>
      </c>
      <c r="BJ787" s="189" t="s">
        <v>38</v>
      </c>
      <c r="BK787" s="190">
        <f>ROUND(I787*H787,2)</f>
        <v>0</v>
      </c>
      <c r="BL787" s="189" t="s">
        <v>189</v>
      </c>
      <c r="BM787" s="189" t="s">
        <v>1179</v>
      </c>
    </row>
    <row r="788" spans="2:65" s="223" customFormat="1" x14ac:dyDescent="0.3">
      <c r="B788" s="228"/>
      <c r="D788" s="232" t="s">
        <v>115</v>
      </c>
      <c r="E788" s="224" t="s">
        <v>1</v>
      </c>
      <c r="F788" s="231" t="s">
        <v>1014</v>
      </c>
      <c r="H788" s="230">
        <v>8</v>
      </c>
      <c r="I788" s="229"/>
      <c r="L788" s="228"/>
      <c r="M788" s="227"/>
      <c r="N788" s="226"/>
      <c r="O788" s="226"/>
      <c r="P788" s="226"/>
      <c r="Q788" s="226"/>
      <c r="R788" s="226"/>
      <c r="S788" s="226"/>
      <c r="T788" s="225"/>
      <c r="AT788" s="224" t="s">
        <v>115</v>
      </c>
      <c r="AU788" s="224" t="s">
        <v>42</v>
      </c>
      <c r="AV788" s="223" t="s">
        <v>42</v>
      </c>
      <c r="AW788" s="223" t="s">
        <v>19</v>
      </c>
      <c r="AX788" s="223" t="s">
        <v>37</v>
      </c>
      <c r="AY788" s="224" t="s">
        <v>106</v>
      </c>
    </row>
    <row r="789" spans="2:65" s="223" customFormat="1" x14ac:dyDescent="0.3">
      <c r="B789" s="228"/>
      <c r="D789" s="236" t="s">
        <v>115</v>
      </c>
      <c r="E789" s="235" t="s">
        <v>1</v>
      </c>
      <c r="F789" s="234" t="s">
        <v>1015</v>
      </c>
      <c r="H789" s="233">
        <v>8</v>
      </c>
      <c r="I789" s="229"/>
      <c r="L789" s="228"/>
      <c r="M789" s="227"/>
      <c r="N789" s="226"/>
      <c r="O789" s="226"/>
      <c r="P789" s="226"/>
      <c r="Q789" s="226"/>
      <c r="R789" s="226"/>
      <c r="S789" s="226"/>
      <c r="T789" s="225"/>
      <c r="AT789" s="224" t="s">
        <v>115</v>
      </c>
      <c r="AU789" s="224" t="s">
        <v>42</v>
      </c>
      <c r="AV789" s="223" t="s">
        <v>42</v>
      </c>
      <c r="AW789" s="223" t="s">
        <v>19</v>
      </c>
      <c r="AX789" s="223" t="s">
        <v>37</v>
      </c>
      <c r="AY789" s="224" t="s">
        <v>106</v>
      </c>
    </row>
    <row r="790" spans="2:65" s="184" customFormat="1" ht="22.5" customHeight="1" x14ac:dyDescent="0.3">
      <c r="B790" s="203"/>
      <c r="C790" s="256" t="s">
        <v>1242</v>
      </c>
      <c r="D790" s="256" t="s">
        <v>175</v>
      </c>
      <c r="E790" s="255" t="s">
        <v>1181</v>
      </c>
      <c r="F790" s="250" t="s">
        <v>1182</v>
      </c>
      <c r="G790" s="254" t="s">
        <v>258</v>
      </c>
      <c r="H790" s="253">
        <v>16</v>
      </c>
      <c r="I790" s="252"/>
      <c r="J790" s="251">
        <f>ROUND(I790*H790,2)</f>
        <v>0</v>
      </c>
      <c r="K790" s="250" t="s">
        <v>1</v>
      </c>
      <c r="L790" s="249"/>
      <c r="M790" s="248" t="s">
        <v>1</v>
      </c>
      <c r="N790" s="247" t="s">
        <v>26</v>
      </c>
      <c r="O790" s="219"/>
      <c r="P790" s="218">
        <f>O790*H790</f>
        <v>0</v>
      </c>
      <c r="Q790" s="218">
        <v>4.4999999999999997E-3</v>
      </c>
      <c r="R790" s="218">
        <f>Q790*H790</f>
        <v>7.1999999999999995E-2</v>
      </c>
      <c r="S790" s="218">
        <v>0</v>
      </c>
      <c r="T790" s="217">
        <f>S790*H790</f>
        <v>0</v>
      </c>
      <c r="AR790" s="189" t="s">
        <v>293</v>
      </c>
      <c r="AT790" s="189" t="s">
        <v>175</v>
      </c>
      <c r="AU790" s="189" t="s">
        <v>42</v>
      </c>
      <c r="AY790" s="189" t="s">
        <v>106</v>
      </c>
      <c r="BE790" s="190">
        <f>IF(N790="základní",J790,0)</f>
        <v>0</v>
      </c>
      <c r="BF790" s="190">
        <f>IF(N790="snížená",J790,0)</f>
        <v>0</v>
      </c>
      <c r="BG790" s="190">
        <f>IF(N790="zákl. přenesená",J790,0)</f>
        <v>0</v>
      </c>
      <c r="BH790" s="190">
        <f>IF(N790="sníž. přenesená",J790,0)</f>
        <v>0</v>
      </c>
      <c r="BI790" s="190">
        <f>IF(N790="nulová",J790,0)</f>
        <v>0</v>
      </c>
      <c r="BJ790" s="189" t="s">
        <v>38</v>
      </c>
      <c r="BK790" s="190">
        <f>ROUND(I790*H790,2)</f>
        <v>0</v>
      </c>
      <c r="BL790" s="189" t="s">
        <v>189</v>
      </c>
      <c r="BM790" s="189" t="s">
        <v>1183</v>
      </c>
    </row>
    <row r="791" spans="2:65" s="184" customFormat="1" ht="22.5" customHeight="1" x14ac:dyDescent="0.3">
      <c r="B791" s="203"/>
      <c r="C791" s="202" t="s">
        <v>1254</v>
      </c>
      <c r="D791" s="202" t="s">
        <v>108</v>
      </c>
      <c r="E791" s="201" t="s">
        <v>1185</v>
      </c>
      <c r="F791" s="196" t="s">
        <v>1186</v>
      </c>
      <c r="G791" s="200" t="s">
        <v>258</v>
      </c>
      <c r="H791" s="199">
        <v>8</v>
      </c>
      <c r="I791" s="198"/>
      <c r="J791" s="197">
        <f>ROUND(I791*H791,2)</f>
        <v>0</v>
      </c>
      <c r="K791" s="196" t="s">
        <v>259</v>
      </c>
      <c r="L791" s="185"/>
      <c r="M791" s="195" t="s">
        <v>1</v>
      </c>
      <c r="N791" s="220" t="s">
        <v>26</v>
      </c>
      <c r="O791" s="219"/>
      <c r="P791" s="218">
        <f>O791*H791</f>
        <v>0</v>
      </c>
      <c r="Q791" s="218">
        <v>4.0000000000000003E-5</v>
      </c>
      <c r="R791" s="218">
        <f>Q791*H791</f>
        <v>3.2000000000000003E-4</v>
      </c>
      <c r="S791" s="218">
        <v>0</v>
      </c>
      <c r="T791" s="217">
        <f>S791*H791</f>
        <v>0</v>
      </c>
      <c r="AR791" s="189" t="s">
        <v>189</v>
      </c>
      <c r="AT791" s="189" t="s">
        <v>108</v>
      </c>
      <c r="AU791" s="189" t="s">
        <v>42</v>
      </c>
      <c r="AY791" s="189" t="s">
        <v>106</v>
      </c>
      <c r="BE791" s="190">
        <f>IF(N791="základní",J791,0)</f>
        <v>0</v>
      </c>
      <c r="BF791" s="190">
        <f>IF(N791="snížená",J791,0)</f>
        <v>0</v>
      </c>
      <c r="BG791" s="190">
        <f>IF(N791="zákl. přenesená",J791,0)</f>
        <v>0</v>
      </c>
      <c r="BH791" s="190">
        <f>IF(N791="sníž. přenesená",J791,0)</f>
        <v>0</v>
      </c>
      <c r="BI791" s="190">
        <f>IF(N791="nulová",J791,0)</f>
        <v>0</v>
      </c>
      <c r="BJ791" s="189" t="s">
        <v>38</v>
      </c>
      <c r="BK791" s="190">
        <f>ROUND(I791*H791,2)</f>
        <v>0</v>
      </c>
      <c r="BL791" s="189" t="s">
        <v>189</v>
      </c>
      <c r="BM791" s="189" t="s">
        <v>1187</v>
      </c>
    </row>
    <row r="792" spans="2:65" s="223" customFormat="1" x14ac:dyDescent="0.3">
      <c r="B792" s="228"/>
      <c r="D792" s="232" t="s">
        <v>115</v>
      </c>
      <c r="E792" s="224" t="s">
        <v>1</v>
      </c>
      <c r="F792" s="231" t="s">
        <v>1188</v>
      </c>
      <c r="H792" s="230">
        <v>4</v>
      </c>
      <c r="I792" s="229"/>
      <c r="L792" s="228"/>
      <c r="M792" s="227"/>
      <c r="N792" s="226"/>
      <c r="O792" s="226"/>
      <c r="P792" s="226"/>
      <c r="Q792" s="226"/>
      <c r="R792" s="226"/>
      <c r="S792" s="226"/>
      <c r="T792" s="225"/>
      <c r="AT792" s="224" t="s">
        <v>115</v>
      </c>
      <c r="AU792" s="224" t="s">
        <v>42</v>
      </c>
      <c r="AV792" s="223" t="s">
        <v>42</v>
      </c>
      <c r="AW792" s="223" t="s">
        <v>19</v>
      </c>
      <c r="AX792" s="223" t="s">
        <v>37</v>
      </c>
      <c r="AY792" s="224" t="s">
        <v>106</v>
      </c>
    </row>
    <row r="793" spans="2:65" s="223" customFormat="1" x14ac:dyDescent="0.3">
      <c r="B793" s="228"/>
      <c r="D793" s="236" t="s">
        <v>115</v>
      </c>
      <c r="E793" s="235" t="s">
        <v>1</v>
      </c>
      <c r="F793" s="234" t="s">
        <v>1189</v>
      </c>
      <c r="H793" s="233">
        <v>4</v>
      </c>
      <c r="I793" s="229"/>
      <c r="L793" s="228"/>
      <c r="M793" s="227"/>
      <c r="N793" s="226"/>
      <c r="O793" s="226"/>
      <c r="P793" s="226"/>
      <c r="Q793" s="226"/>
      <c r="R793" s="226"/>
      <c r="S793" s="226"/>
      <c r="T793" s="225"/>
      <c r="AT793" s="224" t="s">
        <v>115</v>
      </c>
      <c r="AU793" s="224" t="s">
        <v>42</v>
      </c>
      <c r="AV793" s="223" t="s">
        <v>42</v>
      </c>
      <c r="AW793" s="223" t="s">
        <v>19</v>
      </c>
      <c r="AX793" s="223" t="s">
        <v>37</v>
      </c>
      <c r="AY793" s="224" t="s">
        <v>106</v>
      </c>
    </row>
    <row r="794" spans="2:65" s="184" customFormat="1" ht="22.5" customHeight="1" x14ac:dyDescent="0.3">
      <c r="B794" s="203"/>
      <c r="C794" s="256" t="s">
        <v>1258</v>
      </c>
      <c r="D794" s="256" t="s">
        <v>175</v>
      </c>
      <c r="E794" s="255" t="s">
        <v>1191</v>
      </c>
      <c r="F794" s="250" t="s">
        <v>1192</v>
      </c>
      <c r="G794" s="254" t="s">
        <v>258</v>
      </c>
      <c r="H794" s="253">
        <v>8</v>
      </c>
      <c r="I794" s="252"/>
      <c r="J794" s="251">
        <f>ROUND(I794*H794,2)</f>
        <v>0</v>
      </c>
      <c r="K794" s="250" t="s">
        <v>1</v>
      </c>
      <c r="L794" s="249"/>
      <c r="M794" s="248" t="s">
        <v>1</v>
      </c>
      <c r="N794" s="247" t="s">
        <v>26</v>
      </c>
      <c r="O794" s="219"/>
      <c r="P794" s="218">
        <f>O794*H794</f>
        <v>0</v>
      </c>
      <c r="Q794" s="218">
        <v>1.2E-2</v>
      </c>
      <c r="R794" s="218">
        <f>Q794*H794</f>
        <v>9.6000000000000002E-2</v>
      </c>
      <c r="S794" s="218">
        <v>0</v>
      </c>
      <c r="T794" s="217">
        <f>S794*H794</f>
        <v>0</v>
      </c>
      <c r="AR794" s="189" t="s">
        <v>293</v>
      </c>
      <c r="AT794" s="189" t="s">
        <v>175</v>
      </c>
      <c r="AU794" s="189" t="s">
        <v>42</v>
      </c>
      <c r="AY794" s="189" t="s">
        <v>106</v>
      </c>
      <c r="BE794" s="190">
        <f>IF(N794="základní",J794,0)</f>
        <v>0</v>
      </c>
      <c r="BF794" s="190">
        <f>IF(N794="snížená",J794,0)</f>
        <v>0</v>
      </c>
      <c r="BG794" s="190">
        <f>IF(N794="zákl. přenesená",J794,0)</f>
        <v>0</v>
      </c>
      <c r="BH794" s="190">
        <f>IF(N794="sníž. přenesená",J794,0)</f>
        <v>0</v>
      </c>
      <c r="BI794" s="190">
        <f>IF(N794="nulová",J794,0)</f>
        <v>0</v>
      </c>
      <c r="BJ794" s="189" t="s">
        <v>38</v>
      </c>
      <c r="BK794" s="190">
        <f>ROUND(I794*H794,2)</f>
        <v>0</v>
      </c>
      <c r="BL794" s="189" t="s">
        <v>189</v>
      </c>
      <c r="BM794" s="189" t="s">
        <v>1193</v>
      </c>
    </row>
    <row r="795" spans="2:65" s="184" customFormat="1" ht="22.5" customHeight="1" x14ac:dyDescent="0.3">
      <c r="B795" s="203"/>
      <c r="C795" s="202" t="s">
        <v>1263</v>
      </c>
      <c r="D795" s="202" t="s">
        <v>108</v>
      </c>
      <c r="E795" s="201" t="s">
        <v>1195</v>
      </c>
      <c r="F795" s="196" t="s">
        <v>1196</v>
      </c>
      <c r="G795" s="200" t="s">
        <v>111</v>
      </c>
      <c r="H795" s="199">
        <v>60.65</v>
      </c>
      <c r="I795" s="198"/>
      <c r="J795" s="197">
        <f>ROUND(I795*H795,2)</f>
        <v>0</v>
      </c>
      <c r="K795" s="196" t="s">
        <v>259</v>
      </c>
      <c r="L795" s="185"/>
      <c r="M795" s="195" t="s">
        <v>1</v>
      </c>
      <c r="N795" s="220" t="s">
        <v>26</v>
      </c>
      <c r="O795" s="219"/>
      <c r="P795" s="218">
        <f>O795*H795</f>
        <v>0</v>
      </c>
      <c r="Q795" s="218">
        <v>0</v>
      </c>
      <c r="R795" s="218">
        <f>Q795*H795</f>
        <v>0</v>
      </c>
      <c r="S795" s="218">
        <v>0</v>
      </c>
      <c r="T795" s="217">
        <f>S795*H795</f>
        <v>0</v>
      </c>
      <c r="AR795" s="189" t="s">
        <v>113</v>
      </c>
      <c r="AT795" s="189" t="s">
        <v>108</v>
      </c>
      <c r="AU795" s="189" t="s">
        <v>42</v>
      </c>
      <c r="AY795" s="189" t="s">
        <v>106</v>
      </c>
      <c r="BE795" s="190">
        <f>IF(N795="základní",J795,0)</f>
        <v>0</v>
      </c>
      <c r="BF795" s="190">
        <f>IF(N795="snížená",J795,0)</f>
        <v>0</v>
      </c>
      <c r="BG795" s="190">
        <f>IF(N795="zákl. přenesená",J795,0)</f>
        <v>0</v>
      </c>
      <c r="BH795" s="190">
        <f>IF(N795="sníž. přenesená",J795,0)</f>
        <v>0</v>
      </c>
      <c r="BI795" s="190">
        <f>IF(N795="nulová",J795,0)</f>
        <v>0</v>
      </c>
      <c r="BJ795" s="189" t="s">
        <v>38</v>
      </c>
      <c r="BK795" s="190">
        <f>ROUND(I795*H795,2)</f>
        <v>0</v>
      </c>
      <c r="BL795" s="189" t="s">
        <v>113</v>
      </c>
      <c r="BM795" s="189" t="s">
        <v>1197</v>
      </c>
    </row>
    <row r="796" spans="2:65" s="239" customFormat="1" x14ac:dyDescent="0.3">
      <c r="B796" s="244"/>
      <c r="D796" s="232" t="s">
        <v>115</v>
      </c>
      <c r="E796" s="240" t="s">
        <v>1</v>
      </c>
      <c r="F796" s="246" t="s">
        <v>270</v>
      </c>
      <c r="H796" s="240" t="s">
        <v>1</v>
      </c>
      <c r="I796" s="245"/>
      <c r="L796" s="244"/>
      <c r="M796" s="243"/>
      <c r="N796" s="242"/>
      <c r="O796" s="242"/>
      <c r="P796" s="242"/>
      <c r="Q796" s="242"/>
      <c r="R796" s="242"/>
      <c r="S796" s="242"/>
      <c r="T796" s="241"/>
      <c r="AT796" s="240" t="s">
        <v>115</v>
      </c>
      <c r="AU796" s="240" t="s">
        <v>42</v>
      </c>
      <c r="AV796" s="239" t="s">
        <v>38</v>
      </c>
      <c r="AW796" s="239" t="s">
        <v>19</v>
      </c>
      <c r="AX796" s="239" t="s">
        <v>37</v>
      </c>
      <c r="AY796" s="240" t="s">
        <v>106</v>
      </c>
    </row>
    <row r="797" spans="2:65" s="223" customFormat="1" x14ac:dyDescent="0.3">
      <c r="B797" s="228"/>
      <c r="D797" s="232" t="s">
        <v>115</v>
      </c>
      <c r="E797" s="224" t="s">
        <v>1</v>
      </c>
      <c r="F797" s="231" t="s">
        <v>1198</v>
      </c>
      <c r="H797" s="230">
        <v>24.6</v>
      </c>
      <c r="I797" s="229"/>
      <c r="L797" s="228"/>
      <c r="M797" s="227"/>
      <c r="N797" s="226"/>
      <c r="O797" s="226"/>
      <c r="P797" s="226"/>
      <c r="Q797" s="226"/>
      <c r="R797" s="226"/>
      <c r="S797" s="226"/>
      <c r="T797" s="225"/>
      <c r="AT797" s="224" t="s">
        <v>115</v>
      </c>
      <c r="AU797" s="224" t="s">
        <v>42</v>
      </c>
      <c r="AV797" s="223" t="s">
        <v>42</v>
      </c>
      <c r="AW797" s="223" t="s">
        <v>19</v>
      </c>
      <c r="AX797" s="223" t="s">
        <v>37</v>
      </c>
      <c r="AY797" s="224" t="s">
        <v>106</v>
      </c>
    </row>
    <row r="798" spans="2:65" s="223" customFormat="1" x14ac:dyDescent="0.3">
      <c r="B798" s="228"/>
      <c r="D798" s="232" t="s">
        <v>115</v>
      </c>
      <c r="E798" s="224" t="s">
        <v>1</v>
      </c>
      <c r="F798" s="231" t="s">
        <v>1199</v>
      </c>
      <c r="H798" s="230">
        <v>24.15</v>
      </c>
      <c r="I798" s="229"/>
      <c r="L798" s="228"/>
      <c r="M798" s="227"/>
      <c r="N798" s="226"/>
      <c r="O798" s="226"/>
      <c r="P798" s="226"/>
      <c r="Q798" s="226"/>
      <c r="R798" s="226"/>
      <c r="S798" s="226"/>
      <c r="T798" s="225"/>
      <c r="AT798" s="224" t="s">
        <v>115</v>
      </c>
      <c r="AU798" s="224" t="s">
        <v>42</v>
      </c>
      <c r="AV798" s="223" t="s">
        <v>42</v>
      </c>
      <c r="AW798" s="223" t="s">
        <v>19</v>
      </c>
      <c r="AX798" s="223" t="s">
        <v>37</v>
      </c>
      <c r="AY798" s="224" t="s">
        <v>106</v>
      </c>
    </row>
    <row r="799" spans="2:65" s="223" customFormat="1" x14ac:dyDescent="0.3">
      <c r="B799" s="228"/>
      <c r="D799" s="236" t="s">
        <v>115</v>
      </c>
      <c r="E799" s="235" t="s">
        <v>1</v>
      </c>
      <c r="F799" s="234" t="s">
        <v>1200</v>
      </c>
      <c r="H799" s="233">
        <v>11.9</v>
      </c>
      <c r="I799" s="229"/>
      <c r="L799" s="228"/>
      <c r="M799" s="227"/>
      <c r="N799" s="226"/>
      <c r="O799" s="226"/>
      <c r="P799" s="226"/>
      <c r="Q799" s="226"/>
      <c r="R799" s="226"/>
      <c r="S799" s="226"/>
      <c r="T799" s="225"/>
      <c r="AT799" s="224" t="s">
        <v>115</v>
      </c>
      <c r="AU799" s="224" t="s">
        <v>42</v>
      </c>
      <c r="AV799" s="223" t="s">
        <v>42</v>
      </c>
      <c r="AW799" s="223" t="s">
        <v>19</v>
      </c>
      <c r="AX799" s="223" t="s">
        <v>37</v>
      </c>
      <c r="AY799" s="224" t="s">
        <v>106</v>
      </c>
    </row>
    <row r="800" spans="2:65" s="184" customFormat="1" ht="31.5" customHeight="1" x14ac:dyDescent="0.3">
      <c r="B800" s="203"/>
      <c r="C800" s="256" t="s">
        <v>1268</v>
      </c>
      <c r="D800" s="256" t="s">
        <v>175</v>
      </c>
      <c r="E800" s="255" t="s">
        <v>1202</v>
      </c>
      <c r="F800" s="250" t="s">
        <v>1203</v>
      </c>
      <c r="G800" s="254" t="s">
        <v>111</v>
      </c>
      <c r="H800" s="253">
        <v>63.683</v>
      </c>
      <c r="I800" s="252"/>
      <c r="J800" s="251">
        <f>ROUND(I800*H800,2)</f>
        <v>0</v>
      </c>
      <c r="K800" s="250" t="s">
        <v>1</v>
      </c>
      <c r="L800" s="249"/>
      <c r="M800" s="248" t="s">
        <v>1</v>
      </c>
      <c r="N800" s="247" t="s">
        <v>26</v>
      </c>
      <c r="O800" s="219"/>
      <c r="P800" s="218">
        <f>O800*H800</f>
        <v>0</v>
      </c>
      <c r="Q800" s="218">
        <v>3.0000000000000001E-3</v>
      </c>
      <c r="R800" s="218">
        <f>Q800*H800</f>
        <v>0.191049</v>
      </c>
      <c r="S800" s="218">
        <v>0</v>
      </c>
      <c r="T800" s="217">
        <f>S800*H800</f>
        <v>0</v>
      </c>
      <c r="AR800" s="189" t="s">
        <v>149</v>
      </c>
      <c r="AT800" s="189" t="s">
        <v>175</v>
      </c>
      <c r="AU800" s="189" t="s">
        <v>42</v>
      </c>
      <c r="AY800" s="189" t="s">
        <v>106</v>
      </c>
      <c r="BE800" s="190">
        <f>IF(N800="základní",J800,0)</f>
        <v>0</v>
      </c>
      <c r="BF800" s="190">
        <f>IF(N800="snížená",J800,0)</f>
        <v>0</v>
      </c>
      <c r="BG800" s="190">
        <f>IF(N800="zákl. přenesená",J800,0)</f>
        <v>0</v>
      </c>
      <c r="BH800" s="190">
        <f>IF(N800="sníž. přenesená",J800,0)</f>
        <v>0</v>
      </c>
      <c r="BI800" s="190">
        <f>IF(N800="nulová",J800,0)</f>
        <v>0</v>
      </c>
      <c r="BJ800" s="189" t="s">
        <v>38</v>
      </c>
      <c r="BK800" s="190">
        <f>ROUND(I800*H800,2)</f>
        <v>0</v>
      </c>
      <c r="BL800" s="189" t="s">
        <v>113</v>
      </c>
      <c r="BM800" s="189" t="s">
        <v>1204</v>
      </c>
    </row>
    <row r="801" spans="2:65" s="184" customFormat="1" ht="27" x14ac:dyDescent="0.3">
      <c r="B801" s="185"/>
      <c r="D801" s="232" t="s">
        <v>223</v>
      </c>
      <c r="F801" s="260" t="s">
        <v>1205</v>
      </c>
      <c r="I801" s="259"/>
      <c r="L801" s="185"/>
      <c r="M801" s="258"/>
      <c r="N801" s="219"/>
      <c r="O801" s="219"/>
      <c r="P801" s="219"/>
      <c r="Q801" s="219"/>
      <c r="R801" s="219"/>
      <c r="S801" s="219"/>
      <c r="T801" s="257"/>
      <c r="AT801" s="189" t="s">
        <v>223</v>
      </c>
      <c r="AU801" s="189" t="s">
        <v>42</v>
      </c>
    </row>
    <row r="802" spans="2:65" s="223" customFormat="1" x14ac:dyDescent="0.3">
      <c r="B802" s="228"/>
      <c r="D802" s="236" t="s">
        <v>115</v>
      </c>
      <c r="F802" s="234" t="s">
        <v>1206</v>
      </c>
      <c r="H802" s="233">
        <v>63.683</v>
      </c>
      <c r="I802" s="229"/>
      <c r="L802" s="228"/>
      <c r="M802" s="227"/>
      <c r="N802" s="226"/>
      <c r="O802" s="226"/>
      <c r="P802" s="226"/>
      <c r="Q802" s="226"/>
      <c r="R802" s="226"/>
      <c r="S802" s="226"/>
      <c r="T802" s="225"/>
      <c r="AT802" s="224" t="s">
        <v>115</v>
      </c>
      <c r="AU802" s="224" t="s">
        <v>42</v>
      </c>
      <c r="AV802" s="223" t="s">
        <v>42</v>
      </c>
      <c r="AW802" s="223" t="s">
        <v>2</v>
      </c>
      <c r="AX802" s="223" t="s">
        <v>38</v>
      </c>
      <c r="AY802" s="224" t="s">
        <v>106</v>
      </c>
    </row>
    <row r="803" spans="2:65" s="184" customFormat="1" ht="22.5" customHeight="1" x14ac:dyDescent="0.3">
      <c r="B803" s="203"/>
      <c r="C803" s="202" t="s">
        <v>1273</v>
      </c>
      <c r="D803" s="202" t="s">
        <v>108</v>
      </c>
      <c r="E803" s="201" t="s">
        <v>1208</v>
      </c>
      <c r="F803" s="196" t="s">
        <v>1209</v>
      </c>
      <c r="G803" s="200" t="s">
        <v>111</v>
      </c>
      <c r="H803" s="199">
        <v>13.962999999999999</v>
      </c>
      <c r="I803" s="198"/>
      <c r="J803" s="197">
        <f>ROUND(I803*H803,2)</f>
        <v>0</v>
      </c>
      <c r="K803" s="196" t="s">
        <v>259</v>
      </c>
      <c r="L803" s="185"/>
      <c r="M803" s="195" t="s">
        <v>1</v>
      </c>
      <c r="N803" s="220" t="s">
        <v>26</v>
      </c>
      <c r="O803" s="219"/>
      <c r="P803" s="218">
        <f>O803*H803</f>
        <v>0</v>
      </c>
      <c r="Q803" s="218">
        <v>0</v>
      </c>
      <c r="R803" s="218">
        <f>Q803*H803</f>
        <v>0</v>
      </c>
      <c r="S803" s="218">
        <v>0</v>
      </c>
      <c r="T803" s="217">
        <f>S803*H803</f>
        <v>0</v>
      </c>
      <c r="AR803" s="189" t="s">
        <v>189</v>
      </c>
      <c r="AT803" s="189" t="s">
        <v>108</v>
      </c>
      <c r="AU803" s="189" t="s">
        <v>42</v>
      </c>
      <c r="AY803" s="189" t="s">
        <v>106</v>
      </c>
      <c r="BE803" s="190">
        <f>IF(N803="základní",J803,0)</f>
        <v>0</v>
      </c>
      <c r="BF803" s="190">
        <f>IF(N803="snížená",J803,0)</f>
        <v>0</v>
      </c>
      <c r="BG803" s="190">
        <f>IF(N803="zákl. přenesená",J803,0)</f>
        <v>0</v>
      </c>
      <c r="BH803" s="190">
        <f>IF(N803="sníž. přenesená",J803,0)</f>
        <v>0</v>
      </c>
      <c r="BI803" s="190">
        <f>IF(N803="nulová",J803,0)</f>
        <v>0</v>
      </c>
      <c r="BJ803" s="189" t="s">
        <v>38</v>
      </c>
      <c r="BK803" s="190">
        <f>ROUND(I803*H803,2)</f>
        <v>0</v>
      </c>
      <c r="BL803" s="189" t="s">
        <v>189</v>
      </c>
      <c r="BM803" s="189" t="s">
        <v>1210</v>
      </c>
    </row>
    <row r="804" spans="2:65" s="239" customFormat="1" x14ac:dyDescent="0.3">
      <c r="B804" s="244"/>
      <c r="D804" s="232" t="s">
        <v>115</v>
      </c>
      <c r="E804" s="240" t="s">
        <v>1</v>
      </c>
      <c r="F804" s="246" t="s">
        <v>270</v>
      </c>
      <c r="H804" s="240" t="s">
        <v>1</v>
      </c>
      <c r="I804" s="245"/>
      <c r="L804" s="244"/>
      <c r="M804" s="243"/>
      <c r="N804" s="242"/>
      <c r="O804" s="242"/>
      <c r="P804" s="242"/>
      <c r="Q804" s="242"/>
      <c r="R804" s="242"/>
      <c r="S804" s="242"/>
      <c r="T804" s="241"/>
      <c r="AT804" s="240" t="s">
        <v>115</v>
      </c>
      <c r="AU804" s="240" t="s">
        <v>42</v>
      </c>
      <c r="AV804" s="239" t="s">
        <v>38</v>
      </c>
      <c r="AW804" s="239" t="s">
        <v>19</v>
      </c>
      <c r="AX804" s="239" t="s">
        <v>37</v>
      </c>
      <c r="AY804" s="240" t="s">
        <v>106</v>
      </c>
    </row>
    <row r="805" spans="2:65" s="223" customFormat="1" x14ac:dyDescent="0.3">
      <c r="B805" s="228"/>
      <c r="D805" s="232" t="s">
        <v>115</v>
      </c>
      <c r="E805" s="224" t="s">
        <v>1</v>
      </c>
      <c r="F805" s="231" t="s">
        <v>1211</v>
      </c>
      <c r="H805" s="230">
        <v>6.85</v>
      </c>
      <c r="I805" s="229"/>
      <c r="L805" s="228"/>
      <c r="M805" s="227"/>
      <c r="N805" s="226"/>
      <c r="O805" s="226"/>
      <c r="P805" s="226"/>
      <c r="Q805" s="226"/>
      <c r="R805" s="226"/>
      <c r="S805" s="226"/>
      <c r="T805" s="225"/>
      <c r="AT805" s="224" t="s">
        <v>115</v>
      </c>
      <c r="AU805" s="224" t="s">
        <v>42</v>
      </c>
      <c r="AV805" s="223" t="s">
        <v>42</v>
      </c>
      <c r="AW805" s="223" t="s">
        <v>19</v>
      </c>
      <c r="AX805" s="223" t="s">
        <v>37</v>
      </c>
      <c r="AY805" s="224" t="s">
        <v>106</v>
      </c>
    </row>
    <row r="806" spans="2:65" s="223" customFormat="1" x14ac:dyDescent="0.3">
      <c r="B806" s="228"/>
      <c r="D806" s="232" t="s">
        <v>115</v>
      </c>
      <c r="E806" s="224" t="s">
        <v>1</v>
      </c>
      <c r="F806" s="231" t="s">
        <v>1212</v>
      </c>
      <c r="H806" s="230">
        <v>6.4130000000000003</v>
      </c>
      <c r="I806" s="229"/>
      <c r="L806" s="228"/>
      <c r="M806" s="227"/>
      <c r="N806" s="226"/>
      <c r="O806" s="226"/>
      <c r="P806" s="226"/>
      <c r="Q806" s="226"/>
      <c r="R806" s="226"/>
      <c r="S806" s="226"/>
      <c r="T806" s="225"/>
      <c r="AT806" s="224" t="s">
        <v>115</v>
      </c>
      <c r="AU806" s="224" t="s">
        <v>42</v>
      </c>
      <c r="AV806" s="223" t="s">
        <v>42</v>
      </c>
      <c r="AW806" s="223" t="s">
        <v>19</v>
      </c>
      <c r="AX806" s="223" t="s">
        <v>37</v>
      </c>
      <c r="AY806" s="224" t="s">
        <v>106</v>
      </c>
    </row>
    <row r="807" spans="2:65" s="223" customFormat="1" x14ac:dyDescent="0.3">
      <c r="B807" s="228"/>
      <c r="D807" s="236" t="s">
        <v>115</v>
      </c>
      <c r="E807" s="235" t="s">
        <v>1</v>
      </c>
      <c r="F807" s="234" t="s">
        <v>1213</v>
      </c>
      <c r="H807" s="233">
        <v>0.7</v>
      </c>
      <c r="I807" s="229"/>
      <c r="L807" s="228"/>
      <c r="M807" s="227"/>
      <c r="N807" s="226"/>
      <c r="O807" s="226"/>
      <c r="P807" s="226"/>
      <c r="Q807" s="226"/>
      <c r="R807" s="226"/>
      <c r="S807" s="226"/>
      <c r="T807" s="225"/>
      <c r="AT807" s="224" t="s">
        <v>115</v>
      </c>
      <c r="AU807" s="224" t="s">
        <v>42</v>
      </c>
      <c r="AV807" s="223" t="s">
        <v>42</v>
      </c>
      <c r="AW807" s="223" t="s">
        <v>19</v>
      </c>
      <c r="AX807" s="223" t="s">
        <v>37</v>
      </c>
      <c r="AY807" s="224" t="s">
        <v>106</v>
      </c>
    </row>
    <row r="808" spans="2:65" s="184" customFormat="1" ht="31.5" customHeight="1" x14ac:dyDescent="0.3">
      <c r="B808" s="203"/>
      <c r="C808" s="256" t="s">
        <v>1276</v>
      </c>
      <c r="D808" s="256" t="s">
        <v>175</v>
      </c>
      <c r="E808" s="255" t="s">
        <v>1215</v>
      </c>
      <c r="F808" s="250" t="s">
        <v>1216</v>
      </c>
      <c r="G808" s="254" t="s">
        <v>111</v>
      </c>
      <c r="H808" s="253">
        <v>14.661</v>
      </c>
      <c r="I808" s="252"/>
      <c r="J808" s="251">
        <f>ROUND(I808*H808,2)</f>
        <v>0</v>
      </c>
      <c r="K808" s="250" t="s">
        <v>1</v>
      </c>
      <c r="L808" s="249"/>
      <c r="M808" s="248" t="s">
        <v>1</v>
      </c>
      <c r="N808" s="247" t="s">
        <v>26</v>
      </c>
      <c r="O808" s="219"/>
      <c r="P808" s="218">
        <f>O808*H808</f>
        <v>0</v>
      </c>
      <c r="Q808" s="218">
        <v>3.0000000000000001E-3</v>
      </c>
      <c r="R808" s="218">
        <f>Q808*H808</f>
        <v>4.3983000000000001E-2</v>
      </c>
      <c r="S808" s="218">
        <v>0</v>
      </c>
      <c r="T808" s="217">
        <f>S808*H808</f>
        <v>0</v>
      </c>
      <c r="AR808" s="189" t="s">
        <v>149</v>
      </c>
      <c r="AT808" s="189" t="s">
        <v>175</v>
      </c>
      <c r="AU808" s="189" t="s">
        <v>42</v>
      </c>
      <c r="AY808" s="189" t="s">
        <v>106</v>
      </c>
      <c r="BE808" s="190">
        <f>IF(N808="základní",J808,0)</f>
        <v>0</v>
      </c>
      <c r="BF808" s="190">
        <f>IF(N808="snížená",J808,0)</f>
        <v>0</v>
      </c>
      <c r="BG808" s="190">
        <f>IF(N808="zákl. přenesená",J808,0)</f>
        <v>0</v>
      </c>
      <c r="BH808" s="190">
        <f>IF(N808="sníž. přenesená",J808,0)</f>
        <v>0</v>
      </c>
      <c r="BI808" s="190">
        <f>IF(N808="nulová",J808,0)</f>
        <v>0</v>
      </c>
      <c r="BJ808" s="189" t="s">
        <v>38</v>
      </c>
      <c r="BK808" s="190">
        <f>ROUND(I808*H808,2)</f>
        <v>0</v>
      </c>
      <c r="BL808" s="189" t="s">
        <v>113</v>
      </c>
      <c r="BM808" s="189" t="s">
        <v>1217</v>
      </c>
    </row>
    <row r="809" spans="2:65" s="184" customFormat="1" ht="27" x14ac:dyDescent="0.3">
      <c r="B809" s="185"/>
      <c r="D809" s="232" t="s">
        <v>223</v>
      </c>
      <c r="F809" s="260" t="s">
        <v>1205</v>
      </c>
      <c r="I809" s="259"/>
      <c r="L809" s="185"/>
      <c r="M809" s="258"/>
      <c r="N809" s="219"/>
      <c r="O809" s="219"/>
      <c r="P809" s="219"/>
      <c r="Q809" s="219"/>
      <c r="R809" s="219"/>
      <c r="S809" s="219"/>
      <c r="T809" s="257"/>
      <c r="AT809" s="189" t="s">
        <v>223</v>
      </c>
      <c r="AU809" s="189" t="s">
        <v>42</v>
      </c>
    </row>
    <row r="810" spans="2:65" s="223" customFormat="1" x14ac:dyDescent="0.3">
      <c r="B810" s="228"/>
      <c r="D810" s="236" t="s">
        <v>115</v>
      </c>
      <c r="F810" s="234" t="s">
        <v>1218</v>
      </c>
      <c r="H810" s="233">
        <v>14.661</v>
      </c>
      <c r="I810" s="229"/>
      <c r="L810" s="228"/>
      <c r="M810" s="227"/>
      <c r="N810" s="226"/>
      <c r="O810" s="226"/>
      <c r="P810" s="226"/>
      <c r="Q810" s="226"/>
      <c r="R810" s="226"/>
      <c r="S810" s="226"/>
      <c r="T810" s="225"/>
      <c r="AT810" s="224" t="s">
        <v>115</v>
      </c>
      <c r="AU810" s="224" t="s">
        <v>42</v>
      </c>
      <c r="AV810" s="223" t="s">
        <v>42</v>
      </c>
      <c r="AW810" s="223" t="s">
        <v>2</v>
      </c>
      <c r="AX810" s="223" t="s">
        <v>38</v>
      </c>
      <c r="AY810" s="224" t="s">
        <v>106</v>
      </c>
    </row>
    <row r="811" spans="2:65" s="184" customFormat="1" ht="22.5" customHeight="1" x14ac:dyDescent="0.3">
      <c r="B811" s="203"/>
      <c r="C811" s="202" t="s">
        <v>1280</v>
      </c>
      <c r="D811" s="202" t="s">
        <v>108</v>
      </c>
      <c r="E811" s="201" t="s">
        <v>1220</v>
      </c>
      <c r="F811" s="196" t="s">
        <v>1221</v>
      </c>
      <c r="G811" s="200" t="s">
        <v>160</v>
      </c>
      <c r="H811" s="199">
        <v>2.1629999999999998</v>
      </c>
      <c r="I811" s="198"/>
      <c r="J811" s="197">
        <f>ROUND(I811*H811,2)</f>
        <v>0</v>
      </c>
      <c r="K811" s="196" t="s">
        <v>259</v>
      </c>
      <c r="L811" s="185"/>
      <c r="M811" s="195" t="s">
        <v>1</v>
      </c>
      <c r="N811" s="220" t="s">
        <v>26</v>
      </c>
      <c r="O811" s="219"/>
      <c r="P811" s="218">
        <f>O811*H811</f>
        <v>0</v>
      </c>
      <c r="Q811" s="218">
        <v>0</v>
      </c>
      <c r="R811" s="218">
        <f>Q811*H811</f>
        <v>0</v>
      </c>
      <c r="S811" s="218">
        <v>0</v>
      </c>
      <c r="T811" s="217">
        <f>S811*H811</f>
        <v>0</v>
      </c>
      <c r="AR811" s="189" t="s">
        <v>189</v>
      </c>
      <c r="AT811" s="189" t="s">
        <v>108</v>
      </c>
      <c r="AU811" s="189" t="s">
        <v>42</v>
      </c>
      <c r="AY811" s="189" t="s">
        <v>106</v>
      </c>
      <c r="BE811" s="190">
        <f>IF(N811="základní",J811,0)</f>
        <v>0</v>
      </c>
      <c r="BF811" s="190">
        <f>IF(N811="snížená",J811,0)</f>
        <v>0</v>
      </c>
      <c r="BG811" s="190">
        <f>IF(N811="zákl. přenesená",J811,0)</f>
        <v>0</v>
      </c>
      <c r="BH811" s="190">
        <f>IF(N811="sníž. přenesená",J811,0)</f>
        <v>0</v>
      </c>
      <c r="BI811" s="190">
        <f>IF(N811="nulová",J811,0)</f>
        <v>0</v>
      </c>
      <c r="BJ811" s="189" t="s">
        <v>38</v>
      </c>
      <c r="BK811" s="190">
        <f>ROUND(I811*H811,2)</f>
        <v>0</v>
      </c>
      <c r="BL811" s="189" t="s">
        <v>189</v>
      </c>
      <c r="BM811" s="189" t="s">
        <v>1222</v>
      </c>
    </row>
    <row r="812" spans="2:65" s="204" customFormat="1" ht="29.85" customHeight="1" x14ac:dyDescent="0.3">
      <c r="B812" s="212"/>
      <c r="D812" s="216" t="s">
        <v>36</v>
      </c>
      <c r="E812" s="215" t="s">
        <v>1223</v>
      </c>
      <c r="F812" s="215" t="s">
        <v>1224</v>
      </c>
      <c r="I812" s="214"/>
      <c r="J812" s="213">
        <f>BK812</f>
        <v>0</v>
      </c>
      <c r="L812" s="212"/>
      <c r="M812" s="211"/>
      <c r="N812" s="209"/>
      <c r="O812" s="209"/>
      <c r="P812" s="210">
        <f>SUM(P813:P863)</f>
        <v>0</v>
      </c>
      <c r="Q812" s="209"/>
      <c r="R812" s="210">
        <f>SUM(R813:R863)</f>
        <v>0.5805985600000001</v>
      </c>
      <c r="S812" s="209"/>
      <c r="T812" s="208">
        <f>SUM(T813:T863)</f>
        <v>0.71388910000000005</v>
      </c>
      <c r="AR812" s="206" t="s">
        <v>42</v>
      </c>
      <c r="AT812" s="207" t="s">
        <v>36</v>
      </c>
      <c r="AU812" s="207" t="s">
        <v>38</v>
      </c>
      <c r="AY812" s="206" t="s">
        <v>106</v>
      </c>
      <c r="BK812" s="205">
        <f>SUM(BK813:BK863)</f>
        <v>0</v>
      </c>
    </row>
    <row r="813" spans="2:65" s="184" customFormat="1" ht="22.5" customHeight="1" x14ac:dyDescent="0.3">
      <c r="B813" s="203"/>
      <c r="C813" s="202" t="s">
        <v>1285</v>
      </c>
      <c r="D813" s="202" t="s">
        <v>108</v>
      </c>
      <c r="E813" s="201" t="s">
        <v>1226</v>
      </c>
      <c r="F813" s="196" t="s">
        <v>1227</v>
      </c>
      <c r="G813" s="200" t="s">
        <v>111</v>
      </c>
      <c r="H813" s="199">
        <v>7.08</v>
      </c>
      <c r="I813" s="198"/>
      <c r="J813" s="197">
        <f>ROUND(I813*H813,2)</f>
        <v>0</v>
      </c>
      <c r="K813" s="196" t="s">
        <v>259</v>
      </c>
      <c r="L813" s="185"/>
      <c r="M813" s="195" t="s">
        <v>1</v>
      </c>
      <c r="N813" s="220" t="s">
        <v>26</v>
      </c>
      <c r="O813" s="219"/>
      <c r="P813" s="218">
        <f>O813*H813</f>
        <v>0</v>
      </c>
      <c r="Q813" s="218">
        <v>0</v>
      </c>
      <c r="R813" s="218">
        <f>Q813*H813</f>
        <v>0</v>
      </c>
      <c r="S813" s="218">
        <v>5.94E-3</v>
      </c>
      <c r="T813" s="217">
        <f>S813*H813</f>
        <v>4.2055200000000001E-2</v>
      </c>
      <c r="AR813" s="189" t="s">
        <v>189</v>
      </c>
      <c r="AT813" s="189" t="s">
        <v>108</v>
      </c>
      <c r="AU813" s="189" t="s">
        <v>42</v>
      </c>
      <c r="AY813" s="189" t="s">
        <v>106</v>
      </c>
      <c r="BE813" s="190">
        <f>IF(N813="základní",J813,0)</f>
        <v>0</v>
      </c>
      <c r="BF813" s="190">
        <f>IF(N813="snížená",J813,0)</f>
        <v>0</v>
      </c>
      <c r="BG813" s="190">
        <f>IF(N813="zákl. přenesená",J813,0)</f>
        <v>0</v>
      </c>
      <c r="BH813" s="190">
        <f>IF(N813="sníž. přenesená",J813,0)</f>
        <v>0</v>
      </c>
      <c r="BI813" s="190">
        <f>IF(N813="nulová",J813,0)</f>
        <v>0</v>
      </c>
      <c r="BJ813" s="189" t="s">
        <v>38</v>
      </c>
      <c r="BK813" s="190">
        <f>ROUND(I813*H813,2)</f>
        <v>0</v>
      </c>
      <c r="BL813" s="189" t="s">
        <v>189</v>
      </c>
      <c r="BM813" s="189" t="s">
        <v>1228</v>
      </c>
    </row>
    <row r="814" spans="2:65" s="223" customFormat="1" x14ac:dyDescent="0.3">
      <c r="B814" s="228"/>
      <c r="D814" s="236" t="s">
        <v>115</v>
      </c>
      <c r="E814" s="235" t="s">
        <v>1</v>
      </c>
      <c r="F814" s="234" t="s">
        <v>1229</v>
      </c>
      <c r="H814" s="233">
        <v>7.08</v>
      </c>
      <c r="I814" s="229"/>
      <c r="L814" s="228"/>
      <c r="M814" s="227"/>
      <c r="N814" s="226"/>
      <c r="O814" s="226"/>
      <c r="P814" s="226"/>
      <c r="Q814" s="226"/>
      <c r="R814" s="226"/>
      <c r="S814" s="226"/>
      <c r="T814" s="225"/>
      <c r="AT814" s="224" t="s">
        <v>115</v>
      </c>
      <c r="AU814" s="224" t="s">
        <v>42</v>
      </c>
      <c r="AV814" s="223" t="s">
        <v>42</v>
      </c>
      <c r="AW814" s="223" t="s">
        <v>19</v>
      </c>
      <c r="AX814" s="223" t="s">
        <v>37</v>
      </c>
      <c r="AY814" s="224" t="s">
        <v>106</v>
      </c>
    </row>
    <row r="815" spans="2:65" s="184" customFormat="1" ht="22.5" customHeight="1" x14ac:dyDescent="0.3">
      <c r="B815" s="203"/>
      <c r="C815" s="202" t="s">
        <v>1290</v>
      </c>
      <c r="D815" s="202" t="s">
        <v>108</v>
      </c>
      <c r="E815" s="201" t="s">
        <v>1231</v>
      </c>
      <c r="F815" s="196" t="s">
        <v>1232</v>
      </c>
      <c r="G815" s="200" t="s">
        <v>335</v>
      </c>
      <c r="H815" s="199">
        <v>12.48</v>
      </c>
      <c r="I815" s="198"/>
      <c r="J815" s="197">
        <f>ROUND(I815*H815,2)</f>
        <v>0</v>
      </c>
      <c r="K815" s="196" t="s">
        <v>259</v>
      </c>
      <c r="L815" s="185"/>
      <c r="M815" s="195" t="s">
        <v>1</v>
      </c>
      <c r="N815" s="220" t="s">
        <v>26</v>
      </c>
      <c r="O815" s="219"/>
      <c r="P815" s="218">
        <f>O815*H815</f>
        <v>0</v>
      </c>
      <c r="Q815" s="218">
        <v>0</v>
      </c>
      <c r="R815" s="218">
        <f>Q815*H815</f>
        <v>0</v>
      </c>
      <c r="S815" s="218">
        <v>0</v>
      </c>
      <c r="T815" s="217">
        <f>S815*H815</f>
        <v>0</v>
      </c>
      <c r="AR815" s="189" t="s">
        <v>189</v>
      </c>
      <c r="AT815" s="189" t="s">
        <v>108</v>
      </c>
      <c r="AU815" s="189" t="s">
        <v>42</v>
      </c>
      <c r="AY815" s="189" t="s">
        <v>106</v>
      </c>
      <c r="BE815" s="190">
        <f>IF(N815="základní",J815,0)</f>
        <v>0</v>
      </c>
      <c r="BF815" s="190">
        <f>IF(N815="snížená",J815,0)</f>
        <v>0</v>
      </c>
      <c r="BG815" s="190">
        <f>IF(N815="zákl. přenesená",J815,0)</f>
        <v>0</v>
      </c>
      <c r="BH815" s="190">
        <f>IF(N815="sníž. přenesená",J815,0)</f>
        <v>0</v>
      </c>
      <c r="BI815" s="190">
        <f>IF(N815="nulová",J815,0)</f>
        <v>0</v>
      </c>
      <c r="BJ815" s="189" t="s">
        <v>38</v>
      </c>
      <c r="BK815" s="190">
        <f>ROUND(I815*H815,2)</f>
        <v>0</v>
      </c>
      <c r="BL815" s="189" t="s">
        <v>189</v>
      </c>
      <c r="BM815" s="189" t="s">
        <v>1233</v>
      </c>
    </row>
    <row r="816" spans="2:65" s="223" customFormat="1" x14ac:dyDescent="0.3">
      <c r="B816" s="228"/>
      <c r="D816" s="232" t="s">
        <v>115</v>
      </c>
      <c r="E816" s="224" t="s">
        <v>1</v>
      </c>
      <c r="F816" s="231" t="s">
        <v>1234</v>
      </c>
      <c r="H816" s="230">
        <v>10.56</v>
      </c>
      <c r="I816" s="229"/>
      <c r="L816" s="228"/>
      <c r="M816" s="227"/>
      <c r="N816" s="226"/>
      <c r="O816" s="226"/>
      <c r="P816" s="226"/>
      <c r="Q816" s="226"/>
      <c r="R816" s="226"/>
      <c r="S816" s="226"/>
      <c r="T816" s="225"/>
      <c r="AT816" s="224" t="s">
        <v>115</v>
      </c>
      <c r="AU816" s="224" t="s">
        <v>42</v>
      </c>
      <c r="AV816" s="223" t="s">
        <v>42</v>
      </c>
      <c r="AW816" s="223" t="s">
        <v>19</v>
      </c>
      <c r="AX816" s="223" t="s">
        <v>37</v>
      </c>
      <c r="AY816" s="224" t="s">
        <v>106</v>
      </c>
    </row>
    <row r="817" spans="2:65" s="223" customFormat="1" x14ac:dyDescent="0.3">
      <c r="B817" s="228"/>
      <c r="D817" s="236" t="s">
        <v>115</v>
      </c>
      <c r="E817" s="235" t="s">
        <v>1</v>
      </c>
      <c r="F817" s="234" t="s">
        <v>1235</v>
      </c>
      <c r="H817" s="233">
        <v>1.92</v>
      </c>
      <c r="I817" s="229"/>
      <c r="L817" s="228"/>
      <c r="M817" s="227"/>
      <c r="N817" s="226"/>
      <c r="O817" s="226"/>
      <c r="P817" s="226"/>
      <c r="Q817" s="226"/>
      <c r="R817" s="226"/>
      <c r="S817" s="226"/>
      <c r="T817" s="225"/>
      <c r="AT817" s="224" t="s">
        <v>115</v>
      </c>
      <c r="AU817" s="224" t="s">
        <v>42</v>
      </c>
      <c r="AV817" s="223" t="s">
        <v>42</v>
      </c>
      <c r="AW817" s="223" t="s">
        <v>19</v>
      </c>
      <c r="AX817" s="223" t="s">
        <v>37</v>
      </c>
      <c r="AY817" s="224" t="s">
        <v>106</v>
      </c>
    </row>
    <row r="818" spans="2:65" s="184" customFormat="1" ht="22.5" customHeight="1" x14ac:dyDescent="0.3">
      <c r="B818" s="203"/>
      <c r="C818" s="256" t="s">
        <v>1294</v>
      </c>
      <c r="D818" s="256" t="s">
        <v>175</v>
      </c>
      <c r="E818" s="255" t="s">
        <v>1237</v>
      </c>
      <c r="F818" s="250" t="s">
        <v>1238</v>
      </c>
      <c r="G818" s="254" t="s">
        <v>111</v>
      </c>
      <c r="H818" s="253">
        <v>14.352</v>
      </c>
      <c r="I818" s="252"/>
      <c r="J818" s="251">
        <f>ROUND(I818*H818,2)</f>
        <v>0</v>
      </c>
      <c r="K818" s="250" t="s">
        <v>259</v>
      </c>
      <c r="L818" s="249"/>
      <c r="M818" s="248" t="s">
        <v>1</v>
      </c>
      <c r="N818" s="247" t="s">
        <v>26</v>
      </c>
      <c r="O818" s="219"/>
      <c r="P818" s="218">
        <f>O818*H818</f>
        <v>0</v>
      </c>
      <c r="Q818" s="218">
        <v>3.8000000000000002E-4</v>
      </c>
      <c r="R818" s="218">
        <f>Q818*H818</f>
        <v>5.4537600000000002E-3</v>
      </c>
      <c r="S818" s="218">
        <v>0</v>
      </c>
      <c r="T818" s="217">
        <f>S818*H818</f>
        <v>0</v>
      </c>
      <c r="AR818" s="189" t="s">
        <v>293</v>
      </c>
      <c r="AT818" s="189" t="s">
        <v>175</v>
      </c>
      <c r="AU818" s="189" t="s">
        <v>42</v>
      </c>
      <c r="AY818" s="189" t="s">
        <v>106</v>
      </c>
      <c r="BE818" s="190">
        <f>IF(N818="základní",J818,0)</f>
        <v>0</v>
      </c>
      <c r="BF818" s="190">
        <f>IF(N818="snížená",J818,0)</f>
        <v>0</v>
      </c>
      <c r="BG818" s="190">
        <f>IF(N818="zákl. přenesená",J818,0)</f>
        <v>0</v>
      </c>
      <c r="BH818" s="190">
        <f>IF(N818="sníž. přenesená",J818,0)</f>
        <v>0</v>
      </c>
      <c r="BI818" s="190">
        <f>IF(N818="nulová",J818,0)</f>
        <v>0</v>
      </c>
      <c r="BJ818" s="189" t="s">
        <v>38</v>
      </c>
      <c r="BK818" s="190">
        <f>ROUND(I818*H818,2)</f>
        <v>0</v>
      </c>
      <c r="BL818" s="189" t="s">
        <v>189</v>
      </c>
      <c r="BM818" s="189" t="s">
        <v>1239</v>
      </c>
    </row>
    <row r="819" spans="2:65" s="184" customFormat="1" ht="94.5" x14ac:dyDescent="0.3">
      <c r="B819" s="185"/>
      <c r="D819" s="232" t="s">
        <v>223</v>
      </c>
      <c r="F819" s="260" t="s">
        <v>1240</v>
      </c>
      <c r="I819" s="259"/>
      <c r="L819" s="185"/>
      <c r="M819" s="258"/>
      <c r="N819" s="219"/>
      <c r="O819" s="219"/>
      <c r="P819" s="219"/>
      <c r="Q819" s="219"/>
      <c r="R819" s="219"/>
      <c r="S819" s="219"/>
      <c r="T819" s="257"/>
      <c r="AT819" s="189" t="s">
        <v>223</v>
      </c>
      <c r="AU819" s="189" t="s">
        <v>42</v>
      </c>
    </row>
    <row r="820" spans="2:65" s="223" customFormat="1" x14ac:dyDescent="0.3">
      <c r="B820" s="228"/>
      <c r="D820" s="236" t="s">
        <v>115</v>
      </c>
      <c r="F820" s="234" t="s">
        <v>1241</v>
      </c>
      <c r="H820" s="233">
        <v>14.352</v>
      </c>
      <c r="I820" s="229"/>
      <c r="L820" s="228"/>
      <c r="M820" s="227"/>
      <c r="N820" s="226"/>
      <c r="O820" s="226"/>
      <c r="P820" s="226"/>
      <c r="Q820" s="226"/>
      <c r="R820" s="226"/>
      <c r="S820" s="226"/>
      <c r="T820" s="225"/>
      <c r="AT820" s="224" t="s">
        <v>115</v>
      </c>
      <c r="AU820" s="224" t="s">
        <v>42</v>
      </c>
      <c r="AV820" s="223" t="s">
        <v>42</v>
      </c>
      <c r="AW820" s="223" t="s">
        <v>2</v>
      </c>
      <c r="AX820" s="223" t="s">
        <v>38</v>
      </c>
      <c r="AY820" s="224" t="s">
        <v>106</v>
      </c>
    </row>
    <row r="821" spans="2:65" s="184" customFormat="1" ht="22.5" customHeight="1" x14ac:dyDescent="0.3">
      <c r="B821" s="203"/>
      <c r="C821" s="202" t="s">
        <v>1300</v>
      </c>
      <c r="D821" s="202" t="s">
        <v>108</v>
      </c>
      <c r="E821" s="201" t="s">
        <v>1243</v>
      </c>
      <c r="F821" s="196" t="s">
        <v>1244</v>
      </c>
      <c r="G821" s="200" t="s">
        <v>335</v>
      </c>
      <c r="H821" s="199">
        <v>42.57</v>
      </c>
      <c r="I821" s="198"/>
      <c r="J821" s="197">
        <f>ROUND(I821*H821,2)</f>
        <v>0</v>
      </c>
      <c r="K821" s="196" t="s">
        <v>259</v>
      </c>
      <c r="L821" s="185"/>
      <c r="M821" s="195" t="s">
        <v>1</v>
      </c>
      <c r="N821" s="220" t="s">
        <v>26</v>
      </c>
      <c r="O821" s="219"/>
      <c r="P821" s="218">
        <f>O821*H821</f>
        <v>0</v>
      </c>
      <c r="Q821" s="218">
        <v>0</v>
      </c>
      <c r="R821" s="218">
        <f>Q821*H821</f>
        <v>0</v>
      </c>
      <c r="S821" s="218">
        <v>1.67E-3</v>
      </c>
      <c r="T821" s="217">
        <f>S821*H821</f>
        <v>7.10919E-2</v>
      </c>
      <c r="AR821" s="189" t="s">
        <v>189</v>
      </c>
      <c r="AT821" s="189" t="s">
        <v>108</v>
      </c>
      <c r="AU821" s="189" t="s">
        <v>42</v>
      </c>
      <c r="AY821" s="189" t="s">
        <v>106</v>
      </c>
      <c r="BE821" s="190">
        <f>IF(N821="základní",J821,0)</f>
        <v>0</v>
      </c>
      <c r="BF821" s="190">
        <f>IF(N821="snížená",J821,0)</f>
        <v>0</v>
      </c>
      <c r="BG821" s="190">
        <f>IF(N821="zákl. přenesená",J821,0)</f>
        <v>0</v>
      </c>
      <c r="BH821" s="190">
        <f>IF(N821="sníž. přenesená",J821,0)</f>
        <v>0</v>
      </c>
      <c r="BI821" s="190">
        <f>IF(N821="nulová",J821,0)</f>
        <v>0</v>
      </c>
      <c r="BJ821" s="189" t="s">
        <v>38</v>
      </c>
      <c r="BK821" s="190">
        <f>ROUND(I821*H821,2)</f>
        <v>0</v>
      </c>
      <c r="BL821" s="189" t="s">
        <v>189</v>
      </c>
      <c r="BM821" s="189" t="s">
        <v>1245</v>
      </c>
    </row>
    <row r="822" spans="2:65" s="239" customFormat="1" x14ac:dyDescent="0.3">
      <c r="B822" s="244"/>
      <c r="D822" s="232" t="s">
        <v>115</v>
      </c>
      <c r="E822" s="240" t="s">
        <v>1</v>
      </c>
      <c r="F822" s="246" t="s">
        <v>277</v>
      </c>
      <c r="H822" s="240" t="s">
        <v>1</v>
      </c>
      <c r="I822" s="245"/>
      <c r="L822" s="244"/>
      <c r="M822" s="243"/>
      <c r="N822" s="242"/>
      <c r="O822" s="242"/>
      <c r="P822" s="242"/>
      <c r="Q822" s="242"/>
      <c r="R822" s="242"/>
      <c r="S822" s="242"/>
      <c r="T822" s="241"/>
      <c r="AT822" s="240" t="s">
        <v>115</v>
      </c>
      <c r="AU822" s="240" t="s">
        <v>42</v>
      </c>
      <c r="AV822" s="239" t="s">
        <v>38</v>
      </c>
      <c r="AW822" s="239" t="s">
        <v>19</v>
      </c>
      <c r="AX822" s="239" t="s">
        <v>37</v>
      </c>
      <c r="AY822" s="240" t="s">
        <v>106</v>
      </c>
    </row>
    <row r="823" spans="2:65" s="223" customFormat="1" x14ac:dyDescent="0.3">
      <c r="B823" s="228"/>
      <c r="D823" s="232" t="s">
        <v>115</v>
      </c>
      <c r="E823" s="224" t="s">
        <v>1</v>
      </c>
      <c r="F823" s="231" t="s">
        <v>1246</v>
      </c>
      <c r="H823" s="230">
        <v>7.92</v>
      </c>
      <c r="I823" s="229"/>
      <c r="L823" s="228"/>
      <c r="M823" s="227"/>
      <c r="N823" s="226"/>
      <c r="O823" s="226"/>
      <c r="P823" s="226"/>
      <c r="Q823" s="226"/>
      <c r="R823" s="226"/>
      <c r="S823" s="226"/>
      <c r="T823" s="225"/>
      <c r="AT823" s="224" t="s">
        <v>115</v>
      </c>
      <c r="AU823" s="224" t="s">
        <v>42</v>
      </c>
      <c r="AV823" s="223" t="s">
        <v>42</v>
      </c>
      <c r="AW823" s="223" t="s">
        <v>19</v>
      </c>
      <c r="AX823" s="223" t="s">
        <v>37</v>
      </c>
      <c r="AY823" s="224" t="s">
        <v>106</v>
      </c>
    </row>
    <row r="824" spans="2:65" s="223" customFormat="1" x14ac:dyDescent="0.3">
      <c r="B824" s="228"/>
      <c r="D824" s="232" t="s">
        <v>115</v>
      </c>
      <c r="E824" s="224" t="s">
        <v>1</v>
      </c>
      <c r="F824" s="231" t="s">
        <v>1247</v>
      </c>
      <c r="H824" s="230">
        <v>5.28</v>
      </c>
      <c r="I824" s="229"/>
      <c r="L824" s="228"/>
      <c r="M824" s="227"/>
      <c r="N824" s="226"/>
      <c r="O824" s="226"/>
      <c r="P824" s="226"/>
      <c r="Q824" s="226"/>
      <c r="R824" s="226"/>
      <c r="S824" s="226"/>
      <c r="T824" s="225"/>
      <c r="AT824" s="224" t="s">
        <v>115</v>
      </c>
      <c r="AU824" s="224" t="s">
        <v>42</v>
      </c>
      <c r="AV824" s="223" t="s">
        <v>42</v>
      </c>
      <c r="AW824" s="223" t="s">
        <v>19</v>
      </c>
      <c r="AX824" s="223" t="s">
        <v>37</v>
      </c>
      <c r="AY824" s="224" t="s">
        <v>106</v>
      </c>
    </row>
    <row r="825" spans="2:65" s="223" customFormat="1" x14ac:dyDescent="0.3">
      <c r="B825" s="228"/>
      <c r="D825" s="232" t="s">
        <v>115</v>
      </c>
      <c r="E825" s="224" t="s">
        <v>1</v>
      </c>
      <c r="F825" s="231" t="s">
        <v>1248</v>
      </c>
      <c r="H825" s="230">
        <v>5.6</v>
      </c>
      <c r="I825" s="229"/>
      <c r="L825" s="228"/>
      <c r="M825" s="227"/>
      <c r="N825" s="226"/>
      <c r="O825" s="226"/>
      <c r="P825" s="226"/>
      <c r="Q825" s="226"/>
      <c r="R825" s="226"/>
      <c r="S825" s="226"/>
      <c r="T825" s="225"/>
      <c r="AT825" s="224" t="s">
        <v>115</v>
      </c>
      <c r="AU825" s="224" t="s">
        <v>42</v>
      </c>
      <c r="AV825" s="223" t="s">
        <v>42</v>
      </c>
      <c r="AW825" s="223" t="s">
        <v>19</v>
      </c>
      <c r="AX825" s="223" t="s">
        <v>37</v>
      </c>
      <c r="AY825" s="224" t="s">
        <v>106</v>
      </c>
    </row>
    <row r="826" spans="2:65" s="239" customFormat="1" x14ac:dyDescent="0.3">
      <c r="B826" s="244"/>
      <c r="D826" s="232" t="s">
        <v>115</v>
      </c>
      <c r="E826" s="240" t="s">
        <v>1</v>
      </c>
      <c r="F826" s="246" t="s">
        <v>281</v>
      </c>
      <c r="H826" s="240" t="s">
        <v>1</v>
      </c>
      <c r="I826" s="245"/>
      <c r="L826" s="244"/>
      <c r="M826" s="243"/>
      <c r="N826" s="242"/>
      <c r="O826" s="242"/>
      <c r="P826" s="242"/>
      <c r="Q826" s="242"/>
      <c r="R826" s="242"/>
      <c r="S826" s="242"/>
      <c r="T826" s="241"/>
      <c r="AT826" s="240" t="s">
        <v>115</v>
      </c>
      <c r="AU826" s="240" t="s">
        <v>42</v>
      </c>
      <c r="AV826" s="239" t="s">
        <v>38</v>
      </c>
      <c r="AW826" s="239" t="s">
        <v>19</v>
      </c>
      <c r="AX826" s="239" t="s">
        <v>37</v>
      </c>
      <c r="AY826" s="240" t="s">
        <v>106</v>
      </c>
    </row>
    <row r="827" spans="2:65" s="223" customFormat="1" x14ac:dyDescent="0.3">
      <c r="B827" s="228"/>
      <c r="D827" s="232" t="s">
        <v>115</v>
      </c>
      <c r="E827" s="224" t="s">
        <v>1</v>
      </c>
      <c r="F827" s="231" t="s">
        <v>1249</v>
      </c>
      <c r="H827" s="230">
        <v>10.56</v>
      </c>
      <c r="I827" s="229"/>
      <c r="L827" s="228"/>
      <c r="M827" s="227"/>
      <c r="N827" s="226"/>
      <c r="O827" s="226"/>
      <c r="P827" s="226"/>
      <c r="Q827" s="226"/>
      <c r="R827" s="226"/>
      <c r="S827" s="226"/>
      <c r="T827" s="225"/>
      <c r="AT827" s="224" t="s">
        <v>115</v>
      </c>
      <c r="AU827" s="224" t="s">
        <v>42</v>
      </c>
      <c r="AV827" s="223" t="s">
        <v>42</v>
      </c>
      <c r="AW827" s="223" t="s">
        <v>19</v>
      </c>
      <c r="AX827" s="223" t="s">
        <v>37</v>
      </c>
      <c r="AY827" s="224" t="s">
        <v>106</v>
      </c>
    </row>
    <row r="828" spans="2:65" s="223" customFormat="1" x14ac:dyDescent="0.3">
      <c r="B828" s="228"/>
      <c r="D828" s="232" t="s">
        <v>115</v>
      </c>
      <c r="E828" s="224" t="s">
        <v>1</v>
      </c>
      <c r="F828" s="231" t="s">
        <v>1250</v>
      </c>
      <c r="H828" s="230">
        <v>5.32</v>
      </c>
      <c r="I828" s="229"/>
      <c r="L828" s="228"/>
      <c r="M828" s="227"/>
      <c r="N828" s="226"/>
      <c r="O828" s="226"/>
      <c r="P828" s="226"/>
      <c r="Q828" s="226"/>
      <c r="R828" s="226"/>
      <c r="S828" s="226"/>
      <c r="T828" s="225"/>
      <c r="AT828" s="224" t="s">
        <v>115</v>
      </c>
      <c r="AU828" s="224" t="s">
        <v>42</v>
      </c>
      <c r="AV828" s="223" t="s">
        <v>42</v>
      </c>
      <c r="AW828" s="223" t="s">
        <v>19</v>
      </c>
      <c r="AX828" s="223" t="s">
        <v>37</v>
      </c>
      <c r="AY828" s="224" t="s">
        <v>106</v>
      </c>
    </row>
    <row r="829" spans="2:65" s="223" customFormat="1" x14ac:dyDescent="0.3">
      <c r="B829" s="228"/>
      <c r="D829" s="232" t="s">
        <v>115</v>
      </c>
      <c r="E829" s="224" t="s">
        <v>1</v>
      </c>
      <c r="F829" s="231" t="s">
        <v>1251</v>
      </c>
      <c r="H829" s="230">
        <v>1.33</v>
      </c>
      <c r="I829" s="229"/>
      <c r="L829" s="228"/>
      <c r="M829" s="227"/>
      <c r="N829" s="226"/>
      <c r="O829" s="226"/>
      <c r="P829" s="226"/>
      <c r="Q829" s="226"/>
      <c r="R829" s="226"/>
      <c r="S829" s="226"/>
      <c r="T829" s="225"/>
      <c r="AT829" s="224" t="s">
        <v>115</v>
      </c>
      <c r="AU829" s="224" t="s">
        <v>42</v>
      </c>
      <c r="AV829" s="223" t="s">
        <v>42</v>
      </c>
      <c r="AW829" s="223" t="s">
        <v>19</v>
      </c>
      <c r="AX829" s="223" t="s">
        <v>37</v>
      </c>
      <c r="AY829" s="224" t="s">
        <v>106</v>
      </c>
    </row>
    <row r="830" spans="2:65" s="223" customFormat="1" x14ac:dyDescent="0.3">
      <c r="B830" s="228"/>
      <c r="D830" s="232" t="s">
        <v>115</v>
      </c>
      <c r="E830" s="224" t="s">
        <v>1</v>
      </c>
      <c r="F830" s="231" t="s">
        <v>1252</v>
      </c>
      <c r="H830" s="230">
        <v>3.9</v>
      </c>
      <c r="I830" s="229"/>
      <c r="L830" s="228"/>
      <c r="M830" s="227"/>
      <c r="N830" s="226"/>
      <c r="O830" s="226"/>
      <c r="P830" s="226"/>
      <c r="Q830" s="226"/>
      <c r="R830" s="226"/>
      <c r="S830" s="226"/>
      <c r="T830" s="225"/>
      <c r="AT830" s="224" t="s">
        <v>115</v>
      </c>
      <c r="AU830" s="224" t="s">
        <v>42</v>
      </c>
      <c r="AV830" s="223" t="s">
        <v>42</v>
      </c>
      <c r="AW830" s="223" t="s">
        <v>19</v>
      </c>
      <c r="AX830" s="223" t="s">
        <v>37</v>
      </c>
      <c r="AY830" s="224" t="s">
        <v>106</v>
      </c>
    </row>
    <row r="831" spans="2:65" s="223" customFormat="1" x14ac:dyDescent="0.3">
      <c r="B831" s="228"/>
      <c r="D831" s="236" t="s">
        <v>115</v>
      </c>
      <c r="E831" s="235" t="s">
        <v>1</v>
      </c>
      <c r="F831" s="234" t="s">
        <v>1253</v>
      </c>
      <c r="H831" s="233">
        <v>2.66</v>
      </c>
      <c r="I831" s="229"/>
      <c r="L831" s="228"/>
      <c r="M831" s="227"/>
      <c r="N831" s="226"/>
      <c r="O831" s="226"/>
      <c r="P831" s="226"/>
      <c r="Q831" s="226"/>
      <c r="R831" s="226"/>
      <c r="S831" s="226"/>
      <c r="T831" s="225"/>
      <c r="AT831" s="224" t="s">
        <v>115</v>
      </c>
      <c r="AU831" s="224" t="s">
        <v>42</v>
      </c>
      <c r="AV831" s="223" t="s">
        <v>42</v>
      </c>
      <c r="AW831" s="223" t="s">
        <v>19</v>
      </c>
      <c r="AX831" s="223" t="s">
        <v>37</v>
      </c>
      <c r="AY831" s="224" t="s">
        <v>106</v>
      </c>
    </row>
    <row r="832" spans="2:65" s="184" customFormat="1" ht="22.5" customHeight="1" x14ac:dyDescent="0.3">
      <c r="B832" s="203"/>
      <c r="C832" s="202" t="s">
        <v>1304</v>
      </c>
      <c r="D832" s="202" t="s">
        <v>108</v>
      </c>
      <c r="E832" s="201" t="s">
        <v>1255</v>
      </c>
      <c r="F832" s="196" t="s">
        <v>1256</v>
      </c>
      <c r="G832" s="200" t="s">
        <v>335</v>
      </c>
      <c r="H832" s="199">
        <v>80.400000000000006</v>
      </c>
      <c r="I832" s="198"/>
      <c r="J832" s="197">
        <f>ROUND(I832*H832,2)</f>
        <v>0</v>
      </c>
      <c r="K832" s="196" t="s">
        <v>259</v>
      </c>
      <c r="L832" s="185"/>
      <c r="M832" s="195" t="s">
        <v>1</v>
      </c>
      <c r="N832" s="220" t="s">
        <v>26</v>
      </c>
      <c r="O832" s="219"/>
      <c r="P832" s="218">
        <f>O832*H832</f>
        <v>0</v>
      </c>
      <c r="Q832" s="218">
        <v>0</v>
      </c>
      <c r="R832" s="218">
        <f>Q832*H832</f>
        <v>0</v>
      </c>
      <c r="S832" s="218">
        <v>2.2300000000000002E-3</v>
      </c>
      <c r="T832" s="217">
        <f>S832*H832</f>
        <v>0.17929200000000003</v>
      </c>
      <c r="AR832" s="189" t="s">
        <v>189</v>
      </c>
      <c r="AT832" s="189" t="s">
        <v>108</v>
      </c>
      <c r="AU832" s="189" t="s">
        <v>42</v>
      </c>
      <c r="AY832" s="189" t="s">
        <v>106</v>
      </c>
      <c r="BE832" s="190">
        <f>IF(N832="základní",J832,0)</f>
        <v>0</v>
      </c>
      <c r="BF832" s="190">
        <f>IF(N832="snížená",J832,0)</f>
        <v>0</v>
      </c>
      <c r="BG832" s="190">
        <f>IF(N832="zákl. přenesená",J832,0)</f>
        <v>0</v>
      </c>
      <c r="BH832" s="190">
        <f>IF(N832="sníž. přenesená",J832,0)</f>
        <v>0</v>
      </c>
      <c r="BI832" s="190">
        <f>IF(N832="nulová",J832,0)</f>
        <v>0</v>
      </c>
      <c r="BJ832" s="189" t="s">
        <v>38</v>
      </c>
      <c r="BK832" s="190">
        <f>ROUND(I832*H832,2)</f>
        <v>0</v>
      </c>
      <c r="BL832" s="189" t="s">
        <v>189</v>
      </c>
      <c r="BM832" s="189" t="s">
        <v>1257</v>
      </c>
    </row>
    <row r="833" spans="2:65" s="239" customFormat="1" x14ac:dyDescent="0.3">
      <c r="B833" s="244"/>
      <c r="D833" s="232" t="s">
        <v>115</v>
      </c>
      <c r="E833" s="240" t="s">
        <v>1</v>
      </c>
      <c r="F833" s="246" t="s">
        <v>691</v>
      </c>
      <c r="H833" s="240" t="s">
        <v>1</v>
      </c>
      <c r="I833" s="245"/>
      <c r="L833" s="244"/>
      <c r="M833" s="243"/>
      <c r="N833" s="242"/>
      <c r="O833" s="242"/>
      <c r="P833" s="242"/>
      <c r="Q833" s="242"/>
      <c r="R833" s="242"/>
      <c r="S833" s="242"/>
      <c r="T833" s="241"/>
      <c r="AT833" s="240" t="s">
        <v>115</v>
      </c>
      <c r="AU833" s="240" t="s">
        <v>42</v>
      </c>
      <c r="AV833" s="239" t="s">
        <v>38</v>
      </c>
      <c r="AW833" s="239" t="s">
        <v>19</v>
      </c>
      <c r="AX833" s="239" t="s">
        <v>37</v>
      </c>
      <c r="AY833" s="240" t="s">
        <v>106</v>
      </c>
    </row>
    <row r="834" spans="2:65" s="223" customFormat="1" x14ac:dyDescent="0.3">
      <c r="B834" s="228"/>
      <c r="D834" s="236" t="s">
        <v>115</v>
      </c>
      <c r="E834" s="235" t="s">
        <v>1</v>
      </c>
      <c r="F834" s="234" t="s">
        <v>692</v>
      </c>
      <c r="H834" s="233">
        <v>80.400000000000006</v>
      </c>
      <c r="I834" s="229"/>
      <c r="L834" s="228"/>
      <c r="M834" s="227"/>
      <c r="N834" s="226"/>
      <c r="O834" s="226"/>
      <c r="P834" s="226"/>
      <c r="Q834" s="226"/>
      <c r="R834" s="226"/>
      <c r="S834" s="226"/>
      <c r="T834" s="225"/>
      <c r="AT834" s="224" t="s">
        <v>115</v>
      </c>
      <c r="AU834" s="224" t="s">
        <v>42</v>
      </c>
      <c r="AV834" s="223" t="s">
        <v>42</v>
      </c>
      <c r="AW834" s="223" t="s">
        <v>19</v>
      </c>
      <c r="AX834" s="223" t="s">
        <v>37</v>
      </c>
      <c r="AY834" s="224" t="s">
        <v>106</v>
      </c>
    </row>
    <row r="835" spans="2:65" s="184" customFormat="1" ht="22.5" customHeight="1" x14ac:dyDescent="0.3">
      <c r="B835" s="203"/>
      <c r="C835" s="202" t="s">
        <v>1311</v>
      </c>
      <c r="D835" s="202" t="s">
        <v>108</v>
      </c>
      <c r="E835" s="201" t="s">
        <v>1259</v>
      </c>
      <c r="F835" s="196" t="s">
        <v>1260</v>
      </c>
      <c r="G835" s="200" t="s">
        <v>335</v>
      </c>
      <c r="H835" s="199">
        <v>88.6</v>
      </c>
      <c r="I835" s="198"/>
      <c r="J835" s="197">
        <f>ROUND(I835*H835,2)</f>
        <v>0</v>
      </c>
      <c r="K835" s="196" t="s">
        <v>259</v>
      </c>
      <c r="L835" s="185"/>
      <c r="M835" s="195" t="s">
        <v>1</v>
      </c>
      <c r="N835" s="220" t="s">
        <v>26</v>
      </c>
      <c r="O835" s="219"/>
      <c r="P835" s="218">
        <f>O835*H835</f>
        <v>0</v>
      </c>
      <c r="Q835" s="218">
        <v>0</v>
      </c>
      <c r="R835" s="218">
        <f>Q835*H835</f>
        <v>0</v>
      </c>
      <c r="S835" s="218">
        <v>2.5999999999999999E-3</v>
      </c>
      <c r="T835" s="217">
        <f>S835*H835</f>
        <v>0.23035999999999998</v>
      </c>
      <c r="AR835" s="189" t="s">
        <v>189</v>
      </c>
      <c r="AT835" s="189" t="s">
        <v>108</v>
      </c>
      <c r="AU835" s="189" t="s">
        <v>42</v>
      </c>
      <c r="AY835" s="189" t="s">
        <v>106</v>
      </c>
      <c r="BE835" s="190">
        <f>IF(N835="základní",J835,0)</f>
        <v>0</v>
      </c>
      <c r="BF835" s="190">
        <f>IF(N835="snížená",J835,0)</f>
        <v>0</v>
      </c>
      <c r="BG835" s="190">
        <f>IF(N835="zákl. přenesená",J835,0)</f>
        <v>0</v>
      </c>
      <c r="BH835" s="190">
        <f>IF(N835="sníž. přenesená",J835,0)</f>
        <v>0</v>
      </c>
      <c r="BI835" s="190">
        <f>IF(N835="nulová",J835,0)</f>
        <v>0</v>
      </c>
      <c r="BJ835" s="189" t="s">
        <v>38</v>
      </c>
      <c r="BK835" s="190">
        <f>ROUND(I835*H835,2)</f>
        <v>0</v>
      </c>
      <c r="BL835" s="189" t="s">
        <v>189</v>
      </c>
      <c r="BM835" s="189" t="s">
        <v>1261</v>
      </c>
    </row>
    <row r="836" spans="2:65" s="223" customFormat="1" x14ac:dyDescent="0.3">
      <c r="B836" s="228"/>
      <c r="D836" s="236" t="s">
        <v>115</v>
      </c>
      <c r="E836" s="235" t="s">
        <v>1</v>
      </c>
      <c r="F836" s="234" t="s">
        <v>1262</v>
      </c>
      <c r="H836" s="233">
        <v>88.6</v>
      </c>
      <c r="I836" s="229"/>
      <c r="L836" s="228"/>
      <c r="M836" s="227"/>
      <c r="N836" s="226"/>
      <c r="O836" s="226"/>
      <c r="P836" s="226"/>
      <c r="Q836" s="226"/>
      <c r="R836" s="226"/>
      <c r="S836" s="226"/>
      <c r="T836" s="225"/>
      <c r="AT836" s="224" t="s">
        <v>115</v>
      </c>
      <c r="AU836" s="224" t="s">
        <v>42</v>
      </c>
      <c r="AV836" s="223" t="s">
        <v>42</v>
      </c>
      <c r="AW836" s="223" t="s">
        <v>19</v>
      </c>
      <c r="AX836" s="223" t="s">
        <v>37</v>
      </c>
      <c r="AY836" s="224" t="s">
        <v>106</v>
      </c>
    </row>
    <row r="837" spans="2:65" s="184" customFormat="1" ht="22.5" customHeight="1" x14ac:dyDescent="0.3">
      <c r="B837" s="203"/>
      <c r="C837" s="202" t="s">
        <v>1316</v>
      </c>
      <c r="D837" s="202" t="s">
        <v>108</v>
      </c>
      <c r="E837" s="201" t="s">
        <v>1264</v>
      </c>
      <c r="F837" s="196" t="s">
        <v>1265</v>
      </c>
      <c r="G837" s="200" t="s">
        <v>335</v>
      </c>
      <c r="H837" s="199">
        <v>48.5</v>
      </c>
      <c r="I837" s="198"/>
      <c r="J837" s="197">
        <f>ROUND(I837*H837,2)</f>
        <v>0</v>
      </c>
      <c r="K837" s="196" t="s">
        <v>259</v>
      </c>
      <c r="L837" s="185"/>
      <c r="M837" s="195" t="s">
        <v>1</v>
      </c>
      <c r="N837" s="220" t="s">
        <v>26</v>
      </c>
      <c r="O837" s="219"/>
      <c r="P837" s="218">
        <f>O837*H837</f>
        <v>0</v>
      </c>
      <c r="Q837" s="218">
        <v>0</v>
      </c>
      <c r="R837" s="218">
        <f>Q837*H837</f>
        <v>0</v>
      </c>
      <c r="S837" s="218">
        <v>3.9399999999999999E-3</v>
      </c>
      <c r="T837" s="217">
        <f>S837*H837</f>
        <v>0.19109000000000001</v>
      </c>
      <c r="AR837" s="189" t="s">
        <v>189</v>
      </c>
      <c r="AT837" s="189" t="s">
        <v>108</v>
      </c>
      <c r="AU837" s="189" t="s">
        <v>42</v>
      </c>
      <c r="AY837" s="189" t="s">
        <v>106</v>
      </c>
      <c r="BE837" s="190">
        <f>IF(N837="základní",J837,0)</f>
        <v>0</v>
      </c>
      <c r="BF837" s="190">
        <f>IF(N837="snížená",J837,0)</f>
        <v>0</v>
      </c>
      <c r="BG837" s="190">
        <f>IF(N837="zákl. přenesená",J837,0)</f>
        <v>0</v>
      </c>
      <c r="BH837" s="190">
        <f>IF(N837="sníž. přenesená",J837,0)</f>
        <v>0</v>
      </c>
      <c r="BI837" s="190">
        <f>IF(N837="nulová",J837,0)</f>
        <v>0</v>
      </c>
      <c r="BJ837" s="189" t="s">
        <v>38</v>
      </c>
      <c r="BK837" s="190">
        <f>ROUND(I837*H837,2)</f>
        <v>0</v>
      </c>
      <c r="BL837" s="189" t="s">
        <v>189</v>
      </c>
      <c r="BM837" s="189" t="s">
        <v>1266</v>
      </c>
    </row>
    <row r="838" spans="2:65" s="223" customFormat="1" x14ac:dyDescent="0.3">
      <c r="B838" s="228"/>
      <c r="D838" s="236" t="s">
        <v>115</v>
      </c>
      <c r="E838" s="235" t="s">
        <v>1</v>
      </c>
      <c r="F838" s="234" t="s">
        <v>1267</v>
      </c>
      <c r="H838" s="233">
        <v>48.5</v>
      </c>
      <c r="I838" s="229"/>
      <c r="L838" s="228"/>
      <c r="M838" s="227"/>
      <c r="N838" s="226"/>
      <c r="O838" s="226"/>
      <c r="P838" s="226"/>
      <c r="Q838" s="226"/>
      <c r="R838" s="226"/>
      <c r="S838" s="226"/>
      <c r="T838" s="225"/>
      <c r="AT838" s="224" t="s">
        <v>115</v>
      </c>
      <c r="AU838" s="224" t="s">
        <v>42</v>
      </c>
      <c r="AV838" s="223" t="s">
        <v>42</v>
      </c>
      <c r="AW838" s="223" t="s">
        <v>19</v>
      </c>
      <c r="AX838" s="223" t="s">
        <v>37</v>
      </c>
      <c r="AY838" s="224" t="s">
        <v>106</v>
      </c>
    </row>
    <row r="839" spans="2:65" s="184" customFormat="1" ht="22.5" customHeight="1" x14ac:dyDescent="0.3">
      <c r="B839" s="203"/>
      <c r="C839" s="202" t="s">
        <v>1322</v>
      </c>
      <c r="D839" s="202" t="s">
        <v>108</v>
      </c>
      <c r="E839" s="201" t="s">
        <v>1269</v>
      </c>
      <c r="F839" s="196" t="s">
        <v>1270</v>
      </c>
      <c r="G839" s="200" t="s">
        <v>111</v>
      </c>
      <c r="H839" s="199">
        <v>12.48</v>
      </c>
      <c r="I839" s="198"/>
      <c r="J839" s="197">
        <f>ROUND(I839*H839,2)</f>
        <v>0</v>
      </c>
      <c r="K839" s="196" t="s">
        <v>259</v>
      </c>
      <c r="L839" s="185"/>
      <c r="M839" s="195" t="s">
        <v>1</v>
      </c>
      <c r="N839" s="220" t="s">
        <v>26</v>
      </c>
      <c r="O839" s="219"/>
      <c r="P839" s="218">
        <f>O839*H839</f>
        <v>0</v>
      </c>
      <c r="Q839" s="218">
        <v>6.5500000000000003E-3</v>
      </c>
      <c r="R839" s="218">
        <f>Q839*H839</f>
        <v>8.1744000000000011E-2</v>
      </c>
      <c r="S839" s="218">
        <v>0</v>
      </c>
      <c r="T839" s="217">
        <f>S839*H839</f>
        <v>0</v>
      </c>
      <c r="AR839" s="189" t="s">
        <v>189</v>
      </c>
      <c r="AT839" s="189" t="s">
        <v>108</v>
      </c>
      <c r="AU839" s="189" t="s">
        <v>42</v>
      </c>
      <c r="AY839" s="189" t="s">
        <v>106</v>
      </c>
      <c r="BE839" s="190">
        <f>IF(N839="základní",J839,0)</f>
        <v>0</v>
      </c>
      <c r="BF839" s="190">
        <f>IF(N839="snížená",J839,0)</f>
        <v>0</v>
      </c>
      <c r="BG839" s="190">
        <f>IF(N839="zákl. přenesená",J839,0)</f>
        <v>0</v>
      </c>
      <c r="BH839" s="190">
        <f>IF(N839="sníž. přenesená",J839,0)</f>
        <v>0</v>
      </c>
      <c r="BI839" s="190">
        <f>IF(N839="nulová",J839,0)</f>
        <v>0</v>
      </c>
      <c r="BJ839" s="189" t="s">
        <v>38</v>
      </c>
      <c r="BK839" s="190">
        <f>ROUND(I839*H839,2)</f>
        <v>0</v>
      </c>
      <c r="BL839" s="189" t="s">
        <v>189</v>
      </c>
      <c r="BM839" s="189" t="s">
        <v>1271</v>
      </c>
    </row>
    <row r="840" spans="2:65" s="223" customFormat="1" x14ac:dyDescent="0.3">
      <c r="B840" s="228"/>
      <c r="D840" s="232" t="s">
        <v>115</v>
      </c>
      <c r="E840" s="224" t="s">
        <v>1</v>
      </c>
      <c r="F840" s="231" t="s">
        <v>1272</v>
      </c>
      <c r="H840" s="230">
        <v>10.56</v>
      </c>
      <c r="I840" s="229"/>
      <c r="L840" s="228"/>
      <c r="M840" s="227"/>
      <c r="N840" s="226"/>
      <c r="O840" s="226"/>
      <c r="P840" s="226"/>
      <c r="Q840" s="226"/>
      <c r="R840" s="226"/>
      <c r="S840" s="226"/>
      <c r="T840" s="225"/>
      <c r="AT840" s="224" t="s">
        <v>115</v>
      </c>
      <c r="AU840" s="224" t="s">
        <v>42</v>
      </c>
      <c r="AV840" s="223" t="s">
        <v>42</v>
      </c>
      <c r="AW840" s="223" t="s">
        <v>19</v>
      </c>
      <c r="AX840" s="223" t="s">
        <v>37</v>
      </c>
      <c r="AY840" s="224" t="s">
        <v>106</v>
      </c>
    </row>
    <row r="841" spans="2:65" s="223" customFormat="1" x14ac:dyDescent="0.3">
      <c r="B841" s="228"/>
      <c r="D841" s="236" t="s">
        <v>115</v>
      </c>
      <c r="E841" s="235" t="s">
        <v>1</v>
      </c>
      <c r="F841" s="234" t="s">
        <v>1235</v>
      </c>
      <c r="H841" s="233">
        <v>1.92</v>
      </c>
      <c r="I841" s="229"/>
      <c r="L841" s="228"/>
      <c r="M841" s="227"/>
      <c r="N841" s="226"/>
      <c r="O841" s="226"/>
      <c r="P841" s="226"/>
      <c r="Q841" s="226"/>
      <c r="R841" s="226"/>
      <c r="S841" s="226"/>
      <c r="T841" s="225"/>
      <c r="AT841" s="224" t="s">
        <v>115</v>
      </c>
      <c r="AU841" s="224" t="s">
        <v>42</v>
      </c>
      <c r="AV841" s="223" t="s">
        <v>42</v>
      </c>
      <c r="AW841" s="223" t="s">
        <v>19</v>
      </c>
      <c r="AX841" s="223" t="s">
        <v>37</v>
      </c>
      <c r="AY841" s="224" t="s">
        <v>106</v>
      </c>
    </row>
    <row r="842" spans="2:65" s="184" customFormat="1" ht="31.5" customHeight="1" x14ac:dyDescent="0.3">
      <c r="B842" s="203"/>
      <c r="C842" s="380" t="s">
        <v>1326</v>
      </c>
      <c r="D842" s="380" t="s">
        <v>108</v>
      </c>
      <c r="E842" s="381" t="s">
        <v>1978</v>
      </c>
      <c r="F842" s="382" t="s">
        <v>1977</v>
      </c>
      <c r="G842" s="383" t="s">
        <v>335</v>
      </c>
      <c r="H842" s="384">
        <v>60.76</v>
      </c>
      <c r="I842" s="385"/>
      <c r="J842" s="385">
        <f>ROUND(I842*H842,2)</f>
        <v>0</v>
      </c>
      <c r="K842" s="382" t="s">
        <v>1</v>
      </c>
      <c r="L842" s="185"/>
      <c r="M842" s="195" t="s">
        <v>1</v>
      </c>
      <c r="N842" s="220" t="s">
        <v>26</v>
      </c>
      <c r="O842" s="219"/>
      <c r="P842" s="218">
        <f>O842*H842</f>
        <v>0</v>
      </c>
      <c r="Q842" s="218">
        <v>1.98E-3</v>
      </c>
      <c r="R842" s="218">
        <f>Q842*H842</f>
        <v>0.12030479999999999</v>
      </c>
      <c r="S842" s="218">
        <v>0</v>
      </c>
      <c r="T842" s="217">
        <f>S842*H842</f>
        <v>0</v>
      </c>
      <c r="AR842" s="189" t="s">
        <v>189</v>
      </c>
      <c r="AT842" s="189" t="s">
        <v>108</v>
      </c>
      <c r="AU842" s="189" t="s">
        <v>42</v>
      </c>
      <c r="AY842" s="189" t="s">
        <v>106</v>
      </c>
      <c r="BE842" s="190">
        <f>IF(N842="základní",J842,0)</f>
        <v>0</v>
      </c>
      <c r="BF842" s="190">
        <f>IF(N842="snížená",J842,0)</f>
        <v>0</v>
      </c>
      <c r="BG842" s="190">
        <f>IF(N842="zákl. přenesená",J842,0)</f>
        <v>0</v>
      </c>
      <c r="BH842" s="190">
        <f>IF(N842="sníž. přenesená",J842,0)</f>
        <v>0</v>
      </c>
      <c r="BI842" s="190">
        <f>IF(N842="nulová",J842,0)</f>
        <v>0</v>
      </c>
      <c r="BJ842" s="189" t="s">
        <v>38</v>
      </c>
      <c r="BK842" s="190">
        <f>ROUND(I842*H842,2)</f>
        <v>0</v>
      </c>
      <c r="BL842" s="189" t="s">
        <v>189</v>
      </c>
      <c r="BM842" s="189" t="s">
        <v>1274</v>
      </c>
    </row>
    <row r="843" spans="2:65" s="239" customFormat="1" x14ac:dyDescent="0.3">
      <c r="B843" s="244"/>
      <c r="D843" s="232" t="s">
        <v>115</v>
      </c>
      <c r="E843" s="240" t="s">
        <v>1</v>
      </c>
      <c r="F843" s="246" t="s">
        <v>116</v>
      </c>
      <c r="H843" s="240" t="s">
        <v>1</v>
      </c>
      <c r="I843" s="245"/>
      <c r="L843" s="244"/>
      <c r="M843" s="243"/>
      <c r="N843" s="242"/>
      <c r="O843" s="242"/>
      <c r="P843" s="242"/>
      <c r="Q843" s="242"/>
      <c r="R843" s="242"/>
      <c r="S843" s="242"/>
      <c r="T843" s="241"/>
      <c r="AT843" s="240" t="s">
        <v>115</v>
      </c>
      <c r="AU843" s="240" t="s">
        <v>42</v>
      </c>
      <c r="AV843" s="239" t="s">
        <v>38</v>
      </c>
      <c r="AW843" s="239" t="s">
        <v>19</v>
      </c>
      <c r="AX843" s="239" t="s">
        <v>37</v>
      </c>
      <c r="AY843" s="240" t="s">
        <v>106</v>
      </c>
    </row>
    <row r="844" spans="2:65" s="223" customFormat="1" x14ac:dyDescent="0.3">
      <c r="B844" s="228"/>
      <c r="D844" s="232" t="s">
        <v>115</v>
      </c>
      <c r="E844" s="224" t="s">
        <v>1</v>
      </c>
      <c r="F844" s="231" t="s">
        <v>1275</v>
      </c>
      <c r="H844" s="230">
        <v>18.190000000000001</v>
      </c>
      <c r="I844" s="229"/>
      <c r="L844" s="228"/>
      <c r="M844" s="227"/>
      <c r="N844" s="226"/>
      <c r="O844" s="226"/>
      <c r="P844" s="226"/>
      <c r="Q844" s="226"/>
      <c r="R844" s="226"/>
      <c r="S844" s="226"/>
      <c r="T844" s="225"/>
      <c r="AT844" s="224" t="s">
        <v>115</v>
      </c>
      <c r="AU844" s="224" t="s">
        <v>42</v>
      </c>
      <c r="AV844" s="223" t="s">
        <v>42</v>
      </c>
      <c r="AW844" s="223" t="s">
        <v>19</v>
      </c>
      <c r="AX844" s="223" t="s">
        <v>37</v>
      </c>
      <c r="AY844" s="224" t="s">
        <v>106</v>
      </c>
    </row>
    <row r="845" spans="2:65" s="239" customFormat="1" x14ac:dyDescent="0.3">
      <c r="B845" s="244"/>
      <c r="D845" s="232" t="s">
        <v>115</v>
      </c>
      <c r="E845" s="240" t="s">
        <v>1</v>
      </c>
      <c r="F845" s="246" t="s">
        <v>277</v>
      </c>
      <c r="H845" s="240" t="s">
        <v>1</v>
      </c>
      <c r="I845" s="245"/>
      <c r="L845" s="244"/>
      <c r="M845" s="243"/>
      <c r="N845" s="242"/>
      <c r="O845" s="242"/>
      <c r="P845" s="242"/>
      <c r="Q845" s="242"/>
      <c r="R845" s="242"/>
      <c r="S845" s="242"/>
      <c r="T845" s="241"/>
      <c r="AT845" s="240" t="s">
        <v>115</v>
      </c>
      <c r="AU845" s="240" t="s">
        <v>42</v>
      </c>
      <c r="AV845" s="239" t="s">
        <v>38</v>
      </c>
      <c r="AW845" s="239" t="s">
        <v>19</v>
      </c>
      <c r="AX845" s="239" t="s">
        <v>37</v>
      </c>
      <c r="AY845" s="240" t="s">
        <v>106</v>
      </c>
    </row>
    <row r="846" spans="2:65" s="223" customFormat="1" x14ac:dyDescent="0.3">
      <c r="B846" s="228"/>
      <c r="D846" s="232" t="s">
        <v>115</v>
      </c>
      <c r="E846" s="224" t="s">
        <v>1</v>
      </c>
      <c r="F846" s="231" t="s">
        <v>1246</v>
      </c>
      <c r="H846" s="230">
        <v>7.92</v>
      </c>
      <c r="I846" s="229"/>
      <c r="L846" s="228"/>
      <c r="M846" s="227"/>
      <c r="N846" s="226"/>
      <c r="O846" s="226"/>
      <c r="P846" s="226"/>
      <c r="Q846" s="226"/>
      <c r="R846" s="226"/>
      <c r="S846" s="226"/>
      <c r="T846" s="225"/>
      <c r="AT846" s="224" t="s">
        <v>115</v>
      </c>
      <c r="AU846" s="224" t="s">
        <v>42</v>
      </c>
      <c r="AV846" s="223" t="s">
        <v>42</v>
      </c>
      <c r="AW846" s="223" t="s">
        <v>19</v>
      </c>
      <c r="AX846" s="223" t="s">
        <v>37</v>
      </c>
      <c r="AY846" s="224" t="s">
        <v>106</v>
      </c>
    </row>
    <row r="847" spans="2:65" s="223" customFormat="1" x14ac:dyDescent="0.3">
      <c r="B847" s="228"/>
      <c r="D847" s="232" t="s">
        <v>115</v>
      </c>
      <c r="E847" s="224" t="s">
        <v>1</v>
      </c>
      <c r="F847" s="231" t="s">
        <v>1247</v>
      </c>
      <c r="H847" s="230">
        <v>5.28</v>
      </c>
      <c r="I847" s="229"/>
      <c r="L847" s="228"/>
      <c r="M847" s="227"/>
      <c r="N847" s="226"/>
      <c r="O847" s="226"/>
      <c r="P847" s="226"/>
      <c r="Q847" s="226"/>
      <c r="R847" s="226"/>
      <c r="S847" s="226"/>
      <c r="T847" s="225"/>
      <c r="AT847" s="224" t="s">
        <v>115</v>
      </c>
      <c r="AU847" s="224" t="s">
        <v>42</v>
      </c>
      <c r="AV847" s="223" t="s">
        <v>42</v>
      </c>
      <c r="AW847" s="223" t="s">
        <v>19</v>
      </c>
      <c r="AX847" s="223" t="s">
        <v>37</v>
      </c>
      <c r="AY847" s="224" t="s">
        <v>106</v>
      </c>
    </row>
    <row r="848" spans="2:65" s="223" customFormat="1" x14ac:dyDescent="0.3">
      <c r="B848" s="228"/>
      <c r="D848" s="232" t="s">
        <v>115</v>
      </c>
      <c r="E848" s="224" t="s">
        <v>1</v>
      </c>
      <c r="F848" s="231" t="s">
        <v>1248</v>
      </c>
      <c r="H848" s="230">
        <v>5.6</v>
      </c>
      <c r="I848" s="229"/>
      <c r="L848" s="228"/>
      <c r="M848" s="227"/>
      <c r="N848" s="226"/>
      <c r="O848" s="226"/>
      <c r="P848" s="226"/>
      <c r="Q848" s="226"/>
      <c r="R848" s="226"/>
      <c r="S848" s="226"/>
      <c r="T848" s="225"/>
      <c r="AT848" s="224" t="s">
        <v>115</v>
      </c>
      <c r="AU848" s="224" t="s">
        <v>42</v>
      </c>
      <c r="AV848" s="223" t="s">
        <v>42</v>
      </c>
      <c r="AW848" s="223" t="s">
        <v>19</v>
      </c>
      <c r="AX848" s="223" t="s">
        <v>37</v>
      </c>
      <c r="AY848" s="224" t="s">
        <v>106</v>
      </c>
    </row>
    <row r="849" spans="2:65" s="239" customFormat="1" x14ac:dyDescent="0.3">
      <c r="B849" s="244"/>
      <c r="D849" s="232" t="s">
        <v>115</v>
      </c>
      <c r="E849" s="240" t="s">
        <v>1</v>
      </c>
      <c r="F849" s="246" t="s">
        <v>281</v>
      </c>
      <c r="H849" s="240" t="s">
        <v>1</v>
      </c>
      <c r="I849" s="245"/>
      <c r="L849" s="244"/>
      <c r="M849" s="243"/>
      <c r="N849" s="242"/>
      <c r="O849" s="242"/>
      <c r="P849" s="242"/>
      <c r="Q849" s="242"/>
      <c r="R849" s="242"/>
      <c r="S849" s="242"/>
      <c r="T849" s="241"/>
      <c r="AT849" s="240" t="s">
        <v>115</v>
      </c>
      <c r="AU849" s="240" t="s">
        <v>42</v>
      </c>
      <c r="AV849" s="239" t="s">
        <v>38</v>
      </c>
      <c r="AW849" s="239" t="s">
        <v>19</v>
      </c>
      <c r="AX849" s="239" t="s">
        <v>37</v>
      </c>
      <c r="AY849" s="240" t="s">
        <v>106</v>
      </c>
    </row>
    <row r="850" spans="2:65" s="223" customFormat="1" x14ac:dyDescent="0.3">
      <c r="B850" s="228"/>
      <c r="D850" s="232" t="s">
        <v>115</v>
      </c>
      <c r="E850" s="224" t="s">
        <v>1</v>
      </c>
      <c r="F850" s="231" t="s">
        <v>1249</v>
      </c>
      <c r="H850" s="230">
        <v>10.56</v>
      </c>
      <c r="I850" s="229"/>
      <c r="L850" s="228"/>
      <c r="M850" s="227"/>
      <c r="N850" s="226"/>
      <c r="O850" s="226"/>
      <c r="P850" s="226"/>
      <c r="Q850" s="226"/>
      <c r="R850" s="226"/>
      <c r="S850" s="226"/>
      <c r="T850" s="225"/>
      <c r="AT850" s="224" t="s">
        <v>115</v>
      </c>
      <c r="AU850" s="224" t="s">
        <v>42</v>
      </c>
      <c r="AV850" s="223" t="s">
        <v>42</v>
      </c>
      <c r="AW850" s="223" t="s">
        <v>19</v>
      </c>
      <c r="AX850" s="223" t="s">
        <v>37</v>
      </c>
      <c r="AY850" s="224" t="s">
        <v>106</v>
      </c>
    </row>
    <row r="851" spans="2:65" s="223" customFormat="1" x14ac:dyDescent="0.3">
      <c r="B851" s="228"/>
      <c r="D851" s="232" t="s">
        <v>115</v>
      </c>
      <c r="E851" s="224" t="s">
        <v>1</v>
      </c>
      <c r="F851" s="231" t="s">
        <v>1250</v>
      </c>
      <c r="H851" s="230">
        <v>5.32</v>
      </c>
      <c r="I851" s="229"/>
      <c r="L851" s="228"/>
      <c r="M851" s="227"/>
      <c r="N851" s="226"/>
      <c r="O851" s="226"/>
      <c r="P851" s="226"/>
      <c r="Q851" s="226"/>
      <c r="R851" s="226"/>
      <c r="S851" s="226"/>
      <c r="T851" s="225"/>
      <c r="AT851" s="224" t="s">
        <v>115</v>
      </c>
      <c r="AU851" s="224" t="s">
        <v>42</v>
      </c>
      <c r="AV851" s="223" t="s">
        <v>42</v>
      </c>
      <c r="AW851" s="223" t="s">
        <v>19</v>
      </c>
      <c r="AX851" s="223" t="s">
        <v>37</v>
      </c>
      <c r="AY851" s="224" t="s">
        <v>106</v>
      </c>
    </row>
    <row r="852" spans="2:65" s="223" customFormat="1" x14ac:dyDescent="0.3">
      <c r="B852" s="228"/>
      <c r="D852" s="232" t="s">
        <v>115</v>
      </c>
      <c r="E852" s="224" t="s">
        <v>1</v>
      </c>
      <c r="F852" s="231" t="s">
        <v>1251</v>
      </c>
      <c r="H852" s="230">
        <v>1.33</v>
      </c>
      <c r="I852" s="229"/>
      <c r="L852" s="228"/>
      <c r="M852" s="227"/>
      <c r="N852" s="226"/>
      <c r="O852" s="226"/>
      <c r="P852" s="226"/>
      <c r="Q852" s="226"/>
      <c r="R852" s="226"/>
      <c r="S852" s="226"/>
      <c r="T852" s="225"/>
      <c r="AT852" s="224" t="s">
        <v>115</v>
      </c>
      <c r="AU852" s="224" t="s">
        <v>42</v>
      </c>
      <c r="AV852" s="223" t="s">
        <v>42</v>
      </c>
      <c r="AW852" s="223" t="s">
        <v>19</v>
      </c>
      <c r="AX852" s="223" t="s">
        <v>37</v>
      </c>
      <c r="AY852" s="224" t="s">
        <v>106</v>
      </c>
    </row>
    <row r="853" spans="2:65" s="223" customFormat="1" x14ac:dyDescent="0.3">
      <c r="B853" s="228"/>
      <c r="D853" s="232" t="s">
        <v>115</v>
      </c>
      <c r="E853" s="224" t="s">
        <v>1</v>
      </c>
      <c r="F853" s="231" t="s">
        <v>1252</v>
      </c>
      <c r="H853" s="230">
        <v>3.9</v>
      </c>
      <c r="I853" s="229"/>
      <c r="L853" s="228"/>
      <c r="M853" s="227"/>
      <c r="N853" s="226"/>
      <c r="O853" s="226"/>
      <c r="P853" s="226"/>
      <c r="Q853" s="226"/>
      <c r="R853" s="226"/>
      <c r="S853" s="226"/>
      <c r="T853" s="225"/>
      <c r="AT853" s="224" t="s">
        <v>115</v>
      </c>
      <c r="AU853" s="224" t="s">
        <v>42</v>
      </c>
      <c r="AV853" s="223" t="s">
        <v>42</v>
      </c>
      <c r="AW853" s="223" t="s">
        <v>19</v>
      </c>
      <c r="AX853" s="223" t="s">
        <v>37</v>
      </c>
      <c r="AY853" s="224" t="s">
        <v>106</v>
      </c>
    </row>
    <row r="854" spans="2:65" s="223" customFormat="1" x14ac:dyDescent="0.3">
      <c r="B854" s="228"/>
      <c r="D854" s="236" t="s">
        <v>115</v>
      </c>
      <c r="E854" s="235" t="s">
        <v>1</v>
      </c>
      <c r="F854" s="234" t="s">
        <v>1253</v>
      </c>
      <c r="H854" s="233">
        <v>2.66</v>
      </c>
      <c r="I854" s="229"/>
      <c r="L854" s="228"/>
      <c r="M854" s="227"/>
      <c r="N854" s="226"/>
      <c r="O854" s="226"/>
      <c r="P854" s="226"/>
      <c r="Q854" s="226"/>
      <c r="R854" s="226"/>
      <c r="S854" s="226"/>
      <c r="T854" s="225"/>
      <c r="AT854" s="224" t="s">
        <v>115</v>
      </c>
      <c r="AU854" s="224" t="s">
        <v>42</v>
      </c>
      <c r="AV854" s="223" t="s">
        <v>42</v>
      </c>
      <c r="AW854" s="223" t="s">
        <v>19</v>
      </c>
      <c r="AX854" s="223" t="s">
        <v>37</v>
      </c>
      <c r="AY854" s="224" t="s">
        <v>106</v>
      </c>
    </row>
    <row r="855" spans="2:65" s="184" customFormat="1" ht="22.5" customHeight="1" x14ac:dyDescent="0.3">
      <c r="B855" s="203"/>
      <c r="C855" s="202" t="s">
        <v>1330</v>
      </c>
      <c r="D855" s="202" t="s">
        <v>108</v>
      </c>
      <c r="E855" s="201" t="s">
        <v>1277</v>
      </c>
      <c r="F855" s="196" t="s">
        <v>1278</v>
      </c>
      <c r="G855" s="200" t="s">
        <v>335</v>
      </c>
      <c r="H855" s="199">
        <v>88.6</v>
      </c>
      <c r="I855" s="198"/>
      <c r="J855" s="197">
        <f>ROUND(I855*H855,2)</f>
        <v>0</v>
      </c>
      <c r="K855" s="196" t="s">
        <v>259</v>
      </c>
      <c r="L855" s="185"/>
      <c r="M855" s="195" t="s">
        <v>1</v>
      </c>
      <c r="N855" s="220" t="s">
        <v>26</v>
      </c>
      <c r="O855" s="219"/>
      <c r="P855" s="218">
        <f>O855*H855</f>
        <v>0</v>
      </c>
      <c r="Q855" s="218">
        <v>2.8600000000000001E-3</v>
      </c>
      <c r="R855" s="218">
        <f>Q855*H855</f>
        <v>0.25339600000000001</v>
      </c>
      <c r="S855" s="218">
        <v>0</v>
      </c>
      <c r="T855" s="217">
        <f>S855*H855</f>
        <v>0</v>
      </c>
      <c r="AR855" s="189" t="s">
        <v>189</v>
      </c>
      <c r="AT855" s="189" t="s">
        <v>108</v>
      </c>
      <c r="AU855" s="189" t="s">
        <v>42</v>
      </c>
      <c r="AY855" s="189" t="s">
        <v>106</v>
      </c>
      <c r="BE855" s="190">
        <f>IF(N855="základní",J855,0)</f>
        <v>0</v>
      </c>
      <c r="BF855" s="190">
        <f>IF(N855="snížená",J855,0)</f>
        <v>0</v>
      </c>
      <c r="BG855" s="190">
        <f>IF(N855="zákl. přenesená",J855,0)</f>
        <v>0</v>
      </c>
      <c r="BH855" s="190">
        <f>IF(N855="sníž. přenesená",J855,0)</f>
        <v>0</v>
      </c>
      <c r="BI855" s="190">
        <f>IF(N855="nulová",J855,0)</f>
        <v>0</v>
      </c>
      <c r="BJ855" s="189" t="s">
        <v>38</v>
      </c>
      <c r="BK855" s="190">
        <f>ROUND(I855*H855,2)</f>
        <v>0</v>
      </c>
      <c r="BL855" s="189" t="s">
        <v>189</v>
      </c>
      <c r="BM855" s="189" t="s">
        <v>1279</v>
      </c>
    </row>
    <row r="856" spans="2:65" s="223" customFormat="1" x14ac:dyDescent="0.3">
      <c r="B856" s="228"/>
      <c r="D856" s="236" t="s">
        <v>115</v>
      </c>
      <c r="E856" s="235" t="s">
        <v>1</v>
      </c>
      <c r="F856" s="234" t="s">
        <v>1262</v>
      </c>
      <c r="H856" s="233">
        <v>88.6</v>
      </c>
      <c r="I856" s="229"/>
      <c r="L856" s="228"/>
      <c r="M856" s="227"/>
      <c r="N856" s="226"/>
      <c r="O856" s="226"/>
      <c r="P856" s="226"/>
      <c r="Q856" s="226"/>
      <c r="R856" s="226"/>
      <c r="S856" s="226"/>
      <c r="T856" s="225"/>
      <c r="AT856" s="224" t="s">
        <v>115</v>
      </c>
      <c r="AU856" s="224" t="s">
        <v>42</v>
      </c>
      <c r="AV856" s="223" t="s">
        <v>42</v>
      </c>
      <c r="AW856" s="223" t="s">
        <v>19</v>
      </c>
      <c r="AX856" s="223" t="s">
        <v>37</v>
      </c>
      <c r="AY856" s="224" t="s">
        <v>106</v>
      </c>
    </row>
    <row r="857" spans="2:65" s="184" customFormat="1" ht="22.5" customHeight="1" x14ac:dyDescent="0.3">
      <c r="B857" s="203"/>
      <c r="C857" s="202" t="s">
        <v>1334</v>
      </c>
      <c r="D857" s="202" t="s">
        <v>108</v>
      </c>
      <c r="E857" s="201" t="s">
        <v>1281</v>
      </c>
      <c r="F857" s="196" t="s">
        <v>1282</v>
      </c>
      <c r="G857" s="200" t="s">
        <v>258</v>
      </c>
      <c r="H857" s="199">
        <v>4</v>
      </c>
      <c r="I857" s="198"/>
      <c r="J857" s="197">
        <f>ROUND(I857*H857,2)</f>
        <v>0</v>
      </c>
      <c r="K857" s="196" t="s">
        <v>259</v>
      </c>
      <c r="L857" s="185"/>
      <c r="M857" s="195" t="s">
        <v>1</v>
      </c>
      <c r="N857" s="220" t="s">
        <v>26</v>
      </c>
      <c r="O857" s="219"/>
      <c r="P857" s="218">
        <f>O857*H857</f>
        <v>0</v>
      </c>
      <c r="Q857" s="218">
        <v>7.1000000000000002E-4</v>
      </c>
      <c r="R857" s="218">
        <f>Q857*H857</f>
        <v>2.8400000000000001E-3</v>
      </c>
      <c r="S857" s="218">
        <v>0</v>
      </c>
      <c r="T857" s="217">
        <f>S857*H857</f>
        <v>0</v>
      </c>
      <c r="AR857" s="189" t="s">
        <v>189</v>
      </c>
      <c r="AT857" s="189" t="s">
        <v>108</v>
      </c>
      <c r="AU857" s="189" t="s">
        <v>42</v>
      </c>
      <c r="AY857" s="189" t="s">
        <v>106</v>
      </c>
      <c r="BE857" s="190">
        <f>IF(N857="základní",J857,0)</f>
        <v>0</v>
      </c>
      <c r="BF857" s="190">
        <f>IF(N857="snížená",J857,0)</f>
        <v>0</v>
      </c>
      <c r="BG857" s="190">
        <f>IF(N857="zákl. přenesená",J857,0)</f>
        <v>0</v>
      </c>
      <c r="BH857" s="190">
        <f>IF(N857="sníž. přenesená",J857,0)</f>
        <v>0</v>
      </c>
      <c r="BI857" s="190">
        <f>IF(N857="nulová",J857,0)</f>
        <v>0</v>
      </c>
      <c r="BJ857" s="189" t="s">
        <v>38</v>
      </c>
      <c r="BK857" s="190">
        <f>ROUND(I857*H857,2)</f>
        <v>0</v>
      </c>
      <c r="BL857" s="189" t="s">
        <v>189</v>
      </c>
      <c r="BM857" s="189" t="s">
        <v>1283</v>
      </c>
    </row>
    <row r="858" spans="2:65" s="223" customFormat="1" x14ac:dyDescent="0.3">
      <c r="B858" s="228"/>
      <c r="D858" s="236" t="s">
        <v>115</v>
      </c>
      <c r="E858" s="235" t="s">
        <v>1</v>
      </c>
      <c r="F858" s="234" t="s">
        <v>1284</v>
      </c>
      <c r="H858" s="233">
        <v>4</v>
      </c>
      <c r="I858" s="229"/>
      <c r="L858" s="228"/>
      <c r="M858" s="227"/>
      <c r="N858" s="226"/>
      <c r="O858" s="226"/>
      <c r="P858" s="226"/>
      <c r="Q858" s="226"/>
      <c r="R858" s="226"/>
      <c r="S858" s="226"/>
      <c r="T858" s="225"/>
      <c r="AT858" s="224" t="s">
        <v>115</v>
      </c>
      <c r="AU858" s="224" t="s">
        <v>42</v>
      </c>
      <c r="AV858" s="223" t="s">
        <v>42</v>
      </c>
      <c r="AW858" s="223" t="s">
        <v>19</v>
      </c>
      <c r="AX858" s="223" t="s">
        <v>37</v>
      </c>
      <c r="AY858" s="224" t="s">
        <v>106</v>
      </c>
    </row>
    <row r="859" spans="2:65" s="184" customFormat="1" ht="31.5" customHeight="1" x14ac:dyDescent="0.3">
      <c r="B859" s="203"/>
      <c r="C859" s="202" t="s">
        <v>1340</v>
      </c>
      <c r="D859" s="202" t="s">
        <v>108</v>
      </c>
      <c r="E859" s="201" t="s">
        <v>1286</v>
      </c>
      <c r="F859" s="196" t="s">
        <v>1287</v>
      </c>
      <c r="G859" s="200" t="s">
        <v>258</v>
      </c>
      <c r="H859" s="199">
        <v>5</v>
      </c>
      <c r="I859" s="198"/>
      <c r="J859" s="197">
        <f>ROUND(I859*H859,2)</f>
        <v>0</v>
      </c>
      <c r="K859" s="196" t="s">
        <v>259</v>
      </c>
      <c r="L859" s="185"/>
      <c r="M859" s="195" t="s">
        <v>1</v>
      </c>
      <c r="N859" s="220" t="s">
        <v>26</v>
      </c>
      <c r="O859" s="219"/>
      <c r="P859" s="218">
        <f>O859*H859</f>
        <v>0</v>
      </c>
      <c r="Q859" s="218">
        <v>4.8000000000000001E-4</v>
      </c>
      <c r="R859" s="218">
        <f>Q859*H859</f>
        <v>2.4000000000000002E-3</v>
      </c>
      <c r="S859" s="218">
        <v>0</v>
      </c>
      <c r="T859" s="217">
        <f>S859*H859</f>
        <v>0</v>
      </c>
      <c r="AR859" s="189" t="s">
        <v>189</v>
      </c>
      <c r="AT859" s="189" t="s">
        <v>108</v>
      </c>
      <c r="AU859" s="189" t="s">
        <v>42</v>
      </c>
      <c r="AY859" s="189" t="s">
        <v>106</v>
      </c>
      <c r="BE859" s="190">
        <f>IF(N859="základní",J859,0)</f>
        <v>0</v>
      </c>
      <c r="BF859" s="190">
        <f>IF(N859="snížená",J859,0)</f>
        <v>0</v>
      </c>
      <c r="BG859" s="190">
        <f>IF(N859="zákl. přenesená",J859,0)</f>
        <v>0</v>
      </c>
      <c r="BH859" s="190">
        <f>IF(N859="sníž. přenesená",J859,0)</f>
        <v>0</v>
      </c>
      <c r="BI859" s="190">
        <f>IF(N859="nulová",J859,0)</f>
        <v>0</v>
      </c>
      <c r="BJ859" s="189" t="s">
        <v>38</v>
      </c>
      <c r="BK859" s="190">
        <f>ROUND(I859*H859,2)</f>
        <v>0</v>
      </c>
      <c r="BL859" s="189" t="s">
        <v>189</v>
      </c>
      <c r="BM859" s="189" t="s">
        <v>1288</v>
      </c>
    </row>
    <row r="860" spans="2:65" s="223" customFormat="1" x14ac:dyDescent="0.3">
      <c r="B860" s="228"/>
      <c r="D860" s="236" t="s">
        <v>115</v>
      </c>
      <c r="E860" s="235" t="s">
        <v>1</v>
      </c>
      <c r="F860" s="234" t="s">
        <v>1289</v>
      </c>
      <c r="H860" s="233">
        <v>5</v>
      </c>
      <c r="I860" s="229"/>
      <c r="L860" s="228"/>
      <c r="M860" s="227"/>
      <c r="N860" s="226"/>
      <c r="O860" s="226"/>
      <c r="P860" s="226"/>
      <c r="Q860" s="226"/>
      <c r="R860" s="226"/>
      <c r="S860" s="226"/>
      <c r="T860" s="225"/>
      <c r="AT860" s="224" t="s">
        <v>115</v>
      </c>
      <c r="AU860" s="224" t="s">
        <v>42</v>
      </c>
      <c r="AV860" s="223" t="s">
        <v>42</v>
      </c>
      <c r="AW860" s="223" t="s">
        <v>19</v>
      </c>
      <c r="AX860" s="223" t="s">
        <v>37</v>
      </c>
      <c r="AY860" s="224" t="s">
        <v>106</v>
      </c>
    </row>
    <row r="861" spans="2:65" s="184" customFormat="1" ht="31.5" customHeight="1" x14ac:dyDescent="0.3">
      <c r="B861" s="203"/>
      <c r="C861" s="202" t="s">
        <v>1346</v>
      </c>
      <c r="D861" s="202" t="s">
        <v>108</v>
      </c>
      <c r="E861" s="201" t="s">
        <v>1291</v>
      </c>
      <c r="F861" s="196" t="s">
        <v>1292</v>
      </c>
      <c r="G861" s="200" t="s">
        <v>335</v>
      </c>
      <c r="H861" s="199">
        <v>48.5</v>
      </c>
      <c r="I861" s="198"/>
      <c r="J861" s="197">
        <f>ROUND(I861*H861,2)</f>
        <v>0</v>
      </c>
      <c r="K861" s="196" t="s">
        <v>259</v>
      </c>
      <c r="L861" s="185"/>
      <c r="M861" s="195" t="s">
        <v>1</v>
      </c>
      <c r="N861" s="220" t="s">
        <v>26</v>
      </c>
      <c r="O861" s="219"/>
      <c r="P861" s="218">
        <f>O861*H861</f>
        <v>0</v>
      </c>
      <c r="Q861" s="218">
        <v>2.3600000000000001E-3</v>
      </c>
      <c r="R861" s="218">
        <f>Q861*H861</f>
        <v>0.11446000000000001</v>
      </c>
      <c r="S861" s="218">
        <v>0</v>
      </c>
      <c r="T861" s="217">
        <f>S861*H861</f>
        <v>0</v>
      </c>
      <c r="AR861" s="189" t="s">
        <v>189</v>
      </c>
      <c r="AT861" s="189" t="s">
        <v>108</v>
      </c>
      <c r="AU861" s="189" t="s">
        <v>42</v>
      </c>
      <c r="AY861" s="189" t="s">
        <v>106</v>
      </c>
      <c r="BE861" s="190">
        <f>IF(N861="základní",J861,0)</f>
        <v>0</v>
      </c>
      <c r="BF861" s="190">
        <f>IF(N861="snížená",J861,0)</f>
        <v>0</v>
      </c>
      <c r="BG861" s="190">
        <f>IF(N861="zákl. přenesená",J861,0)</f>
        <v>0</v>
      </c>
      <c r="BH861" s="190">
        <f>IF(N861="sníž. přenesená",J861,0)</f>
        <v>0</v>
      </c>
      <c r="BI861" s="190">
        <f>IF(N861="nulová",J861,0)</f>
        <v>0</v>
      </c>
      <c r="BJ861" s="189" t="s">
        <v>38</v>
      </c>
      <c r="BK861" s="190">
        <f>ROUND(I861*H861,2)</f>
        <v>0</v>
      </c>
      <c r="BL861" s="189" t="s">
        <v>189</v>
      </c>
      <c r="BM861" s="189" t="s">
        <v>1293</v>
      </c>
    </row>
    <row r="862" spans="2:65" s="223" customFormat="1" x14ac:dyDescent="0.3">
      <c r="B862" s="228"/>
      <c r="D862" s="236" t="s">
        <v>115</v>
      </c>
      <c r="E862" s="235" t="s">
        <v>1</v>
      </c>
      <c r="F862" s="234" t="s">
        <v>1267</v>
      </c>
      <c r="H862" s="233">
        <v>48.5</v>
      </c>
      <c r="I862" s="229"/>
      <c r="L862" s="228"/>
      <c r="M862" s="227"/>
      <c r="N862" s="226"/>
      <c r="O862" s="226"/>
      <c r="P862" s="226"/>
      <c r="Q862" s="226"/>
      <c r="R862" s="226"/>
      <c r="S862" s="226"/>
      <c r="T862" s="225"/>
      <c r="AT862" s="224" t="s">
        <v>115</v>
      </c>
      <c r="AU862" s="224" t="s">
        <v>42</v>
      </c>
      <c r="AV862" s="223" t="s">
        <v>42</v>
      </c>
      <c r="AW862" s="223" t="s">
        <v>19</v>
      </c>
      <c r="AX862" s="223" t="s">
        <v>37</v>
      </c>
      <c r="AY862" s="224" t="s">
        <v>106</v>
      </c>
    </row>
    <row r="863" spans="2:65" s="184" customFormat="1" ht="22.5" customHeight="1" x14ac:dyDescent="0.3">
      <c r="B863" s="203"/>
      <c r="C863" s="202" t="s">
        <v>1350</v>
      </c>
      <c r="D863" s="202" t="s">
        <v>108</v>
      </c>
      <c r="E863" s="201" t="s">
        <v>1295</v>
      </c>
      <c r="F863" s="196" t="s">
        <v>1296</v>
      </c>
      <c r="G863" s="200" t="s">
        <v>160</v>
      </c>
      <c r="H863" s="199">
        <v>0.58099999999999996</v>
      </c>
      <c r="I863" s="198"/>
      <c r="J863" s="197">
        <f>ROUND(I863*H863,2)</f>
        <v>0</v>
      </c>
      <c r="K863" s="196" t="s">
        <v>259</v>
      </c>
      <c r="L863" s="185"/>
      <c r="M863" s="195" t="s">
        <v>1</v>
      </c>
      <c r="N863" s="220" t="s">
        <v>26</v>
      </c>
      <c r="O863" s="219"/>
      <c r="P863" s="218">
        <f>O863*H863</f>
        <v>0</v>
      </c>
      <c r="Q863" s="218">
        <v>0</v>
      </c>
      <c r="R863" s="218">
        <f>Q863*H863</f>
        <v>0</v>
      </c>
      <c r="S863" s="218">
        <v>0</v>
      </c>
      <c r="T863" s="217">
        <f>S863*H863</f>
        <v>0</v>
      </c>
      <c r="AR863" s="189" t="s">
        <v>189</v>
      </c>
      <c r="AT863" s="189" t="s">
        <v>108</v>
      </c>
      <c r="AU863" s="189" t="s">
        <v>42</v>
      </c>
      <c r="AY863" s="189" t="s">
        <v>106</v>
      </c>
      <c r="BE863" s="190">
        <f>IF(N863="základní",J863,0)</f>
        <v>0</v>
      </c>
      <c r="BF863" s="190">
        <f>IF(N863="snížená",J863,0)</f>
        <v>0</v>
      </c>
      <c r="BG863" s="190">
        <f>IF(N863="zákl. přenesená",J863,0)</f>
        <v>0</v>
      </c>
      <c r="BH863" s="190">
        <f>IF(N863="sníž. přenesená",J863,0)</f>
        <v>0</v>
      </c>
      <c r="BI863" s="190">
        <f>IF(N863="nulová",J863,0)</f>
        <v>0</v>
      </c>
      <c r="BJ863" s="189" t="s">
        <v>38</v>
      </c>
      <c r="BK863" s="190">
        <f>ROUND(I863*H863,2)</f>
        <v>0</v>
      </c>
      <c r="BL863" s="189" t="s">
        <v>189</v>
      </c>
      <c r="BM863" s="189" t="s">
        <v>1297</v>
      </c>
    </row>
    <row r="864" spans="2:65" s="204" customFormat="1" ht="29.85" customHeight="1" x14ac:dyDescent="0.3">
      <c r="B864" s="212"/>
      <c r="D864" s="216" t="s">
        <v>36</v>
      </c>
      <c r="E864" s="215" t="s">
        <v>1298</v>
      </c>
      <c r="F864" s="215" t="s">
        <v>1299</v>
      </c>
      <c r="I864" s="214"/>
      <c r="J864" s="213">
        <f>BK864</f>
        <v>0</v>
      </c>
      <c r="L864" s="212"/>
      <c r="M864" s="211"/>
      <c r="N864" s="209"/>
      <c r="O864" s="209"/>
      <c r="P864" s="210">
        <f>SUM(P865:P891)</f>
        <v>0</v>
      </c>
      <c r="Q864" s="209"/>
      <c r="R864" s="210">
        <f>SUM(R865:R891)</f>
        <v>1.3803256000000002</v>
      </c>
      <c r="S864" s="209"/>
      <c r="T864" s="208">
        <f>SUM(T865:T891)</f>
        <v>1.6801439999999999</v>
      </c>
      <c r="AR864" s="206" t="s">
        <v>42</v>
      </c>
      <c r="AT864" s="207" t="s">
        <v>36</v>
      </c>
      <c r="AU864" s="207" t="s">
        <v>38</v>
      </c>
      <c r="AY864" s="206" t="s">
        <v>106</v>
      </c>
      <c r="BK864" s="205">
        <f>SUM(BK865:BK891)</f>
        <v>0</v>
      </c>
    </row>
    <row r="865" spans="2:65" s="184" customFormat="1" ht="22.5" customHeight="1" x14ac:dyDescent="0.3">
      <c r="B865" s="203"/>
      <c r="C865" s="202" t="s">
        <v>1355</v>
      </c>
      <c r="D865" s="202" t="s">
        <v>108</v>
      </c>
      <c r="E865" s="201" t="s">
        <v>1301</v>
      </c>
      <c r="F865" s="196" t="s">
        <v>1302</v>
      </c>
      <c r="G865" s="200" t="s">
        <v>111</v>
      </c>
      <c r="H865" s="199">
        <v>138.38999999999999</v>
      </c>
      <c r="I865" s="198"/>
      <c r="J865" s="197">
        <f>ROUND(I865*H865,2)</f>
        <v>0</v>
      </c>
      <c r="K865" s="196" t="s">
        <v>259</v>
      </c>
      <c r="L865" s="185"/>
      <c r="M865" s="195" t="s">
        <v>1</v>
      </c>
      <c r="N865" s="220" t="s">
        <v>26</v>
      </c>
      <c r="O865" s="219"/>
      <c r="P865" s="218">
        <f>O865*H865</f>
        <v>0</v>
      </c>
      <c r="Q865" s="218">
        <v>0</v>
      </c>
      <c r="R865" s="218">
        <f>Q865*H865</f>
        <v>0</v>
      </c>
      <c r="S865" s="218">
        <v>0</v>
      </c>
      <c r="T865" s="217">
        <f>S865*H865</f>
        <v>0</v>
      </c>
      <c r="AR865" s="189" t="s">
        <v>189</v>
      </c>
      <c r="AT865" s="189" t="s">
        <v>108</v>
      </c>
      <c r="AU865" s="189" t="s">
        <v>42</v>
      </c>
      <c r="AY865" s="189" t="s">
        <v>106</v>
      </c>
      <c r="BE865" s="190">
        <f>IF(N865="základní",J865,0)</f>
        <v>0</v>
      </c>
      <c r="BF865" s="190">
        <f>IF(N865="snížená",J865,0)</f>
        <v>0</v>
      </c>
      <c r="BG865" s="190">
        <f>IF(N865="zákl. přenesená",J865,0)</f>
        <v>0</v>
      </c>
      <c r="BH865" s="190">
        <f>IF(N865="sníž. přenesená",J865,0)</f>
        <v>0</v>
      </c>
      <c r="BI865" s="190">
        <f>IF(N865="nulová",J865,0)</f>
        <v>0</v>
      </c>
      <c r="BJ865" s="189" t="s">
        <v>38</v>
      </c>
      <c r="BK865" s="190">
        <f>ROUND(I865*H865,2)</f>
        <v>0</v>
      </c>
      <c r="BL865" s="189" t="s">
        <v>189</v>
      </c>
      <c r="BM865" s="189" t="s">
        <v>1303</v>
      </c>
    </row>
    <row r="866" spans="2:65" s="239" customFormat="1" x14ac:dyDescent="0.3">
      <c r="B866" s="244"/>
      <c r="D866" s="232" t="s">
        <v>115</v>
      </c>
      <c r="E866" s="240" t="s">
        <v>1</v>
      </c>
      <c r="F866" s="246" t="s">
        <v>873</v>
      </c>
      <c r="H866" s="240" t="s">
        <v>1</v>
      </c>
      <c r="I866" s="245"/>
      <c r="L866" s="244"/>
      <c r="M866" s="243"/>
      <c r="N866" s="242"/>
      <c r="O866" s="242"/>
      <c r="P866" s="242"/>
      <c r="Q866" s="242"/>
      <c r="R866" s="242"/>
      <c r="S866" s="242"/>
      <c r="T866" s="241"/>
      <c r="AT866" s="240" t="s">
        <v>115</v>
      </c>
      <c r="AU866" s="240" t="s">
        <v>42</v>
      </c>
      <c r="AV866" s="239" t="s">
        <v>38</v>
      </c>
      <c r="AW866" s="239" t="s">
        <v>19</v>
      </c>
      <c r="AX866" s="239" t="s">
        <v>37</v>
      </c>
      <c r="AY866" s="240" t="s">
        <v>106</v>
      </c>
    </row>
    <row r="867" spans="2:65" s="223" customFormat="1" x14ac:dyDescent="0.3">
      <c r="B867" s="228"/>
      <c r="D867" s="232" t="s">
        <v>115</v>
      </c>
      <c r="E867" s="224" t="s">
        <v>1</v>
      </c>
      <c r="F867" s="231" t="s">
        <v>893</v>
      </c>
      <c r="H867" s="230">
        <v>15.75</v>
      </c>
      <c r="I867" s="229"/>
      <c r="L867" s="228"/>
      <c r="M867" s="227"/>
      <c r="N867" s="226"/>
      <c r="O867" s="226"/>
      <c r="P867" s="226"/>
      <c r="Q867" s="226"/>
      <c r="R867" s="226"/>
      <c r="S867" s="226"/>
      <c r="T867" s="225"/>
      <c r="AT867" s="224" t="s">
        <v>115</v>
      </c>
      <c r="AU867" s="224" t="s">
        <v>42</v>
      </c>
      <c r="AV867" s="223" t="s">
        <v>42</v>
      </c>
      <c r="AW867" s="223" t="s">
        <v>19</v>
      </c>
      <c r="AX867" s="223" t="s">
        <v>37</v>
      </c>
      <c r="AY867" s="224" t="s">
        <v>106</v>
      </c>
    </row>
    <row r="868" spans="2:65" s="223" customFormat="1" x14ac:dyDescent="0.3">
      <c r="B868" s="228"/>
      <c r="D868" s="236" t="s">
        <v>115</v>
      </c>
      <c r="E868" s="235" t="s">
        <v>1</v>
      </c>
      <c r="F868" s="234" t="s">
        <v>1056</v>
      </c>
      <c r="H868" s="233">
        <v>122.64</v>
      </c>
      <c r="I868" s="229"/>
      <c r="L868" s="228"/>
      <c r="M868" s="227"/>
      <c r="N868" s="226"/>
      <c r="O868" s="226"/>
      <c r="P868" s="226"/>
      <c r="Q868" s="226"/>
      <c r="R868" s="226"/>
      <c r="S868" s="226"/>
      <c r="T868" s="225"/>
      <c r="AT868" s="224" t="s">
        <v>115</v>
      </c>
      <c r="AU868" s="224" t="s">
        <v>42</v>
      </c>
      <c r="AV868" s="223" t="s">
        <v>42</v>
      </c>
      <c r="AW868" s="223" t="s">
        <v>19</v>
      </c>
      <c r="AX868" s="223" t="s">
        <v>37</v>
      </c>
      <c r="AY868" s="224" t="s">
        <v>106</v>
      </c>
    </row>
    <row r="869" spans="2:65" s="184" customFormat="1" ht="31.5" customHeight="1" x14ac:dyDescent="0.3">
      <c r="B869" s="203"/>
      <c r="C869" s="256" t="s">
        <v>1359</v>
      </c>
      <c r="D869" s="256" t="s">
        <v>175</v>
      </c>
      <c r="E869" s="255" t="s">
        <v>1305</v>
      </c>
      <c r="F869" s="250" t="s">
        <v>1306</v>
      </c>
      <c r="G869" s="254" t="s">
        <v>258</v>
      </c>
      <c r="H869" s="253">
        <v>345.97500000000002</v>
      </c>
      <c r="I869" s="252"/>
      <c r="J869" s="251">
        <f>ROUND(I869*H869,2)</f>
        <v>0</v>
      </c>
      <c r="K869" s="250" t="s">
        <v>259</v>
      </c>
      <c r="L869" s="249"/>
      <c r="M869" s="248" t="s">
        <v>1</v>
      </c>
      <c r="N869" s="247" t="s">
        <v>26</v>
      </c>
      <c r="O869" s="219"/>
      <c r="P869" s="218">
        <f>O869*H869</f>
        <v>0</v>
      </c>
      <c r="Q869" s="218">
        <v>3.5999999999999999E-3</v>
      </c>
      <c r="R869" s="218">
        <f>Q869*H869</f>
        <v>1.2455100000000001</v>
      </c>
      <c r="S869" s="218">
        <v>0</v>
      </c>
      <c r="T869" s="217">
        <f>S869*H869</f>
        <v>0</v>
      </c>
      <c r="AR869" s="189" t="s">
        <v>293</v>
      </c>
      <c r="AT869" s="189" t="s">
        <v>175</v>
      </c>
      <c r="AU869" s="189" t="s">
        <v>42</v>
      </c>
      <c r="AY869" s="189" t="s">
        <v>106</v>
      </c>
      <c r="BE869" s="190">
        <f>IF(N869="základní",J869,0)</f>
        <v>0</v>
      </c>
      <c r="BF869" s="190">
        <f>IF(N869="snížená",J869,0)</f>
        <v>0</v>
      </c>
      <c r="BG869" s="190">
        <f>IF(N869="zákl. přenesená",J869,0)</f>
        <v>0</v>
      </c>
      <c r="BH869" s="190">
        <f>IF(N869="sníž. přenesená",J869,0)</f>
        <v>0</v>
      </c>
      <c r="BI869" s="190">
        <f>IF(N869="nulová",J869,0)</f>
        <v>0</v>
      </c>
      <c r="BJ869" s="189" t="s">
        <v>38</v>
      </c>
      <c r="BK869" s="190">
        <f>ROUND(I869*H869,2)</f>
        <v>0</v>
      </c>
      <c r="BL869" s="189" t="s">
        <v>189</v>
      </c>
      <c r="BM869" s="189" t="s">
        <v>1307</v>
      </c>
    </row>
    <row r="870" spans="2:65" s="184" customFormat="1" ht="27" x14ac:dyDescent="0.3">
      <c r="B870" s="185"/>
      <c r="D870" s="232" t="s">
        <v>223</v>
      </c>
      <c r="F870" s="260" t="s">
        <v>1308</v>
      </c>
      <c r="I870" s="259"/>
      <c r="L870" s="185"/>
      <c r="M870" s="258"/>
      <c r="N870" s="219"/>
      <c r="O870" s="219"/>
      <c r="P870" s="219"/>
      <c r="Q870" s="219"/>
      <c r="R870" s="219"/>
      <c r="S870" s="219"/>
      <c r="T870" s="257"/>
      <c r="AT870" s="189" t="s">
        <v>223</v>
      </c>
      <c r="AU870" s="189" t="s">
        <v>42</v>
      </c>
    </row>
    <row r="871" spans="2:65" s="239" customFormat="1" x14ac:dyDescent="0.3">
      <c r="B871" s="244"/>
      <c r="D871" s="232" t="s">
        <v>115</v>
      </c>
      <c r="E871" s="240" t="s">
        <v>1</v>
      </c>
      <c r="F871" s="246" t="s">
        <v>1309</v>
      </c>
      <c r="H871" s="240" t="s">
        <v>1</v>
      </c>
      <c r="I871" s="245"/>
      <c r="L871" s="244"/>
      <c r="M871" s="243"/>
      <c r="N871" s="242"/>
      <c r="O871" s="242"/>
      <c r="P871" s="242"/>
      <c r="Q871" s="242"/>
      <c r="R871" s="242"/>
      <c r="S871" s="242"/>
      <c r="T871" s="241"/>
      <c r="AT871" s="240" t="s">
        <v>115</v>
      </c>
      <c r="AU871" s="240" t="s">
        <v>42</v>
      </c>
      <c r="AV871" s="239" t="s">
        <v>38</v>
      </c>
      <c r="AW871" s="239" t="s">
        <v>19</v>
      </c>
      <c r="AX871" s="239" t="s">
        <v>37</v>
      </c>
      <c r="AY871" s="240" t="s">
        <v>106</v>
      </c>
    </row>
    <row r="872" spans="2:65" s="239" customFormat="1" x14ac:dyDescent="0.3">
      <c r="B872" s="244"/>
      <c r="D872" s="232" t="s">
        <v>115</v>
      </c>
      <c r="E872" s="240" t="s">
        <v>1</v>
      </c>
      <c r="F872" s="246" t="s">
        <v>873</v>
      </c>
      <c r="H872" s="240" t="s">
        <v>1</v>
      </c>
      <c r="I872" s="245"/>
      <c r="L872" s="244"/>
      <c r="M872" s="243"/>
      <c r="N872" s="242"/>
      <c r="O872" s="242"/>
      <c r="P872" s="242"/>
      <c r="Q872" s="242"/>
      <c r="R872" s="242"/>
      <c r="S872" s="242"/>
      <c r="T872" s="241"/>
      <c r="AT872" s="240" t="s">
        <v>115</v>
      </c>
      <c r="AU872" s="240" t="s">
        <v>42</v>
      </c>
      <c r="AV872" s="239" t="s">
        <v>38</v>
      </c>
      <c r="AW872" s="239" t="s">
        <v>19</v>
      </c>
      <c r="AX872" s="239" t="s">
        <v>37</v>
      </c>
      <c r="AY872" s="240" t="s">
        <v>106</v>
      </c>
    </row>
    <row r="873" spans="2:65" s="223" customFormat="1" x14ac:dyDescent="0.3">
      <c r="B873" s="228"/>
      <c r="D873" s="232" t="s">
        <v>115</v>
      </c>
      <c r="E873" s="224" t="s">
        <v>1</v>
      </c>
      <c r="F873" s="231" t="s">
        <v>893</v>
      </c>
      <c r="H873" s="230">
        <v>15.75</v>
      </c>
      <c r="I873" s="229"/>
      <c r="L873" s="228"/>
      <c r="M873" s="227"/>
      <c r="N873" s="226"/>
      <c r="O873" s="226"/>
      <c r="P873" s="226"/>
      <c r="Q873" s="226"/>
      <c r="R873" s="226"/>
      <c r="S873" s="226"/>
      <c r="T873" s="225"/>
      <c r="AT873" s="224" t="s">
        <v>115</v>
      </c>
      <c r="AU873" s="224" t="s">
        <v>42</v>
      </c>
      <c r="AV873" s="223" t="s">
        <v>42</v>
      </c>
      <c r="AW873" s="223" t="s">
        <v>19</v>
      </c>
      <c r="AX873" s="223" t="s">
        <v>37</v>
      </c>
      <c r="AY873" s="224" t="s">
        <v>106</v>
      </c>
    </row>
    <row r="874" spans="2:65" s="223" customFormat="1" x14ac:dyDescent="0.3">
      <c r="B874" s="228"/>
      <c r="D874" s="232" t="s">
        <v>115</v>
      </c>
      <c r="E874" s="224" t="s">
        <v>1</v>
      </c>
      <c r="F874" s="231" t="s">
        <v>1056</v>
      </c>
      <c r="H874" s="230">
        <v>122.64</v>
      </c>
      <c r="I874" s="229"/>
      <c r="L874" s="228"/>
      <c r="M874" s="227"/>
      <c r="N874" s="226"/>
      <c r="O874" s="226"/>
      <c r="P874" s="226"/>
      <c r="Q874" s="226"/>
      <c r="R874" s="226"/>
      <c r="S874" s="226"/>
      <c r="T874" s="225"/>
      <c r="AT874" s="224" t="s">
        <v>115</v>
      </c>
      <c r="AU874" s="224" t="s">
        <v>42</v>
      </c>
      <c r="AV874" s="223" t="s">
        <v>42</v>
      </c>
      <c r="AW874" s="223" t="s">
        <v>19</v>
      </c>
      <c r="AX874" s="223" t="s">
        <v>37</v>
      </c>
      <c r="AY874" s="224" t="s">
        <v>106</v>
      </c>
    </row>
    <row r="875" spans="2:65" s="223" customFormat="1" x14ac:dyDescent="0.3">
      <c r="B875" s="228"/>
      <c r="D875" s="236" t="s">
        <v>115</v>
      </c>
      <c r="F875" s="234" t="s">
        <v>1310</v>
      </c>
      <c r="H875" s="233">
        <v>345.97500000000002</v>
      </c>
      <c r="I875" s="229"/>
      <c r="L875" s="228"/>
      <c r="M875" s="227"/>
      <c r="N875" s="226"/>
      <c r="O875" s="226"/>
      <c r="P875" s="226"/>
      <c r="Q875" s="226"/>
      <c r="R875" s="226"/>
      <c r="S875" s="226"/>
      <c r="T875" s="225"/>
      <c r="AT875" s="224" t="s">
        <v>115</v>
      </c>
      <c r="AU875" s="224" t="s">
        <v>42</v>
      </c>
      <c r="AV875" s="223" t="s">
        <v>42</v>
      </c>
      <c r="AW875" s="223" t="s">
        <v>2</v>
      </c>
      <c r="AX875" s="223" t="s">
        <v>38</v>
      </c>
      <c r="AY875" s="224" t="s">
        <v>106</v>
      </c>
    </row>
    <row r="876" spans="2:65" s="184" customFormat="1" ht="22.5" customHeight="1" x14ac:dyDescent="0.3">
      <c r="B876" s="203"/>
      <c r="C876" s="202" t="s">
        <v>1362</v>
      </c>
      <c r="D876" s="202" t="s">
        <v>108</v>
      </c>
      <c r="E876" s="201" t="s">
        <v>1312</v>
      </c>
      <c r="F876" s="196" t="s">
        <v>1313</v>
      </c>
      <c r="G876" s="200" t="s">
        <v>335</v>
      </c>
      <c r="H876" s="199">
        <v>7.2</v>
      </c>
      <c r="I876" s="198"/>
      <c r="J876" s="197">
        <f>ROUND(I876*H876,2)</f>
        <v>0</v>
      </c>
      <c r="K876" s="196" t="s">
        <v>259</v>
      </c>
      <c r="L876" s="185"/>
      <c r="M876" s="195" t="s">
        <v>1</v>
      </c>
      <c r="N876" s="220" t="s">
        <v>26</v>
      </c>
      <c r="O876" s="219"/>
      <c r="P876" s="218">
        <f>O876*H876</f>
        <v>0</v>
      </c>
      <c r="Q876" s="218">
        <v>8.0000000000000002E-3</v>
      </c>
      <c r="R876" s="218">
        <f>Q876*H876</f>
        <v>5.7600000000000005E-2</v>
      </c>
      <c r="S876" s="218">
        <v>0</v>
      </c>
      <c r="T876" s="217">
        <f>S876*H876</f>
        <v>0</v>
      </c>
      <c r="AR876" s="189" t="s">
        <v>189</v>
      </c>
      <c r="AT876" s="189" t="s">
        <v>108</v>
      </c>
      <c r="AU876" s="189" t="s">
        <v>42</v>
      </c>
      <c r="AY876" s="189" t="s">
        <v>106</v>
      </c>
      <c r="BE876" s="190">
        <f>IF(N876="základní",J876,0)</f>
        <v>0</v>
      </c>
      <c r="BF876" s="190">
        <f>IF(N876="snížená",J876,0)</f>
        <v>0</v>
      </c>
      <c r="BG876" s="190">
        <f>IF(N876="zákl. přenesená",J876,0)</f>
        <v>0</v>
      </c>
      <c r="BH876" s="190">
        <f>IF(N876="sníž. přenesená",J876,0)</f>
        <v>0</v>
      </c>
      <c r="BI876" s="190">
        <f>IF(N876="nulová",J876,0)</f>
        <v>0</v>
      </c>
      <c r="BJ876" s="189" t="s">
        <v>38</v>
      </c>
      <c r="BK876" s="190">
        <f>ROUND(I876*H876,2)</f>
        <v>0</v>
      </c>
      <c r="BL876" s="189" t="s">
        <v>189</v>
      </c>
      <c r="BM876" s="189" t="s">
        <v>1314</v>
      </c>
    </row>
    <row r="877" spans="2:65" s="223" customFormat="1" x14ac:dyDescent="0.3">
      <c r="B877" s="228"/>
      <c r="D877" s="236" t="s">
        <v>115</v>
      </c>
      <c r="E877" s="235" t="s">
        <v>1</v>
      </c>
      <c r="F877" s="234" t="s">
        <v>1315</v>
      </c>
      <c r="H877" s="233">
        <v>7.2</v>
      </c>
      <c r="I877" s="229"/>
      <c r="L877" s="228"/>
      <c r="M877" s="227"/>
      <c r="N877" s="226"/>
      <c r="O877" s="226"/>
      <c r="P877" s="226"/>
      <c r="Q877" s="226"/>
      <c r="R877" s="226"/>
      <c r="S877" s="226"/>
      <c r="T877" s="225"/>
      <c r="AT877" s="224" t="s">
        <v>115</v>
      </c>
      <c r="AU877" s="224" t="s">
        <v>42</v>
      </c>
      <c r="AV877" s="223" t="s">
        <v>42</v>
      </c>
      <c r="AW877" s="223" t="s">
        <v>19</v>
      </c>
      <c r="AX877" s="223" t="s">
        <v>37</v>
      </c>
      <c r="AY877" s="224" t="s">
        <v>106</v>
      </c>
    </row>
    <row r="878" spans="2:65" s="184" customFormat="1" ht="22.5" customHeight="1" x14ac:dyDescent="0.3">
      <c r="B878" s="203"/>
      <c r="C878" s="256" t="s">
        <v>1365</v>
      </c>
      <c r="D878" s="256" t="s">
        <v>175</v>
      </c>
      <c r="E878" s="255" t="s">
        <v>1317</v>
      </c>
      <c r="F878" s="250" t="s">
        <v>1318</v>
      </c>
      <c r="G878" s="254" t="s">
        <v>258</v>
      </c>
      <c r="H878" s="253">
        <v>22.4</v>
      </c>
      <c r="I878" s="252"/>
      <c r="J878" s="251">
        <f>ROUND(I878*H878,2)</f>
        <v>0</v>
      </c>
      <c r="K878" s="250" t="s">
        <v>259</v>
      </c>
      <c r="L878" s="249"/>
      <c r="M878" s="248" t="s">
        <v>1</v>
      </c>
      <c r="N878" s="247" t="s">
        <v>26</v>
      </c>
      <c r="O878" s="219"/>
      <c r="P878" s="218">
        <f>O878*H878</f>
        <v>0</v>
      </c>
      <c r="Q878" s="218">
        <v>3.2000000000000002E-3</v>
      </c>
      <c r="R878" s="218">
        <f>Q878*H878</f>
        <v>7.1679999999999994E-2</v>
      </c>
      <c r="S878" s="218">
        <v>0</v>
      </c>
      <c r="T878" s="217">
        <f>S878*H878</f>
        <v>0</v>
      </c>
      <c r="AR878" s="189" t="s">
        <v>293</v>
      </c>
      <c r="AT878" s="189" t="s">
        <v>175</v>
      </c>
      <c r="AU878" s="189" t="s">
        <v>42</v>
      </c>
      <c r="AY878" s="189" t="s">
        <v>106</v>
      </c>
      <c r="BE878" s="190">
        <f>IF(N878="základní",J878,0)</f>
        <v>0</v>
      </c>
      <c r="BF878" s="190">
        <f>IF(N878="snížená",J878,0)</f>
        <v>0</v>
      </c>
      <c r="BG878" s="190">
        <f>IF(N878="zákl. přenesená",J878,0)</f>
        <v>0</v>
      </c>
      <c r="BH878" s="190">
        <f>IF(N878="sníž. přenesená",J878,0)</f>
        <v>0</v>
      </c>
      <c r="BI878" s="190">
        <f>IF(N878="nulová",J878,0)</f>
        <v>0</v>
      </c>
      <c r="BJ878" s="189" t="s">
        <v>38</v>
      </c>
      <c r="BK878" s="190">
        <f>ROUND(I878*H878,2)</f>
        <v>0</v>
      </c>
      <c r="BL878" s="189" t="s">
        <v>189</v>
      </c>
      <c r="BM878" s="189" t="s">
        <v>1319</v>
      </c>
    </row>
    <row r="879" spans="2:65" s="184" customFormat="1" ht="27" x14ac:dyDescent="0.3">
      <c r="B879" s="185"/>
      <c r="D879" s="232" t="s">
        <v>223</v>
      </c>
      <c r="F879" s="260" t="s">
        <v>1320</v>
      </c>
      <c r="I879" s="259"/>
      <c r="L879" s="185"/>
      <c r="M879" s="258"/>
      <c r="N879" s="219"/>
      <c r="O879" s="219"/>
      <c r="P879" s="219"/>
      <c r="Q879" s="219"/>
      <c r="R879" s="219"/>
      <c r="S879" s="219"/>
      <c r="T879" s="257"/>
      <c r="AT879" s="189" t="s">
        <v>223</v>
      </c>
      <c r="AU879" s="189" t="s">
        <v>42</v>
      </c>
    </row>
    <row r="880" spans="2:65" s="223" customFormat="1" x14ac:dyDescent="0.3">
      <c r="B880" s="228"/>
      <c r="D880" s="236" t="s">
        <v>115</v>
      </c>
      <c r="F880" s="234" t="s">
        <v>1321</v>
      </c>
      <c r="H880" s="233">
        <v>22.4</v>
      </c>
      <c r="I880" s="229"/>
      <c r="L880" s="228"/>
      <c r="M880" s="227"/>
      <c r="N880" s="226"/>
      <c r="O880" s="226"/>
      <c r="P880" s="226"/>
      <c r="Q880" s="226"/>
      <c r="R880" s="226"/>
      <c r="S880" s="226"/>
      <c r="T880" s="225"/>
      <c r="AT880" s="224" t="s">
        <v>115</v>
      </c>
      <c r="AU880" s="224" t="s">
        <v>42</v>
      </c>
      <c r="AV880" s="223" t="s">
        <v>42</v>
      </c>
      <c r="AW880" s="223" t="s">
        <v>2</v>
      </c>
      <c r="AX880" s="223" t="s">
        <v>38</v>
      </c>
      <c r="AY880" s="224" t="s">
        <v>106</v>
      </c>
    </row>
    <row r="881" spans="2:65" s="184" customFormat="1" ht="22.5" customHeight="1" x14ac:dyDescent="0.3">
      <c r="B881" s="203"/>
      <c r="C881" s="202" t="s">
        <v>1369</v>
      </c>
      <c r="D881" s="202" t="s">
        <v>108</v>
      </c>
      <c r="E881" s="201" t="s">
        <v>1323</v>
      </c>
      <c r="F881" s="196" t="s">
        <v>1324</v>
      </c>
      <c r="G881" s="200" t="s">
        <v>111</v>
      </c>
      <c r="H881" s="199">
        <v>138.38999999999999</v>
      </c>
      <c r="I881" s="198"/>
      <c r="J881" s="197">
        <f>ROUND(I881*H881,2)</f>
        <v>0</v>
      </c>
      <c r="K881" s="196" t="s">
        <v>259</v>
      </c>
      <c r="L881" s="185"/>
      <c r="M881" s="195" t="s">
        <v>1</v>
      </c>
      <c r="N881" s="220" t="s">
        <v>26</v>
      </c>
      <c r="O881" s="219"/>
      <c r="P881" s="218">
        <f>O881*H881</f>
        <v>0</v>
      </c>
      <c r="Q881" s="218">
        <v>0</v>
      </c>
      <c r="R881" s="218">
        <f>Q881*H881</f>
        <v>0</v>
      </c>
      <c r="S881" s="218">
        <v>1.12E-2</v>
      </c>
      <c r="T881" s="217">
        <f>S881*H881</f>
        <v>1.5499679999999998</v>
      </c>
      <c r="AR881" s="189" t="s">
        <v>189</v>
      </c>
      <c r="AT881" s="189" t="s">
        <v>108</v>
      </c>
      <c r="AU881" s="189" t="s">
        <v>42</v>
      </c>
      <c r="AY881" s="189" t="s">
        <v>106</v>
      </c>
      <c r="BE881" s="190">
        <f>IF(N881="základní",J881,0)</f>
        <v>0</v>
      </c>
      <c r="BF881" s="190">
        <f>IF(N881="snížená",J881,0)</f>
        <v>0</v>
      </c>
      <c r="BG881" s="190">
        <f>IF(N881="zákl. přenesená",J881,0)</f>
        <v>0</v>
      </c>
      <c r="BH881" s="190">
        <f>IF(N881="sníž. přenesená",J881,0)</f>
        <v>0</v>
      </c>
      <c r="BI881" s="190">
        <f>IF(N881="nulová",J881,0)</f>
        <v>0</v>
      </c>
      <c r="BJ881" s="189" t="s">
        <v>38</v>
      </c>
      <c r="BK881" s="190">
        <f>ROUND(I881*H881,2)</f>
        <v>0</v>
      </c>
      <c r="BL881" s="189" t="s">
        <v>189</v>
      </c>
      <c r="BM881" s="189" t="s">
        <v>1325</v>
      </c>
    </row>
    <row r="882" spans="2:65" s="239" customFormat="1" x14ac:dyDescent="0.3">
      <c r="B882" s="244"/>
      <c r="D882" s="232" t="s">
        <v>115</v>
      </c>
      <c r="E882" s="240" t="s">
        <v>1</v>
      </c>
      <c r="F882" s="246" t="s">
        <v>873</v>
      </c>
      <c r="H882" s="240" t="s">
        <v>1</v>
      </c>
      <c r="I882" s="245"/>
      <c r="L882" s="244"/>
      <c r="M882" s="243"/>
      <c r="N882" s="242"/>
      <c r="O882" s="242"/>
      <c r="P882" s="242"/>
      <c r="Q882" s="242"/>
      <c r="R882" s="242"/>
      <c r="S882" s="242"/>
      <c r="T882" s="241"/>
      <c r="AT882" s="240" t="s">
        <v>115</v>
      </c>
      <c r="AU882" s="240" t="s">
        <v>42</v>
      </c>
      <c r="AV882" s="239" t="s">
        <v>38</v>
      </c>
      <c r="AW882" s="239" t="s">
        <v>19</v>
      </c>
      <c r="AX882" s="239" t="s">
        <v>37</v>
      </c>
      <c r="AY882" s="240" t="s">
        <v>106</v>
      </c>
    </row>
    <row r="883" spans="2:65" s="223" customFormat="1" x14ac:dyDescent="0.3">
      <c r="B883" s="228"/>
      <c r="D883" s="232" t="s">
        <v>115</v>
      </c>
      <c r="E883" s="224" t="s">
        <v>1</v>
      </c>
      <c r="F883" s="231" t="s">
        <v>893</v>
      </c>
      <c r="H883" s="230">
        <v>15.75</v>
      </c>
      <c r="I883" s="229"/>
      <c r="L883" s="228"/>
      <c r="M883" s="227"/>
      <c r="N883" s="226"/>
      <c r="O883" s="226"/>
      <c r="P883" s="226"/>
      <c r="Q883" s="226"/>
      <c r="R883" s="226"/>
      <c r="S883" s="226"/>
      <c r="T883" s="225"/>
      <c r="AT883" s="224" t="s">
        <v>115</v>
      </c>
      <c r="AU883" s="224" t="s">
        <v>42</v>
      </c>
      <c r="AV883" s="223" t="s">
        <v>42</v>
      </c>
      <c r="AW883" s="223" t="s">
        <v>19</v>
      </c>
      <c r="AX883" s="223" t="s">
        <v>37</v>
      </c>
      <c r="AY883" s="224" t="s">
        <v>106</v>
      </c>
    </row>
    <row r="884" spans="2:65" s="223" customFormat="1" x14ac:dyDescent="0.3">
      <c r="B884" s="228"/>
      <c r="D884" s="236" t="s">
        <v>115</v>
      </c>
      <c r="E884" s="235" t="s">
        <v>1</v>
      </c>
      <c r="F884" s="234" t="s">
        <v>1056</v>
      </c>
      <c r="H884" s="233">
        <v>122.64</v>
      </c>
      <c r="I884" s="229"/>
      <c r="L884" s="228"/>
      <c r="M884" s="227"/>
      <c r="N884" s="226"/>
      <c r="O884" s="226"/>
      <c r="P884" s="226"/>
      <c r="Q884" s="226"/>
      <c r="R884" s="226"/>
      <c r="S884" s="226"/>
      <c r="T884" s="225"/>
      <c r="AT884" s="224" t="s">
        <v>115</v>
      </c>
      <c r="AU884" s="224" t="s">
        <v>42</v>
      </c>
      <c r="AV884" s="223" t="s">
        <v>42</v>
      </c>
      <c r="AW884" s="223" t="s">
        <v>19</v>
      </c>
      <c r="AX884" s="223" t="s">
        <v>37</v>
      </c>
      <c r="AY884" s="224" t="s">
        <v>106</v>
      </c>
    </row>
    <row r="885" spans="2:65" s="184" customFormat="1" ht="22.5" customHeight="1" x14ac:dyDescent="0.3">
      <c r="B885" s="203"/>
      <c r="C885" s="202" t="s">
        <v>1373</v>
      </c>
      <c r="D885" s="202" t="s">
        <v>108</v>
      </c>
      <c r="E885" s="201" t="s">
        <v>1327</v>
      </c>
      <c r="F885" s="196" t="s">
        <v>1328</v>
      </c>
      <c r="G885" s="200" t="s">
        <v>335</v>
      </c>
      <c r="H885" s="199">
        <v>7.2</v>
      </c>
      <c r="I885" s="198"/>
      <c r="J885" s="197">
        <f>ROUND(I885*H885,2)</f>
        <v>0</v>
      </c>
      <c r="K885" s="196" t="s">
        <v>259</v>
      </c>
      <c r="L885" s="185"/>
      <c r="M885" s="195" t="s">
        <v>1</v>
      </c>
      <c r="N885" s="220" t="s">
        <v>26</v>
      </c>
      <c r="O885" s="219"/>
      <c r="P885" s="218">
        <f>O885*H885</f>
        <v>0</v>
      </c>
      <c r="Q885" s="218">
        <v>0</v>
      </c>
      <c r="R885" s="218">
        <f>Q885*H885</f>
        <v>0</v>
      </c>
      <c r="S885" s="218">
        <v>1.8079999999999999E-2</v>
      </c>
      <c r="T885" s="217">
        <f>S885*H885</f>
        <v>0.13017599999999999</v>
      </c>
      <c r="AR885" s="189" t="s">
        <v>189</v>
      </c>
      <c r="AT885" s="189" t="s">
        <v>108</v>
      </c>
      <c r="AU885" s="189" t="s">
        <v>42</v>
      </c>
      <c r="AY885" s="189" t="s">
        <v>106</v>
      </c>
      <c r="BE885" s="190">
        <f>IF(N885="základní",J885,0)</f>
        <v>0</v>
      </c>
      <c r="BF885" s="190">
        <f>IF(N885="snížená",J885,0)</f>
        <v>0</v>
      </c>
      <c r="BG885" s="190">
        <f>IF(N885="zákl. přenesená",J885,0)</f>
        <v>0</v>
      </c>
      <c r="BH885" s="190">
        <f>IF(N885="sníž. přenesená",J885,0)</f>
        <v>0</v>
      </c>
      <c r="BI885" s="190">
        <f>IF(N885="nulová",J885,0)</f>
        <v>0</v>
      </c>
      <c r="BJ885" s="189" t="s">
        <v>38</v>
      </c>
      <c r="BK885" s="190">
        <f>ROUND(I885*H885,2)</f>
        <v>0</v>
      </c>
      <c r="BL885" s="189" t="s">
        <v>189</v>
      </c>
      <c r="BM885" s="189" t="s">
        <v>1329</v>
      </c>
    </row>
    <row r="886" spans="2:65" s="223" customFormat="1" x14ac:dyDescent="0.3">
      <c r="B886" s="228"/>
      <c r="D886" s="236" t="s">
        <v>115</v>
      </c>
      <c r="E886" s="235" t="s">
        <v>1</v>
      </c>
      <c r="F886" s="234" t="s">
        <v>1315</v>
      </c>
      <c r="H886" s="233">
        <v>7.2</v>
      </c>
      <c r="I886" s="229"/>
      <c r="L886" s="228"/>
      <c r="M886" s="227"/>
      <c r="N886" s="226"/>
      <c r="O886" s="226"/>
      <c r="P886" s="226"/>
      <c r="Q886" s="226"/>
      <c r="R886" s="226"/>
      <c r="S886" s="226"/>
      <c r="T886" s="225"/>
      <c r="AT886" s="224" t="s">
        <v>115</v>
      </c>
      <c r="AU886" s="224" t="s">
        <v>42</v>
      </c>
      <c r="AV886" s="223" t="s">
        <v>42</v>
      </c>
      <c r="AW886" s="223" t="s">
        <v>19</v>
      </c>
      <c r="AX886" s="223" t="s">
        <v>37</v>
      </c>
      <c r="AY886" s="224" t="s">
        <v>106</v>
      </c>
    </row>
    <row r="887" spans="2:65" s="184" customFormat="1" ht="22.5" customHeight="1" x14ac:dyDescent="0.3">
      <c r="B887" s="203"/>
      <c r="C887" s="202" t="s">
        <v>1379</v>
      </c>
      <c r="D887" s="202" t="s">
        <v>108</v>
      </c>
      <c r="E887" s="201" t="s">
        <v>1331</v>
      </c>
      <c r="F887" s="196" t="s">
        <v>1332</v>
      </c>
      <c r="G887" s="200" t="s">
        <v>111</v>
      </c>
      <c r="H887" s="199">
        <v>138.38999999999999</v>
      </c>
      <c r="I887" s="198"/>
      <c r="J887" s="197">
        <f>ROUND(I887*H887,2)</f>
        <v>0</v>
      </c>
      <c r="K887" s="196" t="s">
        <v>259</v>
      </c>
      <c r="L887" s="185"/>
      <c r="M887" s="195" t="s">
        <v>1</v>
      </c>
      <c r="N887" s="220" t="s">
        <v>26</v>
      </c>
      <c r="O887" s="219"/>
      <c r="P887" s="218">
        <f>O887*H887</f>
        <v>0</v>
      </c>
      <c r="Q887" s="218">
        <v>4.0000000000000003E-5</v>
      </c>
      <c r="R887" s="218">
        <f>Q887*H887</f>
        <v>5.5355999999999999E-3</v>
      </c>
      <c r="S887" s="218">
        <v>0</v>
      </c>
      <c r="T887" s="217">
        <f>S887*H887</f>
        <v>0</v>
      </c>
      <c r="AR887" s="189" t="s">
        <v>189</v>
      </c>
      <c r="AT887" s="189" t="s">
        <v>108</v>
      </c>
      <c r="AU887" s="189" t="s">
        <v>42</v>
      </c>
      <c r="AY887" s="189" t="s">
        <v>106</v>
      </c>
      <c r="BE887" s="190">
        <f>IF(N887="základní",J887,0)</f>
        <v>0</v>
      </c>
      <c r="BF887" s="190">
        <f>IF(N887="snížená",J887,0)</f>
        <v>0</v>
      </c>
      <c r="BG887" s="190">
        <f>IF(N887="zákl. přenesená",J887,0)</f>
        <v>0</v>
      </c>
      <c r="BH887" s="190">
        <f>IF(N887="sníž. přenesená",J887,0)</f>
        <v>0</v>
      </c>
      <c r="BI887" s="190">
        <f>IF(N887="nulová",J887,0)</f>
        <v>0</v>
      </c>
      <c r="BJ887" s="189" t="s">
        <v>38</v>
      </c>
      <c r="BK887" s="190">
        <f>ROUND(I887*H887,2)</f>
        <v>0</v>
      </c>
      <c r="BL887" s="189" t="s">
        <v>189</v>
      </c>
      <c r="BM887" s="189" t="s">
        <v>1333</v>
      </c>
    </row>
    <row r="888" spans="2:65" s="239" customFormat="1" x14ac:dyDescent="0.3">
      <c r="B888" s="244"/>
      <c r="D888" s="232" t="s">
        <v>115</v>
      </c>
      <c r="E888" s="240" t="s">
        <v>1</v>
      </c>
      <c r="F888" s="246" t="s">
        <v>873</v>
      </c>
      <c r="H888" s="240" t="s">
        <v>1</v>
      </c>
      <c r="I888" s="245"/>
      <c r="L888" s="244"/>
      <c r="M888" s="243"/>
      <c r="N888" s="242"/>
      <c r="O888" s="242"/>
      <c r="P888" s="242"/>
      <c r="Q888" s="242"/>
      <c r="R888" s="242"/>
      <c r="S888" s="242"/>
      <c r="T888" s="241"/>
      <c r="AT888" s="240" t="s">
        <v>115</v>
      </c>
      <c r="AU888" s="240" t="s">
        <v>42</v>
      </c>
      <c r="AV888" s="239" t="s">
        <v>38</v>
      </c>
      <c r="AW888" s="239" t="s">
        <v>19</v>
      </c>
      <c r="AX888" s="239" t="s">
        <v>37</v>
      </c>
      <c r="AY888" s="240" t="s">
        <v>106</v>
      </c>
    </row>
    <row r="889" spans="2:65" s="223" customFormat="1" x14ac:dyDescent="0.3">
      <c r="B889" s="228"/>
      <c r="D889" s="232" t="s">
        <v>115</v>
      </c>
      <c r="E889" s="224" t="s">
        <v>1</v>
      </c>
      <c r="F889" s="231" t="s">
        <v>893</v>
      </c>
      <c r="H889" s="230">
        <v>15.75</v>
      </c>
      <c r="I889" s="229"/>
      <c r="L889" s="228"/>
      <c r="M889" s="227"/>
      <c r="N889" s="226"/>
      <c r="O889" s="226"/>
      <c r="P889" s="226"/>
      <c r="Q889" s="226"/>
      <c r="R889" s="226"/>
      <c r="S889" s="226"/>
      <c r="T889" s="225"/>
      <c r="AT889" s="224" t="s">
        <v>115</v>
      </c>
      <c r="AU889" s="224" t="s">
        <v>42</v>
      </c>
      <c r="AV889" s="223" t="s">
        <v>42</v>
      </c>
      <c r="AW889" s="223" t="s">
        <v>19</v>
      </c>
      <c r="AX889" s="223" t="s">
        <v>37</v>
      </c>
      <c r="AY889" s="224" t="s">
        <v>106</v>
      </c>
    </row>
    <row r="890" spans="2:65" s="223" customFormat="1" x14ac:dyDescent="0.3">
      <c r="B890" s="228"/>
      <c r="D890" s="236" t="s">
        <v>115</v>
      </c>
      <c r="E890" s="235" t="s">
        <v>1</v>
      </c>
      <c r="F890" s="234" t="s">
        <v>1056</v>
      </c>
      <c r="H890" s="233">
        <v>122.64</v>
      </c>
      <c r="I890" s="229"/>
      <c r="L890" s="228"/>
      <c r="M890" s="227"/>
      <c r="N890" s="226"/>
      <c r="O890" s="226"/>
      <c r="P890" s="226"/>
      <c r="Q890" s="226"/>
      <c r="R890" s="226"/>
      <c r="S890" s="226"/>
      <c r="T890" s="225"/>
      <c r="AT890" s="224" t="s">
        <v>115</v>
      </c>
      <c r="AU890" s="224" t="s">
        <v>42</v>
      </c>
      <c r="AV890" s="223" t="s">
        <v>42</v>
      </c>
      <c r="AW890" s="223" t="s">
        <v>19</v>
      </c>
      <c r="AX890" s="223" t="s">
        <v>37</v>
      </c>
      <c r="AY890" s="224" t="s">
        <v>106</v>
      </c>
    </row>
    <row r="891" spans="2:65" s="184" customFormat="1" ht="22.5" customHeight="1" x14ac:dyDescent="0.3">
      <c r="B891" s="203"/>
      <c r="C891" s="202" t="s">
        <v>1390</v>
      </c>
      <c r="D891" s="202" t="s">
        <v>108</v>
      </c>
      <c r="E891" s="201" t="s">
        <v>1335</v>
      </c>
      <c r="F891" s="196" t="s">
        <v>1336</v>
      </c>
      <c r="G891" s="200" t="s">
        <v>160</v>
      </c>
      <c r="H891" s="199">
        <v>1.38</v>
      </c>
      <c r="I891" s="198"/>
      <c r="J891" s="197">
        <f>ROUND(I891*H891,2)</f>
        <v>0</v>
      </c>
      <c r="K891" s="196" t="s">
        <v>259</v>
      </c>
      <c r="L891" s="185"/>
      <c r="M891" s="195" t="s">
        <v>1</v>
      </c>
      <c r="N891" s="220" t="s">
        <v>26</v>
      </c>
      <c r="O891" s="219"/>
      <c r="P891" s="218">
        <f>O891*H891</f>
        <v>0</v>
      </c>
      <c r="Q891" s="218">
        <v>0</v>
      </c>
      <c r="R891" s="218">
        <f>Q891*H891</f>
        <v>0</v>
      </c>
      <c r="S891" s="218">
        <v>0</v>
      </c>
      <c r="T891" s="217">
        <f>S891*H891</f>
        <v>0</v>
      </c>
      <c r="AR891" s="189" t="s">
        <v>189</v>
      </c>
      <c r="AT891" s="189" t="s">
        <v>108</v>
      </c>
      <c r="AU891" s="189" t="s">
        <v>42</v>
      </c>
      <c r="AY891" s="189" t="s">
        <v>106</v>
      </c>
      <c r="BE891" s="190">
        <f>IF(N891="základní",J891,0)</f>
        <v>0</v>
      </c>
      <c r="BF891" s="190">
        <f>IF(N891="snížená",J891,0)</f>
        <v>0</v>
      </c>
      <c r="BG891" s="190">
        <f>IF(N891="zákl. přenesená",J891,0)</f>
        <v>0</v>
      </c>
      <c r="BH891" s="190">
        <f>IF(N891="sníž. přenesená",J891,0)</f>
        <v>0</v>
      </c>
      <c r="BI891" s="190">
        <f>IF(N891="nulová",J891,0)</f>
        <v>0</v>
      </c>
      <c r="BJ891" s="189" t="s">
        <v>38</v>
      </c>
      <c r="BK891" s="190">
        <f>ROUND(I891*H891,2)</f>
        <v>0</v>
      </c>
      <c r="BL891" s="189" t="s">
        <v>189</v>
      </c>
      <c r="BM891" s="189" t="s">
        <v>1337</v>
      </c>
    </row>
    <row r="892" spans="2:65" s="204" customFormat="1" ht="29.85" customHeight="1" x14ac:dyDescent="0.3">
      <c r="B892" s="212"/>
      <c r="D892" s="216" t="s">
        <v>36</v>
      </c>
      <c r="E892" s="215" t="s">
        <v>1338</v>
      </c>
      <c r="F892" s="215" t="s">
        <v>1339</v>
      </c>
      <c r="I892" s="214"/>
      <c r="J892" s="213">
        <f>BK892</f>
        <v>0</v>
      </c>
      <c r="L892" s="212"/>
      <c r="M892" s="211"/>
      <c r="N892" s="209"/>
      <c r="O892" s="209"/>
      <c r="P892" s="210">
        <f>SUM(P893:P1018)</f>
        <v>0</v>
      </c>
      <c r="Q892" s="209"/>
      <c r="R892" s="210">
        <f>SUM(R893:R1018)</f>
        <v>0.85595424999999992</v>
      </c>
      <c r="S892" s="209"/>
      <c r="T892" s="208">
        <f>SUM(T893:T1018)</f>
        <v>0.23193599999999998</v>
      </c>
      <c r="AR892" s="206" t="s">
        <v>42</v>
      </c>
      <c r="AT892" s="207" t="s">
        <v>36</v>
      </c>
      <c r="AU892" s="207" t="s">
        <v>38</v>
      </c>
      <c r="AY892" s="206" t="s">
        <v>106</v>
      </c>
      <c r="BK892" s="205">
        <f>SUM(BK893:BK1018)</f>
        <v>0</v>
      </c>
    </row>
    <row r="893" spans="2:65" s="184" customFormat="1" ht="22.5" customHeight="1" x14ac:dyDescent="0.3">
      <c r="B893" s="203"/>
      <c r="C893" s="202" t="s">
        <v>1396</v>
      </c>
      <c r="D893" s="202" t="s">
        <v>108</v>
      </c>
      <c r="E893" s="201" t="s">
        <v>1341</v>
      </c>
      <c r="F893" s="196" t="s">
        <v>1342</v>
      </c>
      <c r="G893" s="200" t="s">
        <v>111</v>
      </c>
      <c r="H893" s="199">
        <v>37.988999999999997</v>
      </c>
      <c r="I893" s="198"/>
      <c r="J893" s="197">
        <f>ROUND(I893*H893,2)</f>
        <v>0</v>
      </c>
      <c r="K893" s="196" t="s">
        <v>259</v>
      </c>
      <c r="L893" s="185"/>
      <c r="M893" s="195" t="s">
        <v>1</v>
      </c>
      <c r="N893" s="220" t="s">
        <v>26</v>
      </c>
      <c r="O893" s="219"/>
      <c r="P893" s="218">
        <f>O893*H893</f>
        <v>0</v>
      </c>
      <c r="Q893" s="218">
        <v>2.5000000000000001E-4</v>
      </c>
      <c r="R893" s="218">
        <f>Q893*H893</f>
        <v>9.4972499999999987E-3</v>
      </c>
      <c r="S893" s="218">
        <v>0</v>
      </c>
      <c r="T893" s="217">
        <f>S893*H893</f>
        <v>0</v>
      </c>
      <c r="AR893" s="189" t="s">
        <v>189</v>
      </c>
      <c r="AT893" s="189" t="s">
        <v>108</v>
      </c>
      <c r="AU893" s="189" t="s">
        <v>42</v>
      </c>
      <c r="AY893" s="189" t="s">
        <v>106</v>
      </c>
      <c r="BE893" s="190">
        <f>IF(N893="základní",J893,0)</f>
        <v>0</v>
      </c>
      <c r="BF893" s="190">
        <f>IF(N893="snížená",J893,0)</f>
        <v>0</v>
      </c>
      <c r="BG893" s="190">
        <f>IF(N893="zákl. přenesená",J893,0)</f>
        <v>0</v>
      </c>
      <c r="BH893" s="190">
        <f>IF(N893="sníž. přenesená",J893,0)</f>
        <v>0</v>
      </c>
      <c r="BI893" s="190">
        <f>IF(N893="nulová",J893,0)</f>
        <v>0</v>
      </c>
      <c r="BJ893" s="189" t="s">
        <v>38</v>
      </c>
      <c r="BK893" s="190">
        <f>ROUND(I893*H893,2)</f>
        <v>0</v>
      </c>
      <c r="BL893" s="189" t="s">
        <v>189</v>
      </c>
      <c r="BM893" s="189" t="s">
        <v>1343</v>
      </c>
    </row>
    <row r="894" spans="2:65" s="239" customFormat="1" x14ac:dyDescent="0.3">
      <c r="B894" s="244"/>
      <c r="D894" s="232" t="s">
        <v>115</v>
      </c>
      <c r="E894" s="240" t="s">
        <v>1</v>
      </c>
      <c r="F894" s="246" t="s">
        <v>277</v>
      </c>
      <c r="H894" s="240" t="s">
        <v>1</v>
      </c>
      <c r="I894" s="245"/>
      <c r="L894" s="244"/>
      <c r="M894" s="243"/>
      <c r="N894" s="242"/>
      <c r="O894" s="242"/>
      <c r="P894" s="242"/>
      <c r="Q894" s="242"/>
      <c r="R894" s="242"/>
      <c r="S894" s="242"/>
      <c r="T894" s="241"/>
      <c r="AT894" s="240" t="s">
        <v>115</v>
      </c>
      <c r="AU894" s="240" t="s">
        <v>42</v>
      </c>
      <c r="AV894" s="239" t="s">
        <v>38</v>
      </c>
      <c r="AW894" s="239" t="s">
        <v>19</v>
      </c>
      <c r="AX894" s="239" t="s">
        <v>37</v>
      </c>
      <c r="AY894" s="240" t="s">
        <v>106</v>
      </c>
    </row>
    <row r="895" spans="2:65" s="223" customFormat="1" x14ac:dyDescent="0.3">
      <c r="B895" s="228"/>
      <c r="D895" s="232" t="s">
        <v>115</v>
      </c>
      <c r="E895" s="224" t="s">
        <v>1</v>
      </c>
      <c r="F895" s="231" t="s">
        <v>523</v>
      </c>
      <c r="H895" s="230">
        <v>11.88</v>
      </c>
      <c r="I895" s="229"/>
      <c r="L895" s="228"/>
      <c r="M895" s="227"/>
      <c r="N895" s="226"/>
      <c r="O895" s="226"/>
      <c r="P895" s="226"/>
      <c r="Q895" s="226"/>
      <c r="R895" s="226"/>
      <c r="S895" s="226"/>
      <c r="T895" s="225"/>
      <c r="AT895" s="224" t="s">
        <v>115</v>
      </c>
      <c r="AU895" s="224" t="s">
        <v>42</v>
      </c>
      <c r="AV895" s="223" t="s">
        <v>42</v>
      </c>
      <c r="AW895" s="223" t="s">
        <v>19</v>
      </c>
      <c r="AX895" s="223" t="s">
        <v>37</v>
      </c>
      <c r="AY895" s="224" t="s">
        <v>106</v>
      </c>
    </row>
    <row r="896" spans="2:65" s="223" customFormat="1" x14ac:dyDescent="0.3">
      <c r="B896" s="228"/>
      <c r="D896" s="232" t="s">
        <v>115</v>
      </c>
      <c r="E896" s="224" t="s">
        <v>1</v>
      </c>
      <c r="F896" s="231" t="s">
        <v>524</v>
      </c>
      <c r="H896" s="230">
        <v>6.23</v>
      </c>
      <c r="I896" s="229"/>
      <c r="L896" s="228"/>
      <c r="M896" s="227"/>
      <c r="N896" s="226"/>
      <c r="O896" s="226"/>
      <c r="P896" s="226"/>
      <c r="Q896" s="226"/>
      <c r="R896" s="226"/>
      <c r="S896" s="226"/>
      <c r="T896" s="225"/>
      <c r="AT896" s="224" t="s">
        <v>115</v>
      </c>
      <c r="AU896" s="224" t="s">
        <v>42</v>
      </c>
      <c r="AV896" s="223" t="s">
        <v>42</v>
      </c>
      <c r="AW896" s="223" t="s">
        <v>19</v>
      </c>
      <c r="AX896" s="223" t="s">
        <v>37</v>
      </c>
      <c r="AY896" s="224" t="s">
        <v>106</v>
      </c>
    </row>
    <row r="897" spans="2:65" s="223" customFormat="1" x14ac:dyDescent="0.3">
      <c r="B897" s="228"/>
      <c r="D897" s="232" t="s">
        <v>115</v>
      </c>
      <c r="E897" s="224" t="s">
        <v>1</v>
      </c>
      <c r="F897" s="231" t="s">
        <v>525</v>
      </c>
      <c r="H897" s="230">
        <v>6.6079999999999997</v>
      </c>
      <c r="I897" s="229"/>
      <c r="L897" s="228"/>
      <c r="M897" s="227"/>
      <c r="N897" s="226"/>
      <c r="O897" s="226"/>
      <c r="P897" s="226"/>
      <c r="Q897" s="226"/>
      <c r="R897" s="226"/>
      <c r="S897" s="226"/>
      <c r="T897" s="225"/>
      <c r="AT897" s="224" t="s">
        <v>115</v>
      </c>
      <c r="AU897" s="224" t="s">
        <v>42</v>
      </c>
      <c r="AV897" s="223" t="s">
        <v>42</v>
      </c>
      <c r="AW897" s="223" t="s">
        <v>19</v>
      </c>
      <c r="AX897" s="223" t="s">
        <v>37</v>
      </c>
      <c r="AY897" s="224" t="s">
        <v>106</v>
      </c>
    </row>
    <row r="898" spans="2:65" s="239" customFormat="1" x14ac:dyDescent="0.3">
      <c r="B898" s="244"/>
      <c r="D898" s="232" t="s">
        <v>115</v>
      </c>
      <c r="E898" s="240" t="s">
        <v>1</v>
      </c>
      <c r="F898" s="246" t="s">
        <v>281</v>
      </c>
      <c r="H898" s="240" t="s">
        <v>1</v>
      </c>
      <c r="I898" s="245"/>
      <c r="L898" s="244"/>
      <c r="M898" s="243"/>
      <c r="N898" s="242"/>
      <c r="O898" s="242"/>
      <c r="P898" s="242"/>
      <c r="Q898" s="242"/>
      <c r="R898" s="242"/>
      <c r="S898" s="242"/>
      <c r="T898" s="241"/>
      <c r="AT898" s="240" t="s">
        <v>115</v>
      </c>
      <c r="AU898" s="240" t="s">
        <v>42</v>
      </c>
      <c r="AV898" s="239" t="s">
        <v>38</v>
      </c>
      <c r="AW898" s="239" t="s">
        <v>19</v>
      </c>
      <c r="AX898" s="239" t="s">
        <v>37</v>
      </c>
      <c r="AY898" s="240" t="s">
        <v>106</v>
      </c>
    </row>
    <row r="899" spans="2:65" s="223" customFormat="1" x14ac:dyDescent="0.3">
      <c r="B899" s="228"/>
      <c r="D899" s="232" t="s">
        <v>115</v>
      </c>
      <c r="E899" s="224" t="s">
        <v>1</v>
      </c>
      <c r="F899" s="231" t="s">
        <v>527</v>
      </c>
      <c r="H899" s="230">
        <v>6.2240000000000002</v>
      </c>
      <c r="I899" s="229"/>
      <c r="L899" s="228"/>
      <c r="M899" s="227"/>
      <c r="N899" s="226"/>
      <c r="O899" s="226"/>
      <c r="P899" s="226"/>
      <c r="Q899" s="226"/>
      <c r="R899" s="226"/>
      <c r="S899" s="226"/>
      <c r="T899" s="225"/>
      <c r="AT899" s="224" t="s">
        <v>115</v>
      </c>
      <c r="AU899" s="224" t="s">
        <v>42</v>
      </c>
      <c r="AV899" s="223" t="s">
        <v>42</v>
      </c>
      <c r="AW899" s="223" t="s">
        <v>19</v>
      </c>
      <c r="AX899" s="223" t="s">
        <v>37</v>
      </c>
      <c r="AY899" s="224" t="s">
        <v>106</v>
      </c>
    </row>
    <row r="900" spans="2:65" s="223" customFormat="1" x14ac:dyDescent="0.3">
      <c r="B900" s="228"/>
      <c r="D900" s="232" t="s">
        <v>115</v>
      </c>
      <c r="E900" s="224" t="s">
        <v>1</v>
      </c>
      <c r="F900" s="231" t="s">
        <v>1344</v>
      </c>
      <c r="H900" s="230">
        <v>1.782</v>
      </c>
      <c r="I900" s="229"/>
      <c r="L900" s="228"/>
      <c r="M900" s="227"/>
      <c r="N900" s="226"/>
      <c r="O900" s="226"/>
      <c r="P900" s="226"/>
      <c r="Q900" s="226"/>
      <c r="R900" s="226"/>
      <c r="S900" s="226"/>
      <c r="T900" s="225"/>
      <c r="AT900" s="224" t="s">
        <v>115</v>
      </c>
      <c r="AU900" s="224" t="s">
        <v>42</v>
      </c>
      <c r="AV900" s="223" t="s">
        <v>42</v>
      </c>
      <c r="AW900" s="223" t="s">
        <v>19</v>
      </c>
      <c r="AX900" s="223" t="s">
        <v>37</v>
      </c>
      <c r="AY900" s="224" t="s">
        <v>106</v>
      </c>
    </row>
    <row r="901" spans="2:65" s="223" customFormat="1" x14ac:dyDescent="0.3">
      <c r="B901" s="228"/>
      <c r="D901" s="236" t="s">
        <v>115</v>
      </c>
      <c r="E901" s="235" t="s">
        <v>1</v>
      </c>
      <c r="F901" s="234" t="s">
        <v>1345</v>
      </c>
      <c r="H901" s="233">
        <v>5.2649999999999997</v>
      </c>
      <c r="I901" s="229"/>
      <c r="L901" s="228"/>
      <c r="M901" s="227"/>
      <c r="N901" s="226"/>
      <c r="O901" s="226"/>
      <c r="P901" s="226"/>
      <c r="Q901" s="226"/>
      <c r="R901" s="226"/>
      <c r="S901" s="226"/>
      <c r="T901" s="225"/>
      <c r="AT901" s="224" t="s">
        <v>115</v>
      </c>
      <c r="AU901" s="224" t="s">
        <v>42</v>
      </c>
      <c r="AV901" s="223" t="s">
        <v>42</v>
      </c>
      <c r="AW901" s="223" t="s">
        <v>19</v>
      </c>
      <c r="AX901" s="223" t="s">
        <v>37</v>
      </c>
      <c r="AY901" s="224" t="s">
        <v>106</v>
      </c>
    </row>
    <row r="902" spans="2:65" s="184" customFormat="1" ht="22.5" customHeight="1" x14ac:dyDescent="0.3">
      <c r="B902" s="203"/>
      <c r="C902" s="202" t="s">
        <v>1401</v>
      </c>
      <c r="D902" s="202" t="s">
        <v>108</v>
      </c>
      <c r="E902" s="201" t="s">
        <v>1347</v>
      </c>
      <c r="F902" s="196" t="s">
        <v>1348</v>
      </c>
      <c r="G902" s="200" t="s">
        <v>111</v>
      </c>
      <c r="H902" s="199">
        <v>24.86</v>
      </c>
      <c r="I902" s="198"/>
      <c r="J902" s="197">
        <f>ROUND(I902*H902,2)</f>
        <v>0</v>
      </c>
      <c r="K902" s="196" t="s">
        <v>259</v>
      </c>
      <c r="L902" s="185"/>
      <c r="M902" s="195" t="s">
        <v>1</v>
      </c>
      <c r="N902" s="220" t="s">
        <v>26</v>
      </c>
      <c r="O902" s="219"/>
      <c r="P902" s="218">
        <f>O902*H902</f>
        <v>0</v>
      </c>
      <c r="Q902" s="218">
        <v>2.5000000000000001E-4</v>
      </c>
      <c r="R902" s="218">
        <f>Q902*H902</f>
        <v>6.215E-3</v>
      </c>
      <c r="S902" s="218">
        <v>0</v>
      </c>
      <c r="T902" s="217">
        <f>S902*H902</f>
        <v>0</v>
      </c>
      <c r="AR902" s="189" t="s">
        <v>189</v>
      </c>
      <c r="AT902" s="189" t="s">
        <v>108</v>
      </c>
      <c r="AU902" s="189" t="s">
        <v>42</v>
      </c>
      <c r="AY902" s="189" t="s">
        <v>106</v>
      </c>
      <c r="BE902" s="190">
        <f>IF(N902="základní",J902,0)</f>
        <v>0</v>
      </c>
      <c r="BF902" s="190">
        <f>IF(N902="snížená",J902,0)</f>
        <v>0</v>
      </c>
      <c r="BG902" s="190">
        <f>IF(N902="zákl. přenesená",J902,0)</f>
        <v>0</v>
      </c>
      <c r="BH902" s="190">
        <f>IF(N902="sníž. přenesená",J902,0)</f>
        <v>0</v>
      </c>
      <c r="BI902" s="190">
        <f>IF(N902="nulová",J902,0)</f>
        <v>0</v>
      </c>
      <c r="BJ902" s="189" t="s">
        <v>38</v>
      </c>
      <c r="BK902" s="190">
        <f>ROUND(I902*H902,2)</f>
        <v>0</v>
      </c>
      <c r="BL902" s="189" t="s">
        <v>189</v>
      </c>
      <c r="BM902" s="189" t="s">
        <v>1349</v>
      </c>
    </row>
    <row r="903" spans="2:65" s="239" customFormat="1" x14ac:dyDescent="0.3">
      <c r="B903" s="244"/>
      <c r="D903" s="232" t="s">
        <v>115</v>
      </c>
      <c r="E903" s="240" t="s">
        <v>1</v>
      </c>
      <c r="F903" s="246" t="s">
        <v>281</v>
      </c>
      <c r="H903" s="240" t="s">
        <v>1</v>
      </c>
      <c r="I903" s="245"/>
      <c r="L903" s="244"/>
      <c r="M903" s="243"/>
      <c r="N903" s="242"/>
      <c r="O903" s="242"/>
      <c r="P903" s="242"/>
      <c r="Q903" s="242"/>
      <c r="R903" s="242"/>
      <c r="S903" s="242"/>
      <c r="T903" s="241"/>
      <c r="AT903" s="240" t="s">
        <v>115</v>
      </c>
      <c r="AU903" s="240" t="s">
        <v>42</v>
      </c>
      <c r="AV903" s="239" t="s">
        <v>38</v>
      </c>
      <c r="AW903" s="239" t="s">
        <v>19</v>
      </c>
      <c r="AX903" s="239" t="s">
        <v>37</v>
      </c>
      <c r="AY903" s="240" t="s">
        <v>106</v>
      </c>
    </row>
    <row r="904" spans="2:65" s="223" customFormat="1" x14ac:dyDescent="0.3">
      <c r="B904" s="228"/>
      <c r="D904" s="232" t="s">
        <v>115</v>
      </c>
      <c r="E904" s="224" t="s">
        <v>1</v>
      </c>
      <c r="F904" s="231" t="s">
        <v>526</v>
      </c>
      <c r="H904" s="230">
        <v>19.007999999999999</v>
      </c>
      <c r="I904" s="229"/>
      <c r="L904" s="228"/>
      <c r="M904" s="227"/>
      <c r="N904" s="226"/>
      <c r="O904" s="226"/>
      <c r="P904" s="226"/>
      <c r="Q904" s="226"/>
      <c r="R904" s="226"/>
      <c r="S904" s="226"/>
      <c r="T904" s="225"/>
      <c r="AT904" s="224" t="s">
        <v>115</v>
      </c>
      <c r="AU904" s="224" t="s">
        <v>42</v>
      </c>
      <c r="AV904" s="223" t="s">
        <v>42</v>
      </c>
      <c r="AW904" s="223" t="s">
        <v>19</v>
      </c>
      <c r="AX904" s="223" t="s">
        <v>37</v>
      </c>
      <c r="AY904" s="224" t="s">
        <v>106</v>
      </c>
    </row>
    <row r="905" spans="2:65" s="223" customFormat="1" x14ac:dyDescent="0.3">
      <c r="B905" s="228"/>
      <c r="D905" s="236" t="s">
        <v>115</v>
      </c>
      <c r="E905" s="235" t="s">
        <v>1</v>
      </c>
      <c r="F905" s="234" t="s">
        <v>529</v>
      </c>
      <c r="H905" s="233">
        <v>5.8520000000000003</v>
      </c>
      <c r="I905" s="229"/>
      <c r="L905" s="228"/>
      <c r="M905" s="227"/>
      <c r="N905" s="226"/>
      <c r="O905" s="226"/>
      <c r="P905" s="226"/>
      <c r="Q905" s="226"/>
      <c r="R905" s="226"/>
      <c r="S905" s="226"/>
      <c r="T905" s="225"/>
      <c r="AT905" s="224" t="s">
        <v>115</v>
      </c>
      <c r="AU905" s="224" t="s">
        <v>42</v>
      </c>
      <c r="AV905" s="223" t="s">
        <v>42</v>
      </c>
      <c r="AW905" s="223" t="s">
        <v>19</v>
      </c>
      <c r="AX905" s="223" t="s">
        <v>37</v>
      </c>
      <c r="AY905" s="224" t="s">
        <v>106</v>
      </c>
    </row>
    <row r="906" spans="2:65" s="184" customFormat="1" ht="22.5" customHeight="1" x14ac:dyDescent="0.3">
      <c r="B906" s="203"/>
      <c r="C906" s="202" t="s">
        <v>1405</v>
      </c>
      <c r="D906" s="202" t="s">
        <v>108</v>
      </c>
      <c r="E906" s="201" t="s">
        <v>1351</v>
      </c>
      <c r="F906" s="196" t="s">
        <v>1352</v>
      </c>
      <c r="G906" s="200" t="s">
        <v>258</v>
      </c>
      <c r="H906" s="199">
        <v>15</v>
      </c>
      <c r="I906" s="198"/>
      <c r="J906" s="197">
        <f>ROUND(I906*H906,2)</f>
        <v>0</v>
      </c>
      <c r="K906" s="196" t="s">
        <v>259</v>
      </c>
      <c r="L906" s="185"/>
      <c r="M906" s="195" t="s">
        <v>1</v>
      </c>
      <c r="N906" s="220" t="s">
        <v>26</v>
      </c>
      <c r="O906" s="219"/>
      <c r="P906" s="218">
        <f>O906*H906</f>
        <v>0</v>
      </c>
      <c r="Q906" s="218">
        <v>2.5000000000000001E-4</v>
      </c>
      <c r="R906" s="218">
        <f>Q906*H906</f>
        <v>3.7499999999999999E-3</v>
      </c>
      <c r="S906" s="218">
        <v>0</v>
      </c>
      <c r="T906" s="217">
        <f>S906*H906</f>
        <v>0</v>
      </c>
      <c r="AR906" s="189" t="s">
        <v>189</v>
      </c>
      <c r="AT906" s="189" t="s">
        <v>108</v>
      </c>
      <c r="AU906" s="189" t="s">
        <v>42</v>
      </c>
      <c r="AY906" s="189" t="s">
        <v>106</v>
      </c>
      <c r="BE906" s="190">
        <f>IF(N906="základní",J906,0)</f>
        <v>0</v>
      </c>
      <c r="BF906" s="190">
        <f>IF(N906="snížená",J906,0)</f>
        <v>0</v>
      </c>
      <c r="BG906" s="190">
        <f>IF(N906="zákl. přenesená",J906,0)</f>
        <v>0</v>
      </c>
      <c r="BH906" s="190">
        <f>IF(N906="sníž. přenesená",J906,0)</f>
        <v>0</v>
      </c>
      <c r="BI906" s="190">
        <f>IF(N906="nulová",J906,0)</f>
        <v>0</v>
      </c>
      <c r="BJ906" s="189" t="s">
        <v>38</v>
      </c>
      <c r="BK906" s="190">
        <f>ROUND(I906*H906,2)</f>
        <v>0</v>
      </c>
      <c r="BL906" s="189" t="s">
        <v>189</v>
      </c>
      <c r="BM906" s="189" t="s">
        <v>1353</v>
      </c>
    </row>
    <row r="907" spans="2:65" s="223" customFormat="1" x14ac:dyDescent="0.3">
      <c r="B907" s="228"/>
      <c r="D907" s="236" t="s">
        <v>115</v>
      </c>
      <c r="E907" s="235" t="s">
        <v>1</v>
      </c>
      <c r="F907" s="234" t="s">
        <v>1354</v>
      </c>
      <c r="H907" s="233">
        <v>15</v>
      </c>
      <c r="I907" s="229"/>
      <c r="L907" s="228"/>
      <c r="M907" s="227"/>
      <c r="N907" s="226"/>
      <c r="O907" s="226"/>
      <c r="P907" s="226"/>
      <c r="Q907" s="226"/>
      <c r="R907" s="226"/>
      <c r="S907" s="226"/>
      <c r="T907" s="225"/>
      <c r="AT907" s="224" t="s">
        <v>115</v>
      </c>
      <c r="AU907" s="224" t="s">
        <v>42</v>
      </c>
      <c r="AV907" s="223" t="s">
        <v>42</v>
      </c>
      <c r="AW907" s="223" t="s">
        <v>19</v>
      </c>
      <c r="AX907" s="223" t="s">
        <v>37</v>
      </c>
      <c r="AY907" s="224" t="s">
        <v>106</v>
      </c>
    </row>
    <row r="908" spans="2:65" s="184" customFormat="1" ht="31.5" customHeight="1" x14ac:dyDescent="0.3">
      <c r="B908" s="203"/>
      <c r="C908" s="386" t="s">
        <v>1408</v>
      </c>
      <c r="D908" s="386" t="s">
        <v>175</v>
      </c>
      <c r="E908" s="387" t="s">
        <v>1356</v>
      </c>
      <c r="F908" s="388" t="s">
        <v>1976</v>
      </c>
      <c r="G908" s="389" t="s">
        <v>258</v>
      </c>
      <c r="H908" s="390">
        <v>11</v>
      </c>
      <c r="I908" s="391"/>
      <c r="J908" s="391">
        <f>ROUND(I908*H908,2)</f>
        <v>0</v>
      </c>
      <c r="K908" s="388" t="s">
        <v>1</v>
      </c>
      <c r="L908" s="249"/>
      <c r="M908" s="248" t="s">
        <v>1</v>
      </c>
      <c r="N908" s="247" t="s">
        <v>26</v>
      </c>
      <c r="O908" s="219"/>
      <c r="P908" s="218">
        <f>O908*H908</f>
        <v>0</v>
      </c>
      <c r="Q908" s="218">
        <v>0.01</v>
      </c>
      <c r="R908" s="218">
        <f>Q908*H908</f>
        <v>0.11</v>
      </c>
      <c r="S908" s="218">
        <v>0</v>
      </c>
      <c r="T908" s="217">
        <f>S908*H908</f>
        <v>0</v>
      </c>
      <c r="AR908" s="189" t="s">
        <v>293</v>
      </c>
      <c r="AT908" s="189" t="s">
        <v>175</v>
      </c>
      <c r="AU908" s="189" t="s">
        <v>42</v>
      </c>
      <c r="AY908" s="189" t="s">
        <v>106</v>
      </c>
      <c r="BE908" s="190">
        <f>IF(N908="základní",J908,0)</f>
        <v>0</v>
      </c>
      <c r="BF908" s="190">
        <f>IF(N908="snížená",J908,0)</f>
        <v>0</v>
      </c>
      <c r="BG908" s="190">
        <f>IF(N908="zákl. přenesená",J908,0)</f>
        <v>0</v>
      </c>
      <c r="BH908" s="190">
        <f>IF(N908="sníž. přenesená",J908,0)</f>
        <v>0</v>
      </c>
      <c r="BI908" s="190">
        <f>IF(N908="nulová",J908,0)</f>
        <v>0</v>
      </c>
      <c r="BJ908" s="189" t="s">
        <v>38</v>
      </c>
      <c r="BK908" s="190">
        <f>ROUND(I908*H908,2)</f>
        <v>0</v>
      </c>
      <c r="BL908" s="189" t="s">
        <v>189</v>
      </c>
      <c r="BM908" s="189" t="s">
        <v>1357</v>
      </c>
    </row>
    <row r="909" spans="2:65" s="223" customFormat="1" x14ac:dyDescent="0.3">
      <c r="B909" s="228"/>
      <c r="D909" s="236" t="s">
        <v>115</v>
      </c>
      <c r="E909" s="235" t="s">
        <v>1</v>
      </c>
      <c r="F909" s="234" t="s">
        <v>1358</v>
      </c>
      <c r="H909" s="233">
        <v>11</v>
      </c>
      <c r="I909" s="229"/>
      <c r="L909" s="228"/>
      <c r="M909" s="227"/>
      <c r="N909" s="226"/>
      <c r="O909" s="226"/>
      <c r="P909" s="226"/>
      <c r="Q909" s="226"/>
      <c r="R909" s="226"/>
      <c r="S909" s="226"/>
      <c r="T909" s="225"/>
      <c r="AT909" s="224" t="s">
        <v>115</v>
      </c>
      <c r="AU909" s="224" t="s">
        <v>42</v>
      </c>
      <c r="AV909" s="223" t="s">
        <v>42</v>
      </c>
      <c r="AW909" s="223" t="s">
        <v>19</v>
      </c>
      <c r="AX909" s="223" t="s">
        <v>37</v>
      </c>
      <c r="AY909" s="224" t="s">
        <v>106</v>
      </c>
    </row>
    <row r="910" spans="2:65" s="184" customFormat="1" ht="31.5" customHeight="1" x14ac:dyDescent="0.3">
      <c r="B910" s="203"/>
      <c r="C910" s="386" t="s">
        <v>1412</v>
      </c>
      <c r="D910" s="386" t="s">
        <v>175</v>
      </c>
      <c r="E910" s="387" t="s">
        <v>1360</v>
      </c>
      <c r="F910" s="388" t="s">
        <v>1975</v>
      </c>
      <c r="G910" s="389" t="s">
        <v>258</v>
      </c>
      <c r="H910" s="390">
        <v>4</v>
      </c>
      <c r="I910" s="391"/>
      <c r="J910" s="391">
        <f>ROUND(I910*H910,2)</f>
        <v>0</v>
      </c>
      <c r="K910" s="388" t="s">
        <v>1</v>
      </c>
      <c r="L910" s="249"/>
      <c r="M910" s="248" t="s">
        <v>1</v>
      </c>
      <c r="N910" s="247" t="s">
        <v>26</v>
      </c>
      <c r="O910" s="219"/>
      <c r="P910" s="218">
        <f>O910*H910</f>
        <v>0</v>
      </c>
      <c r="Q910" s="218">
        <v>0.01</v>
      </c>
      <c r="R910" s="218">
        <f>Q910*H910</f>
        <v>0.04</v>
      </c>
      <c r="S910" s="218">
        <v>0</v>
      </c>
      <c r="T910" s="217">
        <f>S910*H910</f>
        <v>0</v>
      </c>
      <c r="AR910" s="189" t="s">
        <v>293</v>
      </c>
      <c r="AT910" s="189" t="s">
        <v>175</v>
      </c>
      <c r="AU910" s="189" t="s">
        <v>42</v>
      </c>
      <c r="AY910" s="189" t="s">
        <v>106</v>
      </c>
      <c r="BE910" s="190">
        <f>IF(N910="základní",J910,0)</f>
        <v>0</v>
      </c>
      <c r="BF910" s="190">
        <f>IF(N910="snížená",J910,0)</f>
        <v>0</v>
      </c>
      <c r="BG910" s="190">
        <f>IF(N910="zákl. přenesená",J910,0)</f>
        <v>0</v>
      </c>
      <c r="BH910" s="190">
        <f>IF(N910="sníž. přenesená",J910,0)</f>
        <v>0</v>
      </c>
      <c r="BI910" s="190">
        <f>IF(N910="nulová",J910,0)</f>
        <v>0</v>
      </c>
      <c r="BJ910" s="189" t="s">
        <v>38</v>
      </c>
      <c r="BK910" s="190">
        <f>ROUND(I910*H910,2)</f>
        <v>0</v>
      </c>
      <c r="BL910" s="189" t="s">
        <v>189</v>
      </c>
      <c r="BM910" s="189" t="s">
        <v>1361</v>
      </c>
    </row>
    <row r="911" spans="2:65" s="223" customFormat="1" x14ac:dyDescent="0.3">
      <c r="B911" s="228"/>
      <c r="D911" s="236" t="s">
        <v>115</v>
      </c>
      <c r="E911" s="235" t="s">
        <v>1</v>
      </c>
      <c r="F911" s="234" t="s">
        <v>203</v>
      </c>
      <c r="H911" s="233">
        <v>4</v>
      </c>
      <c r="I911" s="229"/>
      <c r="L911" s="228"/>
      <c r="M911" s="227"/>
      <c r="N911" s="226"/>
      <c r="O911" s="226"/>
      <c r="P911" s="226"/>
      <c r="Q911" s="226"/>
      <c r="R911" s="226"/>
      <c r="S911" s="226"/>
      <c r="T911" s="225"/>
      <c r="AT911" s="224" t="s">
        <v>115</v>
      </c>
      <c r="AU911" s="224" t="s">
        <v>42</v>
      </c>
      <c r="AV911" s="223" t="s">
        <v>42</v>
      </c>
      <c r="AW911" s="223" t="s">
        <v>19</v>
      </c>
      <c r="AX911" s="223" t="s">
        <v>37</v>
      </c>
      <c r="AY911" s="224" t="s">
        <v>106</v>
      </c>
    </row>
    <row r="912" spans="2:65" s="184" customFormat="1" ht="31.5" customHeight="1" x14ac:dyDescent="0.3">
      <c r="B912" s="203"/>
      <c r="C912" s="386" t="s">
        <v>1415</v>
      </c>
      <c r="D912" s="386" t="s">
        <v>175</v>
      </c>
      <c r="E912" s="387" t="s">
        <v>1974</v>
      </c>
      <c r="F912" s="388" t="s">
        <v>1973</v>
      </c>
      <c r="G912" s="389" t="s">
        <v>258</v>
      </c>
      <c r="H912" s="390">
        <v>1</v>
      </c>
      <c r="I912" s="391"/>
      <c r="J912" s="391">
        <f>ROUND(I912*H912,2)</f>
        <v>0</v>
      </c>
      <c r="K912" s="388" t="s">
        <v>1</v>
      </c>
      <c r="L912" s="249"/>
      <c r="M912" s="248" t="s">
        <v>1</v>
      </c>
      <c r="N912" s="247" t="s">
        <v>26</v>
      </c>
      <c r="O912" s="219"/>
      <c r="P912" s="218">
        <f>O912*H912</f>
        <v>0</v>
      </c>
      <c r="Q912" s="218">
        <v>7.3000000000000001E-3</v>
      </c>
      <c r="R912" s="218">
        <f>Q912*H912</f>
        <v>7.3000000000000001E-3</v>
      </c>
      <c r="S912" s="218">
        <v>0</v>
      </c>
      <c r="T912" s="217">
        <f>S912*H912</f>
        <v>0</v>
      </c>
      <c r="AR912" s="189" t="s">
        <v>293</v>
      </c>
      <c r="AT912" s="189" t="s">
        <v>175</v>
      </c>
      <c r="AU912" s="189" t="s">
        <v>42</v>
      </c>
      <c r="AY912" s="189" t="s">
        <v>106</v>
      </c>
      <c r="BE912" s="190">
        <f>IF(N912="základní",J912,0)</f>
        <v>0</v>
      </c>
      <c r="BF912" s="190">
        <f>IF(N912="snížená",J912,0)</f>
        <v>0</v>
      </c>
      <c r="BG912" s="190">
        <f>IF(N912="zákl. přenesená",J912,0)</f>
        <v>0</v>
      </c>
      <c r="BH912" s="190">
        <f>IF(N912="sníž. přenesená",J912,0)</f>
        <v>0</v>
      </c>
      <c r="BI912" s="190">
        <f>IF(N912="nulová",J912,0)</f>
        <v>0</v>
      </c>
      <c r="BJ912" s="189" t="s">
        <v>38</v>
      </c>
      <c r="BK912" s="190">
        <f>ROUND(I912*H912,2)</f>
        <v>0</v>
      </c>
      <c r="BL912" s="189" t="s">
        <v>189</v>
      </c>
      <c r="BM912" s="189" t="s">
        <v>1363</v>
      </c>
    </row>
    <row r="913" spans="2:65" s="239" customFormat="1" ht="27" x14ac:dyDescent="0.3">
      <c r="B913" s="244"/>
      <c r="D913" s="232" t="s">
        <v>115</v>
      </c>
      <c r="E913" s="240" t="s">
        <v>1</v>
      </c>
      <c r="F913" s="246" t="s">
        <v>1364</v>
      </c>
      <c r="H913" s="240" t="s">
        <v>1</v>
      </c>
      <c r="I913" s="245"/>
      <c r="L913" s="244"/>
      <c r="M913" s="243"/>
      <c r="N913" s="242"/>
      <c r="O913" s="242"/>
      <c r="P913" s="242"/>
      <c r="Q913" s="242"/>
      <c r="R913" s="242"/>
      <c r="S913" s="242"/>
      <c r="T913" s="241"/>
      <c r="AT913" s="240" t="s">
        <v>115</v>
      </c>
      <c r="AU913" s="240" t="s">
        <v>42</v>
      </c>
      <c r="AV913" s="239" t="s">
        <v>38</v>
      </c>
      <c r="AW913" s="239" t="s">
        <v>19</v>
      </c>
      <c r="AX913" s="239" t="s">
        <v>37</v>
      </c>
      <c r="AY913" s="240" t="s">
        <v>106</v>
      </c>
    </row>
    <row r="914" spans="2:65" s="223" customFormat="1" x14ac:dyDescent="0.3">
      <c r="B914" s="228"/>
      <c r="D914" s="236" t="s">
        <v>115</v>
      </c>
      <c r="E914" s="235" t="s">
        <v>1</v>
      </c>
      <c r="F914" s="234" t="s">
        <v>1958</v>
      </c>
      <c r="H914" s="233">
        <v>1</v>
      </c>
      <c r="I914" s="229"/>
      <c r="L914" s="228"/>
      <c r="M914" s="227"/>
      <c r="N914" s="226"/>
      <c r="O914" s="226"/>
      <c r="P914" s="226"/>
      <c r="Q914" s="226"/>
      <c r="R914" s="226"/>
      <c r="S914" s="226"/>
      <c r="T914" s="225"/>
      <c r="AT914" s="224" t="s">
        <v>115</v>
      </c>
      <c r="AU914" s="224" t="s">
        <v>42</v>
      </c>
      <c r="AV914" s="223" t="s">
        <v>42</v>
      </c>
      <c r="AW914" s="223" t="s">
        <v>19</v>
      </c>
      <c r="AX914" s="223" t="s">
        <v>37</v>
      </c>
      <c r="AY914" s="224" t="s">
        <v>106</v>
      </c>
    </row>
    <row r="915" spans="2:65" s="184" customFormat="1" ht="31.5" customHeight="1" x14ac:dyDescent="0.3">
      <c r="B915" s="203"/>
      <c r="C915" s="386" t="s">
        <v>1972</v>
      </c>
      <c r="D915" s="386" t="s">
        <v>175</v>
      </c>
      <c r="E915" s="387" t="s">
        <v>1971</v>
      </c>
      <c r="F915" s="388" t="s">
        <v>1970</v>
      </c>
      <c r="G915" s="389" t="s">
        <v>258</v>
      </c>
      <c r="H915" s="390">
        <v>2</v>
      </c>
      <c r="I915" s="391"/>
      <c r="J915" s="391">
        <f>ROUND(I915*H915,2)</f>
        <v>0</v>
      </c>
      <c r="K915" s="388" t="s">
        <v>1</v>
      </c>
      <c r="L915" s="249"/>
      <c r="M915" s="248" t="s">
        <v>1</v>
      </c>
      <c r="N915" s="247" t="s">
        <v>26</v>
      </c>
      <c r="O915" s="219"/>
      <c r="P915" s="218">
        <f>O915*H915</f>
        <v>0</v>
      </c>
      <c r="Q915" s="218">
        <v>7.3000000000000001E-3</v>
      </c>
      <c r="R915" s="218">
        <f>Q915*H915</f>
        <v>1.46E-2</v>
      </c>
      <c r="S915" s="218">
        <v>0</v>
      </c>
      <c r="T915" s="217">
        <f>S915*H915</f>
        <v>0</v>
      </c>
      <c r="AR915" s="189" t="s">
        <v>293</v>
      </c>
      <c r="AT915" s="189" t="s">
        <v>175</v>
      </c>
      <c r="AU915" s="189" t="s">
        <v>42</v>
      </c>
      <c r="AY915" s="189" t="s">
        <v>106</v>
      </c>
      <c r="BE915" s="190">
        <f>IF(N915="základní",J915,0)</f>
        <v>0</v>
      </c>
      <c r="BF915" s="190">
        <f>IF(N915="snížená",J915,0)</f>
        <v>0</v>
      </c>
      <c r="BG915" s="190">
        <f>IF(N915="zákl. přenesená",J915,0)</f>
        <v>0</v>
      </c>
      <c r="BH915" s="190">
        <f>IF(N915="sníž. přenesená",J915,0)</f>
        <v>0</v>
      </c>
      <c r="BI915" s="190">
        <f>IF(N915="nulová",J915,0)</f>
        <v>0</v>
      </c>
      <c r="BJ915" s="189" t="s">
        <v>38</v>
      </c>
      <c r="BK915" s="190">
        <f>ROUND(I915*H915,2)</f>
        <v>0</v>
      </c>
      <c r="BL915" s="189" t="s">
        <v>189</v>
      </c>
      <c r="BM915" s="189" t="s">
        <v>1969</v>
      </c>
    </row>
    <row r="916" spans="2:65" s="239" customFormat="1" ht="27" x14ac:dyDescent="0.3">
      <c r="B916" s="244"/>
      <c r="D916" s="232" t="s">
        <v>115</v>
      </c>
      <c r="E916" s="240" t="s">
        <v>1</v>
      </c>
      <c r="F916" s="246" t="s">
        <v>1364</v>
      </c>
      <c r="H916" s="240" t="s">
        <v>1</v>
      </c>
      <c r="I916" s="245"/>
      <c r="L916" s="244"/>
      <c r="M916" s="243"/>
      <c r="N916" s="242"/>
      <c r="O916" s="242"/>
      <c r="P916" s="242"/>
      <c r="Q916" s="242"/>
      <c r="R916" s="242"/>
      <c r="S916" s="242"/>
      <c r="T916" s="241"/>
      <c r="AT916" s="240" t="s">
        <v>115</v>
      </c>
      <c r="AU916" s="240" t="s">
        <v>42</v>
      </c>
      <c r="AV916" s="239" t="s">
        <v>38</v>
      </c>
      <c r="AW916" s="239" t="s">
        <v>19</v>
      </c>
      <c r="AX916" s="239" t="s">
        <v>37</v>
      </c>
      <c r="AY916" s="240" t="s">
        <v>106</v>
      </c>
    </row>
    <row r="917" spans="2:65" s="223" customFormat="1" x14ac:dyDescent="0.3">
      <c r="B917" s="228"/>
      <c r="D917" s="236" t="s">
        <v>115</v>
      </c>
      <c r="E917" s="235" t="s">
        <v>1</v>
      </c>
      <c r="F917" s="234" t="s">
        <v>1968</v>
      </c>
      <c r="H917" s="233">
        <v>2</v>
      </c>
      <c r="I917" s="229"/>
      <c r="L917" s="228"/>
      <c r="M917" s="227"/>
      <c r="N917" s="226"/>
      <c r="O917" s="226"/>
      <c r="P917" s="226"/>
      <c r="Q917" s="226"/>
      <c r="R917" s="226"/>
      <c r="S917" s="226"/>
      <c r="T917" s="225"/>
      <c r="AT917" s="224" t="s">
        <v>115</v>
      </c>
      <c r="AU917" s="224" t="s">
        <v>42</v>
      </c>
      <c r="AV917" s="223" t="s">
        <v>42</v>
      </c>
      <c r="AW917" s="223" t="s">
        <v>19</v>
      </c>
      <c r="AX917" s="223" t="s">
        <v>37</v>
      </c>
      <c r="AY917" s="224" t="s">
        <v>106</v>
      </c>
    </row>
    <row r="918" spans="2:65" s="184" customFormat="1" ht="31.5" customHeight="1" x14ac:dyDescent="0.3">
      <c r="B918" s="203"/>
      <c r="C918" s="386" t="s">
        <v>1967</v>
      </c>
      <c r="D918" s="386" t="s">
        <v>175</v>
      </c>
      <c r="E918" s="387" t="s">
        <v>1966</v>
      </c>
      <c r="F918" s="388" t="s">
        <v>1965</v>
      </c>
      <c r="G918" s="389" t="s">
        <v>258</v>
      </c>
      <c r="H918" s="390">
        <v>3</v>
      </c>
      <c r="I918" s="391"/>
      <c r="J918" s="391">
        <f>ROUND(I918*H918,2)</f>
        <v>0</v>
      </c>
      <c r="K918" s="388" t="s">
        <v>1</v>
      </c>
      <c r="L918" s="249"/>
      <c r="M918" s="248" t="s">
        <v>1</v>
      </c>
      <c r="N918" s="247" t="s">
        <v>26</v>
      </c>
      <c r="O918" s="219"/>
      <c r="P918" s="218">
        <f>O918*H918</f>
        <v>0</v>
      </c>
      <c r="Q918" s="218">
        <v>7.3000000000000001E-3</v>
      </c>
      <c r="R918" s="218">
        <f>Q918*H918</f>
        <v>2.1899999999999999E-2</v>
      </c>
      <c r="S918" s="218">
        <v>0</v>
      </c>
      <c r="T918" s="217">
        <f>S918*H918</f>
        <v>0</v>
      </c>
      <c r="AR918" s="189" t="s">
        <v>293</v>
      </c>
      <c r="AT918" s="189" t="s">
        <v>175</v>
      </c>
      <c r="AU918" s="189" t="s">
        <v>42</v>
      </c>
      <c r="AY918" s="189" t="s">
        <v>106</v>
      </c>
      <c r="BE918" s="190">
        <f>IF(N918="základní",J918,0)</f>
        <v>0</v>
      </c>
      <c r="BF918" s="190">
        <f>IF(N918="snížená",J918,0)</f>
        <v>0</v>
      </c>
      <c r="BG918" s="190">
        <f>IF(N918="zákl. přenesená",J918,0)</f>
        <v>0</v>
      </c>
      <c r="BH918" s="190">
        <f>IF(N918="sníž. přenesená",J918,0)</f>
        <v>0</v>
      </c>
      <c r="BI918" s="190">
        <f>IF(N918="nulová",J918,0)</f>
        <v>0</v>
      </c>
      <c r="BJ918" s="189" t="s">
        <v>38</v>
      </c>
      <c r="BK918" s="190">
        <f>ROUND(I918*H918,2)</f>
        <v>0</v>
      </c>
      <c r="BL918" s="189" t="s">
        <v>189</v>
      </c>
      <c r="BM918" s="189" t="s">
        <v>1964</v>
      </c>
    </row>
    <row r="919" spans="2:65" s="239" customFormat="1" ht="27" x14ac:dyDescent="0.3">
      <c r="B919" s="244"/>
      <c r="D919" s="232" t="s">
        <v>115</v>
      </c>
      <c r="E919" s="240" t="s">
        <v>1</v>
      </c>
      <c r="F919" s="246" t="s">
        <v>1364</v>
      </c>
      <c r="H919" s="240" t="s">
        <v>1</v>
      </c>
      <c r="I919" s="245"/>
      <c r="L919" s="244"/>
      <c r="M919" s="243"/>
      <c r="N919" s="242"/>
      <c r="O919" s="242"/>
      <c r="P919" s="242"/>
      <c r="Q919" s="242"/>
      <c r="R919" s="242"/>
      <c r="S919" s="242"/>
      <c r="T919" s="241"/>
      <c r="AT919" s="240" t="s">
        <v>115</v>
      </c>
      <c r="AU919" s="240" t="s">
        <v>42</v>
      </c>
      <c r="AV919" s="239" t="s">
        <v>38</v>
      </c>
      <c r="AW919" s="239" t="s">
        <v>19</v>
      </c>
      <c r="AX919" s="239" t="s">
        <v>37</v>
      </c>
      <c r="AY919" s="240" t="s">
        <v>106</v>
      </c>
    </row>
    <row r="920" spans="2:65" s="223" customFormat="1" x14ac:dyDescent="0.3">
      <c r="B920" s="228"/>
      <c r="D920" s="236" t="s">
        <v>115</v>
      </c>
      <c r="E920" s="235" t="s">
        <v>1</v>
      </c>
      <c r="F920" s="234" t="s">
        <v>1963</v>
      </c>
      <c r="H920" s="233">
        <v>3</v>
      </c>
      <c r="I920" s="229"/>
      <c r="L920" s="228"/>
      <c r="M920" s="227"/>
      <c r="N920" s="226"/>
      <c r="O920" s="226"/>
      <c r="P920" s="226"/>
      <c r="Q920" s="226"/>
      <c r="R920" s="226"/>
      <c r="S920" s="226"/>
      <c r="T920" s="225"/>
      <c r="AT920" s="224" t="s">
        <v>115</v>
      </c>
      <c r="AU920" s="224" t="s">
        <v>42</v>
      </c>
      <c r="AV920" s="223" t="s">
        <v>42</v>
      </c>
      <c r="AW920" s="223" t="s">
        <v>19</v>
      </c>
      <c r="AX920" s="223" t="s">
        <v>37</v>
      </c>
      <c r="AY920" s="224" t="s">
        <v>106</v>
      </c>
    </row>
    <row r="921" spans="2:65" s="184" customFormat="1" ht="31.5" customHeight="1" x14ac:dyDescent="0.3">
      <c r="B921" s="203"/>
      <c r="C921" s="386" t="s">
        <v>1962</v>
      </c>
      <c r="D921" s="386" t="s">
        <v>175</v>
      </c>
      <c r="E921" s="387" t="s">
        <v>1961</v>
      </c>
      <c r="F921" s="388" t="s">
        <v>1960</v>
      </c>
      <c r="G921" s="389" t="s">
        <v>258</v>
      </c>
      <c r="H921" s="390">
        <v>1</v>
      </c>
      <c r="I921" s="391"/>
      <c r="J921" s="391">
        <f>ROUND(I921*H921,2)</f>
        <v>0</v>
      </c>
      <c r="K921" s="388" t="s">
        <v>1</v>
      </c>
      <c r="L921" s="249"/>
      <c r="M921" s="248" t="s">
        <v>1</v>
      </c>
      <c r="N921" s="247" t="s">
        <v>26</v>
      </c>
      <c r="O921" s="219"/>
      <c r="P921" s="218">
        <f>O921*H921</f>
        <v>0</v>
      </c>
      <c r="Q921" s="218">
        <v>7.3000000000000001E-3</v>
      </c>
      <c r="R921" s="218">
        <f>Q921*H921</f>
        <v>7.3000000000000001E-3</v>
      </c>
      <c r="S921" s="218">
        <v>0</v>
      </c>
      <c r="T921" s="217">
        <f>S921*H921</f>
        <v>0</v>
      </c>
      <c r="AR921" s="189" t="s">
        <v>293</v>
      </c>
      <c r="AT921" s="189" t="s">
        <v>175</v>
      </c>
      <c r="AU921" s="189" t="s">
        <v>42</v>
      </c>
      <c r="AY921" s="189" t="s">
        <v>106</v>
      </c>
      <c r="BE921" s="190">
        <f>IF(N921="základní",J921,0)</f>
        <v>0</v>
      </c>
      <c r="BF921" s="190">
        <f>IF(N921="snížená",J921,0)</f>
        <v>0</v>
      </c>
      <c r="BG921" s="190">
        <f>IF(N921="zákl. přenesená",J921,0)</f>
        <v>0</v>
      </c>
      <c r="BH921" s="190">
        <f>IF(N921="sníž. přenesená",J921,0)</f>
        <v>0</v>
      </c>
      <c r="BI921" s="190">
        <f>IF(N921="nulová",J921,0)</f>
        <v>0</v>
      </c>
      <c r="BJ921" s="189" t="s">
        <v>38</v>
      </c>
      <c r="BK921" s="190">
        <f>ROUND(I921*H921,2)</f>
        <v>0</v>
      </c>
      <c r="BL921" s="189" t="s">
        <v>189</v>
      </c>
      <c r="BM921" s="189" t="s">
        <v>1959</v>
      </c>
    </row>
    <row r="922" spans="2:65" s="239" customFormat="1" ht="27" x14ac:dyDescent="0.3">
      <c r="B922" s="244"/>
      <c r="D922" s="232" t="s">
        <v>115</v>
      </c>
      <c r="E922" s="240" t="s">
        <v>1</v>
      </c>
      <c r="F922" s="246" t="s">
        <v>1364</v>
      </c>
      <c r="H922" s="240" t="s">
        <v>1</v>
      </c>
      <c r="I922" s="245"/>
      <c r="L922" s="244"/>
      <c r="M922" s="243"/>
      <c r="N922" s="242"/>
      <c r="O922" s="242"/>
      <c r="P922" s="242"/>
      <c r="Q922" s="242"/>
      <c r="R922" s="242"/>
      <c r="S922" s="242"/>
      <c r="T922" s="241"/>
      <c r="AT922" s="240" t="s">
        <v>115</v>
      </c>
      <c r="AU922" s="240" t="s">
        <v>42</v>
      </c>
      <c r="AV922" s="239" t="s">
        <v>38</v>
      </c>
      <c r="AW922" s="239" t="s">
        <v>19</v>
      </c>
      <c r="AX922" s="239" t="s">
        <v>37</v>
      </c>
      <c r="AY922" s="240" t="s">
        <v>106</v>
      </c>
    </row>
    <row r="923" spans="2:65" s="223" customFormat="1" x14ac:dyDescent="0.3">
      <c r="B923" s="228"/>
      <c r="D923" s="236" t="s">
        <v>115</v>
      </c>
      <c r="E923" s="235" t="s">
        <v>1</v>
      </c>
      <c r="F923" s="234" t="s">
        <v>1958</v>
      </c>
      <c r="H923" s="233">
        <v>1</v>
      </c>
      <c r="I923" s="229"/>
      <c r="L923" s="228"/>
      <c r="M923" s="227"/>
      <c r="N923" s="226"/>
      <c r="O923" s="226"/>
      <c r="P923" s="226"/>
      <c r="Q923" s="226"/>
      <c r="R923" s="226"/>
      <c r="S923" s="226"/>
      <c r="T923" s="225"/>
      <c r="AT923" s="224" t="s">
        <v>115</v>
      </c>
      <c r="AU923" s="224" t="s">
        <v>42</v>
      </c>
      <c r="AV923" s="223" t="s">
        <v>42</v>
      </c>
      <c r="AW923" s="223" t="s">
        <v>19</v>
      </c>
      <c r="AX923" s="223" t="s">
        <v>37</v>
      </c>
      <c r="AY923" s="224" t="s">
        <v>106</v>
      </c>
    </row>
    <row r="924" spans="2:65" s="184" customFormat="1" ht="31.5" customHeight="1" x14ac:dyDescent="0.3">
      <c r="B924" s="203"/>
      <c r="C924" s="202" t="s">
        <v>1418</v>
      </c>
      <c r="D924" s="202" t="s">
        <v>108</v>
      </c>
      <c r="E924" s="201" t="s">
        <v>1366</v>
      </c>
      <c r="F924" s="196" t="s">
        <v>1367</v>
      </c>
      <c r="G924" s="200" t="s">
        <v>111</v>
      </c>
      <c r="H924" s="199">
        <v>37.494</v>
      </c>
      <c r="I924" s="198"/>
      <c r="J924" s="197">
        <f>ROUND(I924*H924,2)</f>
        <v>0</v>
      </c>
      <c r="K924" s="196" t="s">
        <v>259</v>
      </c>
      <c r="L924" s="185"/>
      <c r="M924" s="195" t="s">
        <v>1</v>
      </c>
      <c r="N924" s="220" t="s">
        <v>26</v>
      </c>
      <c r="O924" s="219"/>
      <c r="P924" s="218">
        <f>O924*H924</f>
        <v>0</v>
      </c>
      <c r="Q924" s="218">
        <v>0</v>
      </c>
      <c r="R924" s="218">
        <f>Q924*H924</f>
        <v>0</v>
      </c>
      <c r="S924" s="218">
        <v>0</v>
      </c>
      <c r="T924" s="217">
        <f>S924*H924</f>
        <v>0</v>
      </c>
      <c r="AR924" s="189" t="s">
        <v>189</v>
      </c>
      <c r="AT924" s="189" t="s">
        <v>108</v>
      </c>
      <c r="AU924" s="189" t="s">
        <v>42</v>
      </c>
      <c r="AY924" s="189" t="s">
        <v>106</v>
      </c>
      <c r="BE924" s="190">
        <f>IF(N924="základní",J924,0)</f>
        <v>0</v>
      </c>
      <c r="BF924" s="190">
        <f>IF(N924="snížená",J924,0)</f>
        <v>0</v>
      </c>
      <c r="BG924" s="190">
        <f>IF(N924="zákl. přenesená",J924,0)</f>
        <v>0</v>
      </c>
      <c r="BH924" s="190">
        <f>IF(N924="sníž. přenesená",J924,0)</f>
        <v>0</v>
      </c>
      <c r="BI924" s="190">
        <f>IF(N924="nulová",J924,0)</f>
        <v>0</v>
      </c>
      <c r="BJ924" s="189" t="s">
        <v>38</v>
      </c>
      <c r="BK924" s="190">
        <f>ROUND(I924*H924,2)</f>
        <v>0</v>
      </c>
      <c r="BL924" s="189" t="s">
        <v>189</v>
      </c>
      <c r="BM924" s="189" t="s">
        <v>1368</v>
      </c>
    </row>
    <row r="925" spans="2:65" s="239" customFormat="1" x14ac:dyDescent="0.3">
      <c r="B925" s="244"/>
      <c r="D925" s="232" t="s">
        <v>115</v>
      </c>
      <c r="E925" s="240" t="s">
        <v>1</v>
      </c>
      <c r="F925" s="246" t="s">
        <v>277</v>
      </c>
      <c r="H925" s="240" t="s">
        <v>1</v>
      </c>
      <c r="I925" s="245"/>
      <c r="L925" s="244"/>
      <c r="M925" s="243"/>
      <c r="N925" s="242"/>
      <c r="O925" s="242"/>
      <c r="P925" s="242"/>
      <c r="Q925" s="242"/>
      <c r="R925" s="242"/>
      <c r="S925" s="242"/>
      <c r="T925" s="241"/>
      <c r="AT925" s="240" t="s">
        <v>115</v>
      </c>
      <c r="AU925" s="240" t="s">
        <v>42</v>
      </c>
      <c r="AV925" s="239" t="s">
        <v>38</v>
      </c>
      <c r="AW925" s="239" t="s">
        <v>19</v>
      </c>
      <c r="AX925" s="239" t="s">
        <v>37</v>
      </c>
      <c r="AY925" s="240" t="s">
        <v>106</v>
      </c>
    </row>
    <row r="926" spans="2:65" s="223" customFormat="1" x14ac:dyDescent="0.3">
      <c r="B926" s="228"/>
      <c r="D926" s="232" t="s">
        <v>115</v>
      </c>
      <c r="E926" s="224" t="s">
        <v>1</v>
      </c>
      <c r="F926" s="231" t="s">
        <v>523</v>
      </c>
      <c r="H926" s="230">
        <v>11.88</v>
      </c>
      <c r="I926" s="229"/>
      <c r="L926" s="228"/>
      <c r="M926" s="227"/>
      <c r="N926" s="226"/>
      <c r="O926" s="226"/>
      <c r="P926" s="226"/>
      <c r="Q926" s="226"/>
      <c r="R926" s="226"/>
      <c r="S926" s="226"/>
      <c r="T926" s="225"/>
      <c r="AT926" s="224" t="s">
        <v>115</v>
      </c>
      <c r="AU926" s="224" t="s">
        <v>42</v>
      </c>
      <c r="AV926" s="223" t="s">
        <v>42</v>
      </c>
      <c r="AW926" s="223" t="s">
        <v>19</v>
      </c>
      <c r="AX926" s="223" t="s">
        <v>37</v>
      </c>
      <c r="AY926" s="224" t="s">
        <v>106</v>
      </c>
    </row>
    <row r="927" spans="2:65" s="223" customFormat="1" x14ac:dyDescent="0.3">
      <c r="B927" s="228"/>
      <c r="D927" s="232" t="s">
        <v>115</v>
      </c>
      <c r="E927" s="224" t="s">
        <v>1</v>
      </c>
      <c r="F927" s="231" t="s">
        <v>524</v>
      </c>
      <c r="H927" s="230">
        <v>6.23</v>
      </c>
      <c r="I927" s="229"/>
      <c r="L927" s="228"/>
      <c r="M927" s="227"/>
      <c r="N927" s="226"/>
      <c r="O927" s="226"/>
      <c r="P927" s="226"/>
      <c r="Q927" s="226"/>
      <c r="R927" s="226"/>
      <c r="S927" s="226"/>
      <c r="T927" s="225"/>
      <c r="AT927" s="224" t="s">
        <v>115</v>
      </c>
      <c r="AU927" s="224" t="s">
        <v>42</v>
      </c>
      <c r="AV927" s="223" t="s">
        <v>42</v>
      </c>
      <c r="AW927" s="223" t="s">
        <v>19</v>
      </c>
      <c r="AX927" s="223" t="s">
        <v>37</v>
      </c>
      <c r="AY927" s="224" t="s">
        <v>106</v>
      </c>
    </row>
    <row r="928" spans="2:65" s="223" customFormat="1" x14ac:dyDescent="0.3">
      <c r="B928" s="228"/>
      <c r="D928" s="232" t="s">
        <v>115</v>
      </c>
      <c r="E928" s="224" t="s">
        <v>1</v>
      </c>
      <c r="F928" s="231" t="s">
        <v>525</v>
      </c>
      <c r="H928" s="230">
        <v>6.6079999999999997</v>
      </c>
      <c r="I928" s="229"/>
      <c r="L928" s="228"/>
      <c r="M928" s="227"/>
      <c r="N928" s="226"/>
      <c r="O928" s="226"/>
      <c r="P928" s="226"/>
      <c r="Q928" s="226"/>
      <c r="R928" s="226"/>
      <c r="S928" s="226"/>
      <c r="T928" s="225"/>
      <c r="AT928" s="224" t="s">
        <v>115</v>
      </c>
      <c r="AU928" s="224" t="s">
        <v>42</v>
      </c>
      <c r="AV928" s="223" t="s">
        <v>42</v>
      </c>
      <c r="AW928" s="223" t="s">
        <v>19</v>
      </c>
      <c r="AX928" s="223" t="s">
        <v>37</v>
      </c>
      <c r="AY928" s="224" t="s">
        <v>106</v>
      </c>
    </row>
    <row r="929" spans="2:65" s="239" customFormat="1" x14ac:dyDescent="0.3">
      <c r="B929" s="244"/>
      <c r="D929" s="232" t="s">
        <v>115</v>
      </c>
      <c r="E929" s="240" t="s">
        <v>1</v>
      </c>
      <c r="F929" s="246" t="s">
        <v>281</v>
      </c>
      <c r="H929" s="240" t="s">
        <v>1</v>
      </c>
      <c r="I929" s="245"/>
      <c r="L929" s="244"/>
      <c r="M929" s="243"/>
      <c r="N929" s="242"/>
      <c r="O929" s="242"/>
      <c r="P929" s="242"/>
      <c r="Q929" s="242"/>
      <c r="R929" s="242"/>
      <c r="S929" s="242"/>
      <c r="T929" s="241"/>
      <c r="AT929" s="240" t="s">
        <v>115</v>
      </c>
      <c r="AU929" s="240" t="s">
        <v>42</v>
      </c>
      <c r="AV929" s="239" t="s">
        <v>38</v>
      </c>
      <c r="AW929" s="239" t="s">
        <v>19</v>
      </c>
      <c r="AX929" s="239" t="s">
        <v>37</v>
      </c>
      <c r="AY929" s="240" t="s">
        <v>106</v>
      </c>
    </row>
    <row r="930" spans="2:65" s="223" customFormat="1" x14ac:dyDescent="0.3">
      <c r="B930" s="228"/>
      <c r="D930" s="232" t="s">
        <v>115</v>
      </c>
      <c r="E930" s="224" t="s">
        <v>1</v>
      </c>
      <c r="F930" s="231" t="s">
        <v>527</v>
      </c>
      <c r="H930" s="230">
        <v>6.2240000000000002</v>
      </c>
      <c r="I930" s="229"/>
      <c r="L930" s="228"/>
      <c r="M930" s="227"/>
      <c r="N930" s="226"/>
      <c r="O930" s="226"/>
      <c r="P930" s="226"/>
      <c r="Q930" s="226"/>
      <c r="R930" s="226"/>
      <c r="S930" s="226"/>
      <c r="T930" s="225"/>
      <c r="AT930" s="224" t="s">
        <v>115</v>
      </c>
      <c r="AU930" s="224" t="s">
        <v>42</v>
      </c>
      <c r="AV930" s="223" t="s">
        <v>42</v>
      </c>
      <c r="AW930" s="223" t="s">
        <v>19</v>
      </c>
      <c r="AX930" s="223" t="s">
        <v>37</v>
      </c>
      <c r="AY930" s="224" t="s">
        <v>106</v>
      </c>
    </row>
    <row r="931" spans="2:65" s="223" customFormat="1" x14ac:dyDescent="0.3">
      <c r="B931" s="228"/>
      <c r="D931" s="236" t="s">
        <v>115</v>
      </c>
      <c r="E931" s="235" t="s">
        <v>1</v>
      </c>
      <c r="F931" s="234" t="s">
        <v>528</v>
      </c>
      <c r="H931" s="233">
        <v>6.5519999999999996</v>
      </c>
      <c r="I931" s="229"/>
      <c r="L931" s="228"/>
      <c r="M931" s="227"/>
      <c r="N931" s="226"/>
      <c r="O931" s="226"/>
      <c r="P931" s="226"/>
      <c r="Q931" s="226"/>
      <c r="R931" s="226"/>
      <c r="S931" s="226"/>
      <c r="T931" s="225"/>
      <c r="AT931" s="224" t="s">
        <v>115</v>
      </c>
      <c r="AU931" s="224" t="s">
        <v>42</v>
      </c>
      <c r="AV931" s="223" t="s">
        <v>42</v>
      </c>
      <c r="AW931" s="223" t="s">
        <v>19</v>
      </c>
      <c r="AX931" s="223" t="s">
        <v>37</v>
      </c>
      <c r="AY931" s="224" t="s">
        <v>106</v>
      </c>
    </row>
    <row r="932" spans="2:65" s="184" customFormat="1" ht="31.5" customHeight="1" x14ac:dyDescent="0.3">
      <c r="B932" s="203"/>
      <c r="C932" s="202" t="s">
        <v>1422</v>
      </c>
      <c r="D932" s="202" t="s">
        <v>108</v>
      </c>
      <c r="E932" s="201" t="s">
        <v>1370</v>
      </c>
      <c r="F932" s="196" t="s">
        <v>1371</v>
      </c>
      <c r="G932" s="200" t="s">
        <v>111</v>
      </c>
      <c r="H932" s="199">
        <v>24.86</v>
      </c>
      <c r="I932" s="198"/>
      <c r="J932" s="197">
        <f>ROUND(I932*H932,2)</f>
        <v>0</v>
      </c>
      <c r="K932" s="196" t="s">
        <v>259</v>
      </c>
      <c r="L932" s="185"/>
      <c r="M932" s="195" t="s">
        <v>1</v>
      </c>
      <c r="N932" s="220" t="s">
        <v>26</v>
      </c>
      <c r="O932" s="219"/>
      <c r="P932" s="218">
        <f>O932*H932</f>
        <v>0</v>
      </c>
      <c r="Q932" s="218">
        <v>0</v>
      </c>
      <c r="R932" s="218">
        <f>Q932*H932</f>
        <v>0</v>
      </c>
      <c r="S932" s="218">
        <v>0</v>
      </c>
      <c r="T932" s="217">
        <f>S932*H932</f>
        <v>0</v>
      </c>
      <c r="AR932" s="189" t="s">
        <v>189</v>
      </c>
      <c r="AT932" s="189" t="s">
        <v>108</v>
      </c>
      <c r="AU932" s="189" t="s">
        <v>42</v>
      </c>
      <c r="AY932" s="189" t="s">
        <v>106</v>
      </c>
      <c r="BE932" s="190">
        <f>IF(N932="základní",J932,0)</f>
        <v>0</v>
      </c>
      <c r="BF932" s="190">
        <f>IF(N932="snížená",J932,0)</f>
        <v>0</v>
      </c>
      <c r="BG932" s="190">
        <f>IF(N932="zákl. přenesená",J932,0)</f>
        <v>0</v>
      </c>
      <c r="BH932" s="190">
        <f>IF(N932="sníž. přenesená",J932,0)</f>
        <v>0</v>
      </c>
      <c r="BI932" s="190">
        <f>IF(N932="nulová",J932,0)</f>
        <v>0</v>
      </c>
      <c r="BJ932" s="189" t="s">
        <v>38</v>
      </c>
      <c r="BK932" s="190">
        <f>ROUND(I932*H932,2)</f>
        <v>0</v>
      </c>
      <c r="BL932" s="189" t="s">
        <v>189</v>
      </c>
      <c r="BM932" s="189" t="s">
        <v>1372</v>
      </c>
    </row>
    <row r="933" spans="2:65" s="239" customFormat="1" x14ac:dyDescent="0.3">
      <c r="B933" s="244"/>
      <c r="D933" s="232" t="s">
        <v>115</v>
      </c>
      <c r="E933" s="240" t="s">
        <v>1</v>
      </c>
      <c r="F933" s="246" t="s">
        <v>281</v>
      </c>
      <c r="H933" s="240" t="s">
        <v>1</v>
      </c>
      <c r="I933" s="245"/>
      <c r="L933" s="244"/>
      <c r="M933" s="243"/>
      <c r="N933" s="242"/>
      <c r="O933" s="242"/>
      <c r="P933" s="242"/>
      <c r="Q933" s="242"/>
      <c r="R933" s="242"/>
      <c r="S933" s="242"/>
      <c r="T933" s="241"/>
      <c r="AT933" s="240" t="s">
        <v>115</v>
      </c>
      <c r="AU933" s="240" t="s">
        <v>42</v>
      </c>
      <c r="AV933" s="239" t="s">
        <v>38</v>
      </c>
      <c r="AW933" s="239" t="s">
        <v>19</v>
      </c>
      <c r="AX933" s="239" t="s">
        <v>37</v>
      </c>
      <c r="AY933" s="240" t="s">
        <v>106</v>
      </c>
    </row>
    <row r="934" spans="2:65" s="223" customFormat="1" x14ac:dyDescent="0.3">
      <c r="B934" s="228"/>
      <c r="D934" s="232" t="s">
        <v>115</v>
      </c>
      <c r="E934" s="224" t="s">
        <v>1</v>
      </c>
      <c r="F934" s="231" t="s">
        <v>526</v>
      </c>
      <c r="H934" s="230">
        <v>19.007999999999999</v>
      </c>
      <c r="I934" s="229"/>
      <c r="L934" s="228"/>
      <c r="M934" s="227"/>
      <c r="N934" s="226"/>
      <c r="O934" s="226"/>
      <c r="P934" s="226"/>
      <c r="Q934" s="226"/>
      <c r="R934" s="226"/>
      <c r="S934" s="226"/>
      <c r="T934" s="225"/>
      <c r="AT934" s="224" t="s">
        <v>115</v>
      </c>
      <c r="AU934" s="224" t="s">
        <v>42</v>
      </c>
      <c r="AV934" s="223" t="s">
        <v>42</v>
      </c>
      <c r="AW934" s="223" t="s">
        <v>19</v>
      </c>
      <c r="AX934" s="223" t="s">
        <v>37</v>
      </c>
      <c r="AY934" s="224" t="s">
        <v>106</v>
      </c>
    </row>
    <row r="935" spans="2:65" s="223" customFormat="1" x14ac:dyDescent="0.3">
      <c r="B935" s="228"/>
      <c r="D935" s="236" t="s">
        <v>115</v>
      </c>
      <c r="E935" s="235" t="s">
        <v>1</v>
      </c>
      <c r="F935" s="234" t="s">
        <v>529</v>
      </c>
      <c r="H935" s="233">
        <v>5.8520000000000003</v>
      </c>
      <c r="I935" s="229"/>
      <c r="L935" s="228"/>
      <c r="M935" s="227"/>
      <c r="N935" s="226"/>
      <c r="O935" s="226"/>
      <c r="P935" s="226"/>
      <c r="Q935" s="226"/>
      <c r="R935" s="226"/>
      <c r="S935" s="226"/>
      <c r="T935" s="225"/>
      <c r="AT935" s="224" t="s">
        <v>115</v>
      </c>
      <c r="AU935" s="224" t="s">
        <v>42</v>
      </c>
      <c r="AV935" s="223" t="s">
        <v>42</v>
      </c>
      <c r="AW935" s="223" t="s">
        <v>19</v>
      </c>
      <c r="AX935" s="223" t="s">
        <v>37</v>
      </c>
      <c r="AY935" s="224" t="s">
        <v>106</v>
      </c>
    </row>
    <row r="936" spans="2:65" s="184" customFormat="1" ht="22.5" customHeight="1" x14ac:dyDescent="0.3">
      <c r="B936" s="203"/>
      <c r="C936" s="202" t="s">
        <v>1426</v>
      </c>
      <c r="D936" s="202" t="s">
        <v>108</v>
      </c>
      <c r="E936" s="201" t="s">
        <v>1374</v>
      </c>
      <c r="F936" s="196" t="s">
        <v>1375</v>
      </c>
      <c r="G936" s="200" t="s">
        <v>258</v>
      </c>
      <c r="H936" s="199">
        <v>64</v>
      </c>
      <c r="I936" s="198"/>
      <c r="J936" s="197">
        <f>ROUND(I936*H936,2)</f>
        <v>0</v>
      </c>
      <c r="K936" s="196" t="s">
        <v>259</v>
      </c>
      <c r="L936" s="185"/>
      <c r="M936" s="195" t="s">
        <v>1</v>
      </c>
      <c r="N936" s="220" t="s">
        <v>26</v>
      </c>
      <c r="O936" s="219"/>
      <c r="P936" s="218">
        <f>O936*H936</f>
        <v>0</v>
      </c>
      <c r="Q936" s="218">
        <v>0</v>
      </c>
      <c r="R936" s="218">
        <f>Q936*H936</f>
        <v>0</v>
      </c>
      <c r="S936" s="218">
        <v>0</v>
      </c>
      <c r="T936" s="217">
        <f>S936*H936</f>
        <v>0</v>
      </c>
      <c r="AR936" s="189" t="s">
        <v>189</v>
      </c>
      <c r="AT936" s="189" t="s">
        <v>108</v>
      </c>
      <c r="AU936" s="189" t="s">
        <v>42</v>
      </c>
      <c r="AY936" s="189" t="s">
        <v>106</v>
      </c>
      <c r="BE936" s="190">
        <f>IF(N936="základní",J936,0)</f>
        <v>0</v>
      </c>
      <c r="BF936" s="190">
        <f>IF(N936="snížená",J936,0)</f>
        <v>0</v>
      </c>
      <c r="BG936" s="190">
        <f>IF(N936="zákl. přenesená",J936,0)</f>
        <v>0</v>
      </c>
      <c r="BH936" s="190">
        <f>IF(N936="sníž. přenesená",J936,0)</f>
        <v>0</v>
      </c>
      <c r="BI936" s="190">
        <f>IF(N936="nulová",J936,0)</f>
        <v>0</v>
      </c>
      <c r="BJ936" s="189" t="s">
        <v>38</v>
      </c>
      <c r="BK936" s="190">
        <f>ROUND(I936*H936,2)</f>
        <v>0</v>
      </c>
      <c r="BL936" s="189" t="s">
        <v>189</v>
      </c>
      <c r="BM936" s="189" t="s">
        <v>1376</v>
      </c>
    </row>
    <row r="937" spans="2:65" s="223" customFormat="1" x14ac:dyDescent="0.3">
      <c r="B937" s="228"/>
      <c r="D937" s="232" t="s">
        <v>115</v>
      </c>
      <c r="E937" s="224" t="s">
        <v>1</v>
      </c>
      <c r="F937" s="231" t="s">
        <v>1377</v>
      </c>
      <c r="H937" s="230">
        <v>36</v>
      </c>
      <c r="I937" s="229"/>
      <c r="L937" s="228"/>
      <c r="M937" s="227"/>
      <c r="N937" s="226"/>
      <c r="O937" s="226"/>
      <c r="P937" s="226"/>
      <c r="Q937" s="226"/>
      <c r="R937" s="226"/>
      <c r="S937" s="226"/>
      <c r="T937" s="225"/>
      <c r="AT937" s="224" t="s">
        <v>115</v>
      </c>
      <c r="AU937" s="224" t="s">
        <v>42</v>
      </c>
      <c r="AV937" s="223" t="s">
        <v>42</v>
      </c>
      <c r="AW937" s="223" t="s">
        <v>19</v>
      </c>
      <c r="AX937" s="223" t="s">
        <v>37</v>
      </c>
      <c r="AY937" s="224" t="s">
        <v>106</v>
      </c>
    </row>
    <row r="938" spans="2:65" s="223" customFormat="1" x14ac:dyDescent="0.3">
      <c r="B938" s="228"/>
      <c r="D938" s="236" t="s">
        <v>115</v>
      </c>
      <c r="E938" s="235" t="s">
        <v>1</v>
      </c>
      <c r="F938" s="234" t="s">
        <v>1378</v>
      </c>
      <c r="H938" s="233">
        <v>28</v>
      </c>
      <c r="I938" s="229"/>
      <c r="L938" s="228"/>
      <c r="M938" s="227"/>
      <c r="N938" s="226"/>
      <c r="O938" s="226"/>
      <c r="P938" s="226"/>
      <c r="Q938" s="226"/>
      <c r="R938" s="226"/>
      <c r="S938" s="226"/>
      <c r="T938" s="225"/>
      <c r="AT938" s="224" t="s">
        <v>115</v>
      </c>
      <c r="AU938" s="224" t="s">
        <v>42</v>
      </c>
      <c r="AV938" s="223" t="s">
        <v>42</v>
      </c>
      <c r="AW938" s="223" t="s">
        <v>19</v>
      </c>
      <c r="AX938" s="223" t="s">
        <v>37</v>
      </c>
      <c r="AY938" s="224" t="s">
        <v>106</v>
      </c>
    </row>
    <row r="939" spans="2:65" s="184" customFormat="1" ht="31.5" customHeight="1" x14ac:dyDescent="0.3">
      <c r="B939" s="203"/>
      <c r="C939" s="202" t="s">
        <v>1430</v>
      </c>
      <c r="D939" s="202" t="s">
        <v>108</v>
      </c>
      <c r="E939" s="201" t="s">
        <v>1380</v>
      </c>
      <c r="F939" s="196" t="s">
        <v>1381</v>
      </c>
      <c r="G939" s="200" t="s">
        <v>335</v>
      </c>
      <c r="H939" s="199">
        <v>204.68</v>
      </c>
      <c r="I939" s="198"/>
      <c r="J939" s="197">
        <f>ROUND(I939*H939,2)</f>
        <v>0</v>
      </c>
      <c r="K939" s="196" t="s">
        <v>1</v>
      </c>
      <c r="L939" s="185"/>
      <c r="M939" s="195" t="s">
        <v>1</v>
      </c>
      <c r="N939" s="220" t="s">
        <v>26</v>
      </c>
      <c r="O939" s="219"/>
      <c r="P939" s="218">
        <f>O939*H939</f>
        <v>0</v>
      </c>
      <c r="Q939" s="218">
        <v>1.4999999999999999E-4</v>
      </c>
      <c r="R939" s="218">
        <f>Q939*H939</f>
        <v>3.0701999999999997E-2</v>
      </c>
      <c r="S939" s="218">
        <v>0</v>
      </c>
      <c r="T939" s="217">
        <f>S939*H939</f>
        <v>0</v>
      </c>
      <c r="AR939" s="189" t="s">
        <v>113</v>
      </c>
      <c r="AT939" s="189" t="s">
        <v>108</v>
      </c>
      <c r="AU939" s="189" t="s">
        <v>42</v>
      </c>
      <c r="AY939" s="189" t="s">
        <v>106</v>
      </c>
      <c r="BE939" s="190">
        <f>IF(N939="základní",J939,0)</f>
        <v>0</v>
      </c>
      <c r="BF939" s="190">
        <f>IF(N939="snížená",J939,0)</f>
        <v>0</v>
      </c>
      <c r="BG939" s="190">
        <f>IF(N939="zákl. přenesená",J939,0)</f>
        <v>0</v>
      </c>
      <c r="BH939" s="190">
        <f>IF(N939="sníž. přenesená",J939,0)</f>
        <v>0</v>
      </c>
      <c r="BI939" s="190">
        <f>IF(N939="nulová",J939,0)</f>
        <v>0</v>
      </c>
      <c r="BJ939" s="189" t="s">
        <v>38</v>
      </c>
      <c r="BK939" s="190">
        <f>ROUND(I939*H939,2)</f>
        <v>0</v>
      </c>
      <c r="BL939" s="189" t="s">
        <v>113</v>
      </c>
      <c r="BM939" s="189" t="s">
        <v>1382</v>
      </c>
    </row>
    <row r="940" spans="2:65" s="239" customFormat="1" x14ac:dyDescent="0.3">
      <c r="B940" s="244"/>
      <c r="D940" s="232" t="s">
        <v>115</v>
      </c>
      <c r="E940" s="240" t="s">
        <v>1</v>
      </c>
      <c r="F940" s="246" t="s">
        <v>277</v>
      </c>
      <c r="H940" s="240" t="s">
        <v>1</v>
      </c>
      <c r="I940" s="245"/>
      <c r="L940" s="244"/>
      <c r="M940" s="243"/>
      <c r="N940" s="242"/>
      <c r="O940" s="242"/>
      <c r="P940" s="242"/>
      <c r="Q940" s="242"/>
      <c r="R940" s="242"/>
      <c r="S940" s="242"/>
      <c r="T940" s="241"/>
      <c r="AT940" s="240" t="s">
        <v>115</v>
      </c>
      <c r="AU940" s="240" t="s">
        <v>42</v>
      </c>
      <c r="AV940" s="239" t="s">
        <v>38</v>
      </c>
      <c r="AW940" s="239" t="s">
        <v>19</v>
      </c>
      <c r="AX940" s="239" t="s">
        <v>37</v>
      </c>
      <c r="AY940" s="240" t="s">
        <v>106</v>
      </c>
    </row>
    <row r="941" spans="2:65" s="223" customFormat="1" x14ac:dyDescent="0.3">
      <c r="B941" s="228"/>
      <c r="D941" s="232" t="s">
        <v>115</v>
      </c>
      <c r="E941" s="224" t="s">
        <v>1</v>
      </c>
      <c r="F941" s="231" t="s">
        <v>1383</v>
      </c>
      <c r="H941" s="230">
        <v>35.04</v>
      </c>
      <c r="I941" s="229"/>
      <c r="L941" s="228"/>
      <c r="M941" s="227"/>
      <c r="N941" s="226"/>
      <c r="O941" s="226"/>
      <c r="P941" s="226"/>
      <c r="Q941" s="226"/>
      <c r="R941" s="226"/>
      <c r="S941" s="226"/>
      <c r="T941" s="225"/>
      <c r="AT941" s="224" t="s">
        <v>115</v>
      </c>
      <c r="AU941" s="224" t="s">
        <v>42</v>
      </c>
      <c r="AV941" s="223" t="s">
        <v>42</v>
      </c>
      <c r="AW941" s="223" t="s">
        <v>19</v>
      </c>
      <c r="AX941" s="223" t="s">
        <v>37</v>
      </c>
      <c r="AY941" s="224" t="s">
        <v>106</v>
      </c>
    </row>
    <row r="942" spans="2:65" s="223" customFormat="1" x14ac:dyDescent="0.3">
      <c r="B942" s="228"/>
      <c r="D942" s="232" t="s">
        <v>115</v>
      </c>
      <c r="E942" s="224" t="s">
        <v>1</v>
      </c>
      <c r="F942" s="231" t="s">
        <v>1384</v>
      </c>
      <c r="H942" s="230">
        <v>20.8</v>
      </c>
      <c r="I942" s="229"/>
      <c r="L942" s="228"/>
      <c r="M942" s="227"/>
      <c r="N942" s="226"/>
      <c r="O942" s="226"/>
      <c r="P942" s="226"/>
      <c r="Q942" s="226"/>
      <c r="R942" s="226"/>
      <c r="S942" s="226"/>
      <c r="T942" s="225"/>
      <c r="AT942" s="224" t="s">
        <v>115</v>
      </c>
      <c r="AU942" s="224" t="s">
        <v>42</v>
      </c>
      <c r="AV942" s="223" t="s">
        <v>42</v>
      </c>
      <c r="AW942" s="223" t="s">
        <v>19</v>
      </c>
      <c r="AX942" s="223" t="s">
        <v>37</v>
      </c>
      <c r="AY942" s="224" t="s">
        <v>106</v>
      </c>
    </row>
    <row r="943" spans="2:65" s="223" customFormat="1" x14ac:dyDescent="0.3">
      <c r="B943" s="228"/>
      <c r="D943" s="232" t="s">
        <v>115</v>
      </c>
      <c r="E943" s="224" t="s">
        <v>1</v>
      </c>
      <c r="F943" s="231" t="s">
        <v>1385</v>
      </c>
      <c r="H943" s="230">
        <v>31.68</v>
      </c>
      <c r="I943" s="229"/>
      <c r="L943" s="228"/>
      <c r="M943" s="227"/>
      <c r="N943" s="226"/>
      <c r="O943" s="226"/>
      <c r="P943" s="226"/>
      <c r="Q943" s="226"/>
      <c r="R943" s="226"/>
      <c r="S943" s="226"/>
      <c r="T943" s="225"/>
      <c r="AT943" s="224" t="s">
        <v>115</v>
      </c>
      <c r="AU943" s="224" t="s">
        <v>42</v>
      </c>
      <c r="AV943" s="223" t="s">
        <v>42</v>
      </c>
      <c r="AW943" s="223" t="s">
        <v>19</v>
      </c>
      <c r="AX943" s="223" t="s">
        <v>37</v>
      </c>
      <c r="AY943" s="224" t="s">
        <v>106</v>
      </c>
    </row>
    <row r="944" spans="2:65" s="239" customFormat="1" x14ac:dyDescent="0.3">
      <c r="B944" s="244"/>
      <c r="D944" s="232" t="s">
        <v>115</v>
      </c>
      <c r="E944" s="240" t="s">
        <v>1</v>
      </c>
      <c r="F944" s="246" t="s">
        <v>281</v>
      </c>
      <c r="H944" s="240" t="s">
        <v>1</v>
      </c>
      <c r="I944" s="245"/>
      <c r="L944" s="244"/>
      <c r="M944" s="243"/>
      <c r="N944" s="242"/>
      <c r="O944" s="242"/>
      <c r="P944" s="242"/>
      <c r="Q944" s="242"/>
      <c r="R944" s="242"/>
      <c r="S944" s="242"/>
      <c r="T944" s="241"/>
      <c r="AT944" s="240" t="s">
        <v>115</v>
      </c>
      <c r="AU944" s="240" t="s">
        <v>42</v>
      </c>
      <c r="AV944" s="239" t="s">
        <v>38</v>
      </c>
      <c r="AW944" s="239" t="s">
        <v>19</v>
      </c>
      <c r="AX944" s="239" t="s">
        <v>37</v>
      </c>
      <c r="AY944" s="240" t="s">
        <v>106</v>
      </c>
    </row>
    <row r="945" spans="2:65" s="223" customFormat="1" x14ac:dyDescent="0.3">
      <c r="B945" s="228"/>
      <c r="D945" s="232" t="s">
        <v>115</v>
      </c>
      <c r="E945" s="224" t="s">
        <v>1</v>
      </c>
      <c r="F945" s="231" t="s">
        <v>1386</v>
      </c>
      <c r="H945" s="230">
        <v>51.52</v>
      </c>
      <c r="I945" s="229"/>
      <c r="L945" s="228"/>
      <c r="M945" s="227"/>
      <c r="N945" s="226"/>
      <c r="O945" s="226"/>
      <c r="P945" s="226"/>
      <c r="Q945" s="226"/>
      <c r="R945" s="226"/>
      <c r="S945" s="226"/>
      <c r="T945" s="225"/>
      <c r="AT945" s="224" t="s">
        <v>115</v>
      </c>
      <c r="AU945" s="224" t="s">
        <v>42</v>
      </c>
      <c r="AV945" s="223" t="s">
        <v>42</v>
      </c>
      <c r="AW945" s="223" t="s">
        <v>19</v>
      </c>
      <c r="AX945" s="223" t="s">
        <v>37</v>
      </c>
      <c r="AY945" s="224" t="s">
        <v>106</v>
      </c>
    </row>
    <row r="946" spans="2:65" s="223" customFormat="1" x14ac:dyDescent="0.3">
      <c r="B946" s="228"/>
      <c r="D946" s="232" t="s">
        <v>115</v>
      </c>
      <c r="E946" s="224" t="s">
        <v>1</v>
      </c>
      <c r="F946" s="231" t="s">
        <v>1387</v>
      </c>
      <c r="H946" s="230">
        <v>20.8</v>
      </c>
      <c r="I946" s="229"/>
      <c r="L946" s="228"/>
      <c r="M946" s="227"/>
      <c r="N946" s="226"/>
      <c r="O946" s="226"/>
      <c r="P946" s="226"/>
      <c r="Q946" s="226"/>
      <c r="R946" s="226"/>
      <c r="S946" s="226"/>
      <c r="T946" s="225"/>
      <c r="AT946" s="224" t="s">
        <v>115</v>
      </c>
      <c r="AU946" s="224" t="s">
        <v>42</v>
      </c>
      <c r="AV946" s="223" t="s">
        <v>42</v>
      </c>
      <c r="AW946" s="223" t="s">
        <v>19</v>
      </c>
      <c r="AX946" s="223" t="s">
        <v>37</v>
      </c>
      <c r="AY946" s="224" t="s">
        <v>106</v>
      </c>
    </row>
    <row r="947" spans="2:65" s="223" customFormat="1" x14ac:dyDescent="0.3">
      <c r="B947" s="228"/>
      <c r="D947" s="232" t="s">
        <v>115</v>
      </c>
      <c r="E947" s="224" t="s">
        <v>1</v>
      </c>
      <c r="F947" s="231" t="s">
        <v>1388</v>
      </c>
      <c r="H947" s="230">
        <v>29.92</v>
      </c>
      <c r="I947" s="229"/>
      <c r="L947" s="228"/>
      <c r="M947" s="227"/>
      <c r="N947" s="226"/>
      <c r="O947" s="226"/>
      <c r="P947" s="226"/>
      <c r="Q947" s="226"/>
      <c r="R947" s="226"/>
      <c r="S947" s="226"/>
      <c r="T947" s="225"/>
      <c r="AT947" s="224" t="s">
        <v>115</v>
      </c>
      <c r="AU947" s="224" t="s">
        <v>42</v>
      </c>
      <c r="AV947" s="223" t="s">
        <v>42</v>
      </c>
      <c r="AW947" s="223" t="s">
        <v>19</v>
      </c>
      <c r="AX947" s="223" t="s">
        <v>37</v>
      </c>
      <c r="AY947" s="224" t="s">
        <v>106</v>
      </c>
    </row>
    <row r="948" spans="2:65" s="223" customFormat="1" x14ac:dyDescent="0.3">
      <c r="B948" s="228"/>
      <c r="D948" s="236" t="s">
        <v>115</v>
      </c>
      <c r="E948" s="235" t="s">
        <v>1</v>
      </c>
      <c r="F948" s="234" t="s">
        <v>1389</v>
      </c>
      <c r="H948" s="233">
        <v>14.92</v>
      </c>
      <c r="I948" s="229"/>
      <c r="L948" s="228"/>
      <c r="M948" s="227"/>
      <c r="N948" s="226"/>
      <c r="O948" s="226"/>
      <c r="P948" s="226"/>
      <c r="Q948" s="226"/>
      <c r="R948" s="226"/>
      <c r="S948" s="226"/>
      <c r="T948" s="225"/>
      <c r="AT948" s="224" t="s">
        <v>115</v>
      </c>
      <c r="AU948" s="224" t="s">
        <v>42</v>
      </c>
      <c r="AV948" s="223" t="s">
        <v>42</v>
      </c>
      <c r="AW948" s="223" t="s">
        <v>19</v>
      </c>
      <c r="AX948" s="223" t="s">
        <v>37</v>
      </c>
      <c r="AY948" s="224" t="s">
        <v>106</v>
      </c>
    </row>
    <row r="949" spans="2:65" s="184" customFormat="1" ht="22.5" customHeight="1" x14ac:dyDescent="0.3">
      <c r="B949" s="203"/>
      <c r="C949" s="380" t="s">
        <v>1435</v>
      </c>
      <c r="D949" s="380" t="s">
        <v>108</v>
      </c>
      <c r="E949" s="381" t="s">
        <v>1391</v>
      </c>
      <c r="F949" s="382" t="s">
        <v>1392</v>
      </c>
      <c r="G949" s="383" t="s">
        <v>335</v>
      </c>
      <c r="H949" s="384">
        <v>310.56</v>
      </c>
      <c r="I949" s="385"/>
      <c r="J949" s="385">
        <f>ROUND(I949*H949,2)</f>
        <v>0</v>
      </c>
      <c r="K949" s="382" t="s">
        <v>259</v>
      </c>
      <c r="L949" s="185"/>
      <c r="M949" s="195" t="s">
        <v>1</v>
      </c>
      <c r="N949" s="220" t="s">
        <v>26</v>
      </c>
      <c r="O949" s="219"/>
      <c r="P949" s="218">
        <f>O949*H949</f>
        <v>0</v>
      </c>
      <c r="Q949" s="218">
        <v>1.4999999999999999E-4</v>
      </c>
      <c r="R949" s="218">
        <f>Q949*H949</f>
        <v>4.6583999999999993E-2</v>
      </c>
      <c r="S949" s="218">
        <v>0</v>
      </c>
      <c r="T949" s="217">
        <f>S949*H949</f>
        <v>0</v>
      </c>
      <c r="AR949" s="189" t="s">
        <v>113</v>
      </c>
      <c r="AT949" s="189" t="s">
        <v>108</v>
      </c>
      <c r="AU949" s="189" t="s">
        <v>42</v>
      </c>
      <c r="AY949" s="189" t="s">
        <v>106</v>
      </c>
      <c r="BE949" s="190">
        <f>IF(N949="základní",J949,0)</f>
        <v>0</v>
      </c>
      <c r="BF949" s="190">
        <f>IF(N949="snížená",J949,0)</f>
        <v>0</v>
      </c>
      <c r="BG949" s="190">
        <f>IF(N949="zákl. přenesená",J949,0)</f>
        <v>0</v>
      </c>
      <c r="BH949" s="190">
        <f>IF(N949="sníž. přenesená",J949,0)</f>
        <v>0</v>
      </c>
      <c r="BI949" s="190">
        <f>IF(N949="nulová",J949,0)</f>
        <v>0</v>
      </c>
      <c r="BJ949" s="189" t="s">
        <v>38</v>
      </c>
      <c r="BK949" s="190">
        <f>ROUND(I949*H949,2)</f>
        <v>0</v>
      </c>
      <c r="BL949" s="189" t="s">
        <v>113</v>
      </c>
      <c r="BM949" s="189" t="s">
        <v>1393</v>
      </c>
    </row>
    <row r="950" spans="2:65" s="239" customFormat="1" x14ac:dyDescent="0.3">
      <c r="B950" s="244"/>
      <c r="D950" s="232" t="s">
        <v>115</v>
      </c>
      <c r="E950" s="240" t="s">
        <v>1</v>
      </c>
      <c r="F950" s="246" t="s">
        <v>116</v>
      </c>
      <c r="H950" s="240" t="s">
        <v>1</v>
      </c>
      <c r="I950" s="245"/>
      <c r="L950" s="244"/>
      <c r="M950" s="243"/>
      <c r="N950" s="242"/>
      <c r="O950" s="242"/>
      <c r="P950" s="242"/>
      <c r="Q950" s="242"/>
      <c r="R950" s="242"/>
      <c r="S950" s="242"/>
      <c r="T950" s="241"/>
      <c r="AT950" s="240" t="s">
        <v>115</v>
      </c>
      <c r="AU950" s="240" t="s">
        <v>42</v>
      </c>
      <c r="AV950" s="239" t="s">
        <v>38</v>
      </c>
      <c r="AW950" s="239" t="s">
        <v>19</v>
      </c>
      <c r="AX950" s="239" t="s">
        <v>37</v>
      </c>
      <c r="AY950" s="240" t="s">
        <v>106</v>
      </c>
    </row>
    <row r="951" spans="2:65" s="223" customFormat="1" x14ac:dyDescent="0.3">
      <c r="B951" s="228"/>
      <c r="D951" s="232" t="s">
        <v>115</v>
      </c>
      <c r="E951" s="224" t="s">
        <v>1</v>
      </c>
      <c r="F951" s="231" t="s">
        <v>337</v>
      </c>
      <c r="H951" s="230">
        <v>53.48</v>
      </c>
      <c r="I951" s="229"/>
      <c r="L951" s="228"/>
      <c r="M951" s="227"/>
      <c r="N951" s="226"/>
      <c r="O951" s="226"/>
      <c r="P951" s="226"/>
      <c r="Q951" s="226"/>
      <c r="R951" s="226"/>
      <c r="S951" s="226"/>
      <c r="T951" s="225"/>
      <c r="AT951" s="224" t="s">
        <v>115</v>
      </c>
      <c r="AU951" s="224" t="s">
        <v>42</v>
      </c>
      <c r="AV951" s="223" t="s">
        <v>42</v>
      </c>
      <c r="AW951" s="223" t="s">
        <v>19</v>
      </c>
      <c r="AX951" s="223" t="s">
        <v>37</v>
      </c>
      <c r="AY951" s="224" t="s">
        <v>106</v>
      </c>
    </row>
    <row r="952" spans="2:65" s="239" customFormat="1" x14ac:dyDescent="0.3">
      <c r="B952" s="244"/>
      <c r="D952" s="232" t="s">
        <v>115</v>
      </c>
      <c r="E952" s="240" t="s">
        <v>1</v>
      </c>
      <c r="F952" s="246" t="s">
        <v>277</v>
      </c>
      <c r="H952" s="240" t="s">
        <v>1</v>
      </c>
      <c r="I952" s="245"/>
      <c r="L952" s="244"/>
      <c r="M952" s="243"/>
      <c r="N952" s="242"/>
      <c r="O952" s="242"/>
      <c r="P952" s="242"/>
      <c r="Q952" s="242"/>
      <c r="R952" s="242"/>
      <c r="S952" s="242"/>
      <c r="T952" s="241"/>
      <c r="AT952" s="240" t="s">
        <v>115</v>
      </c>
      <c r="AU952" s="240" t="s">
        <v>42</v>
      </c>
      <c r="AV952" s="239" t="s">
        <v>38</v>
      </c>
      <c r="AW952" s="239" t="s">
        <v>19</v>
      </c>
      <c r="AX952" s="239" t="s">
        <v>37</v>
      </c>
      <c r="AY952" s="240" t="s">
        <v>106</v>
      </c>
    </row>
    <row r="953" spans="2:65" s="223" customFormat="1" x14ac:dyDescent="0.3">
      <c r="B953" s="228"/>
      <c r="D953" s="232" t="s">
        <v>115</v>
      </c>
      <c r="E953" s="224" t="s">
        <v>1</v>
      </c>
      <c r="F953" s="231" t="s">
        <v>356</v>
      </c>
      <c r="H953" s="230">
        <v>33.840000000000003</v>
      </c>
      <c r="I953" s="229"/>
      <c r="L953" s="228"/>
      <c r="M953" s="227"/>
      <c r="N953" s="226"/>
      <c r="O953" s="226"/>
      <c r="P953" s="226"/>
      <c r="Q953" s="226"/>
      <c r="R953" s="226"/>
      <c r="S953" s="226"/>
      <c r="T953" s="225"/>
      <c r="AT953" s="224" t="s">
        <v>115</v>
      </c>
      <c r="AU953" s="224" t="s">
        <v>42</v>
      </c>
      <c r="AV953" s="223" t="s">
        <v>42</v>
      </c>
      <c r="AW953" s="223" t="s">
        <v>19</v>
      </c>
      <c r="AX953" s="223" t="s">
        <v>37</v>
      </c>
      <c r="AY953" s="224" t="s">
        <v>106</v>
      </c>
    </row>
    <row r="954" spans="2:65" s="223" customFormat="1" x14ac:dyDescent="0.3">
      <c r="B954" s="228"/>
      <c r="D954" s="232" t="s">
        <v>115</v>
      </c>
      <c r="E954" s="224" t="s">
        <v>1</v>
      </c>
      <c r="F954" s="231" t="s">
        <v>357</v>
      </c>
      <c r="H954" s="230">
        <v>20</v>
      </c>
      <c r="I954" s="229"/>
      <c r="L954" s="228"/>
      <c r="M954" s="227"/>
      <c r="N954" s="226"/>
      <c r="O954" s="226"/>
      <c r="P954" s="226"/>
      <c r="Q954" s="226"/>
      <c r="R954" s="226"/>
      <c r="S954" s="226"/>
      <c r="T954" s="225"/>
      <c r="AT954" s="224" t="s">
        <v>115</v>
      </c>
      <c r="AU954" s="224" t="s">
        <v>42</v>
      </c>
      <c r="AV954" s="223" t="s">
        <v>42</v>
      </c>
      <c r="AW954" s="223" t="s">
        <v>19</v>
      </c>
      <c r="AX954" s="223" t="s">
        <v>37</v>
      </c>
      <c r="AY954" s="224" t="s">
        <v>106</v>
      </c>
    </row>
    <row r="955" spans="2:65" s="223" customFormat="1" x14ac:dyDescent="0.3">
      <c r="B955" s="228"/>
      <c r="D955" s="232" t="s">
        <v>115</v>
      </c>
      <c r="E955" s="224" t="s">
        <v>1</v>
      </c>
      <c r="F955" s="231" t="s">
        <v>358</v>
      </c>
      <c r="H955" s="230">
        <v>30.08</v>
      </c>
      <c r="I955" s="229"/>
      <c r="L955" s="228"/>
      <c r="M955" s="227"/>
      <c r="N955" s="226"/>
      <c r="O955" s="226"/>
      <c r="P955" s="226"/>
      <c r="Q955" s="226"/>
      <c r="R955" s="226"/>
      <c r="S955" s="226"/>
      <c r="T955" s="225"/>
      <c r="AT955" s="224" t="s">
        <v>115</v>
      </c>
      <c r="AU955" s="224" t="s">
        <v>42</v>
      </c>
      <c r="AV955" s="223" t="s">
        <v>42</v>
      </c>
      <c r="AW955" s="223" t="s">
        <v>19</v>
      </c>
      <c r="AX955" s="223" t="s">
        <v>37</v>
      </c>
      <c r="AY955" s="224" t="s">
        <v>106</v>
      </c>
    </row>
    <row r="956" spans="2:65" s="223" customFormat="1" x14ac:dyDescent="0.3">
      <c r="B956" s="228"/>
      <c r="D956" s="232" t="s">
        <v>115</v>
      </c>
      <c r="E956" s="224" t="s">
        <v>1</v>
      </c>
      <c r="F956" s="231" t="s">
        <v>1957</v>
      </c>
      <c r="H956" s="230">
        <v>29.6</v>
      </c>
      <c r="I956" s="229"/>
      <c r="L956" s="228"/>
      <c r="M956" s="227"/>
      <c r="N956" s="226"/>
      <c r="O956" s="226"/>
      <c r="P956" s="226"/>
      <c r="Q956" s="226"/>
      <c r="R956" s="226"/>
      <c r="S956" s="226"/>
      <c r="T956" s="225"/>
      <c r="AT956" s="224" t="s">
        <v>115</v>
      </c>
      <c r="AU956" s="224" t="s">
        <v>42</v>
      </c>
      <c r="AV956" s="223" t="s">
        <v>42</v>
      </c>
      <c r="AW956" s="223" t="s">
        <v>19</v>
      </c>
      <c r="AX956" s="223" t="s">
        <v>37</v>
      </c>
      <c r="AY956" s="224" t="s">
        <v>106</v>
      </c>
    </row>
    <row r="957" spans="2:65" s="239" customFormat="1" x14ac:dyDescent="0.3">
      <c r="B957" s="244"/>
      <c r="D957" s="232" t="s">
        <v>115</v>
      </c>
      <c r="E957" s="240" t="s">
        <v>1</v>
      </c>
      <c r="F957" s="246" t="s">
        <v>281</v>
      </c>
      <c r="H957" s="240" t="s">
        <v>1</v>
      </c>
      <c r="I957" s="245"/>
      <c r="L957" s="244"/>
      <c r="M957" s="243"/>
      <c r="N957" s="242"/>
      <c r="O957" s="242"/>
      <c r="P957" s="242"/>
      <c r="Q957" s="242"/>
      <c r="R957" s="242"/>
      <c r="S957" s="242"/>
      <c r="T957" s="241"/>
      <c r="AT957" s="240" t="s">
        <v>115</v>
      </c>
      <c r="AU957" s="240" t="s">
        <v>42</v>
      </c>
      <c r="AV957" s="239" t="s">
        <v>38</v>
      </c>
      <c r="AW957" s="239" t="s">
        <v>19</v>
      </c>
      <c r="AX957" s="239" t="s">
        <v>37</v>
      </c>
      <c r="AY957" s="240" t="s">
        <v>106</v>
      </c>
    </row>
    <row r="958" spans="2:65" s="223" customFormat="1" x14ac:dyDescent="0.3">
      <c r="B958" s="228"/>
      <c r="D958" s="232" t="s">
        <v>115</v>
      </c>
      <c r="E958" s="224" t="s">
        <v>1</v>
      </c>
      <c r="F958" s="231" t="s">
        <v>359</v>
      </c>
      <c r="H958" s="230">
        <v>49.92</v>
      </c>
      <c r="I958" s="229"/>
      <c r="L958" s="228"/>
      <c r="M958" s="227"/>
      <c r="N958" s="226"/>
      <c r="O958" s="226"/>
      <c r="P958" s="226"/>
      <c r="Q958" s="226"/>
      <c r="R958" s="226"/>
      <c r="S958" s="226"/>
      <c r="T958" s="225"/>
      <c r="AT958" s="224" t="s">
        <v>115</v>
      </c>
      <c r="AU958" s="224" t="s">
        <v>42</v>
      </c>
      <c r="AV958" s="223" t="s">
        <v>42</v>
      </c>
      <c r="AW958" s="223" t="s">
        <v>19</v>
      </c>
      <c r="AX958" s="223" t="s">
        <v>37</v>
      </c>
      <c r="AY958" s="224" t="s">
        <v>106</v>
      </c>
    </row>
    <row r="959" spans="2:65" s="223" customFormat="1" x14ac:dyDescent="0.3">
      <c r="B959" s="228"/>
      <c r="D959" s="232" t="s">
        <v>115</v>
      </c>
      <c r="E959" s="224" t="s">
        <v>1</v>
      </c>
      <c r="F959" s="231" t="s">
        <v>360</v>
      </c>
      <c r="H959" s="230">
        <v>20</v>
      </c>
      <c r="I959" s="229"/>
      <c r="L959" s="228"/>
      <c r="M959" s="227"/>
      <c r="N959" s="226"/>
      <c r="O959" s="226"/>
      <c r="P959" s="226"/>
      <c r="Q959" s="226"/>
      <c r="R959" s="226"/>
      <c r="S959" s="226"/>
      <c r="T959" s="225"/>
      <c r="AT959" s="224" t="s">
        <v>115</v>
      </c>
      <c r="AU959" s="224" t="s">
        <v>42</v>
      </c>
      <c r="AV959" s="223" t="s">
        <v>42</v>
      </c>
      <c r="AW959" s="223" t="s">
        <v>19</v>
      </c>
      <c r="AX959" s="223" t="s">
        <v>37</v>
      </c>
      <c r="AY959" s="224" t="s">
        <v>106</v>
      </c>
    </row>
    <row r="960" spans="2:65" s="223" customFormat="1" x14ac:dyDescent="0.3">
      <c r="B960" s="228"/>
      <c r="D960" s="232" t="s">
        <v>115</v>
      </c>
      <c r="E960" s="224" t="s">
        <v>1</v>
      </c>
      <c r="F960" s="231" t="s">
        <v>1388</v>
      </c>
      <c r="H960" s="230">
        <v>29.92</v>
      </c>
      <c r="I960" s="229"/>
      <c r="L960" s="228"/>
      <c r="M960" s="227"/>
      <c r="N960" s="226"/>
      <c r="O960" s="226"/>
      <c r="P960" s="226"/>
      <c r="Q960" s="226"/>
      <c r="R960" s="226"/>
      <c r="S960" s="226"/>
      <c r="T960" s="225"/>
      <c r="AT960" s="224" t="s">
        <v>115</v>
      </c>
      <c r="AU960" s="224" t="s">
        <v>42</v>
      </c>
      <c r="AV960" s="223" t="s">
        <v>42</v>
      </c>
      <c r="AW960" s="223" t="s">
        <v>19</v>
      </c>
      <c r="AX960" s="223" t="s">
        <v>37</v>
      </c>
      <c r="AY960" s="224" t="s">
        <v>106</v>
      </c>
    </row>
    <row r="961" spans="2:65" s="223" customFormat="1" x14ac:dyDescent="0.3">
      <c r="B961" s="228"/>
      <c r="D961" s="232" t="s">
        <v>115</v>
      </c>
      <c r="E961" s="224" t="s">
        <v>1</v>
      </c>
      <c r="F961" s="231" t="s">
        <v>1394</v>
      </c>
      <c r="H961" s="230">
        <v>14.52</v>
      </c>
      <c r="I961" s="229"/>
      <c r="L961" s="228"/>
      <c r="M961" s="227"/>
      <c r="N961" s="226"/>
      <c r="O961" s="226"/>
      <c r="P961" s="226"/>
      <c r="Q961" s="226"/>
      <c r="R961" s="226"/>
      <c r="S961" s="226"/>
      <c r="T961" s="225"/>
      <c r="AT961" s="224" t="s">
        <v>115</v>
      </c>
      <c r="AU961" s="224" t="s">
        <v>42</v>
      </c>
      <c r="AV961" s="223" t="s">
        <v>42</v>
      </c>
      <c r="AW961" s="223" t="s">
        <v>19</v>
      </c>
      <c r="AX961" s="223" t="s">
        <v>37</v>
      </c>
      <c r="AY961" s="224" t="s">
        <v>106</v>
      </c>
    </row>
    <row r="962" spans="2:65" s="223" customFormat="1" x14ac:dyDescent="0.3">
      <c r="B962" s="228"/>
      <c r="D962" s="236" t="s">
        <v>115</v>
      </c>
      <c r="E962" s="235" t="s">
        <v>1</v>
      </c>
      <c r="F962" s="234" t="s">
        <v>1395</v>
      </c>
      <c r="H962" s="233">
        <v>29.2</v>
      </c>
      <c r="I962" s="229"/>
      <c r="L962" s="228"/>
      <c r="M962" s="227"/>
      <c r="N962" s="226"/>
      <c r="O962" s="226"/>
      <c r="P962" s="226"/>
      <c r="Q962" s="226"/>
      <c r="R962" s="226"/>
      <c r="S962" s="226"/>
      <c r="T962" s="225"/>
      <c r="AT962" s="224" t="s">
        <v>115</v>
      </c>
      <c r="AU962" s="224" t="s">
        <v>42</v>
      </c>
      <c r="AV962" s="223" t="s">
        <v>42</v>
      </c>
      <c r="AW962" s="223" t="s">
        <v>19</v>
      </c>
      <c r="AX962" s="223" t="s">
        <v>37</v>
      </c>
      <c r="AY962" s="224" t="s">
        <v>106</v>
      </c>
    </row>
    <row r="963" spans="2:65" s="184" customFormat="1" ht="31.5" customHeight="1" x14ac:dyDescent="0.3">
      <c r="B963" s="203"/>
      <c r="C963" s="202" t="s">
        <v>1439</v>
      </c>
      <c r="D963" s="202" t="s">
        <v>108</v>
      </c>
      <c r="E963" s="201" t="s">
        <v>1397</v>
      </c>
      <c r="F963" s="196" t="s">
        <v>1398</v>
      </c>
      <c r="G963" s="200" t="s">
        <v>258</v>
      </c>
      <c r="H963" s="199">
        <v>7</v>
      </c>
      <c r="I963" s="198"/>
      <c r="J963" s="197">
        <f>ROUND(I963*H963,2)</f>
        <v>0</v>
      </c>
      <c r="K963" s="196" t="s">
        <v>1</v>
      </c>
      <c r="L963" s="185"/>
      <c r="M963" s="195" t="s">
        <v>1</v>
      </c>
      <c r="N963" s="220" t="s">
        <v>26</v>
      </c>
      <c r="O963" s="219"/>
      <c r="P963" s="218">
        <f>O963*H963</f>
        <v>0</v>
      </c>
      <c r="Q963" s="218">
        <v>0</v>
      </c>
      <c r="R963" s="218">
        <f>Q963*H963</f>
        <v>0</v>
      </c>
      <c r="S963" s="218">
        <v>0</v>
      </c>
      <c r="T963" s="217">
        <f>S963*H963</f>
        <v>0</v>
      </c>
      <c r="AR963" s="189" t="s">
        <v>189</v>
      </c>
      <c r="AT963" s="189" t="s">
        <v>108</v>
      </c>
      <c r="AU963" s="189" t="s">
        <v>42</v>
      </c>
      <c r="AY963" s="189" t="s">
        <v>106</v>
      </c>
      <c r="BE963" s="190">
        <f>IF(N963="základní",J963,0)</f>
        <v>0</v>
      </c>
      <c r="BF963" s="190">
        <f>IF(N963="snížená",J963,0)</f>
        <v>0</v>
      </c>
      <c r="BG963" s="190">
        <f>IF(N963="zákl. přenesená",J963,0)</f>
        <v>0</v>
      </c>
      <c r="BH963" s="190">
        <f>IF(N963="sníž. přenesená",J963,0)</f>
        <v>0</v>
      </c>
      <c r="BI963" s="190">
        <f>IF(N963="nulová",J963,0)</f>
        <v>0</v>
      </c>
      <c r="BJ963" s="189" t="s">
        <v>38</v>
      </c>
      <c r="BK963" s="190">
        <f>ROUND(I963*H963,2)</f>
        <v>0</v>
      </c>
      <c r="BL963" s="189" t="s">
        <v>189</v>
      </c>
      <c r="BM963" s="189" t="s">
        <v>1399</v>
      </c>
    </row>
    <row r="964" spans="2:65" s="223" customFormat="1" x14ac:dyDescent="0.3">
      <c r="B964" s="228"/>
      <c r="D964" s="232" t="s">
        <v>115</v>
      </c>
      <c r="E964" s="224" t="s">
        <v>1</v>
      </c>
      <c r="F964" s="231" t="s">
        <v>203</v>
      </c>
      <c r="H964" s="230">
        <v>4</v>
      </c>
      <c r="I964" s="229"/>
      <c r="L964" s="228"/>
      <c r="M964" s="227"/>
      <c r="N964" s="226"/>
      <c r="O964" s="226"/>
      <c r="P964" s="226"/>
      <c r="Q964" s="226"/>
      <c r="R964" s="226"/>
      <c r="S964" s="226"/>
      <c r="T964" s="225"/>
      <c r="AT964" s="224" t="s">
        <v>115</v>
      </c>
      <c r="AU964" s="224" t="s">
        <v>42</v>
      </c>
      <c r="AV964" s="223" t="s">
        <v>42</v>
      </c>
      <c r="AW964" s="223" t="s">
        <v>19</v>
      </c>
      <c r="AX964" s="223" t="s">
        <v>37</v>
      </c>
      <c r="AY964" s="224" t="s">
        <v>106</v>
      </c>
    </row>
    <row r="965" spans="2:65" s="223" customFormat="1" x14ac:dyDescent="0.3">
      <c r="B965" s="228"/>
      <c r="D965" s="236" t="s">
        <v>115</v>
      </c>
      <c r="E965" s="235" t="s">
        <v>1</v>
      </c>
      <c r="F965" s="234" t="s">
        <v>1400</v>
      </c>
      <c r="H965" s="233">
        <v>3</v>
      </c>
      <c r="I965" s="229"/>
      <c r="L965" s="228"/>
      <c r="M965" s="227"/>
      <c r="N965" s="226"/>
      <c r="O965" s="226"/>
      <c r="P965" s="226"/>
      <c r="Q965" s="226"/>
      <c r="R965" s="226"/>
      <c r="S965" s="226"/>
      <c r="T965" s="225"/>
      <c r="AT965" s="224" t="s">
        <v>115</v>
      </c>
      <c r="AU965" s="224" t="s">
        <v>42</v>
      </c>
      <c r="AV965" s="223" t="s">
        <v>42</v>
      </c>
      <c r="AW965" s="223" t="s">
        <v>19</v>
      </c>
      <c r="AX965" s="223" t="s">
        <v>37</v>
      </c>
      <c r="AY965" s="224" t="s">
        <v>106</v>
      </c>
    </row>
    <row r="966" spans="2:65" s="184" customFormat="1" ht="22.5" customHeight="1" x14ac:dyDescent="0.3">
      <c r="B966" s="203"/>
      <c r="C966" s="202" t="s">
        <v>1443</v>
      </c>
      <c r="D966" s="202" t="s">
        <v>108</v>
      </c>
      <c r="E966" s="201" t="s">
        <v>1402</v>
      </c>
      <c r="F966" s="196" t="s">
        <v>1403</v>
      </c>
      <c r="G966" s="200" t="s">
        <v>258</v>
      </c>
      <c r="H966" s="199">
        <v>4</v>
      </c>
      <c r="I966" s="198"/>
      <c r="J966" s="197">
        <f>ROUND(I966*H966,2)</f>
        <v>0</v>
      </c>
      <c r="K966" s="196" t="s">
        <v>259</v>
      </c>
      <c r="L966" s="185"/>
      <c r="M966" s="195" t="s">
        <v>1</v>
      </c>
      <c r="N966" s="220" t="s">
        <v>26</v>
      </c>
      <c r="O966" s="219"/>
      <c r="P966" s="218">
        <f>O966*H966</f>
        <v>0</v>
      </c>
      <c r="Q966" s="218">
        <v>0</v>
      </c>
      <c r="R966" s="218">
        <f>Q966*H966</f>
        <v>0</v>
      </c>
      <c r="S966" s="218">
        <v>0</v>
      </c>
      <c r="T966" s="217">
        <f>S966*H966</f>
        <v>0</v>
      </c>
      <c r="AR966" s="189" t="s">
        <v>189</v>
      </c>
      <c r="AT966" s="189" t="s">
        <v>108</v>
      </c>
      <c r="AU966" s="189" t="s">
        <v>42</v>
      </c>
      <c r="AY966" s="189" t="s">
        <v>106</v>
      </c>
      <c r="BE966" s="190">
        <f>IF(N966="základní",J966,0)</f>
        <v>0</v>
      </c>
      <c r="BF966" s="190">
        <f>IF(N966="snížená",J966,0)</f>
        <v>0</v>
      </c>
      <c r="BG966" s="190">
        <f>IF(N966="zákl. přenesená",J966,0)</f>
        <v>0</v>
      </c>
      <c r="BH966" s="190">
        <f>IF(N966="sníž. přenesená",J966,0)</f>
        <v>0</v>
      </c>
      <c r="BI966" s="190">
        <f>IF(N966="nulová",J966,0)</f>
        <v>0</v>
      </c>
      <c r="BJ966" s="189" t="s">
        <v>38</v>
      </c>
      <c r="BK966" s="190">
        <f>ROUND(I966*H966,2)</f>
        <v>0</v>
      </c>
      <c r="BL966" s="189" t="s">
        <v>189</v>
      </c>
      <c r="BM966" s="189" t="s">
        <v>1404</v>
      </c>
    </row>
    <row r="967" spans="2:65" s="223" customFormat="1" x14ac:dyDescent="0.3">
      <c r="B967" s="228"/>
      <c r="D967" s="236" t="s">
        <v>115</v>
      </c>
      <c r="E967" s="235" t="s">
        <v>1</v>
      </c>
      <c r="F967" s="234" t="s">
        <v>203</v>
      </c>
      <c r="H967" s="233">
        <v>4</v>
      </c>
      <c r="I967" s="229"/>
      <c r="L967" s="228"/>
      <c r="M967" s="227"/>
      <c r="N967" s="226"/>
      <c r="O967" s="226"/>
      <c r="P967" s="226"/>
      <c r="Q967" s="226"/>
      <c r="R967" s="226"/>
      <c r="S967" s="226"/>
      <c r="T967" s="225"/>
      <c r="AT967" s="224" t="s">
        <v>115</v>
      </c>
      <c r="AU967" s="224" t="s">
        <v>42</v>
      </c>
      <c r="AV967" s="223" t="s">
        <v>42</v>
      </c>
      <c r="AW967" s="223" t="s">
        <v>19</v>
      </c>
      <c r="AX967" s="223" t="s">
        <v>37</v>
      </c>
      <c r="AY967" s="224" t="s">
        <v>106</v>
      </c>
    </row>
    <row r="968" spans="2:65" s="184" customFormat="1" ht="22.5" customHeight="1" x14ac:dyDescent="0.3">
      <c r="B968" s="203"/>
      <c r="C968" s="386" t="s">
        <v>1449</v>
      </c>
      <c r="D968" s="386" t="s">
        <v>175</v>
      </c>
      <c r="E968" s="387" t="s">
        <v>1406</v>
      </c>
      <c r="F968" s="388" t="s">
        <v>1956</v>
      </c>
      <c r="G968" s="389" t="s">
        <v>258</v>
      </c>
      <c r="H968" s="390">
        <v>4</v>
      </c>
      <c r="I968" s="391"/>
      <c r="J968" s="391">
        <f>ROUND(I968*H968,2)</f>
        <v>0</v>
      </c>
      <c r="K968" s="388" t="s">
        <v>259</v>
      </c>
      <c r="L968" s="249"/>
      <c r="M968" s="248" t="s">
        <v>1</v>
      </c>
      <c r="N968" s="247" t="s">
        <v>26</v>
      </c>
      <c r="O968" s="219"/>
      <c r="P968" s="218">
        <f>O968*H968</f>
        <v>0</v>
      </c>
      <c r="Q968" s="218">
        <v>2.5000000000000001E-2</v>
      </c>
      <c r="R968" s="218">
        <f>Q968*H968</f>
        <v>0.1</v>
      </c>
      <c r="S968" s="218">
        <v>0</v>
      </c>
      <c r="T968" s="217">
        <f>S968*H968</f>
        <v>0</v>
      </c>
      <c r="AR968" s="189" t="s">
        <v>293</v>
      </c>
      <c r="AT968" s="189" t="s">
        <v>175</v>
      </c>
      <c r="AU968" s="189" t="s">
        <v>42</v>
      </c>
      <c r="AY968" s="189" t="s">
        <v>106</v>
      </c>
      <c r="BE968" s="190">
        <f>IF(N968="základní",J968,0)</f>
        <v>0</v>
      </c>
      <c r="BF968" s="190">
        <f>IF(N968="snížená",J968,0)</f>
        <v>0</v>
      </c>
      <c r="BG968" s="190">
        <f>IF(N968="zákl. přenesená",J968,0)</f>
        <v>0</v>
      </c>
      <c r="BH968" s="190">
        <f>IF(N968="sníž. přenesená",J968,0)</f>
        <v>0</v>
      </c>
      <c r="BI968" s="190">
        <f>IF(N968="nulová",J968,0)</f>
        <v>0</v>
      </c>
      <c r="BJ968" s="189" t="s">
        <v>38</v>
      </c>
      <c r="BK968" s="190">
        <f>ROUND(I968*H968,2)</f>
        <v>0</v>
      </c>
      <c r="BL968" s="189" t="s">
        <v>189</v>
      </c>
      <c r="BM968" s="189" t="s">
        <v>1407</v>
      </c>
    </row>
    <row r="969" spans="2:65" s="223" customFormat="1" x14ac:dyDescent="0.3">
      <c r="B969" s="228"/>
      <c r="D969" s="236" t="s">
        <v>115</v>
      </c>
      <c r="E969" s="235" t="s">
        <v>1</v>
      </c>
      <c r="F969" s="234" t="s">
        <v>203</v>
      </c>
      <c r="H969" s="233">
        <v>4</v>
      </c>
      <c r="I969" s="229"/>
      <c r="L969" s="228"/>
      <c r="M969" s="227"/>
      <c r="N969" s="226"/>
      <c r="O969" s="226"/>
      <c r="P969" s="226"/>
      <c r="Q969" s="226"/>
      <c r="R969" s="226"/>
      <c r="S969" s="226"/>
      <c r="T969" s="225"/>
      <c r="AT969" s="224" t="s">
        <v>115</v>
      </c>
      <c r="AU969" s="224" t="s">
        <v>42</v>
      </c>
      <c r="AV969" s="223" t="s">
        <v>42</v>
      </c>
      <c r="AW969" s="223" t="s">
        <v>19</v>
      </c>
      <c r="AX969" s="223" t="s">
        <v>37</v>
      </c>
      <c r="AY969" s="224" t="s">
        <v>106</v>
      </c>
    </row>
    <row r="970" spans="2:65" s="184" customFormat="1" ht="31.5" customHeight="1" x14ac:dyDescent="0.3">
      <c r="B970" s="203"/>
      <c r="C970" s="202" t="s">
        <v>1454</v>
      </c>
      <c r="D970" s="202" t="s">
        <v>108</v>
      </c>
      <c r="E970" s="201" t="s">
        <v>1409</v>
      </c>
      <c r="F970" s="196" t="s">
        <v>1410</v>
      </c>
      <c r="G970" s="200" t="s">
        <v>258</v>
      </c>
      <c r="H970" s="199">
        <v>3</v>
      </c>
      <c r="I970" s="198"/>
      <c r="J970" s="197">
        <f>ROUND(I970*H970,2)</f>
        <v>0</v>
      </c>
      <c r="K970" s="196" t="s">
        <v>259</v>
      </c>
      <c r="L970" s="185"/>
      <c r="M970" s="195" t="s">
        <v>1</v>
      </c>
      <c r="N970" s="220" t="s">
        <v>26</v>
      </c>
      <c r="O970" s="219"/>
      <c r="P970" s="218">
        <f>O970*H970</f>
        <v>0</v>
      </c>
      <c r="Q970" s="218">
        <v>0</v>
      </c>
      <c r="R970" s="218">
        <f>Q970*H970</f>
        <v>0</v>
      </c>
      <c r="S970" s="218">
        <v>0</v>
      </c>
      <c r="T970" s="217">
        <f>S970*H970</f>
        <v>0</v>
      </c>
      <c r="AR970" s="189" t="s">
        <v>189</v>
      </c>
      <c r="AT970" s="189" t="s">
        <v>108</v>
      </c>
      <c r="AU970" s="189" t="s">
        <v>42</v>
      </c>
      <c r="AY970" s="189" t="s">
        <v>106</v>
      </c>
      <c r="BE970" s="190">
        <f>IF(N970="základní",J970,0)</f>
        <v>0</v>
      </c>
      <c r="BF970" s="190">
        <f>IF(N970="snížená",J970,0)</f>
        <v>0</v>
      </c>
      <c r="BG970" s="190">
        <f>IF(N970="zákl. přenesená",J970,0)</f>
        <v>0</v>
      </c>
      <c r="BH970" s="190">
        <f>IF(N970="sníž. přenesená",J970,0)</f>
        <v>0</v>
      </c>
      <c r="BI970" s="190">
        <f>IF(N970="nulová",J970,0)</f>
        <v>0</v>
      </c>
      <c r="BJ970" s="189" t="s">
        <v>38</v>
      </c>
      <c r="BK970" s="190">
        <f>ROUND(I970*H970,2)</f>
        <v>0</v>
      </c>
      <c r="BL970" s="189" t="s">
        <v>189</v>
      </c>
      <c r="BM970" s="189" t="s">
        <v>1411</v>
      </c>
    </row>
    <row r="971" spans="2:65" s="223" customFormat="1" x14ac:dyDescent="0.3">
      <c r="B971" s="228"/>
      <c r="D971" s="236" t="s">
        <v>115</v>
      </c>
      <c r="E971" s="235" t="s">
        <v>1</v>
      </c>
      <c r="F971" s="234" t="s">
        <v>588</v>
      </c>
      <c r="H971" s="233">
        <v>3</v>
      </c>
      <c r="I971" s="229"/>
      <c r="L971" s="228"/>
      <c r="M971" s="227"/>
      <c r="N971" s="226"/>
      <c r="O971" s="226"/>
      <c r="P971" s="226"/>
      <c r="Q971" s="226"/>
      <c r="R971" s="226"/>
      <c r="S971" s="226"/>
      <c r="T971" s="225"/>
      <c r="AT971" s="224" t="s">
        <v>115</v>
      </c>
      <c r="AU971" s="224" t="s">
        <v>42</v>
      </c>
      <c r="AV971" s="223" t="s">
        <v>42</v>
      </c>
      <c r="AW971" s="223" t="s">
        <v>19</v>
      </c>
      <c r="AX971" s="223" t="s">
        <v>37</v>
      </c>
      <c r="AY971" s="224" t="s">
        <v>106</v>
      </c>
    </row>
    <row r="972" spans="2:65" s="184" customFormat="1" ht="22.5" customHeight="1" x14ac:dyDescent="0.3">
      <c r="B972" s="203"/>
      <c r="C972" s="386" t="s">
        <v>1458</v>
      </c>
      <c r="D972" s="386" t="s">
        <v>175</v>
      </c>
      <c r="E972" s="387" t="s">
        <v>1413</v>
      </c>
      <c r="F972" s="388" t="s">
        <v>1955</v>
      </c>
      <c r="G972" s="389" t="s">
        <v>258</v>
      </c>
      <c r="H972" s="390">
        <v>2</v>
      </c>
      <c r="I972" s="391"/>
      <c r="J972" s="391">
        <f>ROUND(I972*H972,2)</f>
        <v>0</v>
      </c>
      <c r="K972" s="388" t="s">
        <v>259</v>
      </c>
      <c r="L972" s="249"/>
      <c r="M972" s="248" t="s">
        <v>1</v>
      </c>
      <c r="N972" s="247" t="s">
        <v>26</v>
      </c>
      <c r="O972" s="219"/>
      <c r="P972" s="218">
        <f>O972*H972</f>
        <v>0</v>
      </c>
      <c r="Q972" s="218">
        <v>2.7E-2</v>
      </c>
      <c r="R972" s="218">
        <f>Q972*H972</f>
        <v>5.3999999999999999E-2</v>
      </c>
      <c r="S972" s="218">
        <v>0</v>
      </c>
      <c r="T972" s="217">
        <f>S972*H972</f>
        <v>0</v>
      </c>
      <c r="AR972" s="189" t="s">
        <v>293</v>
      </c>
      <c r="AT972" s="189" t="s">
        <v>175</v>
      </c>
      <c r="AU972" s="189" t="s">
        <v>42</v>
      </c>
      <c r="AY972" s="189" t="s">
        <v>106</v>
      </c>
      <c r="BE972" s="190">
        <f>IF(N972="základní",J972,0)</f>
        <v>0</v>
      </c>
      <c r="BF972" s="190">
        <f>IF(N972="snížená",J972,0)</f>
        <v>0</v>
      </c>
      <c r="BG972" s="190">
        <f>IF(N972="zákl. přenesená",J972,0)</f>
        <v>0</v>
      </c>
      <c r="BH972" s="190">
        <f>IF(N972="sníž. přenesená",J972,0)</f>
        <v>0</v>
      </c>
      <c r="BI972" s="190">
        <f>IF(N972="nulová",J972,0)</f>
        <v>0</v>
      </c>
      <c r="BJ972" s="189" t="s">
        <v>38</v>
      </c>
      <c r="BK972" s="190">
        <f>ROUND(I972*H972,2)</f>
        <v>0</v>
      </c>
      <c r="BL972" s="189" t="s">
        <v>189</v>
      </c>
      <c r="BM972" s="189" t="s">
        <v>1414</v>
      </c>
    </row>
    <row r="973" spans="2:65" s="223" customFormat="1" x14ac:dyDescent="0.3">
      <c r="B973" s="228"/>
      <c r="D973" s="236" t="s">
        <v>115</v>
      </c>
      <c r="E973" s="235" t="s">
        <v>1</v>
      </c>
      <c r="F973" s="234" t="s">
        <v>597</v>
      </c>
      <c r="H973" s="233">
        <v>2</v>
      </c>
      <c r="I973" s="229"/>
      <c r="L973" s="228"/>
      <c r="M973" s="227"/>
      <c r="N973" s="226"/>
      <c r="O973" s="226"/>
      <c r="P973" s="226"/>
      <c r="Q973" s="226"/>
      <c r="R973" s="226"/>
      <c r="S973" s="226"/>
      <c r="T973" s="225"/>
      <c r="AT973" s="224" t="s">
        <v>115</v>
      </c>
      <c r="AU973" s="224" t="s">
        <v>42</v>
      </c>
      <c r="AV973" s="223" t="s">
        <v>42</v>
      </c>
      <c r="AW973" s="223" t="s">
        <v>19</v>
      </c>
      <c r="AX973" s="223" t="s">
        <v>37</v>
      </c>
      <c r="AY973" s="224" t="s">
        <v>106</v>
      </c>
    </row>
    <row r="974" spans="2:65" s="184" customFormat="1" ht="31.5" customHeight="1" x14ac:dyDescent="0.3">
      <c r="B974" s="203"/>
      <c r="C974" s="386" t="s">
        <v>1464</v>
      </c>
      <c r="D974" s="386" t="s">
        <v>175</v>
      </c>
      <c r="E974" s="387" t="s">
        <v>1416</v>
      </c>
      <c r="F974" s="388" t="s">
        <v>1954</v>
      </c>
      <c r="G974" s="389" t="s">
        <v>258</v>
      </c>
      <c r="H974" s="390">
        <v>1</v>
      </c>
      <c r="I974" s="391"/>
      <c r="J974" s="391">
        <f>ROUND(I974*H974,2)</f>
        <v>0</v>
      </c>
      <c r="K974" s="388" t="s">
        <v>1</v>
      </c>
      <c r="L974" s="249"/>
      <c r="M974" s="248" t="s">
        <v>1</v>
      </c>
      <c r="N974" s="247" t="s">
        <v>26</v>
      </c>
      <c r="O974" s="219"/>
      <c r="P974" s="218">
        <f>O974*H974</f>
        <v>0</v>
      </c>
      <c r="Q974" s="218">
        <v>2.7E-2</v>
      </c>
      <c r="R974" s="218">
        <f>Q974*H974</f>
        <v>2.7E-2</v>
      </c>
      <c r="S974" s="218">
        <v>0</v>
      </c>
      <c r="T974" s="217">
        <f>S974*H974</f>
        <v>0</v>
      </c>
      <c r="AR974" s="189" t="s">
        <v>293</v>
      </c>
      <c r="AT974" s="189" t="s">
        <v>175</v>
      </c>
      <c r="AU974" s="189" t="s">
        <v>42</v>
      </c>
      <c r="AY974" s="189" t="s">
        <v>106</v>
      </c>
      <c r="BE974" s="190">
        <f>IF(N974="základní",J974,0)</f>
        <v>0</v>
      </c>
      <c r="BF974" s="190">
        <f>IF(N974="snížená",J974,0)</f>
        <v>0</v>
      </c>
      <c r="BG974" s="190">
        <f>IF(N974="zákl. přenesená",J974,0)</f>
        <v>0</v>
      </c>
      <c r="BH974" s="190">
        <f>IF(N974="sníž. přenesená",J974,0)</f>
        <v>0</v>
      </c>
      <c r="BI974" s="190">
        <f>IF(N974="nulová",J974,0)</f>
        <v>0</v>
      </c>
      <c r="BJ974" s="189" t="s">
        <v>38</v>
      </c>
      <c r="BK974" s="190">
        <f>ROUND(I974*H974,2)</f>
        <v>0</v>
      </c>
      <c r="BL974" s="189" t="s">
        <v>189</v>
      </c>
      <c r="BM974" s="189" t="s">
        <v>1417</v>
      </c>
    </row>
    <row r="975" spans="2:65" s="223" customFormat="1" x14ac:dyDescent="0.3">
      <c r="B975" s="228"/>
      <c r="D975" s="236" t="s">
        <v>115</v>
      </c>
      <c r="E975" s="235" t="s">
        <v>1</v>
      </c>
      <c r="F975" s="234" t="s">
        <v>204</v>
      </c>
      <c r="H975" s="233">
        <v>1</v>
      </c>
      <c r="I975" s="229"/>
      <c r="L975" s="228"/>
      <c r="M975" s="227"/>
      <c r="N975" s="226"/>
      <c r="O975" s="226"/>
      <c r="P975" s="226"/>
      <c r="Q975" s="226"/>
      <c r="R975" s="226"/>
      <c r="S975" s="226"/>
      <c r="T975" s="225"/>
      <c r="AT975" s="224" t="s">
        <v>115</v>
      </c>
      <c r="AU975" s="224" t="s">
        <v>42</v>
      </c>
      <c r="AV975" s="223" t="s">
        <v>42</v>
      </c>
      <c r="AW975" s="223" t="s">
        <v>19</v>
      </c>
      <c r="AX975" s="223" t="s">
        <v>37</v>
      </c>
      <c r="AY975" s="224" t="s">
        <v>106</v>
      </c>
    </row>
    <row r="976" spans="2:65" s="184" customFormat="1" ht="22.5" customHeight="1" x14ac:dyDescent="0.3">
      <c r="B976" s="203"/>
      <c r="C976" s="380" t="s">
        <v>1953</v>
      </c>
      <c r="D976" s="380" t="s">
        <v>108</v>
      </c>
      <c r="E976" s="381" t="s">
        <v>1952</v>
      </c>
      <c r="F976" s="382" t="s">
        <v>1951</v>
      </c>
      <c r="G976" s="383" t="s">
        <v>258</v>
      </c>
      <c r="H976" s="384">
        <v>4</v>
      </c>
      <c r="I976" s="385"/>
      <c r="J976" s="385">
        <f>ROUND(I976*H976,2)</f>
        <v>0</v>
      </c>
      <c r="K976" s="382" t="s">
        <v>112</v>
      </c>
      <c r="L976" s="185"/>
      <c r="M976" s="195" t="s">
        <v>1</v>
      </c>
      <c r="N976" s="220" t="s">
        <v>26</v>
      </c>
      <c r="O976" s="219"/>
      <c r="P976" s="218">
        <f>O976*H976</f>
        <v>0</v>
      </c>
      <c r="Q976" s="218">
        <v>8.4000000000000003E-4</v>
      </c>
      <c r="R976" s="218">
        <f>Q976*H976</f>
        <v>3.3600000000000001E-3</v>
      </c>
      <c r="S976" s="218">
        <v>0</v>
      </c>
      <c r="T976" s="217">
        <f>S976*H976</f>
        <v>0</v>
      </c>
      <c r="AR976" s="189" t="s">
        <v>189</v>
      </c>
      <c r="AT976" s="189" t="s">
        <v>108</v>
      </c>
      <c r="AU976" s="189" t="s">
        <v>42</v>
      </c>
      <c r="AY976" s="189" t="s">
        <v>106</v>
      </c>
      <c r="BE976" s="190">
        <f>IF(N976="základní",J976,0)</f>
        <v>0</v>
      </c>
      <c r="BF976" s="190">
        <f>IF(N976="snížená",J976,0)</f>
        <v>0</v>
      </c>
      <c r="BG976" s="190">
        <f>IF(N976="zákl. přenesená",J976,0)</f>
        <v>0</v>
      </c>
      <c r="BH976" s="190">
        <f>IF(N976="sníž. přenesená",J976,0)</f>
        <v>0</v>
      </c>
      <c r="BI976" s="190">
        <f>IF(N976="nulová",J976,0)</f>
        <v>0</v>
      </c>
      <c r="BJ976" s="189" t="s">
        <v>38</v>
      </c>
      <c r="BK976" s="190">
        <f>ROUND(I976*H976,2)</f>
        <v>0</v>
      </c>
      <c r="BL976" s="189" t="s">
        <v>189</v>
      </c>
      <c r="BM976" s="189" t="s">
        <v>1950</v>
      </c>
    </row>
    <row r="977" spans="2:65" s="223" customFormat="1" x14ac:dyDescent="0.3">
      <c r="B977" s="228"/>
      <c r="D977" s="236" t="s">
        <v>115</v>
      </c>
      <c r="E977" s="235" t="s">
        <v>1</v>
      </c>
      <c r="F977" s="234" t="s">
        <v>1188</v>
      </c>
      <c r="H977" s="233">
        <v>4</v>
      </c>
      <c r="I977" s="229"/>
      <c r="L977" s="228"/>
      <c r="M977" s="227"/>
      <c r="N977" s="226"/>
      <c r="O977" s="226"/>
      <c r="P977" s="226"/>
      <c r="Q977" s="226"/>
      <c r="R977" s="226"/>
      <c r="S977" s="226"/>
      <c r="T977" s="225"/>
      <c r="AT977" s="224" t="s">
        <v>115</v>
      </c>
      <c r="AU977" s="224" t="s">
        <v>42</v>
      </c>
      <c r="AV977" s="223" t="s">
        <v>42</v>
      </c>
      <c r="AW977" s="223" t="s">
        <v>19</v>
      </c>
      <c r="AX977" s="223" t="s">
        <v>38</v>
      </c>
      <c r="AY977" s="224" t="s">
        <v>106</v>
      </c>
    </row>
    <row r="978" spans="2:65" s="184" customFormat="1" ht="22.5" customHeight="1" x14ac:dyDescent="0.3">
      <c r="B978" s="203"/>
      <c r="C978" s="202" t="s">
        <v>1470</v>
      </c>
      <c r="D978" s="202" t="s">
        <v>108</v>
      </c>
      <c r="E978" s="201" t="s">
        <v>1419</v>
      </c>
      <c r="F978" s="196" t="s">
        <v>1420</v>
      </c>
      <c r="G978" s="200" t="s">
        <v>258</v>
      </c>
      <c r="H978" s="199">
        <v>7</v>
      </c>
      <c r="I978" s="198"/>
      <c r="J978" s="197">
        <f>ROUND(I978*H978,2)</f>
        <v>0</v>
      </c>
      <c r="K978" s="196" t="s">
        <v>259</v>
      </c>
      <c r="L978" s="185"/>
      <c r="M978" s="195" t="s">
        <v>1</v>
      </c>
      <c r="N978" s="220" t="s">
        <v>26</v>
      </c>
      <c r="O978" s="219"/>
      <c r="P978" s="218">
        <f>O978*H978</f>
        <v>0</v>
      </c>
      <c r="Q978" s="218">
        <v>0</v>
      </c>
      <c r="R978" s="218">
        <f>Q978*H978</f>
        <v>0</v>
      </c>
      <c r="S978" s="218">
        <v>0</v>
      </c>
      <c r="T978" s="217">
        <f>S978*H978</f>
        <v>0</v>
      </c>
      <c r="AR978" s="189" t="s">
        <v>189</v>
      </c>
      <c r="AT978" s="189" t="s">
        <v>108</v>
      </c>
      <c r="AU978" s="189" t="s">
        <v>42</v>
      </c>
      <c r="AY978" s="189" t="s">
        <v>106</v>
      </c>
      <c r="BE978" s="190">
        <f>IF(N978="základní",J978,0)</f>
        <v>0</v>
      </c>
      <c r="BF978" s="190">
        <f>IF(N978="snížená",J978,0)</f>
        <v>0</v>
      </c>
      <c r="BG978" s="190">
        <f>IF(N978="zákl. přenesená",J978,0)</f>
        <v>0</v>
      </c>
      <c r="BH978" s="190">
        <f>IF(N978="sníž. přenesená",J978,0)</f>
        <v>0</v>
      </c>
      <c r="BI978" s="190">
        <f>IF(N978="nulová",J978,0)</f>
        <v>0</v>
      </c>
      <c r="BJ978" s="189" t="s">
        <v>38</v>
      </c>
      <c r="BK978" s="190">
        <f>ROUND(I978*H978,2)</f>
        <v>0</v>
      </c>
      <c r="BL978" s="189" t="s">
        <v>189</v>
      </c>
      <c r="BM978" s="189" t="s">
        <v>1421</v>
      </c>
    </row>
    <row r="979" spans="2:65" s="223" customFormat="1" x14ac:dyDescent="0.3">
      <c r="B979" s="228"/>
      <c r="D979" s="232" t="s">
        <v>115</v>
      </c>
      <c r="E979" s="224" t="s">
        <v>1</v>
      </c>
      <c r="F979" s="231" t="s">
        <v>203</v>
      </c>
      <c r="H979" s="230">
        <v>4</v>
      </c>
      <c r="I979" s="229"/>
      <c r="L979" s="228"/>
      <c r="M979" s="227"/>
      <c r="N979" s="226"/>
      <c r="O979" s="226"/>
      <c r="P979" s="226"/>
      <c r="Q979" s="226"/>
      <c r="R979" s="226"/>
      <c r="S979" s="226"/>
      <c r="T979" s="225"/>
      <c r="AT979" s="224" t="s">
        <v>115</v>
      </c>
      <c r="AU979" s="224" t="s">
        <v>42</v>
      </c>
      <c r="AV979" s="223" t="s">
        <v>42</v>
      </c>
      <c r="AW979" s="223" t="s">
        <v>19</v>
      </c>
      <c r="AX979" s="223" t="s">
        <v>37</v>
      </c>
      <c r="AY979" s="224" t="s">
        <v>106</v>
      </c>
    </row>
    <row r="980" spans="2:65" s="223" customFormat="1" x14ac:dyDescent="0.3">
      <c r="B980" s="228"/>
      <c r="D980" s="236" t="s">
        <v>115</v>
      </c>
      <c r="E980" s="235" t="s">
        <v>1</v>
      </c>
      <c r="F980" s="234" t="s">
        <v>1400</v>
      </c>
      <c r="H980" s="233">
        <v>3</v>
      </c>
      <c r="I980" s="229"/>
      <c r="L980" s="228"/>
      <c r="M980" s="227"/>
      <c r="N980" s="226"/>
      <c r="O980" s="226"/>
      <c r="P980" s="226"/>
      <c r="Q980" s="226"/>
      <c r="R980" s="226"/>
      <c r="S980" s="226"/>
      <c r="T980" s="225"/>
      <c r="AT980" s="224" t="s">
        <v>115</v>
      </c>
      <c r="AU980" s="224" t="s">
        <v>42</v>
      </c>
      <c r="AV980" s="223" t="s">
        <v>42</v>
      </c>
      <c r="AW980" s="223" t="s">
        <v>19</v>
      </c>
      <c r="AX980" s="223" t="s">
        <v>37</v>
      </c>
      <c r="AY980" s="224" t="s">
        <v>106</v>
      </c>
    </row>
    <row r="981" spans="2:65" s="184" customFormat="1" ht="22.5" customHeight="1" x14ac:dyDescent="0.3">
      <c r="B981" s="203"/>
      <c r="C981" s="256" t="s">
        <v>1475</v>
      </c>
      <c r="D981" s="256" t="s">
        <v>175</v>
      </c>
      <c r="E981" s="255" t="s">
        <v>1423</v>
      </c>
      <c r="F981" s="250" t="s">
        <v>1424</v>
      </c>
      <c r="G981" s="254" t="s">
        <v>258</v>
      </c>
      <c r="H981" s="253">
        <v>7</v>
      </c>
      <c r="I981" s="252"/>
      <c r="J981" s="251">
        <f>ROUND(I981*H981,2)</f>
        <v>0</v>
      </c>
      <c r="K981" s="250" t="s">
        <v>1</v>
      </c>
      <c r="L981" s="249"/>
      <c r="M981" s="248" t="s">
        <v>1</v>
      </c>
      <c r="N981" s="247" t="s">
        <v>26</v>
      </c>
      <c r="O981" s="219"/>
      <c r="P981" s="218">
        <f>O981*H981</f>
        <v>0</v>
      </c>
      <c r="Q981" s="218">
        <v>3.8E-3</v>
      </c>
      <c r="R981" s="218">
        <f>Q981*H981</f>
        <v>2.6599999999999999E-2</v>
      </c>
      <c r="S981" s="218">
        <v>0</v>
      </c>
      <c r="T981" s="217">
        <f>S981*H981</f>
        <v>0</v>
      </c>
      <c r="AR981" s="189" t="s">
        <v>293</v>
      </c>
      <c r="AT981" s="189" t="s">
        <v>175</v>
      </c>
      <c r="AU981" s="189" t="s">
        <v>42</v>
      </c>
      <c r="AY981" s="189" t="s">
        <v>106</v>
      </c>
      <c r="BE981" s="190">
        <f>IF(N981="základní",J981,0)</f>
        <v>0</v>
      </c>
      <c r="BF981" s="190">
        <f>IF(N981="snížená",J981,0)</f>
        <v>0</v>
      </c>
      <c r="BG981" s="190">
        <f>IF(N981="zákl. přenesená",J981,0)</f>
        <v>0</v>
      </c>
      <c r="BH981" s="190">
        <f>IF(N981="sníž. přenesená",J981,0)</f>
        <v>0</v>
      </c>
      <c r="BI981" s="190">
        <f>IF(N981="nulová",J981,0)</f>
        <v>0</v>
      </c>
      <c r="BJ981" s="189" t="s">
        <v>38</v>
      </c>
      <c r="BK981" s="190">
        <f>ROUND(I981*H981,2)</f>
        <v>0</v>
      </c>
      <c r="BL981" s="189" t="s">
        <v>189</v>
      </c>
      <c r="BM981" s="189" t="s">
        <v>1425</v>
      </c>
    </row>
    <row r="982" spans="2:65" s="184" customFormat="1" ht="22.5" customHeight="1" x14ac:dyDescent="0.3">
      <c r="B982" s="203"/>
      <c r="C982" s="202" t="s">
        <v>1481</v>
      </c>
      <c r="D982" s="202" t="s">
        <v>108</v>
      </c>
      <c r="E982" s="201" t="s">
        <v>1427</v>
      </c>
      <c r="F982" s="196" t="s">
        <v>1428</v>
      </c>
      <c r="G982" s="200" t="s">
        <v>258</v>
      </c>
      <c r="H982" s="199">
        <v>7</v>
      </c>
      <c r="I982" s="198"/>
      <c r="J982" s="197">
        <f>ROUND(I982*H982,2)</f>
        <v>0</v>
      </c>
      <c r="K982" s="196" t="s">
        <v>1</v>
      </c>
      <c r="L982" s="185"/>
      <c r="M982" s="195" t="s">
        <v>1</v>
      </c>
      <c r="N982" s="220" t="s">
        <v>26</v>
      </c>
      <c r="O982" s="219"/>
      <c r="P982" s="218">
        <f>O982*H982</f>
        <v>0</v>
      </c>
      <c r="Q982" s="218">
        <v>0</v>
      </c>
      <c r="R982" s="218">
        <f>Q982*H982</f>
        <v>0</v>
      </c>
      <c r="S982" s="218">
        <v>0</v>
      </c>
      <c r="T982" s="217">
        <f>S982*H982</f>
        <v>0</v>
      </c>
      <c r="AR982" s="189" t="s">
        <v>189</v>
      </c>
      <c r="AT982" s="189" t="s">
        <v>108</v>
      </c>
      <c r="AU982" s="189" t="s">
        <v>42</v>
      </c>
      <c r="AY982" s="189" t="s">
        <v>106</v>
      </c>
      <c r="BE982" s="190">
        <f>IF(N982="základní",J982,0)</f>
        <v>0</v>
      </c>
      <c r="BF982" s="190">
        <f>IF(N982="snížená",J982,0)</f>
        <v>0</v>
      </c>
      <c r="BG982" s="190">
        <f>IF(N982="zákl. přenesená",J982,0)</f>
        <v>0</v>
      </c>
      <c r="BH982" s="190">
        <f>IF(N982="sníž. přenesená",J982,0)</f>
        <v>0</v>
      </c>
      <c r="BI982" s="190">
        <f>IF(N982="nulová",J982,0)</f>
        <v>0</v>
      </c>
      <c r="BJ982" s="189" t="s">
        <v>38</v>
      </c>
      <c r="BK982" s="190">
        <f>ROUND(I982*H982,2)</f>
        <v>0</v>
      </c>
      <c r="BL982" s="189" t="s">
        <v>189</v>
      </c>
      <c r="BM982" s="189" t="s">
        <v>1429</v>
      </c>
    </row>
    <row r="983" spans="2:65" s="223" customFormat="1" x14ac:dyDescent="0.3">
      <c r="B983" s="228"/>
      <c r="D983" s="232" t="s">
        <v>115</v>
      </c>
      <c r="E983" s="224" t="s">
        <v>1</v>
      </c>
      <c r="F983" s="231" t="s">
        <v>203</v>
      </c>
      <c r="H983" s="230">
        <v>4</v>
      </c>
      <c r="I983" s="229"/>
      <c r="L983" s="228"/>
      <c r="M983" s="227"/>
      <c r="N983" s="226"/>
      <c r="O983" s="226"/>
      <c r="P983" s="226"/>
      <c r="Q983" s="226"/>
      <c r="R983" s="226"/>
      <c r="S983" s="226"/>
      <c r="T983" s="225"/>
      <c r="AT983" s="224" t="s">
        <v>115</v>
      </c>
      <c r="AU983" s="224" t="s">
        <v>42</v>
      </c>
      <c r="AV983" s="223" t="s">
        <v>42</v>
      </c>
      <c r="AW983" s="223" t="s">
        <v>19</v>
      </c>
      <c r="AX983" s="223" t="s">
        <v>37</v>
      </c>
      <c r="AY983" s="224" t="s">
        <v>106</v>
      </c>
    </row>
    <row r="984" spans="2:65" s="223" customFormat="1" x14ac:dyDescent="0.3">
      <c r="B984" s="228"/>
      <c r="D984" s="236" t="s">
        <v>115</v>
      </c>
      <c r="E984" s="235" t="s">
        <v>1</v>
      </c>
      <c r="F984" s="234" t="s">
        <v>1400</v>
      </c>
      <c r="H984" s="233">
        <v>3</v>
      </c>
      <c r="I984" s="229"/>
      <c r="L984" s="228"/>
      <c r="M984" s="227"/>
      <c r="N984" s="226"/>
      <c r="O984" s="226"/>
      <c r="P984" s="226"/>
      <c r="Q984" s="226"/>
      <c r="R984" s="226"/>
      <c r="S984" s="226"/>
      <c r="T984" s="225"/>
      <c r="AT984" s="224" t="s">
        <v>115</v>
      </c>
      <c r="AU984" s="224" t="s">
        <v>42</v>
      </c>
      <c r="AV984" s="223" t="s">
        <v>42</v>
      </c>
      <c r="AW984" s="223" t="s">
        <v>19</v>
      </c>
      <c r="AX984" s="223" t="s">
        <v>37</v>
      </c>
      <c r="AY984" s="224" t="s">
        <v>106</v>
      </c>
    </row>
    <row r="985" spans="2:65" s="184" customFormat="1" ht="22.5" customHeight="1" x14ac:dyDescent="0.3">
      <c r="B985" s="203"/>
      <c r="C985" s="256" t="s">
        <v>1485</v>
      </c>
      <c r="D985" s="256" t="s">
        <v>175</v>
      </c>
      <c r="E985" s="255" t="s">
        <v>1431</v>
      </c>
      <c r="F985" s="250" t="s">
        <v>1432</v>
      </c>
      <c r="G985" s="254" t="s">
        <v>258</v>
      </c>
      <c r="H985" s="253">
        <v>7</v>
      </c>
      <c r="I985" s="252"/>
      <c r="J985" s="251">
        <f>ROUND(I985*H985,2)</f>
        <v>0</v>
      </c>
      <c r="K985" s="250" t="s">
        <v>259</v>
      </c>
      <c r="L985" s="249"/>
      <c r="M985" s="248" t="s">
        <v>1</v>
      </c>
      <c r="N985" s="247" t="s">
        <v>26</v>
      </c>
      <c r="O985" s="219"/>
      <c r="P985" s="218">
        <f>O985*H985</f>
        <v>0</v>
      </c>
      <c r="Q985" s="218">
        <v>1.1999999999999999E-3</v>
      </c>
      <c r="R985" s="218">
        <f>Q985*H985</f>
        <v>8.3999999999999995E-3</v>
      </c>
      <c r="S985" s="218">
        <v>0</v>
      </c>
      <c r="T985" s="217">
        <f>S985*H985</f>
        <v>0</v>
      </c>
      <c r="AR985" s="189" t="s">
        <v>293</v>
      </c>
      <c r="AT985" s="189" t="s">
        <v>175</v>
      </c>
      <c r="AU985" s="189" t="s">
        <v>42</v>
      </c>
      <c r="AY985" s="189" t="s">
        <v>106</v>
      </c>
      <c r="BE985" s="190">
        <f>IF(N985="základní",J985,0)</f>
        <v>0</v>
      </c>
      <c r="BF985" s="190">
        <f>IF(N985="snížená",J985,0)</f>
        <v>0</v>
      </c>
      <c r="BG985" s="190">
        <f>IF(N985="zákl. přenesená",J985,0)</f>
        <v>0</v>
      </c>
      <c r="BH985" s="190">
        <f>IF(N985="sníž. přenesená",J985,0)</f>
        <v>0</v>
      </c>
      <c r="BI985" s="190">
        <f>IF(N985="nulová",J985,0)</f>
        <v>0</v>
      </c>
      <c r="BJ985" s="189" t="s">
        <v>38</v>
      </c>
      <c r="BK985" s="190">
        <f>ROUND(I985*H985,2)</f>
        <v>0</v>
      </c>
      <c r="BL985" s="189" t="s">
        <v>189</v>
      </c>
      <c r="BM985" s="189" t="s">
        <v>1433</v>
      </c>
    </row>
    <row r="986" spans="2:65" s="184" customFormat="1" ht="27" x14ac:dyDescent="0.3">
      <c r="B986" s="185"/>
      <c r="D986" s="236" t="s">
        <v>223</v>
      </c>
      <c r="F986" s="261" t="s">
        <v>1434</v>
      </c>
      <c r="I986" s="259"/>
      <c r="L986" s="185"/>
      <c r="M986" s="258"/>
      <c r="N986" s="219"/>
      <c r="O986" s="219"/>
      <c r="P986" s="219"/>
      <c r="Q986" s="219"/>
      <c r="R986" s="219"/>
      <c r="S986" s="219"/>
      <c r="T986" s="257"/>
      <c r="AT986" s="189" t="s">
        <v>223</v>
      </c>
      <c r="AU986" s="189" t="s">
        <v>42</v>
      </c>
    </row>
    <row r="987" spans="2:65" s="184" customFormat="1" ht="22.5" customHeight="1" x14ac:dyDescent="0.3">
      <c r="B987" s="203"/>
      <c r="C987" s="202" t="s">
        <v>1491</v>
      </c>
      <c r="D987" s="202" t="s">
        <v>108</v>
      </c>
      <c r="E987" s="201" t="s">
        <v>1436</v>
      </c>
      <c r="F987" s="196" t="s">
        <v>1437</v>
      </c>
      <c r="G987" s="200" t="s">
        <v>258</v>
      </c>
      <c r="H987" s="199">
        <v>7</v>
      </c>
      <c r="I987" s="198"/>
      <c r="J987" s="197">
        <f>ROUND(I987*H987,2)</f>
        <v>0</v>
      </c>
      <c r="K987" s="196" t="s">
        <v>259</v>
      </c>
      <c r="L987" s="185"/>
      <c r="M987" s="195" t="s">
        <v>1</v>
      </c>
      <c r="N987" s="220" t="s">
        <v>26</v>
      </c>
      <c r="O987" s="219"/>
      <c r="P987" s="218">
        <f>O987*H987</f>
        <v>0</v>
      </c>
      <c r="Q987" s="218">
        <v>0</v>
      </c>
      <c r="R987" s="218">
        <f>Q987*H987</f>
        <v>0</v>
      </c>
      <c r="S987" s="218">
        <v>0</v>
      </c>
      <c r="T987" s="217">
        <f>S987*H987</f>
        <v>0</v>
      </c>
      <c r="AR987" s="189" t="s">
        <v>189</v>
      </c>
      <c r="AT987" s="189" t="s">
        <v>108</v>
      </c>
      <c r="AU987" s="189" t="s">
        <v>42</v>
      </c>
      <c r="AY987" s="189" t="s">
        <v>106</v>
      </c>
      <c r="BE987" s="190">
        <f>IF(N987="základní",J987,0)</f>
        <v>0</v>
      </c>
      <c r="BF987" s="190">
        <f>IF(N987="snížená",J987,0)</f>
        <v>0</v>
      </c>
      <c r="BG987" s="190">
        <f>IF(N987="zákl. přenesená",J987,0)</f>
        <v>0</v>
      </c>
      <c r="BH987" s="190">
        <f>IF(N987="sníž. přenesená",J987,0)</f>
        <v>0</v>
      </c>
      <c r="BI987" s="190">
        <f>IF(N987="nulová",J987,0)</f>
        <v>0</v>
      </c>
      <c r="BJ987" s="189" t="s">
        <v>38</v>
      </c>
      <c r="BK987" s="190">
        <f>ROUND(I987*H987,2)</f>
        <v>0</v>
      </c>
      <c r="BL987" s="189" t="s">
        <v>189</v>
      </c>
      <c r="BM987" s="189" t="s">
        <v>1438</v>
      </c>
    </row>
    <row r="988" spans="2:65" s="223" customFormat="1" x14ac:dyDescent="0.3">
      <c r="B988" s="228"/>
      <c r="D988" s="232" t="s">
        <v>115</v>
      </c>
      <c r="E988" s="224" t="s">
        <v>1</v>
      </c>
      <c r="F988" s="231" t="s">
        <v>203</v>
      </c>
      <c r="H988" s="230">
        <v>4</v>
      </c>
      <c r="I988" s="229"/>
      <c r="L988" s="228"/>
      <c r="M988" s="227"/>
      <c r="N988" s="226"/>
      <c r="O988" s="226"/>
      <c r="P988" s="226"/>
      <c r="Q988" s="226"/>
      <c r="R988" s="226"/>
      <c r="S988" s="226"/>
      <c r="T988" s="225"/>
      <c r="AT988" s="224" t="s">
        <v>115</v>
      </c>
      <c r="AU988" s="224" t="s">
        <v>42</v>
      </c>
      <c r="AV988" s="223" t="s">
        <v>42</v>
      </c>
      <c r="AW988" s="223" t="s">
        <v>19</v>
      </c>
      <c r="AX988" s="223" t="s">
        <v>37</v>
      </c>
      <c r="AY988" s="224" t="s">
        <v>106</v>
      </c>
    </row>
    <row r="989" spans="2:65" s="223" customFormat="1" x14ac:dyDescent="0.3">
      <c r="B989" s="228"/>
      <c r="D989" s="236" t="s">
        <v>115</v>
      </c>
      <c r="E989" s="235" t="s">
        <v>1</v>
      </c>
      <c r="F989" s="234" t="s">
        <v>1400</v>
      </c>
      <c r="H989" s="233">
        <v>3</v>
      </c>
      <c r="I989" s="229"/>
      <c r="L989" s="228"/>
      <c r="M989" s="227"/>
      <c r="N989" s="226"/>
      <c r="O989" s="226"/>
      <c r="P989" s="226"/>
      <c r="Q989" s="226"/>
      <c r="R989" s="226"/>
      <c r="S989" s="226"/>
      <c r="T989" s="225"/>
      <c r="AT989" s="224" t="s">
        <v>115</v>
      </c>
      <c r="AU989" s="224" t="s">
        <v>42</v>
      </c>
      <c r="AV989" s="223" t="s">
        <v>42</v>
      </c>
      <c r="AW989" s="223" t="s">
        <v>19</v>
      </c>
      <c r="AX989" s="223" t="s">
        <v>37</v>
      </c>
      <c r="AY989" s="224" t="s">
        <v>106</v>
      </c>
    </row>
    <row r="990" spans="2:65" s="184" customFormat="1" ht="22.5" customHeight="1" x14ac:dyDescent="0.3">
      <c r="B990" s="203"/>
      <c r="C990" s="256" t="s">
        <v>1495</v>
      </c>
      <c r="D990" s="256" t="s">
        <v>175</v>
      </c>
      <c r="E990" s="255" t="s">
        <v>1440</v>
      </c>
      <c r="F990" s="250" t="s">
        <v>1441</v>
      </c>
      <c r="G990" s="254" t="s">
        <v>258</v>
      </c>
      <c r="H990" s="253">
        <v>7</v>
      </c>
      <c r="I990" s="252"/>
      <c r="J990" s="251">
        <f>ROUND(I990*H990,2)</f>
        <v>0</v>
      </c>
      <c r="K990" s="250" t="s">
        <v>259</v>
      </c>
      <c r="L990" s="249"/>
      <c r="M990" s="248" t="s">
        <v>1</v>
      </c>
      <c r="N990" s="247" t="s">
        <v>26</v>
      </c>
      <c r="O990" s="219"/>
      <c r="P990" s="218">
        <f>O990*H990</f>
        <v>0</v>
      </c>
      <c r="Q990" s="218">
        <v>1.4999999999999999E-4</v>
      </c>
      <c r="R990" s="218">
        <f>Q990*H990</f>
        <v>1.0499999999999999E-3</v>
      </c>
      <c r="S990" s="218">
        <v>0</v>
      </c>
      <c r="T990" s="217">
        <f>S990*H990</f>
        <v>0</v>
      </c>
      <c r="AR990" s="189" t="s">
        <v>293</v>
      </c>
      <c r="AT990" s="189" t="s">
        <v>175</v>
      </c>
      <c r="AU990" s="189" t="s">
        <v>42</v>
      </c>
      <c r="AY990" s="189" t="s">
        <v>106</v>
      </c>
      <c r="BE990" s="190">
        <f>IF(N990="základní",J990,0)</f>
        <v>0</v>
      </c>
      <c r="BF990" s="190">
        <f>IF(N990="snížená",J990,0)</f>
        <v>0</v>
      </c>
      <c r="BG990" s="190">
        <f>IF(N990="zákl. přenesená",J990,0)</f>
        <v>0</v>
      </c>
      <c r="BH990" s="190">
        <f>IF(N990="sníž. přenesená",J990,0)</f>
        <v>0</v>
      </c>
      <c r="BI990" s="190">
        <f>IF(N990="nulová",J990,0)</f>
        <v>0</v>
      </c>
      <c r="BJ990" s="189" t="s">
        <v>38</v>
      </c>
      <c r="BK990" s="190">
        <f>ROUND(I990*H990,2)</f>
        <v>0</v>
      </c>
      <c r="BL990" s="189" t="s">
        <v>189</v>
      </c>
      <c r="BM990" s="189" t="s">
        <v>1442</v>
      </c>
    </row>
    <row r="991" spans="2:65" s="184" customFormat="1" ht="22.5" customHeight="1" x14ac:dyDescent="0.3">
      <c r="B991" s="203"/>
      <c r="C991" s="380" t="s">
        <v>1949</v>
      </c>
      <c r="D991" s="380" t="s">
        <v>108</v>
      </c>
      <c r="E991" s="381" t="s">
        <v>1948</v>
      </c>
      <c r="F991" s="382" t="s">
        <v>1947</v>
      </c>
      <c r="G991" s="383" t="s">
        <v>111</v>
      </c>
      <c r="H991" s="384">
        <v>13.2</v>
      </c>
      <c r="I991" s="385"/>
      <c r="J991" s="385">
        <f>ROUND(I991*H991,2)</f>
        <v>0</v>
      </c>
      <c r="K991" s="382" t="s">
        <v>1</v>
      </c>
      <c r="L991" s="185"/>
      <c r="M991" s="195" t="s">
        <v>1</v>
      </c>
      <c r="N991" s="220" t="s">
        <v>26</v>
      </c>
      <c r="O991" s="219"/>
      <c r="P991" s="218">
        <f>O991*H991</f>
        <v>0</v>
      </c>
      <c r="Q991" s="218">
        <v>0</v>
      </c>
      <c r="R991" s="218">
        <f>Q991*H991</f>
        <v>0</v>
      </c>
      <c r="S991" s="218">
        <v>8.4799999999999997E-3</v>
      </c>
      <c r="T991" s="217">
        <f>S991*H991</f>
        <v>0.11193599999999999</v>
      </c>
      <c r="AR991" s="189" t="s">
        <v>189</v>
      </c>
      <c r="AT991" s="189" t="s">
        <v>108</v>
      </c>
      <c r="AU991" s="189" t="s">
        <v>42</v>
      </c>
      <c r="AY991" s="189" t="s">
        <v>106</v>
      </c>
      <c r="BE991" s="190">
        <f>IF(N991="základní",J991,0)</f>
        <v>0</v>
      </c>
      <c r="BF991" s="190">
        <f>IF(N991="snížená",J991,0)</f>
        <v>0</v>
      </c>
      <c r="BG991" s="190">
        <f>IF(N991="zákl. přenesená",J991,0)</f>
        <v>0</v>
      </c>
      <c r="BH991" s="190">
        <f>IF(N991="sníž. přenesená",J991,0)</f>
        <v>0</v>
      </c>
      <c r="BI991" s="190">
        <f>IF(N991="nulová",J991,0)</f>
        <v>0</v>
      </c>
      <c r="BJ991" s="189" t="s">
        <v>38</v>
      </c>
      <c r="BK991" s="190">
        <f>ROUND(I991*H991,2)</f>
        <v>0</v>
      </c>
      <c r="BL991" s="189" t="s">
        <v>189</v>
      </c>
      <c r="BM991" s="189" t="s">
        <v>1946</v>
      </c>
    </row>
    <row r="992" spans="2:65" s="223" customFormat="1" x14ac:dyDescent="0.3">
      <c r="B992" s="228"/>
      <c r="D992" s="236" t="s">
        <v>115</v>
      </c>
      <c r="E992" s="235" t="s">
        <v>1</v>
      </c>
      <c r="F992" s="234" t="s">
        <v>1945</v>
      </c>
      <c r="H992" s="233">
        <v>13.2</v>
      </c>
      <c r="I992" s="229"/>
      <c r="L992" s="228"/>
      <c r="M992" s="227"/>
      <c r="N992" s="226"/>
      <c r="O992" s="226"/>
      <c r="P992" s="226"/>
      <c r="Q992" s="226"/>
      <c r="R992" s="226"/>
      <c r="S992" s="226"/>
      <c r="T992" s="225"/>
      <c r="AT992" s="224" t="s">
        <v>115</v>
      </c>
      <c r="AU992" s="224" t="s">
        <v>42</v>
      </c>
      <c r="AV992" s="223" t="s">
        <v>42</v>
      </c>
      <c r="AW992" s="223" t="s">
        <v>19</v>
      </c>
      <c r="AX992" s="223" t="s">
        <v>37</v>
      </c>
      <c r="AY992" s="224" t="s">
        <v>106</v>
      </c>
    </row>
    <row r="993" spans="2:65" s="184" customFormat="1" ht="22.5" customHeight="1" x14ac:dyDescent="0.3">
      <c r="B993" s="203"/>
      <c r="C993" s="202" t="s">
        <v>1499</v>
      </c>
      <c r="D993" s="202" t="s">
        <v>108</v>
      </c>
      <c r="E993" s="201" t="s">
        <v>1444</v>
      </c>
      <c r="F993" s="196" t="s">
        <v>1445</v>
      </c>
      <c r="G993" s="200" t="s">
        <v>335</v>
      </c>
      <c r="H993" s="199">
        <v>40</v>
      </c>
      <c r="I993" s="198"/>
      <c r="J993" s="197">
        <f>ROUND(I993*H993,2)</f>
        <v>0</v>
      </c>
      <c r="K993" s="196" t="s">
        <v>259</v>
      </c>
      <c r="L993" s="185"/>
      <c r="M993" s="195" t="s">
        <v>1</v>
      </c>
      <c r="N993" s="220" t="s">
        <v>26</v>
      </c>
      <c r="O993" s="219"/>
      <c r="P993" s="218">
        <f>O993*H993</f>
        <v>0</v>
      </c>
      <c r="Q993" s="218">
        <v>0</v>
      </c>
      <c r="R993" s="218">
        <f>Q993*H993</f>
        <v>0</v>
      </c>
      <c r="S993" s="218">
        <v>0</v>
      </c>
      <c r="T993" s="217">
        <f>S993*H993</f>
        <v>0</v>
      </c>
      <c r="AR993" s="189" t="s">
        <v>189</v>
      </c>
      <c r="AT993" s="189" t="s">
        <v>108</v>
      </c>
      <c r="AU993" s="189" t="s">
        <v>42</v>
      </c>
      <c r="AY993" s="189" t="s">
        <v>106</v>
      </c>
      <c r="BE993" s="190">
        <f>IF(N993="základní",J993,0)</f>
        <v>0</v>
      </c>
      <c r="BF993" s="190">
        <f>IF(N993="snížená",J993,0)</f>
        <v>0</v>
      </c>
      <c r="BG993" s="190">
        <f>IF(N993="zákl. přenesená",J993,0)</f>
        <v>0</v>
      </c>
      <c r="BH993" s="190">
        <f>IF(N993="sníž. přenesená",J993,0)</f>
        <v>0</v>
      </c>
      <c r="BI993" s="190">
        <f>IF(N993="nulová",J993,0)</f>
        <v>0</v>
      </c>
      <c r="BJ993" s="189" t="s">
        <v>38</v>
      </c>
      <c r="BK993" s="190">
        <f>ROUND(I993*H993,2)</f>
        <v>0</v>
      </c>
      <c r="BL993" s="189" t="s">
        <v>189</v>
      </c>
      <c r="BM993" s="189" t="s">
        <v>1446</v>
      </c>
    </row>
    <row r="994" spans="2:65" s="239" customFormat="1" x14ac:dyDescent="0.3">
      <c r="B994" s="244"/>
      <c r="D994" s="232" t="s">
        <v>115</v>
      </c>
      <c r="E994" s="240" t="s">
        <v>1</v>
      </c>
      <c r="F994" s="246" t="s">
        <v>1447</v>
      </c>
      <c r="H994" s="240" t="s">
        <v>1</v>
      </c>
      <c r="I994" s="245"/>
      <c r="L994" s="244"/>
      <c r="M994" s="243"/>
      <c r="N994" s="242"/>
      <c r="O994" s="242"/>
      <c r="P994" s="242"/>
      <c r="Q994" s="242"/>
      <c r="R994" s="242"/>
      <c r="S994" s="242"/>
      <c r="T994" s="241"/>
      <c r="AT994" s="240" t="s">
        <v>115</v>
      </c>
      <c r="AU994" s="240" t="s">
        <v>42</v>
      </c>
      <c r="AV994" s="239" t="s">
        <v>38</v>
      </c>
      <c r="AW994" s="239" t="s">
        <v>19</v>
      </c>
      <c r="AX994" s="239" t="s">
        <v>37</v>
      </c>
      <c r="AY994" s="240" t="s">
        <v>106</v>
      </c>
    </row>
    <row r="995" spans="2:65" s="223" customFormat="1" x14ac:dyDescent="0.3">
      <c r="B995" s="228"/>
      <c r="D995" s="236" t="s">
        <v>115</v>
      </c>
      <c r="E995" s="235" t="s">
        <v>1</v>
      </c>
      <c r="F995" s="234" t="s">
        <v>1448</v>
      </c>
      <c r="H995" s="233">
        <v>40</v>
      </c>
      <c r="I995" s="229"/>
      <c r="L995" s="228"/>
      <c r="M995" s="227"/>
      <c r="N995" s="226"/>
      <c r="O995" s="226"/>
      <c r="P995" s="226"/>
      <c r="Q995" s="226"/>
      <c r="R995" s="226"/>
      <c r="S995" s="226"/>
      <c r="T995" s="225"/>
      <c r="AT995" s="224" t="s">
        <v>115</v>
      </c>
      <c r="AU995" s="224" t="s">
        <v>42</v>
      </c>
      <c r="AV995" s="223" t="s">
        <v>42</v>
      </c>
      <c r="AW995" s="223" t="s">
        <v>19</v>
      </c>
      <c r="AX995" s="223" t="s">
        <v>37</v>
      </c>
      <c r="AY995" s="224" t="s">
        <v>106</v>
      </c>
    </row>
    <row r="996" spans="2:65" s="184" customFormat="1" ht="22.5" customHeight="1" x14ac:dyDescent="0.3">
      <c r="B996" s="203"/>
      <c r="C996" s="256" t="s">
        <v>1503</v>
      </c>
      <c r="D996" s="256" t="s">
        <v>175</v>
      </c>
      <c r="E996" s="255" t="s">
        <v>1450</v>
      </c>
      <c r="F996" s="250" t="s">
        <v>1451</v>
      </c>
      <c r="G996" s="254" t="s">
        <v>335</v>
      </c>
      <c r="H996" s="253">
        <v>40.799999999999997</v>
      </c>
      <c r="I996" s="252"/>
      <c r="J996" s="251">
        <f>ROUND(I996*H996,2)</f>
        <v>0</v>
      </c>
      <c r="K996" s="250" t="s">
        <v>1</v>
      </c>
      <c r="L996" s="249"/>
      <c r="M996" s="248" t="s">
        <v>1</v>
      </c>
      <c r="N996" s="247" t="s">
        <v>26</v>
      </c>
      <c r="O996" s="219"/>
      <c r="P996" s="218">
        <f>O996*H996</f>
        <v>0</v>
      </c>
      <c r="Q996" s="218">
        <v>6.0000000000000002E-5</v>
      </c>
      <c r="R996" s="218">
        <f>Q996*H996</f>
        <v>2.4480000000000001E-3</v>
      </c>
      <c r="S996" s="218">
        <v>0</v>
      </c>
      <c r="T996" s="217">
        <f>S996*H996</f>
        <v>0</v>
      </c>
      <c r="AR996" s="189" t="s">
        <v>293</v>
      </c>
      <c r="AT996" s="189" t="s">
        <v>175</v>
      </c>
      <c r="AU996" s="189" t="s">
        <v>42</v>
      </c>
      <c r="AY996" s="189" t="s">
        <v>106</v>
      </c>
      <c r="BE996" s="190">
        <f>IF(N996="základní",J996,0)</f>
        <v>0</v>
      </c>
      <c r="BF996" s="190">
        <f>IF(N996="snížená",J996,0)</f>
        <v>0</v>
      </c>
      <c r="BG996" s="190">
        <f>IF(N996="zákl. přenesená",J996,0)</f>
        <v>0</v>
      </c>
      <c r="BH996" s="190">
        <f>IF(N996="sníž. přenesená",J996,0)</f>
        <v>0</v>
      </c>
      <c r="BI996" s="190">
        <f>IF(N996="nulová",J996,0)</f>
        <v>0</v>
      </c>
      <c r="BJ996" s="189" t="s">
        <v>38</v>
      </c>
      <c r="BK996" s="190">
        <f>ROUND(I996*H996,2)</f>
        <v>0</v>
      </c>
      <c r="BL996" s="189" t="s">
        <v>189</v>
      </c>
      <c r="BM996" s="189" t="s">
        <v>1452</v>
      </c>
    </row>
    <row r="997" spans="2:65" s="223" customFormat="1" x14ac:dyDescent="0.3">
      <c r="B997" s="228"/>
      <c r="D997" s="236" t="s">
        <v>115</v>
      </c>
      <c r="F997" s="234" t="s">
        <v>1453</v>
      </c>
      <c r="H997" s="233">
        <v>40.799999999999997</v>
      </c>
      <c r="I997" s="229"/>
      <c r="L997" s="228"/>
      <c r="M997" s="227"/>
      <c r="N997" s="226"/>
      <c r="O997" s="226"/>
      <c r="P997" s="226"/>
      <c r="Q997" s="226"/>
      <c r="R997" s="226"/>
      <c r="S997" s="226"/>
      <c r="T997" s="225"/>
      <c r="AT997" s="224" t="s">
        <v>115</v>
      </c>
      <c r="AU997" s="224" t="s">
        <v>42</v>
      </c>
      <c r="AV997" s="223" t="s">
        <v>42</v>
      </c>
      <c r="AW997" s="223" t="s">
        <v>2</v>
      </c>
      <c r="AX997" s="223" t="s">
        <v>38</v>
      </c>
      <c r="AY997" s="224" t="s">
        <v>106</v>
      </c>
    </row>
    <row r="998" spans="2:65" s="184" customFormat="1" ht="22.5" customHeight="1" x14ac:dyDescent="0.3">
      <c r="B998" s="203"/>
      <c r="C998" s="202" t="s">
        <v>1507</v>
      </c>
      <c r="D998" s="202" t="s">
        <v>108</v>
      </c>
      <c r="E998" s="201" t="s">
        <v>1455</v>
      </c>
      <c r="F998" s="196" t="s">
        <v>1456</v>
      </c>
      <c r="G998" s="200" t="s">
        <v>258</v>
      </c>
      <c r="H998" s="199">
        <v>5</v>
      </c>
      <c r="I998" s="198"/>
      <c r="J998" s="197">
        <f>ROUND(I998*H998,2)</f>
        <v>0</v>
      </c>
      <c r="K998" s="196" t="s">
        <v>259</v>
      </c>
      <c r="L998" s="185"/>
      <c r="M998" s="195" t="s">
        <v>1</v>
      </c>
      <c r="N998" s="220" t="s">
        <v>26</v>
      </c>
      <c r="O998" s="219"/>
      <c r="P998" s="218">
        <f>O998*H998</f>
        <v>0</v>
      </c>
      <c r="Q998" s="218">
        <v>0</v>
      </c>
      <c r="R998" s="218">
        <f>Q998*H998</f>
        <v>0</v>
      </c>
      <c r="S998" s="218">
        <v>2.4E-2</v>
      </c>
      <c r="T998" s="217">
        <f>S998*H998</f>
        <v>0.12</v>
      </c>
      <c r="AR998" s="189" t="s">
        <v>189</v>
      </c>
      <c r="AT998" s="189" t="s">
        <v>108</v>
      </c>
      <c r="AU998" s="189" t="s">
        <v>42</v>
      </c>
      <c r="AY998" s="189" t="s">
        <v>106</v>
      </c>
      <c r="BE998" s="190">
        <f>IF(N998="základní",J998,0)</f>
        <v>0</v>
      </c>
      <c r="BF998" s="190">
        <f>IF(N998="snížená",J998,0)</f>
        <v>0</v>
      </c>
      <c r="BG998" s="190">
        <f>IF(N998="zákl. přenesená",J998,0)</f>
        <v>0</v>
      </c>
      <c r="BH998" s="190">
        <f>IF(N998="sníž. přenesená",J998,0)</f>
        <v>0</v>
      </c>
      <c r="BI998" s="190">
        <f>IF(N998="nulová",J998,0)</f>
        <v>0</v>
      </c>
      <c r="BJ998" s="189" t="s">
        <v>38</v>
      </c>
      <c r="BK998" s="190">
        <f>ROUND(I998*H998,2)</f>
        <v>0</v>
      </c>
      <c r="BL998" s="189" t="s">
        <v>189</v>
      </c>
      <c r="BM998" s="189" t="s">
        <v>1457</v>
      </c>
    </row>
    <row r="999" spans="2:65" s="223" customFormat="1" x14ac:dyDescent="0.3">
      <c r="B999" s="228"/>
      <c r="D999" s="232" t="s">
        <v>115</v>
      </c>
      <c r="E999" s="224" t="s">
        <v>1</v>
      </c>
      <c r="F999" s="231" t="s">
        <v>203</v>
      </c>
      <c r="H999" s="230">
        <v>4</v>
      </c>
      <c r="I999" s="229"/>
      <c r="L999" s="228"/>
      <c r="M999" s="227"/>
      <c r="N999" s="226"/>
      <c r="O999" s="226"/>
      <c r="P999" s="226"/>
      <c r="Q999" s="226"/>
      <c r="R999" s="226"/>
      <c r="S999" s="226"/>
      <c r="T999" s="225"/>
      <c r="AT999" s="224" t="s">
        <v>115</v>
      </c>
      <c r="AU999" s="224" t="s">
        <v>42</v>
      </c>
      <c r="AV999" s="223" t="s">
        <v>42</v>
      </c>
      <c r="AW999" s="223" t="s">
        <v>19</v>
      </c>
      <c r="AX999" s="223" t="s">
        <v>37</v>
      </c>
      <c r="AY999" s="224" t="s">
        <v>106</v>
      </c>
    </row>
    <row r="1000" spans="2:65" s="223" customFormat="1" x14ac:dyDescent="0.3">
      <c r="B1000" s="228"/>
      <c r="D1000" s="236" t="s">
        <v>115</v>
      </c>
      <c r="E1000" s="235" t="s">
        <v>1</v>
      </c>
      <c r="F1000" s="234" t="s">
        <v>204</v>
      </c>
      <c r="H1000" s="233">
        <v>1</v>
      </c>
      <c r="I1000" s="229"/>
      <c r="L1000" s="228"/>
      <c r="M1000" s="227"/>
      <c r="N1000" s="226"/>
      <c r="O1000" s="226"/>
      <c r="P1000" s="226"/>
      <c r="Q1000" s="226"/>
      <c r="R1000" s="226"/>
      <c r="S1000" s="226"/>
      <c r="T1000" s="225"/>
      <c r="AT1000" s="224" t="s">
        <v>115</v>
      </c>
      <c r="AU1000" s="224" t="s">
        <v>42</v>
      </c>
      <c r="AV1000" s="223" t="s">
        <v>42</v>
      </c>
      <c r="AW1000" s="223" t="s">
        <v>19</v>
      </c>
      <c r="AX1000" s="223" t="s">
        <v>37</v>
      </c>
      <c r="AY1000" s="224" t="s">
        <v>106</v>
      </c>
    </row>
    <row r="1001" spans="2:65" s="184" customFormat="1" ht="22.5" customHeight="1" x14ac:dyDescent="0.3">
      <c r="B1001" s="203"/>
      <c r="C1001" s="362" t="s">
        <v>1511</v>
      </c>
      <c r="D1001" s="362" t="s">
        <v>108</v>
      </c>
      <c r="E1001" s="363" t="s">
        <v>1459</v>
      </c>
      <c r="F1001" s="364" t="s">
        <v>1460</v>
      </c>
      <c r="G1001" s="365" t="s">
        <v>258</v>
      </c>
      <c r="H1001" s="366">
        <v>14</v>
      </c>
      <c r="I1001" s="367"/>
      <c r="J1001" s="367">
        <f>ROUND(I1001*H1001,2)</f>
        <v>0</v>
      </c>
      <c r="K1001" s="364" t="s">
        <v>259</v>
      </c>
      <c r="L1001" s="185"/>
      <c r="M1001" s="195" t="s">
        <v>1</v>
      </c>
      <c r="N1001" s="220" t="s">
        <v>26</v>
      </c>
      <c r="O1001" s="219"/>
      <c r="P1001" s="218">
        <f>O1001*H1001</f>
        <v>0</v>
      </c>
      <c r="Q1001" s="218">
        <v>0</v>
      </c>
      <c r="R1001" s="218">
        <f>Q1001*H1001</f>
        <v>0</v>
      </c>
      <c r="S1001" s="218">
        <v>0</v>
      </c>
      <c r="T1001" s="217">
        <f>S1001*H1001</f>
        <v>0</v>
      </c>
      <c r="AR1001" s="189" t="s">
        <v>189</v>
      </c>
      <c r="AT1001" s="189" t="s">
        <v>108</v>
      </c>
      <c r="AU1001" s="189" t="s">
        <v>42</v>
      </c>
      <c r="AY1001" s="189" t="s">
        <v>106</v>
      </c>
      <c r="BE1001" s="190">
        <f>IF(N1001="základní",J1001,0)</f>
        <v>0</v>
      </c>
      <c r="BF1001" s="190">
        <f>IF(N1001="snížená",J1001,0)</f>
        <v>0</v>
      </c>
      <c r="BG1001" s="190">
        <f>IF(N1001="zákl. přenesená",J1001,0)</f>
        <v>0</v>
      </c>
      <c r="BH1001" s="190">
        <f>IF(N1001="sníž. přenesená",J1001,0)</f>
        <v>0</v>
      </c>
      <c r="BI1001" s="190">
        <f>IF(N1001="nulová",J1001,0)</f>
        <v>0</v>
      </c>
      <c r="BJ1001" s="189" t="s">
        <v>38</v>
      </c>
      <c r="BK1001" s="190">
        <f>ROUND(I1001*H1001,2)</f>
        <v>0</v>
      </c>
      <c r="BL1001" s="189" t="s">
        <v>189</v>
      </c>
      <c r="BM1001" s="189" t="s">
        <v>1461</v>
      </c>
    </row>
    <row r="1002" spans="2:65" s="223" customFormat="1" x14ac:dyDescent="0.3">
      <c r="B1002" s="228"/>
      <c r="D1002" s="232" t="s">
        <v>115</v>
      </c>
      <c r="E1002" s="224" t="s">
        <v>1</v>
      </c>
      <c r="F1002" s="231" t="s">
        <v>1462</v>
      </c>
      <c r="H1002" s="230">
        <v>8</v>
      </c>
      <c r="I1002" s="229"/>
      <c r="L1002" s="228"/>
      <c r="M1002" s="227"/>
      <c r="N1002" s="226"/>
      <c r="O1002" s="226"/>
      <c r="P1002" s="226"/>
      <c r="Q1002" s="226"/>
      <c r="R1002" s="226"/>
      <c r="S1002" s="226"/>
      <c r="T1002" s="225"/>
      <c r="AT1002" s="224" t="s">
        <v>115</v>
      </c>
      <c r="AU1002" s="224" t="s">
        <v>42</v>
      </c>
      <c r="AV1002" s="223" t="s">
        <v>42</v>
      </c>
      <c r="AW1002" s="223" t="s">
        <v>19</v>
      </c>
      <c r="AX1002" s="223" t="s">
        <v>37</v>
      </c>
      <c r="AY1002" s="224" t="s">
        <v>106</v>
      </c>
    </row>
    <row r="1003" spans="2:65" s="223" customFormat="1" x14ac:dyDescent="0.3">
      <c r="B1003" s="228"/>
      <c r="D1003" s="236" t="s">
        <v>115</v>
      </c>
      <c r="E1003" s="235" t="s">
        <v>1</v>
      </c>
      <c r="F1003" s="234" t="s">
        <v>1463</v>
      </c>
      <c r="H1003" s="233">
        <v>6</v>
      </c>
      <c r="I1003" s="229"/>
      <c r="L1003" s="228"/>
      <c r="M1003" s="227"/>
      <c r="N1003" s="226"/>
      <c r="O1003" s="226"/>
      <c r="P1003" s="226"/>
      <c r="Q1003" s="226"/>
      <c r="R1003" s="226"/>
      <c r="S1003" s="226"/>
      <c r="T1003" s="225"/>
      <c r="AT1003" s="224" t="s">
        <v>115</v>
      </c>
      <c r="AU1003" s="224" t="s">
        <v>42</v>
      </c>
      <c r="AV1003" s="223" t="s">
        <v>42</v>
      </c>
      <c r="AW1003" s="223" t="s">
        <v>19</v>
      </c>
      <c r="AX1003" s="223" t="s">
        <v>37</v>
      </c>
      <c r="AY1003" s="224" t="s">
        <v>106</v>
      </c>
    </row>
    <row r="1004" spans="2:65" s="184" customFormat="1" ht="22.5" customHeight="1" x14ac:dyDescent="0.3">
      <c r="B1004" s="203"/>
      <c r="C1004" s="362" t="s">
        <v>1517</v>
      </c>
      <c r="D1004" s="362" t="s">
        <v>108</v>
      </c>
      <c r="E1004" s="363" t="s">
        <v>1465</v>
      </c>
      <c r="F1004" s="364" t="s">
        <v>1466</v>
      </c>
      <c r="G1004" s="365" t="s">
        <v>258</v>
      </c>
      <c r="H1004" s="366">
        <v>23</v>
      </c>
      <c r="I1004" s="367"/>
      <c r="J1004" s="367">
        <f>ROUND(I1004*H1004,2)</f>
        <v>0</v>
      </c>
      <c r="K1004" s="364" t="s">
        <v>259</v>
      </c>
      <c r="L1004" s="185"/>
      <c r="M1004" s="195" t="s">
        <v>1</v>
      </c>
      <c r="N1004" s="220" t="s">
        <v>26</v>
      </c>
      <c r="O1004" s="219"/>
      <c r="P1004" s="218">
        <f>O1004*H1004</f>
        <v>0</v>
      </c>
      <c r="Q1004" s="218">
        <v>0</v>
      </c>
      <c r="R1004" s="218">
        <f>Q1004*H1004</f>
        <v>0</v>
      </c>
      <c r="S1004" s="218">
        <v>0</v>
      </c>
      <c r="T1004" s="217">
        <f>S1004*H1004</f>
        <v>0</v>
      </c>
      <c r="AR1004" s="189" t="s">
        <v>189</v>
      </c>
      <c r="AT1004" s="189" t="s">
        <v>108</v>
      </c>
      <c r="AU1004" s="189" t="s">
        <v>42</v>
      </c>
      <c r="AY1004" s="189" t="s">
        <v>106</v>
      </c>
      <c r="BE1004" s="190">
        <f>IF(N1004="základní",J1004,0)</f>
        <v>0</v>
      </c>
      <c r="BF1004" s="190">
        <f>IF(N1004="snížená",J1004,0)</f>
        <v>0</v>
      </c>
      <c r="BG1004" s="190">
        <f>IF(N1004="zákl. přenesená",J1004,0)</f>
        <v>0</v>
      </c>
      <c r="BH1004" s="190">
        <f>IF(N1004="sníž. přenesená",J1004,0)</f>
        <v>0</v>
      </c>
      <c r="BI1004" s="190">
        <f>IF(N1004="nulová",J1004,0)</f>
        <v>0</v>
      </c>
      <c r="BJ1004" s="189" t="s">
        <v>38</v>
      </c>
      <c r="BK1004" s="190">
        <f>ROUND(I1004*H1004,2)</f>
        <v>0</v>
      </c>
      <c r="BL1004" s="189" t="s">
        <v>189</v>
      </c>
      <c r="BM1004" s="189" t="s">
        <v>1467</v>
      </c>
    </row>
    <row r="1005" spans="2:65" s="223" customFormat="1" x14ac:dyDescent="0.3">
      <c r="B1005" s="228"/>
      <c r="D1005" s="232" t="s">
        <v>115</v>
      </c>
      <c r="E1005" s="224" t="s">
        <v>1</v>
      </c>
      <c r="F1005" s="231" t="s">
        <v>1468</v>
      </c>
      <c r="H1005" s="230">
        <v>10</v>
      </c>
      <c r="I1005" s="229"/>
      <c r="L1005" s="228"/>
      <c r="M1005" s="227"/>
      <c r="N1005" s="226"/>
      <c r="O1005" s="226"/>
      <c r="P1005" s="226"/>
      <c r="Q1005" s="226"/>
      <c r="R1005" s="226"/>
      <c r="S1005" s="226"/>
      <c r="T1005" s="225"/>
      <c r="AT1005" s="224" t="s">
        <v>115</v>
      </c>
      <c r="AU1005" s="224" t="s">
        <v>42</v>
      </c>
      <c r="AV1005" s="223" t="s">
        <v>42</v>
      </c>
      <c r="AW1005" s="223" t="s">
        <v>19</v>
      </c>
      <c r="AX1005" s="223" t="s">
        <v>37</v>
      </c>
      <c r="AY1005" s="224" t="s">
        <v>106</v>
      </c>
    </row>
    <row r="1006" spans="2:65" s="223" customFormat="1" x14ac:dyDescent="0.3">
      <c r="B1006" s="228"/>
      <c r="D1006" s="236" t="s">
        <v>115</v>
      </c>
      <c r="E1006" s="235" t="s">
        <v>1</v>
      </c>
      <c r="F1006" s="234" t="s">
        <v>1469</v>
      </c>
      <c r="H1006" s="233">
        <v>13</v>
      </c>
      <c r="I1006" s="229"/>
      <c r="L1006" s="228"/>
      <c r="M1006" s="227"/>
      <c r="N1006" s="226"/>
      <c r="O1006" s="226"/>
      <c r="P1006" s="226"/>
      <c r="Q1006" s="226"/>
      <c r="R1006" s="226"/>
      <c r="S1006" s="226"/>
      <c r="T1006" s="225"/>
      <c r="AT1006" s="224" t="s">
        <v>115</v>
      </c>
      <c r="AU1006" s="224" t="s">
        <v>42</v>
      </c>
      <c r="AV1006" s="223" t="s">
        <v>42</v>
      </c>
      <c r="AW1006" s="223" t="s">
        <v>19</v>
      </c>
      <c r="AX1006" s="223" t="s">
        <v>37</v>
      </c>
      <c r="AY1006" s="224" t="s">
        <v>106</v>
      </c>
    </row>
    <row r="1007" spans="2:65" s="184" customFormat="1" ht="22.5" customHeight="1" x14ac:dyDescent="0.3">
      <c r="B1007" s="203"/>
      <c r="C1007" s="368" t="s">
        <v>1523</v>
      </c>
      <c r="D1007" s="368" t="s">
        <v>175</v>
      </c>
      <c r="E1007" s="369" t="s">
        <v>1471</v>
      </c>
      <c r="F1007" s="370" t="s">
        <v>1472</v>
      </c>
      <c r="G1007" s="371" t="s">
        <v>335</v>
      </c>
      <c r="H1007" s="372">
        <v>41.905999999999999</v>
      </c>
      <c r="I1007" s="373"/>
      <c r="J1007" s="373">
        <f>ROUND(I1007*H1007,2)</f>
        <v>0</v>
      </c>
      <c r="K1007" s="370" t="s">
        <v>259</v>
      </c>
      <c r="L1007" s="249"/>
      <c r="M1007" s="248" t="s">
        <v>1</v>
      </c>
      <c r="N1007" s="247" t="s">
        <v>26</v>
      </c>
      <c r="O1007" s="219"/>
      <c r="P1007" s="218">
        <f>O1007*H1007</f>
        <v>0</v>
      </c>
      <c r="Q1007" s="218">
        <v>8.0000000000000002E-3</v>
      </c>
      <c r="R1007" s="218">
        <f>Q1007*H1007</f>
        <v>0.33524799999999999</v>
      </c>
      <c r="S1007" s="218">
        <v>0</v>
      </c>
      <c r="T1007" s="217">
        <f>S1007*H1007</f>
        <v>0</v>
      </c>
      <c r="AR1007" s="189" t="s">
        <v>293</v>
      </c>
      <c r="AT1007" s="189" t="s">
        <v>175</v>
      </c>
      <c r="AU1007" s="189" t="s">
        <v>42</v>
      </c>
      <c r="AY1007" s="189" t="s">
        <v>106</v>
      </c>
      <c r="BE1007" s="190">
        <f>IF(N1007="základní",J1007,0)</f>
        <v>0</v>
      </c>
      <c r="BF1007" s="190">
        <f>IF(N1007="snížená",J1007,0)</f>
        <v>0</v>
      </c>
      <c r="BG1007" s="190">
        <f>IF(N1007="zákl. přenesená",J1007,0)</f>
        <v>0</v>
      </c>
      <c r="BH1007" s="190">
        <f>IF(N1007="sníž. přenesená",J1007,0)</f>
        <v>0</v>
      </c>
      <c r="BI1007" s="190">
        <f>IF(N1007="nulová",J1007,0)</f>
        <v>0</v>
      </c>
      <c r="BJ1007" s="189" t="s">
        <v>38</v>
      </c>
      <c r="BK1007" s="190">
        <f>ROUND(I1007*H1007,2)</f>
        <v>0</v>
      </c>
      <c r="BL1007" s="189" t="s">
        <v>189</v>
      </c>
      <c r="BM1007" s="189" t="s">
        <v>1473</v>
      </c>
    </row>
    <row r="1008" spans="2:65" s="239" customFormat="1" x14ac:dyDescent="0.3">
      <c r="B1008" s="244"/>
      <c r="D1008" s="232" t="s">
        <v>115</v>
      </c>
      <c r="E1008" s="240" t="s">
        <v>1</v>
      </c>
      <c r="F1008" s="246" t="s">
        <v>277</v>
      </c>
      <c r="H1008" s="240" t="s">
        <v>1</v>
      </c>
      <c r="I1008" s="245"/>
      <c r="L1008" s="244"/>
      <c r="M1008" s="243"/>
      <c r="N1008" s="242"/>
      <c r="O1008" s="242"/>
      <c r="P1008" s="242"/>
      <c r="Q1008" s="242"/>
      <c r="R1008" s="242"/>
      <c r="S1008" s="242"/>
      <c r="T1008" s="241"/>
      <c r="AT1008" s="240" t="s">
        <v>115</v>
      </c>
      <c r="AU1008" s="240" t="s">
        <v>42</v>
      </c>
      <c r="AV1008" s="239" t="s">
        <v>38</v>
      </c>
      <c r="AW1008" s="239" t="s">
        <v>19</v>
      </c>
      <c r="AX1008" s="239" t="s">
        <v>37</v>
      </c>
      <c r="AY1008" s="240" t="s">
        <v>106</v>
      </c>
    </row>
    <row r="1009" spans="2:65" s="223" customFormat="1" x14ac:dyDescent="0.3">
      <c r="B1009" s="228"/>
      <c r="D1009" s="232" t="s">
        <v>115</v>
      </c>
      <c r="E1009" s="224" t="s">
        <v>1</v>
      </c>
      <c r="F1009" s="231" t="s">
        <v>1246</v>
      </c>
      <c r="H1009" s="230">
        <v>7.92</v>
      </c>
      <c r="I1009" s="229"/>
      <c r="L1009" s="228"/>
      <c r="M1009" s="227"/>
      <c r="N1009" s="226"/>
      <c r="O1009" s="226"/>
      <c r="P1009" s="226"/>
      <c r="Q1009" s="226"/>
      <c r="R1009" s="226"/>
      <c r="S1009" s="226"/>
      <c r="T1009" s="225"/>
      <c r="AT1009" s="224" t="s">
        <v>115</v>
      </c>
      <c r="AU1009" s="224" t="s">
        <v>42</v>
      </c>
      <c r="AV1009" s="223" t="s">
        <v>42</v>
      </c>
      <c r="AW1009" s="223" t="s">
        <v>19</v>
      </c>
      <c r="AX1009" s="223" t="s">
        <v>37</v>
      </c>
      <c r="AY1009" s="224" t="s">
        <v>106</v>
      </c>
    </row>
    <row r="1010" spans="2:65" s="223" customFormat="1" x14ac:dyDescent="0.3">
      <c r="B1010" s="228"/>
      <c r="D1010" s="232" t="s">
        <v>115</v>
      </c>
      <c r="E1010" s="224" t="s">
        <v>1</v>
      </c>
      <c r="F1010" s="231" t="s">
        <v>1247</v>
      </c>
      <c r="H1010" s="230">
        <v>5.28</v>
      </c>
      <c r="I1010" s="229"/>
      <c r="L1010" s="228"/>
      <c r="M1010" s="227"/>
      <c r="N1010" s="226"/>
      <c r="O1010" s="226"/>
      <c r="P1010" s="226"/>
      <c r="Q1010" s="226"/>
      <c r="R1010" s="226"/>
      <c r="S1010" s="226"/>
      <c r="T1010" s="225"/>
      <c r="AT1010" s="224" t="s">
        <v>115</v>
      </c>
      <c r="AU1010" s="224" t="s">
        <v>42</v>
      </c>
      <c r="AV1010" s="223" t="s">
        <v>42</v>
      </c>
      <c r="AW1010" s="223" t="s">
        <v>19</v>
      </c>
      <c r="AX1010" s="223" t="s">
        <v>37</v>
      </c>
      <c r="AY1010" s="224" t="s">
        <v>106</v>
      </c>
    </row>
    <row r="1011" spans="2:65" s="223" customFormat="1" x14ac:dyDescent="0.3">
      <c r="B1011" s="228"/>
      <c r="D1011" s="232" t="s">
        <v>115</v>
      </c>
      <c r="E1011" s="224" t="s">
        <v>1</v>
      </c>
      <c r="F1011" s="231" t="s">
        <v>1248</v>
      </c>
      <c r="H1011" s="230">
        <v>5.6</v>
      </c>
      <c r="I1011" s="229"/>
      <c r="L1011" s="228"/>
      <c r="M1011" s="227"/>
      <c r="N1011" s="226"/>
      <c r="O1011" s="226"/>
      <c r="P1011" s="226"/>
      <c r="Q1011" s="226"/>
      <c r="R1011" s="226"/>
      <c r="S1011" s="226"/>
      <c r="T1011" s="225"/>
      <c r="AT1011" s="224" t="s">
        <v>115</v>
      </c>
      <c r="AU1011" s="224" t="s">
        <v>42</v>
      </c>
      <c r="AV1011" s="223" t="s">
        <v>42</v>
      </c>
      <c r="AW1011" s="223" t="s">
        <v>19</v>
      </c>
      <c r="AX1011" s="223" t="s">
        <v>37</v>
      </c>
      <c r="AY1011" s="224" t="s">
        <v>106</v>
      </c>
    </row>
    <row r="1012" spans="2:65" s="239" customFormat="1" x14ac:dyDescent="0.3">
      <c r="B1012" s="244"/>
      <c r="D1012" s="232" t="s">
        <v>115</v>
      </c>
      <c r="E1012" s="240" t="s">
        <v>1</v>
      </c>
      <c r="F1012" s="246" t="s">
        <v>281</v>
      </c>
      <c r="H1012" s="240" t="s">
        <v>1</v>
      </c>
      <c r="I1012" s="245"/>
      <c r="L1012" s="244"/>
      <c r="M1012" s="243"/>
      <c r="N1012" s="242"/>
      <c r="O1012" s="242"/>
      <c r="P1012" s="242"/>
      <c r="Q1012" s="242"/>
      <c r="R1012" s="242"/>
      <c r="S1012" s="242"/>
      <c r="T1012" s="241"/>
      <c r="AT1012" s="240" t="s">
        <v>115</v>
      </c>
      <c r="AU1012" s="240" t="s">
        <v>42</v>
      </c>
      <c r="AV1012" s="239" t="s">
        <v>38</v>
      </c>
      <c r="AW1012" s="239" t="s">
        <v>19</v>
      </c>
      <c r="AX1012" s="239" t="s">
        <v>37</v>
      </c>
      <c r="AY1012" s="240" t="s">
        <v>106</v>
      </c>
    </row>
    <row r="1013" spans="2:65" s="223" customFormat="1" x14ac:dyDescent="0.3">
      <c r="B1013" s="228"/>
      <c r="D1013" s="232" t="s">
        <v>115</v>
      </c>
      <c r="E1013" s="224" t="s">
        <v>1</v>
      </c>
      <c r="F1013" s="231" t="s">
        <v>1249</v>
      </c>
      <c r="H1013" s="230">
        <v>10.56</v>
      </c>
      <c r="I1013" s="229"/>
      <c r="L1013" s="228"/>
      <c r="M1013" s="227"/>
      <c r="N1013" s="226"/>
      <c r="O1013" s="226"/>
      <c r="P1013" s="226"/>
      <c r="Q1013" s="226"/>
      <c r="R1013" s="226"/>
      <c r="S1013" s="226"/>
      <c r="T1013" s="225"/>
      <c r="AT1013" s="224" t="s">
        <v>115</v>
      </c>
      <c r="AU1013" s="224" t="s">
        <v>42</v>
      </c>
      <c r="AV1013" s="223" t="s">
        <v>42</v>
      </c>
      <c r="AW1013" s="223" t="s">
        <v>19</v>
      </c>
      <c r="AX1013" s="223" t="s">
        <v>37</v>
      </c>
      <c r="AY1013" s="224" t="s">
        <v>106</v>
      </c>
    </row>
    <row r="1014" spans="2:65" s="223" customFormat="1" x14ac:dyDescent="0.3">
      <c r="B1014" s="228"/>
      <c r="D1014" s="232" t="s">
        <v>115</v>
      </c>
      <c r="E1014" s="224" t="s">
        <v>1</v>
      </c>
      <c r="F1014" s="231" t="s">
        <v>1250</v>
      </c>
      <c r="H1014" s="230">
        <v>5.32</v>
      </c>
      <c r="I1014" s="229"/>
      <c r="L1014" s="228"/>
      <c r="M1014" s="227"/>
      <c r="N1014" s="226"/>
      <c r="O1014" s="226"/>
      <c r="P1014" s="226"/>
      <c r="Q1014" s="226"/>
      <c r="R1014" s="226"/>
      <c r="S1014" s="226"/>
      <c r="T1014" s="225"/>
      <c r="AT1014" s="224" t="s">
        <v>115</v>
      </c>
      <c r="AU1014" s="224" t="s">
        <v>42</v>
      </c>
      <c r="AV1014" s="223" t="s">
        <v>42</v>
      </c>
      <c r="AW1014" s="223" t="s">
        <v>19</v>
      </c>
      <c r="AX1014" s="223" t="s">
        <v>37</v>
      </c>
      <c r="AY1014" s="224" t="s">
        <v>106</v>
      </c>
    </row>
    <row r="1015" spans="2:65" s="223" customFormat="1" x14ac:dyDescent="0.3">
      <c r="B1015" s="228"/>
      <c r="D1015" s="232" t="s">
        <v>115</v>
      </c>
      <c r="E1015" s="224" t="s">
        <v>1</v>
      </c>
      <c r="F1015" s="231" t="s">
        <v>1251</v>
      </c>
      <c r="H1015" s="230">
        <v>1.33</v>
      </c>
      <c r="I1015" s="229"/>
      <c r="L1015" s="228"/>
      <c r="M1015" s="227"/>
      <c r="N1015" s="226"/>
      <c r="O1015" s="226"/>
      <c r="P1015" s="226"/>
      <c r="Q1015" s="226"/>
      <c r="R1015" s="226"/>
      <c r="S1015" s="226"/>
      <c r="T1015" s="225"/>
      <c r="AT1015" s="224" t="s">
        <v>115</v>
      </c>
      <c r="AU1015" s="224" t="s">
        <v>42</v>
      </c>
      <c r="AV1015" s="223" t="s">
        <v>42</v>
      </c>
      <c r="AW1015" s="223" t="s">
        <v>19</v>
      </c>
      <c r="AX1015" s="223" t="s">
        <v>37</v>
      </c>
      <c r="AY1015" s="224" t="s">
        <v>106</v>
      </c>
    </row>
    <row r="1016" spans="2:65" s="223" customFormat="1" x14ac:dyDescent="0.3">
      <c r="B1016" s="228"/>
      <c r="D1016" s="232" t="s">
        <v>115</v>
      </c>
      <c r="E1016" s="224" t="s">
        <v>1</v>
      </c>
      <c r="F1016" s="231" t="s">
        <v>1252</v>
      </c>
      <c r="H1016" s="230">
        <v>3.9</v>
      </c>
      <c r="I1016" s="229"/>
      <c r="L1016" s="228"/>
      <c r="M1016" s="227"/>
      <c r="N1016" s="226"/>
      <c r="O1016" s="226"/>
      <c r="P1016" s="226"/>
      <c r="Q1016" s="226"/>
      <c r="R1016" s="226"/>
      <c r="S1016" s="226"/>
      <c r="T1016" s="225"/>
      <c r="AT1016" s="224" t="s">
        <v>115</v>
      </c>
      <c r="AU1016" s="224" t="s">
        <v>42</v>
      </c>
      <c r="AV1016" s="223" t="s">
        <v>42</v>
      </c>
      <c r="AW1016" s="223" t="s">
        <v>19</v>
      </c>
      <c r="AX1016" s="223" t="s">
        <v>37</v>
      </c>
      <c r="AY1016" s="224" t="s">
        <v>106</v>
      </c>
    </row>
    <row r="1017" spans="2:65" s="223" customFormat="1" x14ac:dyDescent="0.3">
      <c r="B1017" s="228"/>
      <c r="D1017" s="236" t="s">
        <v>115</v>
      </c>
      <c r="F1017" s="234" t="s">
        <v>1474</v>
      </c>
      <c r="H1017" s="233">
        <v>41.905999999999999</v>
      </c>
      <c r="I1017" s="229"/>
      <c r="L1017" s="228"/>
      <c r="M1017" s="227"/>
      <c r="N1017" s="226"/>
      <c r="O1017" s="226"/>
      <c r="P1017" s="226"/>
      <c r="Q1017" s="226"/>
      <c r="R1017" s="226"/>
      <c r="S1017" s="226"/>
      <c r="T1017" s="225"/>
      <c r="AT1017" s="224" t="s">
        <v>115</v>
      </c>
      <c r="AU1017" s="224" t="s">
        <v>42</v>
      </c>
      <c r="AV1017" s="223" t="s">
        <v>42</v>
      </c>
      <c r="AW1017" s="223" t="s">
        <v>2</v>
      </c>
      <c r="AX1017" s="223" t="s">
        <v>38</v>
      </c>
      <c r="AY1017" s="224" t="s">
        <v>106</v>
      </c>
    </row>
    <row r="1018" spans="2:65" s="184" customFormat="1" ht="22.5" customHeight="1" x14ac:dyDescent="0.3">
      <c r="B1018" s="203"/>
      <c r="C1018" s="202" t="s">
        <v>1528</v>
      </c>
      <c r="D1018" s="202" t="s">
        <v>108</v>
      </c>
      <c r="E1018" s="201" t="s">
        <v>1476</v>
      </c>
      <c r="F1018" s="196" t="s">
        <v>1477</v>
      </c>
      <c r="G1018" s="200" t="s">
        <v>160</v>
      </c>
      <c r="H1018" s="199">
        <v>0.77900000000000003</v>
      </c>
      <c r="I1018" s="198"/>
      <c r="J1018" s="197">
        <f>ROUND(I1018*H1018,2)</f>
        <v>0</v>
      </c>
      <c r="K1018" s="196" t="s">
        <v>259</v>
      </c>
      <c r="L1018" s="185"/>
      <c r="M1018" s="195" t="s">
        <v>1</v>
      </c>
      <c r="N1018" s="220" t="s">
        <v>26</v>
      </c>
      <c r="O1018" s="219"/>
      <c r="P1018" s="218">
        <f>O1018*H1018</f>
        <v>0</v>
      </c>
      <c r="Q1018" s="218">
        <v>0</v>
      </c>
      <c r="R1018" s="218">
        <f>Q1018*H1018</f>
        <v>0</v>
      </c>
      <c r="S1018" s="218">
        <v>0</v>
      </c>
      <c r="T1018" s="217">
        <f>S1018*H1018</f>
        <v>0</v>
      </c>
      <c r="AR1018" s="189" t="s">
        <v>189</v>
      </c>
      <c r="AT1018" s="189" t="s">
        <v>108</v>
      </c>
      <c r="AU1018" s="189" t="s">
        <v>42</v>
      </c>
      <c r="AY1018" s="189" t="s">
        <v>106</v>
      </c>
      <c r="BE1018" s="190">
        <f>IF(N1018="základní",J1018,0)</f>
        <v>0</v>
      </c>
      <c r="BF1018" s="190">
        <f>IF(N1018="snížená",J1018,0)</f>
        <v>0</v>
      </c>
      <c r="BG1018" s="190">
        <f>IF(N1018="zákl. přenesená",J1018,0)</f>
        <v>0</v>
      </c>
      <c r="BH1018" s="190">
        <f>IF(N1018="sníž. přenesená",J1018,0)</f>
        <v>0</v>
      </c>
      <c r="BI1018" s="190">
        <f>IF(N1018="nulová",J1018,0)</f>
        <v>0</v>
      </c>
      <c r="BJ1018" s="189" t="s">
        <v>38</v>
      </c>
      <c r="BK1018" s="190">
        <f>ROUND(I1018*H1018,2)</f>
        <v>0</v>
      </c>
      <c r="BL1018" s="189" t="s">
        <v>189</v>
      </c>
      <c r="BM1018" s="189" t="s">
        <v>1478</v>
      </c>
    </row>
    <row r="1019" spans="2:65" s="204" customFormat="1" ht="29.85" customHeight="1" x14ac:dyDescent="0.3">
      <c r="B1019" s="212"/>
      <c r="D1019" s="216" t="s">
        <v>36</v>
      </c>
      <c r="E1019" s="215" t="s">
        <v>1479</v>
      </c>
      <c r="F1019" s="215" t="s">
        <v>1480</v>
      </c>
      <c r="I1019" s="214"/>
      <c r="J1019" s="213">
        <f>BK1019</f>
        <v>0</v>
      </c>
      <c r="L1019" s="212"/>
      <c r="M1019" s="211"/>
      <c r="N1019" s="209"/>
      <c r="O1019" s="209"/>
      <c r="P1019" s="210">
        <f>SUM(P1020:P1043)</f>
        <v>0</v>
      </c>
      <c r="Q1019" s="209"/>
      <c r="R1019" s="210">
        <f>SUM(R1020:R1043)</f>
        <v>3.6350000000000002</v>
      </c>
      <c r="S1019" s="209"/>
      <c r="T1019" s="208">
        <f>SUM(T1020:T1043)</f>
        <v>0.76160000000000005</v>
      </c>
      <c r="AR1019" s="206" t="s">
        <v>42</v>
      </c>
      <c r="AT1019" s="207" t="s">
        <v>36</v>
      </c>
      <c r="AU1019" s="207" t="s">
        <v>38</v>
      </c>
      <c r="AY1019" s="206" t="s">
        <v>106</v>
      </c>
      <c r="BK1019" s="205">
        <f>SUM(BK1020:BK1043)</f>
        <v>0</v>
      </c>
    </row>
    <row r="1020" spans="2:65" s="184" customFormat="1" ht="22.5" customHeight="1" x14ac:dyDescent="0.3">
      <c r="B1020" s="203"/>
      <c r="C1020" s="202" t="s">
        <v>1532</v>
      </c>
      <c r="D1020" s="202" t="s">
        <v>108</v>
      </c>
      <c r="E1020" s="201" t="s">
        <v>1482</v>
      </c>
      <c r="F1020" s="196" t="s">
        <v>1483</v>
      </c>
      <c r="G1020" s="200" t="s">
        <v>208</v>
      </c>
      <c r="H1020" s="199">
        <v>1</v>
      </c>
      <c r="I1020" s="198"/>
      <c r="J1020" s="197">
        <f>ROUND(I1020*H1020,2)</f>
        <v>0</v>
      </c>
      <c r="K1020" s="196" t="s">
        <v>1</v>
      </c>
      <c r="L1020" s="185"/>
      <c r="M1020" s="195" t="s">
        <v>1</v>
      </c>
      <c r="N1020" s="220" t="s">
        <v>26</v>
      </c>
      <c r="O1020" s="219"/>
      <c r="P1020" s="218">
        <f>O1020*H1020</f>
        <v>0</v>
      </c>
      <c r="Q1020" s="218">
        <v>0</v>
      </c>
      <c r="R1020" s="218">
        <f>Q1020*H1020</f>
        <v>0</v>
      </c>
      <c r="S1020" s="218">
        <v>1.6E-2</v>
      </c>
      <c r="T1020" s="217">
        <f>S1020*H1020</f>
        <v>1.6E-2</v>
      </c>
      <c r="AR1020" s="189" t="s">
        <v>189</v>
      </c>
      <c r="AT1020" s="189" t="s">
        <v>108</v>
      </c>
      <c r="AU1020" s="189" t="s">
        <v>42</v>
      </c>
      <c r="AY1020" s="189" t="s">
        <v>106</v>
      </c>
      <c r="BE1020" s="190">
        <f>IF(N1020="základní",J1020,0)</f>
        <v>0</v>
      </c>
      <c r="BF1020" s="190">
        <f>IF(N1020="snížená",J1020,0)</f>
        <v>0</v>
      </c>
      <c r="BG1020" s="190">
        <f>IF(N1020="zákl. přenesená",J1020,0)</f>
        <v>0</v>
      </c>
      <c r="BH1020" s="190">
        <f>IF(N1020="sníž. přenesená",J1020,0)</f>
        <v>0</v>
      </c>
      <c r="BI1020" s="190">
        <f>IF(N1020="nulová",J1020,0)</f>
        <v>0</v>
      </c>
      <c r="BJ1020" s="189" t="s">
        <v>38</v>
      </c>
      <c r="BK1020" s="190">
        <f>ROUND(I1020*H1020,2)</f>
        <v>0</v>
      </c>
      <c r="BL1020" s="189" t="s">
        <v>189</v>
      </c>
      <c r="BM1020" s="189" t="s">
        <v>1484</v>
      </c>
    </row>
    <row r="1021" spans="2:65" s="184" customFormat="1" ht="22.5" customHeight="1" x14ac:dyDescent="0.3">
      <c r="B1021" s="203"/>
      <c r="C1021" s="202" t="s">
        <v>1536</v>
      </c>
      <c r="D1021" s="202" t="s">
        <v>108</v>
      </c>
      <c r="E1021" s="201" t="s">
        <v>1486</v>
      </c>
      <c r="F1021" s="196" t="s">
        <v>1487</v>
      </c>
      <c r="G1021" s="200" t="s">
        <v>335</v>
      </c>
      <c r="H1021" s="199">
        <v>12.6</v>
      </c>
      <c r="I1021" s="198"/>
      <c r="J1021" s="197">
        <f>ROUND(I1021*H1021,2)</f>
        <v>0</v>
      </c>
      <c r="K1021" s="196" t="s">
        <v>259</v>
      </c>
      <c r="L1021" s="185"/>
      <c r="M1021" s="195" t="s">
        <v>1</v>
      </c>
      <c r="N1021" s="220" t="s">
        <v>26</v>
      </c>
      <c r="O1021" s="219"/>
      <c r="P1021" s="218">
        <f>O1021*H1021</f>
        <v>0</v>
      </c>
      <c r="Q1021" s="218">
        <v>0</v>
      </c>
      <c r="R1021" s="218">
        <f>Q1021*H1021</f>
        <v>0</v>
      </c>
      <c r="S1021" s="218">
        <v>1.6E-2</v>
      </c>
      <c r="T1021" s="217">
        <f>S1021*H1021</f>
        <v>0.2016</v>
      </c>
      <c r="AR1021" s="189" t="s">
        <v>189</v>
      </c>
      <c r="AT1021" s="189" t="s">
        <v>108</v>
      </c>
      <c r="AU1021" s="189" t="s">
        <v>42</v>
      </c>
      <c r="AY1021" s="189" t="s">
        <v>106</v>
      </c>
      <c r="BE1021" s="190">
        <f>IF(N1021="základní",J1021,0)</f>
        <v>0</v>
      </c>
      <c r="BF1021" s="190">
        <f>IF(N1021="snížená",J1021,0)</f>
        <v>0</v>
      </c>
      <c r="BG1021" s="190">
        <f>IF(N1021="zákl. přenesená",J1021,0)</f>
        <v>0</v>
      </c>
      <c r="BH1021" s="190">
        <f>IF(N1021="sníž. přenesená",J1021,0)</f>
        <v>0</v>
      </c>
      <c r="BI1021" s="190">
        <f>IF(N1021="nulová",J1021,0)</f>
        <v>0</v>
      </c>
      <c r="BJ1021" s="189" t="s">
        <v>38</v>
      </c>
      <c r="BK1021" s="190">
        <f>ROUND(I1021*H1021,2)</f>
        <v>0</v>
      </c>
      <c r="BL1021" s="189" t="s">
        <v>189</v>
      </c>
      <c r="BM1021" s="189" t="s">
        <v>1488</v>
      </c>
    </row>
    <row r="1022" spans="2:65" s="239" customFormat="1" x14ac:dyDescent="0.3">
      <c r="B1022" s="244"/>
      <c r="D1022" s="232" t="s">
        <v>115</v>
      </c>
      <c r="E1022" s="240" t="s">
        <v>1</v>
      </c>
      <c r="F1022" s="246" t="s">
        <v>1447</v>
      </c>
      <c r="H1022" s="240" t="s">
        <v>1</v>
      </c>
      <c r="I1022" s="245"/>
      <c r="L1022" s="244"/>
      <c r="M1022" s="243"/>
      <c r="N1022" s="242"/>
      <c r="O1022" s="242"/>
      <c r="P1022" s="242"/>
      <c r="Q1022" s="242"/>
      <c r="R1022" s="242"/>
      <c r="S1022" s="242"/>
      <c r="T1022" s="241"/>
      <c r="AT1022" s="240" t="s">
        <v>115</v>
      </c>
      <c r="AU1022" s="240" t="s">
        <v>42</v>
      </c>
      <c r="AV1022" s="239" t="s">
        <v>38</v>
      </c>
      <c r="AW1022" s="239" t="s">
        <v>19</v>
      </c>
      <c r="AX1022" s="239" t="s">
        <v>37</v>
      </c>
      <c r="AY1022" s="240" t="s">
        <v>106</v>
      </c>
    </row>
    <row r="1023" spans="2:65" s="223" customFormat="1" x14ac:dyDescent="0.3">
      <c r="B1023" s="228"/>
      <c r="D1023" s="232" t="s">
        <v>115</v>
      </c>
      <c r="E1023" s="224" t="s">
        <v>1</v>
      </c>
      <c r="F1023" s="231" t="s">
        <v>1489</v>
      </c>
      <c r="H1023" s="230">
        <v>9.6</v>
      </c>
      <c r="I1023" s="229"/>
      <c r="L1023" s="228"/>
      <c r="M1023" s="227"/>
      <c r="N1023" s="226"/>
      <c r="O1023" s="226"/>
      <c r="P1023" s="226"/>
      <c r="Q1023" s="226"/>
      <c r="R1023" s="226"/>
      <c r="S1023" s="226"/>
      <c r="T1023" s="225"/>
      <c r="AT1023" s="224" t="s">
        <v>115</v>
      </c>
      <c r="AU1023" s="224" t="s">
        <v>42</v>
      </c>
      <c r="AV1023" s="223" t="s">
        <v>42</v>
      </c>
      <c r="AW1023" s="223" t="s">
        <v>19</v>
      </c>
      <c r="AX1023" s="223" t="s">
        <v>37</v>
      </c>
      <c r="AY1023" s="224" t="s">
        <v>106</v>
      </c>
    </row>
    <row r="1024" spans="2:65" s="223" customFormat="1" x14ac:dyDescent="0.3">
      <c r="B1024" s="228"/>
      <c r="D1024" s="236" t="s">
        <v>115</v>
      </c>
      <c r="E1024" s="235" t="s">
        <v>1</v>
      </c>
      <c r="F1024" s="234" t="s">
        <v>1490</v>
      </c>
      <c r="H1024" s="233">
        <v>3</v>
      </c>
      <c r="I1024" s="229"/>
      <c r="L1024" s="228"/>
      <c r="M1024" s="227"/>
      <c r="N1024" s="226"/>
      <c r="O1024" s="226"/>
      <c r="P1024" s="226"/>
      <c r="Q1024" s="226"/>
      <c r="R1024" s="226"/>
      <c r="S1024" s="226"/>
      <c r="T1024" s="225"/>
      <c r="AT1024" s="224" t="s">
        <v>115</v>
      </c>
      <c r="AU1024" s="224" t="s">
        <v>42</v>
      </c>
      <c r="AV1024" s="223" t="s">
        <v>42</v>
      </c>
      <c r="AW1024" s="223" t="s">
        <v>19</v>
      </c>
      <c r="AX1024" s="223" t="s">
        <v>37</v>
      </c>
      <c r="AY1024" s="224" t="s">
        <v>106</v>
      </c>
    </row>
    <row r="1025" spans="2:65" s="184" customFormat="1" ht="22.5" customHeight="1" x14ac:dyDescent="0.3">
      <c r="B1025" s="203"/>
      <c r="C1025" s="202" t="s">
        <v>1540</v>
      </c>
      <c r="D1025" s="202" t="s">
        <v>108</v>
      </c>
      <c r="E1025" s="201" t="s">
        <v>1492</v>
      </c>
      <c r="F1025" s="196" t="s">
        <v>1493</v>
      </c>
      <c r="G1025" s="200" t="s">
        <v>258</v>
      </c>
      <c r="H1025" s="199">
        <v>3</v>
      </c>
      <c r="I1025" s="198"/>
      <c r="J1025" s="197">
        <f>ROUND(I1025*H1025,2)</f>
        <v>0</v>
      </c>
      <c r="K1025" s="196" t="s">
        <v>1</v>
      </c>
      <c r="L1025" s="185"/>
      <c r="M1025" s="195" t="s">
        <v>1</v>
      </c>
      <c r="N1025" s="220" t="s">
        <v>26</v>
      </c>
      <c r="O1025" s="219"/>
      <c r="P1025" s="218">
        <f>O1025*H1025</f>
        <v>0</v>
      </c>
      <c r="Q1025" s="218">
        <v>0</v>
      </c>
      <c r="R1025" s="218">
        <f>Q1025*H1025</f>
        <v>0</v>
      </c>
      <c r="S1025" s="218">
        <v>1.6E-2</v>
      </c>
      <c r="T1025" s="217">
        <f>S1025*H1025</f>
        <v>4.8000000000000001E-2</v>
      </c>
      <c r="AR1025" s="189" t="s">
        <v>189</v>
      </c>
      <c r="AT1025" s="189" t="s">
        <v>108</v>
      </c>
      <c r="AU1025" s="189" t="s">
        <v>42</v>
      </c>
      <c r="AY1025" s="189" t="s">
        <v>106</v>
      </c>
      <c r="BE1025" s="190">
        <f>IF(N1025="základní",J1025,0)</f>
        <v>0</v>
      </c>
      <c r="BF1025" s="190">
        <f>IF(N1025="snížená",J1025,0)</f>
        <v>0</v>
      </c>
      <c r="BG1025" s="190">
        <f>IF(N1025="zákl. přenesená",J1025,0)</f>
        <v>0</v>
      </c>
      <c r="BH1025" s="190">
        <f>IF(N1025="sníž. přenesená",J1025,0)</f>
        <v>0</v>
      </c>
      <c r="BI1025" s="190">
        <f>IF(N1025="nulová",J1025,0)</f>
        <v>0</v>
      </c>
      <c r="BJ1025" s="189" t="s">
        <v>38</v>
      </c>
      <c r="BK1025" s="190">
        <f>ROUND(I1025*H1025,2)</f>
        <v>0</v>
      </c>
      <c r="BL1025" s="189" t="s">
        <v>189</v>
      </c>
      <c r="BM1025" s="189" t="s">
        <v>1494</v>
      </c>
    </row>
    <row r="1026" spans="2:65" s="184" customFormat="1" ht="22.5" customHeight="1" x14ac:dyDescent="0.3">
      <c r="B1026" s="203"/>
      <c r="C1026" s="202" t="s">
        <v>1544</v>
      </c>
      <c r="D1026" s="202" t="s">
        <v>108</v>
      </c>
      <c r="E1026" s="201" t="s">
        <v>1496</v>
      </c>
      <c r="F1026" s="196" t="s">
        <v>1497</v>
      </c>
      <c r="G1026" s="200" t="s">
        <v>258</v>
      </c>
      <c r="H1026" s="199">
        <v>10</v>
      </c>
      <c r="I1026" s="198"/>
      <c r="J1026" s="197">
        <f>ROUND(I1026*H1026,2)</f>
        <v>0</v>
      </c>
      <c r="K1026" s="196" t="s">
        <v>1</v>
      </c>
      <c r="L1026" s="185"/>
      <c r="M1026" s="195" t="s">
        <v>1</v>
      </c>
      <c r="N1026" s="220" t="s">
        <v>26</v>
      </c>
      <c r="O1026" s="219"/>
      <c r="P1026" s="218">
        <f>O1026*H1026</f>
        <v>0</v>
      </c>
      <c r="Q1026" s="218">
        <v>0</v>
      </c>
      <c r="R1026" s="218">
        <f>Q1026*H1026</f>
        <v>0</v>
      </c>
      <c r="S1026" s="218">
        <v>1.6E-2</v>
      </c>
      <c r="T1026" s="217">
        <f>S1026*H1026</f>
        <v>0.16</v>
      </c>
      <c r="AR1026" s="189" t="s">
        <v>189</v>
      </c>
      <c r="AT1026" s="189" t="s">
        <v>108</v>
      </c>
      <c r="AU1026" s="189" t="s">
        <v>42</v>
      </c>
      <c r="AY1026" s="189" t="s">
        <v>106</v>
      </c>
      <c r="BE1026" s="190">
        <f>IF(N1026="základní",J1026,0)</f>
        <v>0</v>
      </c>
      <c r="BF1026" s="190">
        <f>IF(N1026="snížená",J1026,0)</f>
        <v>0</v>
      </c>
      <c r="BG1026" s="190">
        <f>IF(N1026="zákl. přenesená",J1026,0)</f>
        <v>0</v>
      </c>
      <c r="BH1026" s="190">
        <f>IF(N1026="sníž. přenesená",J1026,0)</f>
        <v>0</v>
      </c>
      <c r="BI1026" s="190">
        <f>IF(N1026="nulová",J1026,0)</f>
        <v>0</v>
      </c>
      <c r="BJ1026" s="189" t="s">
        <v>38</v>
      </c>
      <c r="BK1026" s="190">
        <f>ROUND(I1026*H1026,2)</f>
        <v>0</v>
      </c>
      <c r="BL1026" s="189" t="s">
        <v>189</v>
      </c>
      <c r="BM1026" s="189" t="s">
        <v>1498</v>
      </c>
    </row>
    <row r="1027" spans="2:65" s="184" customFormat="1" ht="31.5" customHeight="1" x14ac:dyDescent="0.3">
      <c r="B1027" s="203"/>
      <c r="C1027" s="202" t="s">
        <v>1548</v>
      </c>
      <c r="D1027" s="202" t="s">
        <v>108</v>
      </c>
      <c r="E1027" s="201" t="s">
        <v>1500</v>
      </c>
      <c r="F1027" s="196" t="s">
        <v>1501</v>
      </c>
      <c r="G1027" s="200" t="s">
        <v>258</v>
      </c>
      <c r="H1027" s="199">
        <v>6</v>
      </c>
      <c r="I1027" s="198"/>
      <c r="J1027" s="197">
        <f>ROUND(I1027*H1027,2)</f>
        <v>0</v>
      </c>
      <c r="K1027" s="196" t="s">
        <v>1</v>
      </c>
      <c r="L1027" s="185"/>
      <c r="M1027" s="195" t="s">
        <v>1</v>
      </c>
      <c r="N1027" s="220" t="s">
        <v>26</v>
      </c>
      <c r="O1027" s="219"/>
      <c r="P1027" s="218">
        <f>O1027*H1027</f>
        <v>0</v>
      </c>
      <c r="Q1027" s="218">
        <v>0</v>
      </c>
      <c r="R1027" s="218">
        <f>Q1027*H1027</f>
        <v>0</v>
      </c>
      <c r="S1027" s="218">
        <v>1.6E-2</v>
      </c>
      <c r="T1027" s="217">
        <f>S1027*H1027</f>
        <v>9.6000000000000002E-2</v>
      </c>
      <c r="AR1027" s="189" t="s">
        <v>189</v>
      </c>
      <c r="AT1027" s="189" t="s">
        <v>108</v>
      </c>
      <c r="AU1027" s="189" t="s">
        <v>42</v>
      </c>
      <c r="AY1027" s="189" t="s">
        <v>106</v>
      </c>
      <c r="BE1027" s="190">
        <f>IF(N1027="základní",J1027,0)</f>
        <v>0</v>
      </c>
      <c r="BF1027" s="190">
        <f>IF(N1027="snížená",J1027,0)</f>
        <v>0</v>
      </c>
      <c r="BG1027" s="190">
        <f>IF(N1027="zákl. přenesená",J1027,0)</f>
        <v>0</v>
      </c>
      <c r="BH1027" s="190">
        <f>IF(N1027="sníž. přenesená",J1027,0)</f>
        <v>0</v>
      </c>
      <c r="BI1027" s="190">
        <f>IF(N1027="nulová",J1027,0)</f>
        <v>0</v>
      </c>
      <c r="BJ1027" s="189" t="s">
        <v>38</v>
      </c>
      <c r="BK1027" s="190">
        <f>ROUND(I1027*H1027,2)</f>
        <v>0</v>
      </c>
      <c r="BL1027" s="189" t="s">
        <v>189</v>
      </c>
      <c r="BM1027" s="189" t="s">
        <v>1502</v>
      </c>
    </row>
    <row r="1028" spans="2:65" s="184" customFormat="1" ht="31.5" customHeight="1" x14ac:dyDescent="0.3">
      <c r="B1028" s="203"/>
      <c r="C1028" s="202" t="s">
        <v>1554</v>
      </c>
      <c r="D1028" s="202" t="s">
        <v>108</v>
      </c>
      <c r="E1028" s="201" t="s">
        <v>1504</v>
      </c>
      <c r="F1028" s="196" t="s">
        <v>1505</v>
      </c>
      <c r="G1028" s="200" t="s">
        <v>258</v>
      </c>
      <c r="H1028" s="199">
        <v>5</v>
      </c>
      <c r="I1028" s="198"/>
      <c r="J1028" s="197">
        <f>ROUND(I1028*H1028,2)</f>
        <v>0</v>
      </c>
      <c r="K1028" s="196" t="s">
        <v>1</v>
      </c>
      <c r="L1028" s="185"/>
      <c r="M1028" s="195" t="s">
        <v>1</v>
      </c>
      <c r="N1028" s="220" t="s">
        <v>26</v>
      </c>
      <c r="O1028" s="219"/>
      <c r="P1028" s="218">
        <f>O1028*H1028</f>
        <v>0</v>
      </c>
      <c r="Q1028" s="218">
        <v>0</v>
      </c>
      <c r="R1028" s="218">
        <f>Q1028*H1028</f>
        <v>0</v>
      </c>
      <c r="S1028" s="218">
        <v>1.6E-2</v>
      </c>
      <c r="T1028" s="217">
        <f>S1028*H1028</f>
        <v>0.08</v>
      </c>
      <c r="AR1028" s="189" t="s">
        <v>189</v>
      </c>
      <c r="AT1028" s="189" t="s">
        <v>108</v>
      </c>
      <c r="AU1028" s="189" t="s">
        <v>42</v>
      </c>
      <c r="AY1028" s="189" t="s">
        <v>106</v>
      </c>
      <c r="BE1028" s="190">
        <f>IF(N1028="základní",J1028,0)</f>
        <v>0</v>
      </c>
      <c r="BF1028" s="190">
        <f>IF(N1028="snížená",J1028,0)</f>
        <v>0</v>
      </c>
      <c r="BG1028" s="190">
        <f>IF(N1028="zákl. přenesená",J1028,0)</f>
        <v>0</v>
      </c>
      <c r="BH1028" s="190">
        <f>IF(N1028="sníž. přenesená",J1028,0)</f>
        <v>0</v>
      </c>
      <c r="BI1028" s="190">
        <f>IF(N1028="nulová",J1028,0)</f>
        <v>0</v>
      </c>
      <c r="BJ1028" s="189" t="s">
        <v>38</v>
      </c>
      <c r="BK1028" s="190">
        <f>ROUND(I1028*H1028,2)</f>
        <v>0</v>
      </c>
      <c r="BL1028" s="189" t="s">
        <v>189</v>
      </c>
      <c r="BM1028" s="189" t="s">
        <v>1506</v>
      </c>
    </row>
    <row r="1029" spans="2:65" s="184" customFormat="1" ht="31.5" customHeight="1" x14ac:dyDescent="0.3">
      <c r="B1029" s="203"/>
      <c r="C1029" s="202" t="s">
        <v>1559</v>
      </c>
      <c r="D1029" s="202" t="s">
        <v>108</v>
      </c>
      <c r="E1029" s="201" t="s">
        <v>1508</v>
      </c>
      <c r="F1029" s="196" t="s">
        <v>1509</v>
      </c>
      <c r="G1029" s="200" t="s">
        <v>258</v>
      </c>
      <c r="H1029" s="199">
        <v>1</v>
      </c>
      <c r="I1029" s="198"/>
      <c r="J1029" s="197">
        <f>ROUND(I1029*H1029,2)</f>
        <v>0</v>
      </c>
      <c r="K1029" s="196" t="s">
        <v>1</v>
      </c>
      <c r="L1029" s="185"/>
      <c r="M1029" s="195" t="s">
        <v>1</v>
      </c>
      <c r="N1029" s="220" t="s">
        <v>26</v>
      </c>
      <c r="O1029" s="219"/>
      <c r="P1029" s="218">
        <f>O1029*H1029</f>
        <v>0</v>
      </c>
      <c r="Q1029" s="218">
        <v>0</v>
      </c>
      <c r="R1029" s="218">
        <f>Q1029*H1029</f>
        <v>0</v>
      </c>
      <c r="S1029" s="218">
        <v>1.6E-2</v>
      </c>
      <c r="T1029" s="217">
        <f>S1029*H1029</f>
        <v>1.6E-2</v>
      </c>
      <c r="AR1029" s="189" t="s">
        <v>189</v>
      </c>
      <c r="AT1029" s="189" t="s">
        <v>108</v>
      </c>
      <c r="AU1029" s="189" t="s">
        <v>42</v>
      </c>
      <c r="AY1029" s="189" t="s">
        <v>106</v>
      </c>
      <c r="BE1029" s="190">
        <f>IF(N1029="základní",J1029,0)</f>
        <v>0</v>
      </c>
      <c r="BF1029" s="190">
        <f>IF(N1029="snížená",J1029,0)</f>
        <v>0</v>
      </c>
      <c r="BG1029" s="190">
        <f>IF(N1029="zákl. přenesená",J1029,0)</f>
        <v>0</v>
      </c>
      <c r="BH1029" s="190">
        <f>IF(N1029="sníž. přenesená",J1029,0)</f>
        <v>0</v>
      </c>
      <c r="BI1029" s="190">
        <f>IF(N1029="nulová",J1029,0)</f>
        <v>0</v>
      </c>
      <c r="BJ1029" s="189" t="s">
        <v>38</v>
      </c>
      <c r="BK1029" s="190">
        <f>ROUND(I1029*H1029,2)</f>
        <v>0</v>
      </c>
      <c r="BL1029" s="189" t="s">
        <v>189</v>
      </c>
      <c r="BM1029" s="189" t="s">
        <v>1510</v>
      </c>
    </row>
    <row r="1030" spans="2:65" s="184" customFormat="1" ht="31.5" customHeight="1" x14ac:dyDescent="0.3">
      <c r="B1030" s="203"/>
      <c r="C1030" s="202" t="s">
        <v>1564</v>
      </c>
      <c r="D1030" s="202" t="s">
        <v>108</v>
      </c>
      <c r="E1030" s="201" t="s">
        <v>1512</v>
      </c>
      <c r="F1030" s="196" t="s">
        <v>1513</v>
      </c>
      <c r="G1030" s="200" t="s">
        <v>258</v>
      </c>
      <c r="H1030" s="199">
        <v>4</v>
      </c>
      <c r="I1030" s="198"/>
      <c r="J1030" s="197">
        <f>ROUND(I1030*H1030,2)</f>
        <v>0</v>
      </c>
      <c r="K1030" s="196" t="s">
        <v>1</v>
      </c>
      <c r="L1030" s="185"/>
      <c r="M1030" s="195" t="s">
        <v>1</v>
      </c>
      <c r="N1030" s="220" t="s">
        <v>26</v>
      </c>
      <c r="O1030" s="219"/>
      <c r="P1030" s="218">
        <f>O1030*H1030</f>
        <v>0</v>
      </c>
      <c r="Q1030" s="218">
        <v>0.02</v>
      </c>
      <c r="R1030" s="218">
        <f>Q1030*H1030</f>
        <v>0.08</v>
      </c>
      <c r="S1030" s="218">
        <v>1.6E-2</v>
      </c>
      <c r="T1030" s="217">
        <f>S1030*H1030</f>
        <v>6.4000000000000001E-2</v>
      </c>
      <c r="AR1030" s="189" t="s">
        <v>189</v>
      </c>
      <c r="AT1030" s="189" t="s">
        <v>108</v>
      </c>
      <c r="AU1030" s="189" t="s">
        <v>42</v>
      </c>
      <c r="AY1030" s="189" t="s">
        <v>106</v>
      </c>
      <c r="BE1030" s="190">
        <f>IF(N1030="základní",J1030,0)</f>
        <v>0</v>
      </c>
      <c r="BF1030" s="190">
        <f>IF(N1030="snížená",J1030,0)</f>
        <v>0</v>
      </c>
      <c r="BG1030" s="190">
        <f>IF(N1030="zákl. přenesená",J1030,0)</f>
        <v>0</v>
      </c>
      <c r="BH1030" s="190">
        <f>IF(N1030="sníž. přenesená",J1030,0)</f>
        <v>0</v>
      </c>
      <c r="BI1030" s="190">
        <f>IF(N1030="nulová",J1030,0)</f>
        <v>0</v>
      </c>
      <c r="BJ1030" s="189" t="s">
        <v>38</v>
      </c>
      <c r="BK1030" s="190">
        <f>ROUND(I1030*H1030,2)</f>
        <v>0</v>
      </c>
      <c r="BL1030" s="189" t="s">
        <v>189</v>
      </c>
      <c r="BM1030" s="189" t="s">
        <v>1514</v>
      </c>
    </row>
    <row r="1031" spans="2:65" s="184" customFormat="1" ht="40.5" x14ac:dyDescent="0.3">
      <c r="B1031" s="185"/>
      <c r="D1031" s="232" t="s">
        <v>223</v>
      </c>
      <c r="F1031" s="260" t="s">
        <v>1515</v>
      </c>
      <c r="I1031" s="259"/>
      <c r="L1031" s="185"/>
      <c r="M1031" s="258"/>
      <c r="N1031" s="219"/>
      <c r="O1031" s="219"/>
      <c r="P1031" s="219"/>
      <c r="Q1031" s="219"/>
      <c r="R1031" s="219"/>
      <c r="S1031" s="219"/>
      <c r="T1031" s="257"/>
      <c r="AT1031" s="189" t="s">
        <v>223</v>
      </c>
      <c r="AU1031" s="189" t="s">
        <v>42</v>
      </c>
    </row>
    <row r="1032" spans="2:65" s="223" customFormat="1" x14ac:dyDescent="0.3">
      <c r="B1032" s="228"/>
      <c r="D1032" s="236" t="s">
        <v>115</v>
      </c>
      <c r="E1032" s="235" t="s">
        <v>1</v>
      </c>
      <c r="F1032" s="234" t="s">
        <v>1516</v>
      </c>
      <c r="H1032" s="233">
        <v>4</v>
      </c>
      <c r="I1032" s="229"/>
      <c r="L1032" s="228"/>
      <c r="M1032" s="227"/>
      <c r="N1032" s="226"/>
      <c r="O1032" s="226"/>
      <c r="P1032" s="226"/>
      <c r="Q1032" s="226"/>
      <c r="R1032" s="226"/>
      <c r="S1032" s="226"/>
      <c r="T1032" s="225"/>
      <c r="AT1032" s="224" t="s">
        <v>115</v>
      </c>
      <c r="AU1032" s="224" t="s">
        <v>42</v>
      </c>
      <c r="AV1032" s="223" t="s">
        <v>42</v>
      </c>
      <c r="AW1032" s="223" t="s">
        <v>19</v>
      </c>
      <c r="AX1032" s="223" t="s">
        <v>37</v>
      </c>
      <c r="AY1032" s="224" t="s">
        <v>106</v>
      </c>
    </row>
    <row r="1033" spans="2:65" s="184" customFormat="1" ht="22.5" customHeight="1" x14ac:dyDescent="0.3">
      <c r="B1033" s="203"/>
      <c r="C1033" s="202" t="s">
        <v>1571</v>
      </c>
      <c r="D1033" s="202" t="s">
        <v>108</v>
      </c>
      <c r="E1033" s="201" t="s">
        <v>1518</v>
      </c>
      <c r="F1033" s="196" t="s">
        <v>1519</v>
      </c>
      <c r="G1033" s="200" t="s">
        <v>258</v>
      </c>
      <c r="H1033" s="199">
        <v>3</v>
      </c>
      <c r="I1033" s="198"/>
      <c r="J1033" s="197">
        <f>ROUND(I1033*H1033,2)</f>
        <v>0</v>
      </c>
      <c r="K1033" s="196" t="s">
        <v>1</v>
      </c>
      <c r="L1033" s="185"/>
      <c r="M1033" s="195" t="s">
        <v>1</v>
      </c>
      <c r="N1033" s="220" t="s">
        <v>26</v>
      </c>
      <c r="O1033" s="219"/>
      <c r="P1033" s="218">
        <f>O1033*H1033</f>
        <v>0</v>
      </c>
      <c r="Q1033" s="218">
        <v>0.02</v>
      </c>
      <c r="R1033" s="218">
        <f>Q1033*H1033</f>
        <v>0.06</v>
      </c>
      <c r="S1033" s="218">
        <v>1.6E-2</v>
      </c>
      <c r="T1033" s="217">
        <f>S1033*H1033</f>
        <v>4.8000000000000001E-2</v>
      </c>
      <c r="AR1033" s="189" t="s">
        <v>189</v>
      </c>
      <c r="AT1033" s="189" t="s">
        <v>108</v>
      </c>
      <c r="AU1033" s="189" t="s">
        <v>42</v>
      </c>
      <c r="AY1033" s="189" t="s">
        <v>106</v>
      </c>
      <c r="BE1033" s="190">
        <f>IF(N1033="základní",J1033,0)</f>
        <v>0</v>
      </c>
      <c r="BF1033" s="190">
        <f>IF(N1033="snížená",J1033,0)</f>
        <v>0</v>
      </c>
      <c r="BG1033" s="190">
        <f>IF(N1033="zákl. přenesená",J1033,0)</f>
        <v>0</v>
      </c>
      <c r="BH1033" s="190">
        <f>IF(N1033="sníž. přenesená",J1033,0)</f>
        <v>0</v>
      </c>
      <c r="BI1033" s="190">
        <f>IF(N1033="nulová",J1033,0)</f>
        <v>0</v>
      </c>
      <c r="BJ1033" s="189" t="s">
        <v>38</v>
      </c>
      <c r="BK1033" s="190">
        <f>ROUND(I1033*H1033,2)</f>
        <v>0</v>
      </c>
      <c r="BL1033" s="189" t="s">
        <v>189</v>
      </c>
      <c r="BM1033" s="189" t="s">
        <v>1520</v>
      </c>
    </row>
    <row r="1034" spans="2:65" s="223" customFormat="1" x14ac:dyDescent="0.3">
      <c r="B1034" s="228"/>
      <c r="D1034" s="232" t="s">
        <v>115</v>
      </c>
      <c r="E1034" s="224" t="s">
        <v>1</v>
      </c>
      <c r="F1034" s="231" t="s">
        <v>1521</v>
      </c>
      <c r="H1034" s="230">
        <v>1</v>
      </c>
      <c r="I1034" s="229"/>
      <c r="L1034" s="228"/>
      <c r="M1034" s="227"/>
      <c r="N1034" s="226"/>
      <c r="O1034" s="226"/>
      <c r="P1034" s="226"/>
      <c r="Q1034" s="226"/>
      <c r="R1034" s="226"/>
      <c r="S1034" s="226"/>
      <c r="T1034" s="225"/>
      <c r="AT1034" s="224" t="s">
        <v>115</v>
      </c>
      <c r="AU1034" s="224" t="s">
        <v>42</v>
      </c>
      <c r="AV1034" s="223" t="s">
        <v>42</v>
      </c>
      <c r="AW1034" s="223" t="s">
        <v>19</v>
      </c>
      <c r="AX1034" s="223" t="s">
        <v>37</v>
      </c>
      <c r="AY1034" s="224" t="s">
        <v>106</v>
      </c>
    </row>
    <row r="1035" spans="2:65" s="223" customFormat="1" x14ac:dyDescent="0.3">
      <c r="B1035" s="228"/>
      <c r="D1035" s="236" t="s">
        <v>115</v>
      </c>
      <c r="E1035" s="235" t="s">
        <v>1</v>
      </c>
      <c r="F1035" s="234" t="s">
        <v>1522</v>
      </c>
      <c r="H1035" s="233">
        <v>2</v>
      </c>
      <c r="I1035" s="229"/>
      <c r="L1035" s="228"/>
      <c r="M1035" s="227"/>
      <c r="N1035" s="226"/>
      <c r="O1035" s="226"/>
      <c r="P1035" s="226"/>
      <c r="Q1035" s="226"/>
      <c r="R1035" s="226"/>
      <c r="S1035" s="226"/>
      <c r="T1035" s="225"/>
      <c r="AT1035" s="224" t="s">
        <v>115</v>
      </c>
      <c r="AU1035" s="224" t="s">
        <v>42</v>
      </c>
      <c r="AV1035" s="223" t="s">
        <v>42</v>
      </c>
      <c r="AW1035" s="223" t="s">
        <v>19</v>
      </c>
      <c r="AX1035" s="223" t="s">
        <v>37</v>
      </c>
      <c r="AY1035" s="224" t="s">
        <v>106</v>
      </c>
    </row>
    <row r="1036" spans="2:65" s="184" customFormat="1" ht="22.5" customHeight="1" x14ac:dyDescent="0.3">
      <c r="B1036" s="203"/>
      <c r="C1036" s="202" t="s">
        <v>1576</v>
      </c>
      <c r="D1036" s="202" t="s">
        <v>108</v>
      </c>
      <c r="E1036" s="201" t="s">
        <v>1524</v>
      </c>
      <c r="F1036" s="196" t="s">
        <v>1525</v>
      </c>
      <c r="G1036" s="200" t="s">
        <v>258</v>
      </c>
      <c r="H1036" s="199">
        <v>2</v>
      </c>
      <c r="I1036" s="198"/>
      <c r="J1036" s="197">
        <f>ROUND(I1036*H1036,2)</f>
        <v>0</v>
      </c>
      <c r="K1036" s="196" t="s">
        <v>1</v>
      </c>
      <c r="L1036" s="185"/>
      <c r="M1036" s="195" t="s">
        <v>1</v>
      </c>
      <c r="N1036" s="220" t="s">
        <v>26</v>
      </c>
      <c r="O1036" s="219"/>
      <c r="P1036" s="218">
        <f>O1036*H1036</f>
        <v>0</v>
      </c>
      <c r="Q1036" s="218">
        <v>0.02</v>
      </c>
      <c r="R1036" s="218">
        <f>Q1036*H1036</f>
        <v>0.04</v>
      </c>
      <c r="S1036" s="218">
        <v>1.6E-2</v>
      </c>
      <c r="T1036" s="217">
        <f>S1036*H1036</f>
        <v>3.2000000000000001E-2</v>
      </c>
      <c r="AR1036" s="189" t="s">
        <v>189</v>
      </c>
      <c r="AT1036" s="189" t="s">
        <v>108</v>
      </c>
      <c r="AU1036" s="189" t="s">
        <v>42</v>
      </c>
      <c r="AY1036" s="189" t="s">
        <v>106</v>
      </c>
      <c r="BE1036" s="190">
        <f>IF(N1036="základní",J1036,0)</f>
        <v>0</v>
      </c>
      <c r="BF1036" s="190">
        <f>IF(N1036="snížená",J1036,0)</f>
        <v>0</v>
      </c>
      <c r="BG1036" s="190">
        <f>IF(N1036="zákl. přenesená",J1036,0)</f>
        <v>0</v>
      </c>
      <c r="BH1036" s="190">
        <f>IF(N1036="sníž. přenesená",J1036,0)</f>
        <v>0</v>
      </c>
      <c r="BI1036" s="190">
        <f>IF(N1036="nulová",J1036,0)</f>
        <v>0</v>
      </c>
      <c r="BJ1036" s="189" t="s">
        <v>38</v>
      </c>
      <c r="BK1036" s="190">
        <f>ROUND(I1036*H1036,2)</f>
        <v>0</v>
      </c>
      <c r="BL1036" s="189" t="s">
        <v>189</v>
      </c>
      <c r="BM1036" s="189" t="s">
        <v>1526</v>
      </c>
    </row>
    <row r="1037" spans="2:65" s="223" customFormat="1" x14ac:dyDescent="0.3">
      <c r="B1037" s="228"/>
      <c r="D1037" s="236" t="s">
        <v>115</v>
      </c>
      <c r="E1037" s="235" t="s">
        <v>1</v>
      </c>
      <c r="F1037" s="234" t="s">
        <v>1527</v>
      </c>
      <c r="H1037" s="233">
        <v>2</v>
      </c>
      <c r="I1037" s="229"/>
      <c r="L1037" s="228"/>
      <c r="M1037" s="227"/>
      <c r="N1037" s="226"/>
      <c r="O1037" s="226"/>
      <c r="P1037" s="226"/>
      <c r="Q1037" s="226"/>
      <c r="R1037" s="226"/>
      <c r="S1037" s="226"/>
      <c r="T1037" s="225"/>
      <c r="AT1037" s="224" t="s">
        <v>115</v>
      </c>
      <c r="AU1037" s="224" t="s">
        <v>42</v>
      </c>
      <c r="AV1037" s="223" t="s">
        <v>42</v>
      </c>
      <c r="AW1037" s="223" t="s">
        <v>19</v>
      </c>
      <c r="AX1037" s="223" t="s">
        <v>37</v>
      </c>
      <c r="AY1037" s="224" t="s">
        <v>106</v>
      </c>
    </row>
    <row r="1038" spans="2:65" s="184" customFormat="1" ht="31.5" customHeight="1" x14ac:dyDescent="0.3">
      <c r="B1038" s="203"/>
      <c r="C1038" s="202" t="s">
        <v>1581</v>
      </c>
      <c r="D1038" s="202" t="s">
        <v>108</v>
      </c>
      <c r="E1038" s="201" t="s">
        <v>1529</v>
      </c>
      <c r="F1038" s="196" t="s">
        <v>1530</v>
      </c>
      <c r="G1038" s="200" t="s">
        <v>258</v>
      </c>
      <c r="H1038" s="199">
        <v>4</v>
      </c>
      <c r="I1038" s="198"/>
      <c r="J1038" s="197">
        <f>ROUND(I1038*H1038,2)</f>
        <v>0</v>
      </c>
      <c r="K1038" s="196" t="s">
        <v>1</v>
      </c>
      <c r="L1038" s="185"/>
      <c r="M1038" s="195" t="s">
        <v>1</v>
      </c>
      <c r="N1038" s="220" t="s">
        <v>26</v>
      </c>
      <c r="O1038" s="219"/>
      <c r="P1038" s="218">
        <f>O1038*H1038</f>
        <v>0</v>
      </c>
      <c r="Q1038" s="218">
        <v>0.05</v>
      </c>
      <c r="R1038" s="218">
        <f>Q1038*H1038</f>
        <v>0.2</v>
      </c>
      <c r="S1038" s="218">
        <v>0</v>
      </c>
      <c r="T1038" s="217">
        <f>S1038*H1038</f>
        <v>0</v>
      </c>
      <c r="AR1038" s="189" t="s">
        <v>189</v>
      </c>
      <c r="AT1038" s="189" t="s">
        <v>108</v>
      </c>
      <c r="AU1038" s="189" t="s">
        <v>42</v>
      </c>
      <c r="AY1038" s="189" t="s">
        <v>106</v>
      </c>
      <c r="BE1038" s="190">
        <f>IF(N1038="základní",J1038,0)</f>
        <v>0</v>
      </c>
      <c r="BF1038" s="190">
        <f>IF(N1038="snížená",J1038,0)</f>
        <v>0</v>
      </c>
      <c r="BG1038" s="190">
        <f>IF(N1038="zákl. přenesená",J1038,0)</f>
        <v>0</v>
      </c>
      <c r="BH1038" s="190">
        <f>IF(N1038="sníž. přenesená",J1038,0)</f>
        <v>0</v>
      </c>
      <c r="BI1038" s="190">
        <f>IF(N1038="nulová",J1038,0)</f>
        <v>0</v>
      </c>
      <c r="BJ1038" s="189" t="s">
        <v>38</v>
      </c>
      <c r="BK1038" s="190">
        <f>ROUND(I1038*H1038,2)</f>
        <v>0</v>
      </c>
      <c r="BL1038" s="189" t="s">
        <v>189</v>
      </c>
      <c r="BM1038" s="189" t="s">
        <v>1531</v>
      </c>
    </row>
    <row r="1039" spans="2:65" s="184" customFormat="1" ht="57" customHeight="1" x14ac:dyDescent="0.3">
      <c r="B1039" s="203"/>
      <c r="C1039" s="202" t="s">
        <v>1586</v>
      </c>
      <c r="D1039" s="202" t="s">
        <v>108</v>
      </c>
      <c r="E1039" s="201" t="s">
        <v>1533</v>
      </c>
      <c r="F1039" s="196" t="s">
        <v>1534</v>
      </c>
      <c r="G1039" s="200" t="s">
        <v>258</v>
      </c>
      <c r="H1039" s="199">
        <v>1</v>
      </c>
      <c r="I1039" s="198"/>
      <c r="J1039" s="197">
        <f>ROUND(I1039*H1039,2)</f>
        <v>0</v>
      </c>
      <c r="K1039" s="196" t="s">
        <v>1</v>
      </c>
      <c r="L1039" s="185"/>
      <c r="M1039" s="195" t="s">
        <v>1</v>
      </c>
      <c r="N1039" s="220" t="s">
        <v>26</v>
      </c>
      <c r="O1039" s="219"/>
      <c r="P1039" s="218">
        <f>O1039*H1039</f>
        <v>0</v>
      </c>
      <c r="Q1039" s="218">
        <v>1.1499999999999999</v>
      </c>
      <c r="R1039" s="218">
        <f>Q1039*H1039</f>
        <v>1.1499999999999999</v>
      </c>
      <c r="S1039" s="218">
        <v>0</v>
      </c>
      <c r="T1039" s="217">
        <f>S1039*H1039</f>
        <v>0</v>
      </c>
      <c r="AR1039" s="189" t="s">
        <v>189</v>
      </c>
      <c r="AT1039" s="189" t="s">
        <v>108</v>
      </c>
      <c r="AU1039" s="189" t="s">
        <v>42</v>
      </c>
      <c r="AY1039" s="189" t="s">
        <v>106</v>
      </c>
      <c r="BE1039" s="190">
        <f>IF(N1039="základní",J1039,0)</f>
        <v>0</v>
      </c>
      <c r="BF1039" s="190">
        <f>IF(N1039="snížená",J1039,0)</f>
        <v>0</v>
      </c>
      <c r="BG1039" s="190">
        <f>IF(N1039="zákl. přenesená",J1039,0)</f>
        <v>0</v>
      </c>
      <c r="BH1039" s="190">
        <f>IF(N1039="sníž. přenesená",J1039,0)</f>
        <v>0</v>
      </c>
      <c r="BI1039" s="190">
        <f>IF(N1039="nulová",J1039,0)</f>
        <v>0</v>
      </c>
      <c r="BJ1039" s="189" t="s">
        <v>38</v>
      </c>
      <c r="BK1039" s="190">
        <f>ROUND(I1039*H1039,2)</f>
        <v>0</v>
      </c>
      <c r="BL1039" s="189" t="s">
        <v>189</v>
      </c>
      <c r="BM1039" s="189" t="s">
        <v>1535</v>
      </c>
    </row>
    <row r="1040" spans="2:65" s="184" customFormat="1" ht="44.25" customHeight="1" x14ac:dyDescent="0.3">
      <c r="B1040" s="203"/>
      <c r="C1040" s="202" t="s">
        <v>1591</v>
      </c>
      <c r="D1040" s="202" t="s">
        <v>108</v>
      </c>
      <c r="E1040" s="201" t="s">
        <v>1537</v>
      </c>
      <c r="F1040" s="196" t="s">
        <v>1538</v>
      </c>
      <c r="G1040" s="200" t="s">
        <v>258</v>
      </c>
      <c r="H1040" s="199">
        <v>4</v>
      </c>
      <c r="I1040" s="198"/>
      <c r="J1040" s="197">
        <f>ROUND(I1040*H1040,2)</f>
        <v>0</v>
      </c>
      <c r="K1040" s="196" t="s">
        <v>1</v>
      </c>
      <c r="L1040" s="185"/>
      <c r="M1040" s="195" t="s">
        <v>1</v>
      </c>
      <c r="N1040" s="220" t="s">
        <v>26</v>
      </c>
      <c r="O1040" s="219"/>
      <c r="P1040" s="218">
        <f>O1040*H1040</f>
        <v>0</v>
      </c>
      <c r="Q1040" s="218">
        <v>0.15</v>
      </c>
      <c r="R1040" s="218">
        <f>Q1040*H1040</f>
        <v>0.6</v>
      </c>
      <c r="S1040" s="218">
        <v>0</v>
      </c>
      <c r="T1040" s="217">
        <f>S1040*H1040</f>
        <v>0</v>
      </c>
      <c r="AR1040" s="189" t="s">
        <v>189</v>
      </c>
      <c r="AT1040" s="189" t="s">
        <v>108</v>
      </c>
      <c r="AU1040" s="189" t="s">
        <v>42</v>
      </c>
      <c r="AY1040" s="189" t="s">
        <v>106</v>
      </c>
      <c r="BE1040" s="190">
        <f>IF(N1040="základní",J1040,0)</f>
        <v>0</v>
      </c>
      <c r="BF1040" s="190">
        <f>IF(N1040="snížená",J1040,0)</f>
        <v>0</v>
      </c>
      <c r="BG1040" s="190">
        <f>IF(N1040="zákl. přenesená",J1040,0)</f>
        <v>0</v>
      </c>
      <c r="BH1040" s="190">
        <f>IF(N1040="sníž. přenesená",J1040,0)</f>
        <v>0</v>
      </c>
      <c r="BI1040" s="190">
        <f>IF(N1040="nulová",J1040,0)</f>
        <v>0</v>
      </c>
      <c r="BJ1040" s="189" t="s">
        <v>38</v>
      </c>
      <c r="BK1040" s="190">
        <f>ROUND(I1040*H1040,2)</f>
        <v>0</v>
      </c>
      <c r="BL1040" s="189" t="s">
        <v>189</v>
      </c>
      <c r="BM1040" s="189" t="s">
        <v>1539</v>
      </c>
    </row>
    <row r="1041" spans="2:65" s="184" customFormat="1" ht="31.5" customHeight="1" x14ac:dyDescent="0.3">
      <c r="B1041" s="203"/>
      <c r="C1041" s="202" t="s">
        <v>1597</v>
      </c>
      <c r="D1041" s="202" t="s">
        <v>108</v>
      </c>
      <c r="E1041" s="201" t="s">
        <v>1541</v>
      </c>
      <c r="F1041" s="196" t="s">
        <v>1542</v>
      </c>
      <c r="G1041" s="200" t="s">
        <v>258</v>
      </c>
      <c r="H1041" s="199">
        <v>40</v>
      </c>
      <c r="I1041" s="198"/>
      <c r="J1041" s="197">
        <f>ROUND(I1041*H1041,2)</f>
        <v>0</v>
      </c>
      <c r="K1041" s="196" t="s">
        <v>1</v>
      </c>
      <c r="L1041" s="185"/>
      <c r="M1041" s="195" t="s">
        <v>1</v>
      </c>
      <c r="N1041" s="220" t="s">
        <v>26</v>
      </c>
      <c r="O1041" s="219"/>
      <c r="P1041" s="218">
        <f>O1041*H1041</f>
        <v>0</v>
      </c>
      <c r="Q1041" s="218">
        <v>3.5000000000000003E-2</v>
      </c>
      <c r="R1041" s="218">
        <f>Q1041*H1041</f>
        <v>1.4000000000000001</v>
      </c>
      <c r="S1041" s="218">
        <v>0</v>
      </c>
      <c r="T1041" s="217">
        <f>S1041*H1041</f>
        <v>0</v>
      </c>
      <c r="AR1041" s="189" t="s">
        <v>189</v>
      </c>
      <c r="AT1041" s="189" t="s">
        <v>108</v>
      </c>
      <c r="AU1041" s="189" t="s">
        <v>42</v>
      </c>
      <c r="AY1041" s="189" t="s">
        <v>106</v>
      </c>
      <c r="BE1041" s="190">
        <f>IF(N1041="základní",J1041,0)</f>
        <v>0</v>
      </c>
      <c r="BF1041" s="190">
        <f>IF(N1041="snížená",J1041,0)</f>
        <v>0</v>
      </c>
      <c r="BG1041" s="190">
        <f>IF(N1041="zákl. přenesená",J1041,0)</f>
        <v>0</v>
      </c>
      <c r="BH1041" s="190">
        <f>IF(N1041="sníž. přenesená",J1041,0)</f>
        <v>0</v>
      </c>
      <c r="BI1041" s="190">
        <f>IF(N1041="nulová",J1041,0)</f>
        <v>0</v>
      </c>
      <c r="BJ1041" s="189" t="s">
        <v>38</v>
      </c>
      <c r="BK1041" s="190">
        <f>ROUND(I1041*H1041,2)</f>
        <v>0</v>
      </c>
      <c r="BL1041" s="189" t="s">
        <v>189</v>
      </c>
      <c r="BM1041" s="189" t="s">
        <v>1543</v>
      </c>
    </row>
    <row r="1042" spans="2:65" s="184" customFormat="1" ht="22.5" customHeight="1" x14ac:dyDescent="0.3">
      <c r="B1042" s="203"/>
      <c r="C1042" s="202" t="s">
        <v>1604</v>
      </c>
      <c r="D1042" s="202" t="s">
        <v>108</v>
      </c>
      <c r="E1042" s="201" t="s">
        <v>1545</v>
      </c>
      <c r="F1042" s="196" t="s">
        <v>1546</v>
      </c>
      <c r="G1042" s="200" t="s">
        <v>258</v>
      </c>
      <c r="H1042" s="199">
        <v>3</v>
      </c>
      <c r="I1042" s="198"/>
      <c r="J1042" s="197">
        <f>ROUND(I1042*H1042,2)</f>
        <v>0</v>
      </c>
      <c r="K1042" s="196" t="s">
        <v>1</v>
      </c>
      <c r="L1042" s="185"/>
      <c r="M1042" s="195" t="s">
        <v>1</v>
      </c>
      <c r="N1042" s="220" t="s">
        <v>26</v>
      </c>
      <c r="O1042" s="219"/>
      <c r="P1042" s="218">
        <f>O1042*H1042</f>
        <v>0</v>
      </c>
      <c r="Q1042" s="218">
        <v>3.5000000000000003E-2</v>
      </c>
      <c r="R1042" s="218">
        <f>Q1042*H1042</f>
        <v>0.10500000000000001</v>
      </c>
      <c r="S1042" s="218">
        <v>0</v>
      </c>
      <c r="T1042" s="217">
        <f>S1042*H1042</f>
        <v>0</v>
      </c>
      <c r="AR1042" s="189" t="s">
        <v>189</v>
      </c>
      <c r="AT1042" s="189" t="s">
        <v>108</v>
      </c>
      <c r="AU1042" s="189" t="s">
        <v>42</v>
      </c>
      <c r="AY1042" s="189" t="s">
        <v>106</v>
      </c>
      <c r="BE1042" s="190">
        <f>IF(N1042="základní",J1042,0)</f>
        <v>0</v>
      </c>
      <c r="BF1042" s="190">
        <f>IF(N1042="snížená",J1042,0)</f>
        <v>0</v>
      </c>
      <c r="BG1042" s="190">
        <f>IF(N1042="zákl. přenesená",J1042,0)</f>
        <v>0</v>
      </c>
      <c r="BH1042" s="190">
        <f>IF(N1042="sníž. přenesená",J1042,0)</f>
        <v>0</v>
      </c>
      <c r="BI1042" s="190">
        <f>IF(N1042="nulová",J1042,0)</f>
        <v>0</v>
      </c>
      <c r="BJ1042" s="189" t="s">
        <v>38</v>
      </c>
      <c r="BK1042" s="190">
        <f>ROUND(I1042*H1042,2)</f>
        <v>0</v>
      </c>
      <c r="BL1042" s="189" t="s">
        <v>189</v>
      </c>
      <c r="BM1042" s="189" t="s">
        <v>1547</v>
      </c>
    </row>
    <row r="1043" spans="2:65" s="184" customFormat="1" ht="22.5" customHeight="1" x14ac:dyDescent="0.3">
      <c r="B1043" s="203"/>
      <c r="C1043" s="202" t="s">
        <v>1608</v>
      </c>
      <c r="D1043" s="202" t="s">
        <v>108</v>
      </c>
      <c r="E1043" s="201" t="s">
        <v>1549</v>
      </c>
      <c r="F1043" s="196" t="s">
        <v>1550</v>
      </c>
      <c r="G1043" s="200" t="s">
        <v>160</v>
      </c>
      <c r="H1043" s="199">
        <v>3.6349999999999998</v>
      </c>
      <c r="I1043" s="198"/>
      <c r="J1043" s="197">
        <f>ROUND(I1043*H1043,2)</f>
        <v>0</v>
      </c>
      <c r="K1043" s="196" t="s">
        <v>259</v>
      </c>
      <c r="L1043" s="185"/>
      <c r="M1043" s="195" t="s">
        <v>1</v>
      </c>
      <c r="N1043" s="220" t="s">
        <v>26</v>
      </c>
      <c r="O1043" s="219"/>
      <c r="P1043" s="218">
        <f>O1043*H1043</f>
        <v>0</v>
      </c>
      <c r="Q1043" s="218">
        <v>0</v>
      </c>
      <c r="R1043" s="218">
        <f>Q1043*H1043</f>
        <v>0</v>
      </c>
      <c r="S1043" s="218">
        <v>0</v>
      </c>
      <c r="T1043" s="217">
        <f>S1043*H1043</f>
        <v>0</v>
      </c>
      <c r="AR1043" s="189" t="s">
        <v>189</v>
      </c>
      <c r="AT1043" s="189" t="s">
        <v>108</v>
      </c>
      <c r="AU1043" s="189" t="s">
        <v>42</v>
      </c>
      <c r="AY1043" s="189" t="s">
        <v>106</v>
      </c>
      <c r="BE1043" s="190">
        <f>IF(N1043="základní",J1043,0)</f>
        <v>0</v>
      </c>
      <c r="BF1043" s="190">
        <f>IF(N1043="snížená",J1043,0)</f>
        <v>0</v>
      </c>
      <c r="BG1043" s="190">
        <f>IF(N1043="zákl. přenesená",J1043,0)</f>
        <v>0</v>
      </c>
      <c r="BH1043" s="190">
        <f>IF(N1043="sníž. přenesená",J1043,0)</f>
        <v>0</v>
      </c>
      <c r="BI1043" s="190">
        <f>IF(N1043="nulová",J1043,0)</f>
        <v>0</v>
      </c>
      <c r="BJ1043" s="189" t="s">
        <v>38</v>
      </c>
      <c r="BK1043" s="190">
        <f>ROUND(I1043*H1043,2)</f>
        <v>0</v>
      </c>
      <c r="BL1043" s="189" t="s">
        <v>189</v>
      </c>
      <c r="BM1043" s="189" t="s">
        <v>1551</v>
      </c>
    </row>
    <row r="1044" spans="2:65" s="204" customFormat="1" ht="29.85" customHeight="1" x14ac:dyDescent="0.3">
      <c r="B1044" s="212"/>
      <c r="D1044" s="216" t="s">
        <v>36</v>
      </c>
      <c r="E1044" s="215" t="s">
        <v>1552</v>
      </c>
      <c r="F1044" s="215" t="s">
        <v>1553</v>
      </c>
      <c r="I1044" s="214"/>
      <c r="J1044" s="213">
        <f>BK1044</f>
        <v>0</v>
      </c>
      <c r="L1044" s="212"/>
      <c r="M1044" s="211"/>
      <c r="N1044" s="209"/>
      <c r="O1044" s="209"/>
      <c r="P1044" s="210">
        <f>SUM(P1045:P1062)</f>
        <v>0</v>
      </c>
      <c r="Q1044" s="209"/>
      <c r="R1044" s="210">
        <f>SUM(R1045:R1062)</f>
        <v>0.14299868000000002</v>
      </c>
      <c r="S1044" s="209"/>
      <c r="T1044" s="208">
        <f>SUM(T1045:T1062)</f>
        <v>0</v>
      </c>
      <c r="AR1044" s="206" t="s">
        <v>42</v>
      </c>
      <c r="AT1044" s="207" t="s">
        <v>36</v>
      </c>
      <c r="AU1044" s="207" t="s">
        <v>38</v>
      </c>
      <c r="AY1044" s="206" t="s">
        <v>106</v>
      </c>
      <c r="BK1044" s="205">
        <f>SUM(BK1045:BK1062)</f>
        <v>0</v>
      </c>
    </row>
    <row r="1045" spans="2:65" s="184" customFormat="1" ht="22.5" customHeight="1" x14ac:dyDescent="0.3">
      <c r="B1045" s="203"/>
      <c r="C1045" s="202" t="s">
        <v>1612</v>
      </c>
      <c r="D1045" s="202" t="s">
        <v>108</v>
      </c>
      <c r="E1045" s="201" t="s">
        <v>1555</v>
      </c>
      <c r="F1045" s="196" t="s">
        <v>1556</v>
      </c>
      <c r="G1045" s="200" t="s">
        <v>335</v>
      </c>
      <c r="H1045" s="199">
        <v>4.5199999999999996</v>
      </c>
      <c r="I1045" s="198"/>
      <c r="J1045" s="197">
        <f>ROUND(I1045*H1045,2)</f>
        <v>0</v>
      </c>
      <c r="K1045" s="196" t="s">
        <v>259</v>
      </c>
      <c r="L1045" s="185"/>
      <c r="M1045" s="195" t="s">
        <v>1</v>
      </c>
      <c r="N1045" s="220" t="s">
        <v>26</v>
      </c>
      <c r="O1045" s="219"/>
      <c r="P1045" s="218">
        <f>O1045*H1045</f>
        <v>0</v>
      </c>
      <c r="Q1045" s="218">
        <v>6.2E-4</v>
      </c>
      <c r="R1045" s="218">
        <f>Q1045*H1045</f>
        <v>2.8023999999999996E-3</v>
      </c>
      <c r="S1045" s="218">
        <v>0</v>
      </c>
      <c r="T1045" s="217">
        <f>S1045*H1045</f>
        <v>0</v>
      </c>
      <c r="AR1045" s="189" t="s">
        <v>189</v>
      </c>
      <c r="AT1045" s="189" t="s">
        <v>108</v>
      </c>
      <c r="AU1045" s="189" t="s">
        <v>42</v>
      </c>
      <c r="AY1045" s="189" t="s">
        <v>106</v>
      </c>
      <c r="BE1045" s="190">
        <f>IF(N1045="základní",J1045,0)</f>
        <v>0</v>
      </c>
      <c r="BF1045" s="190">
        <f>IF(N1045="snížená",J1045,0)</f>
        <v>0</v>
      </c>
      <c r="BG1045" s="190">
        <f>IF(N1045="zákl. přenesená",J1045,0)</f>
        <v>0</v>
      </c>
      <c r="BH1045" s="190">
        <f>IF(N1045="sníž. přenesená",J1045,0)</f>
        <v>0</v>
      </c>
      <c r="BI1045" s="190">
        <f>IF(N1045="nulová",J1045,0)</f>
        <v>0</v>
      </c>
      <c r="BJ1045" s="189" t="s">
        <v>38</v>
      </c>
      <c r="BK1045" s="190">
        <f>ROUND(I1045*H1045,2)</f>
        <v>0</v>
      </c>
      <c r="BL1045" s="189" t="s">
        <v>189</v>
      </c>
      <c r="BM1045" s="189" t="s">
        <v>1557</v>
      </c>
    </row>
    <row r="1046" spans="2:65" s="223" customFormat="1" x14ac:dyDescent="0.3">
      <c r="B1046" s="228"/>
      <c r="D1046" s="236" t="s">
        <v>115</v>
      </c>
      <c r="E1046" s="235" t="s">
        <v>1</v>
      </c>
      <c r="F1046" s="234" t="s">
        <v>1558</v>
      </c>
      <c r="H1046" s="233">
        <v>4.5199999999999996</v>
      </c>
      <c r="I1046" s="229"/>
      <c r="L1046" s="228"/>
      <c r="M1046" s="227"/>
      <c r="N1046" s="226"/>
      <c r="O1046" s="226"/>
      <c r="P1046" s="226"/>
      <c r="Q1046" s="226"/>
      <c r="R1046" s="226"/>
      <c r="S1046" s="226"/>
      <c r="T1046" s="225"/>
      <c r="AT1046" s="224" t="s">
        <v>115</v>
      </c>
      <c r="AU1046" s="224" t="s">
        <v>42</v>
      </c>
      <c r="AV1046" s="223" t="s">
        <v>42</v>
      </c>
      <c r="AW1046" s="223" t="s">
        <v>19</v>
      </c>
      <c r="AX1046" s="223" t="s">
        <v>37</v>
      </c>
      <c r="AY1046" s="224" t="s">
        <v>106</v>
      </c>
    </row>
    <row r="1047" spans="2:65" s="184" customFormat="1" ht="22.5" customHeight="1" x14ac:dyDescent="0.3">
      <c r="B1047" s="203"/>
      <c r="C1047" s="202" t="s">
        <v>1616</v>
      </c>
      <c r="D1047" s="202" t="s">
        <v>108</v>
      </c>
      <c r="E1047" s="201" t="s">
        <v>1560</v>
      </c>
      <c r="F1047" s="196" t="s">
        <v>1561</v>
      </c>
      <c r="G1047" s="200" t="s">
        <v>111</v>
      </c>
      <c r="H1047" s="199">
        <v>4.87</v>
      </c>
      <c r="I1047" s="198"/>
      <c r="J1047" s="197">
        <f>ROUND(I1047*H1047,2)</f>
        <v>0</v>
      </c>
      <c r="K1047" s="196" t="s">
        <v>259</v>
      </c>
      <c r="L1047" s="185"/>
      <c r="M1047" s="195" t="s">
        <v>1</v>
      </c>
      <c r="N1047" s="220" t="s">
        <v>26</v>
      </c>
      <c r="O1047" s="219"/>
      <c r="P1047" s="218">
        <f>O1047*H1047</f>
        <v>0</v>
      </c>
      <c r="Q1047" s="218">
        <v>3.6700000000000001E-3</v>
      </c>
      <c r="R1047" s="218">
        <f>Q1047*H1047</f>
        <v>1.7872900000000001E-2</v>
      </c>
      <c r="S1047" s="218">
        <v>0</v>
      </c>
      <c r="T1047" s="217">
        <f>S1047*H1047</f>
        <v>0</v>
      </c>
      <c r="AR1047" s="189" t="s">
        <v>189</v>
      </c>
      <c r="AT1047" s="189" t="s">
        <v>108</v>
      </c>
      <c r="AU1047" s="189" t="s">
        <v>42</v>
      </c>
      <c r="AY1047" s="189" t="s">
        <v>106</v>
      </c>
      <c r="BE1047" s="190">
        <f>IF(N1047="základní",J1047,0)</f>
        <v>0</v>
      </c>
      <c r="BF1047" s="190">
        <f>IF(N1047="snížená",J1047,0)</f>
        <v>0</v>
      </c>
      <c r="BG1047" s="190">
        <f>IF(N1047="zákl. přenesená",J1047,0)</f>
        <v>0</v>
      </c>
      <c r="BH1047" s="190">
        <f>IF(N1047="sníž. přenesená",J1047,0)</f>
        <v>0</v>
      </c>
      <c r="BI1047" s="190">
        <f>IF(N1047="nulová",J1047,0)</f>
        <v>0</v>
      </c>
      <c r="BJ1047" s="189" t="s">
        <v>38</v>
      </c>
      <c r="BK1047" s="190">
        <f>ROUND(I1047*H1047,2)</f>
        <v>0</v>
      </c>
      <c r="BL1047" s="189" t="s">
        <v>189</v>
      </c>
      <c r="BM1047" s="189" t="s">
        <v>1562</v>
      </c>
    </row>
    <row r="1048" spans="2:65" s="223" customFormat="1" x14ac:dyDescent="0.3">
      <c r="B1048" s="228"/>
      <c r="D1048" s="236" t="s">
        <v>115</v>
      </c>
      <c r="E1048" s="235" t="s">
        <v>1</v>
      </c>
      <c r="F1048" s="234" t="s">
        <v>1563</v>
      </c>
      <c r="H1048" s="233">
        <v>4.87</v>
      </c>
      <c r="I1048" s="229"/>
      <c r="L1048" s="228"/>
      <c r="M1048" s="227"/>
      <c r="N1048" s="226"/>
      <c r="O1048" s="226"/>
      <c r="P1048" s="226"/>
      <c r="Q1048" s="226"/>
      <c r="R1048" s="226"/>
      <c r="S1048" s="226"/>
      <c r="T1048" s="225"/>
      <c r="AT1048" s="224" t="s">
        <v>115</v>
      </c>
      <c r="AU1048" s="224" t="s">
        <v>42</v>
      </c>
      <c r="AV1048" s="223" t="s">
        <v>42</v>
      </c>
      <c r="AW1048" s="223" t="s">
        <v>19</v>
      </c>
      <c r="AX1048" s="223" t="s">
        <v>37</v>
      </c>
      <c r="AY1048" s="224" t="s">
        <v>106</v>
      </c>
    </row>
    <row r="1049" spans="2:65" s="184" customFormat="1" ht="22.5" customHeight="1" x14ac:dyDescent="0.3">
      <c r="B1049" s="203"/>
      <c r="C1049" s="256" t="s">
        <v>1622</v>
      </c>
      <c r="D1049" s="256" t="s">
        <v>175</v>
      </c>
      <c r="E1049" s="255" t="s">
        <v>1565</v>
      </c>
      <c r="F1049" s="250" t="s">
        <v>1566</v>
      </c>
      <c r="G1049" s="254" t="s">
        <v>111</v>
      </c>
      <c r="H1049" s="253">
        <v>6.2240000000000002</v>
      </c>
      <c r="I1049" s="252"/>
      <c r="J1049" s="251">
        <f>ROUND(I1049*H1049,2)</f>
        <v>0</v>
      </c>
      <c r="K1049" s="250" t="s">
        <v>259</v>
      </c>
      <c r="L1049" s="249"/>
      <c r="M1049" s="248" t="s">
        <v>1</v>
      </c>
      <c r="N1049" s="247" t="s">
        <v>26</v>
      </c>
      <c r="O1049" s="219"/>
      <c r="P1049" s="218">
        <f>O1049*H1049</f>
        <v>0</v>
      </c>
      <c r="Q1049" s="218">
        <v>1.9199999999999998E-2</v>
      </c>
      <c r="R1049" s="218">
        <f>Q1049*H1049</f>
        <v>0.11950079999999999</v>
      </c>
      <c r="S1049" s="218">
        <v>0</v>
      </c>
      <c r="T1049" s="217">
        <f>S1049*H1049</f>
        <v>0</v>
      </c>
      <c r="AR1049" s="189" t="s">
        <v>293</v>
      </c>
      <c r="AT1049" s="189" t="s">
        <v>175</v>
      </c>
      <c r="AU1049" s="189" t="s">
        <v>42</v>
      </c>
      <c r="AY1049" s="189" t="s">
        <v>106</v>
      </c>
      <c r="BE1049" s="190">
        <f>IF(N1049="základní",J1049,0)</f>
        <v>0</v>
      </c>
      <c r="BF1049" s="190">
        <f>IF(N1049="snížená",J1049,0)</f>
        <v>0</v>
      </c>
      <c r="BG1049" s="190">
        <f>IF(N1049="zákl. přenesená",J1049,0)</f>
        <v>0</v>
      </c>
      <c r="BH1049" s="190">
        <f>IF(N1049="sníž. přenesená",J1049,0)</f>
        <v>0</v>
      </c>
      <c r="BI1049" s="190">
        <f>IF(N1049="nulová",J1049,0)</f>
        <v>0</v>
      </c>
      <c r="BJ1049" s="189" t="s">
        <v>38</v>
      </c>
      <c r="BK1049" s="190">
        <f>ROUND(I1049*H1049,2)</f>
        <v>0</v>
      </c>
      <c r="BL1049" s="189" t="s">
        <v>189</v>
      </c>
      <c r="BM1049" s="189" t="s">
        <v>1567</v>
      </c>
    </row>
    <row r="1050" spans="2:65" s="223" customFormat="1" x14ac:dyDescent="0.3">
      <c r="B1050" s="228"/>
      <c r="D1050" s="232" t="s">
        <v>115</v>
      </c>
      <c r="E1050" s="224" t="s">
        <v>1</v>
      </c>
      <c r="F1050" s="231" t="s">
        <v>1568</v>
      </c>
      <c r="H1050" s="230">
        <v>0.54200000000000004</v>
      </c>
      <c r="I1050" s="229"/>
      <c r="L1050" s="228"/>
      <c r="M1050" s="227"/>
      <c r="N1050" s="226"/>
      <c r="O1050" s="226"/>
      <c r="P1050" s="226"/>
      <c r="Q1050" s="226"/>
      <c r="R1050" s="226"/>
      <c r="S1050" s="226"/>
      <c r="T1050" s="225"/>
      <c r="AT1050" s="224" t="s">
        <v>115</v>
      </c>
      <c r="AU1050" s="224" t="s">
        <v>42</v>
      </c>
      <c r="AV1050" s="223" t="s">
        <v>42</v>
      </c>
      <c r="AW1050" s="223" t="s">
        <v>19</v>
      </c>
      <c r="AX1050" s="223" t="s">
        <v>37</v>
      </c>
      <c r="AY1050" s="224" t="s">
        <v>106</v>
      </c>
    </row>
    <row r="1051" spans="2:65" s="223" customFormat="1" x14ac:dyDescent="0.3">
      <c r="B1051" s="228"/>
      <c r="D1051" s="232" t="s">
        <v>115</v>
      </c>
      <c r="E1051" s="224" t="s">
        <v>1</v>
      </c>
      <c r="F1051" s="231" t="s">
        <v>1569</v>
      </c>
      <c r="H1051" s="230">
        <v>4.87</v>
      </c>
      <c r="I1051" s="229"/>
      <c r="L1051" s="228"/>
      <c r="M1051" s="227"/>
      <c r="N1051" s="226"/>
      <c r="O1051" s="226"/>
      <c r="P1051" s="226"/>
      <c r="Q1051" s="226"/>
      <c r="R1051" s="226"/>
      <c r="S1051" s="226"/>
      <c r="T1051" s="225"/>
      <c r="AT1051" s="224" t="s">
        <v>115</v>
      </c>
      <c r="AU1051" s="224" t="s">
        <v>42</v>
      </c>
      <c r="AV1051" s="223" t="s">
        <v>42</v>
      </c>
      <c r="AW1051" s="223" t="s">
        <v>19</v>
      </c>
      <c r="AX1051" s="223" t="s">
        <v>37</v>
      </c>
      <c r="AY1051" s="224" t="s">
        <v>106</v>
      </c>
    </row>
    <row r="1052" spans="2:65" s="223" customFormat="1" x14ac:dyDescent="0.3">
      <c r="B1052" s="228"/>
      <c r="D1052" s="236" t="s">
        <v>115</v>
      </c>
      <c r="F1052" s="234" t="s">
        <v>1570</v>
      </c>
      <c r="H1052" s="233">
        <v>6.2240000000000002</v>
      </c>
      <c r="I1052" s="229"/>
      <c r="L1052" s="228"/>
      <c r="M1052" s="227"/>
      <c r="N1052" s="226"/>
      <c r="O1052" s="226"/>
      <c r="P1052" s="226"/>
      <c r="Q1052" s="226"/>
      <c r="R1052" s="226"/>
      <c r="S1052" s="226"/>
      <c r="T1052" s="225"/>
      <c r="AT1052" s="224" t="s">
        <v>115</v>
      </c>
      <c r="AU1052" s="224" t="s">
        <v>42</v>
      </c>
      <c r="AV1052" s="223" t="s">
        <v>42</v>
      </c>
      <c r="AW1052" s="223" t="s">
        <v>2</v>
      </c>
      <c r="AX1052" s="223" t="s">
        <v>38</v>
      </c>
      <c r="AY1052" s="224" t="s">
        <v>106</v>
      </c>
    </row>
    <row r="1053" spans="2:65" s="184" customFormat="1" ht="22.5" customHeight="1" x14ac:dyDescent="0.3">
      <c r="B1053" s="203"/>
      <c r="C1053" s="202" t="s">
        <v>1627</v>
      </c>
      <c r="D1053" s="202" t="s">
        <v>108</v>
      </c>
      <c r="E1053" s="201" t="s">
        <v>1572</v>
      </c>
      <c r="F1053" s="196" t="s">
        <v>1573</v>
      </c>
      <c r="G1053" s="200" t="s">
        <v>111</v>
      </c>
      <c r="H1053" s="199">
        <v>5.3220000000000001</v>
      </c>
      <c r="I1053" s="198"/>
      <c r="J1053" s="197">
        <f>ROUND(I1053*H1053,2)</f>
        <v>0</v>
      </c>
      <c r="K1053" s="196" t="s">
        <v>259</v>
      </c>
      <c r="L1053" s="185"/>
      <c r="M1053" s="195" t="s">
        <v>1</v>
      </c>
      <c r="N1053" s="220" t="s">
        <v>26</v>
      </c>
      <c r="O1053" s="219"/>
      <c r="P1053" s="218">
        <f>O1053*H1053</f>
        <v>0</v>
      </c>
      <c r="Q1053" s="218">
        <v>2.9999999999999997E-4</v>
      </c>
      <c r="R1053" s="218">
        <f>Q1053*H1053</f>
        <v>1.5965999999999999E-3</v>
      </c>
      <c r="S1053" s="218">
        <v>0</v>
      </c>
      <c r="T1053" s="217">
        <f>S1053*H1053</f>
        <v>0</v>
      </c>
      <c r="AR1053" s="189" t="s">
        <v>189</v>
      </c>
      <c r="AT1053" s="189" t="s">
        <v>108</v>
      </c>
      <c r="AU1053" s="189" t="s">
        <v>42</v>
      </c>
      <c r="AY1053" s="189" t="s">
        <v>106</v>
      </c>
      <c r="BE1053" s="190">
        <f>IF(N1053="základní",J1053,0)</f>
        <v>0</v>
      </c>
      <c r="BF1053" s="190">
        <f>IF(N1053="snížená",J1053,0)</f>
        <v>0</v>
      </c>
      <c r="BG1053" s="190">
        <f>IF(N1053="zákl. přenesená",J1053,0)</f>
        <v>0</v>
      </c>
      <c r="BH1053" s="190">
        <f>IF(N1053="sníž. přenesená",J1053,0)</f>
        <v>0</v>
      </c>
      <c r="BI1053" s="190">
        <f>IF(N1053="nulová",J1053,0)</f>
        <v>0</v>
      </c>
      <c r="BJ1053" s="189" t="s">
        <v>38</v>
      </c>
      <c r="BK1053" s="190">
        <f>ROUND(I1053*H1053,2)</f>
        <v>0</v>
      </c>
      <c r="BL1053" s="189" t="s">
        <v>189</v>
      </c>
      <c r="BM1053" s="189" t="s">
        <v>1574</v>
      </c>
    </row>
    <row r="1054" spans="2:65" s="223" customFormat="1" x14ac:dyDescent="0.3">
      <c r="B1054" s="228"/>
      <c r="D1054" s="232" t="s">
        <v>115</v>
      </c>
      <c r="E1054" s="224" t="s">
        <v>1</v>
      </c>
      <c r="F1054" s="231" t="s">
        <v>1575</v>
      </c>
      <c r="H1054" s="230">
        <v>0.45200000000000001</v>
      </c>
      <c r="I1054" s="229"/>
      <c r="L1054" s="228"/>
      <c r="M1054" s="227"/>
      <c r="N1054" s="226"/>
      <c r="O1054" s="226"/>
      <c r="P1054" s="226"/>
      <c r="Q1054" s="226"/>
      <c r="R1054" s="226"/>
      <c r="S1054" s="226"/>
      <c r="T1054" s="225"/>
      <c r="AT1054" s="224" t="s">
        <v>115</v>
      </c>
      <c r="AU1054" s="224" t="s">
        <v>42</v>
      </c>
      <c r="AV1054" s="223" t="s">
        <v>42</v>
      </c>
      <c r="AW1054" s="223" t="s">
        <v>19</v>
      </c>
      <c r="AX1054" s="223" t="s">
        <v>37</v>
      </c>
      <c r="AY1054" s="224" t="s">
        <v>106</v>
      </c>
    </row>
    <row r="1055" spans="2:65" s="223" customFormat="1" x14ac:dyDescent="0.3">
      <c r="B1055" s="228"/>
      <c r="D1055" s="236" t="s">
        <v>115</v>
      </c>
      <c r="E1055" s="235" t="s">
        <v>1</v>
      </c>
      <c r="F1055" s="234" t="s">
        <v>1569</v>
      </c>
      <c r="H1055" s="233">
        <v>4.87</v>
      </c>
      <c r="I1055" s="229"/>
      <c r="L1055" s="228"/>
      <c r="M1055" s="227"/>
      <c r="N1055" s="226"/>
      <c r="O1055" s="226"/>
      <c r="P1055" s="226"/>
      <c r="Q1055" s="226"/>
      <c r="R1055" s="226"/>
      <c r="S1055" s="226"/>
      <c r="T1055" s="225"/>
      <c r="AT1055" s="224" t="s">
        <v>115</v>
      </c>
      <c r="AU1055" s="224" t="s">
        <v>42</v>
      </c>
      <c r="AV1055" s="223" t="s">
        <v>42</v>
      </c>
      <c r="AW1055" s="223" t="s">
        <v>19</v>
      </c>
      <c r="AX1055" s="223" t="s">
        <v>37</v>
      </c>
      <c r="AY1055" s="224" t="s">
        <v>106</v>
      </c>
    </row>
    <row r="1056" spans="2:65" s="184" customFormat="1" ht="22.5" customHeight="1" x14ac:dyDescent="0.3">
      <c r="B1056" s="203"/>
      <c r="C1056" s="202" t="s">
        <v>1633</v>
      </c>
      <c r="D1056" s="202" t="s">
        <v>108</v>
      </c>
      <c r="E1056" s="201" t="s">
        <v>1577</v>
      </c>
      <c r="F1056" s="196" t="s">
        <v>1578</v>
      </c>
      <c r="G1056" s="200" t="s">
        <v>335</v>
      </c>
      <c r="H1056" s="199">
        <v>7.22</v>
      </c>
      <c r="I1056" s="198"/>
      <c r="J1056" s="197">
        <f>ROUND(I1056*H1056,2)</f>
        <v>0</v>
      </c>
      <c r="K1056" s="196" t="s">
        <v>259</v>
      </c>
      <c r="L1056" s="185"/>
      <c r="M1056" s="195" t="s">
        <v>1</v>
      </c>
      <c r="N1056" s="220" t="s">
        <v>26</v>
      </c>
      <c r="O1056" s="219"/>
      <c r="P1056" s="218">
        <f>O1056*H1056</f>
        <v>0</v>
      </c>
      <c r="Q1056" s="218">
        <v>3.0000000000000001E-5</v>
      </c>
      <c r="R1056" s="218">
        <f>Q1056*H1056</f>
        <v>2.1660000000000001E-4</v>
      </c>
      <c r="S1056" s="218">
        <v>0</v>
      </c>
      <c r="T1056" s="217">
        <f>S1056*H1056</f>
        <v>0</v>
      </c>
      <c r="AR1056" s="189" t="s">
        <v>189</v>
      </c>
      <c r="AT1056" s="189" t="s">
        <v>108</v>
      </c>
      <c r="AU1056" s="189" t="s">
        <v>42</v>
      </c>
      <c r="AY1056" s="189" t="s">
        <v>106</v>
      </c>
      <c r="BE1056" s="190">
        <f>IF(N1056="základní",J1056,0)</f>
        <v>0</v>
      </c>
      <c r="BF1056" s="190">
        <f>IF(N1056="snížená",J1056,0)</f>
        <v>0</v>
      </c>
      <c r="BG1056" s="190">
        <f>IF(N1056="zákl. přenesená",J1056,0)</f>
        <v>0</v>
      </c>
      <c r="BH1056" s="190">
        <f>IF(N1056="sníž. přenesená",J1056,0)</f>
        <v>0</v>
      </c>
      <c r="BI1056" s="190">
        <f>IF(N1056="nulová",J1056,0)</f>
        <v>0</v>
      </c>
      <c r="BJ1056" s="189" t="s">
        <v>38</v>
      </c>
      <c r="BK1056" s="190">
        <f>ROUND(I1056*H1056,2)</f>
        <v>0</v>
      </c>
      <c r="BL1056" s="189" t="s">
        <v>189</v>
      </c>
      <c r="BM1056" s="189" t="s">
        <v>1579</v>
      </c>
    </row>
    <row r="1057" spans="2:65" s="223" customFormat="1" x14ac:dyDescent="0.3">
      <c r="B1057" s="228"/>
      <c r="D1057" s="236" t="s">
        <v>115</v>
      </c>
      <c r="E1057" s="235" t="s">
        <v>1</v>
      </c>
      <c r="F1057" s="234" t="s">
        <v>1580</v>
      </c>
      <c r="H1057" s="233">
        <v>7.22</v>
      </c>
      <c r="I1057" s="229"/>
      <c r="L1057" s="228"/>
      <c r="M1057" s="227"/>
      <c r="N1057" s="226"/>
      <c r="O1057" s="226"/>
      <c r="P1057" s="226"/>
      <c r="Q1057" s="226"/>
      <c r="R1057" s="226"/>
      <c r="S1057" s="226"/>
      <c r="T1057" s="225"/>
      <c r="AT1057" s="224" t="s">
        <v>115</v>
      </c>
      <c r="AU1057" s="224" t="s">
        <v>42</v>
      </c>
      <c r="AV1057" s="223" t="s">
        <v>42</v>
      </c>
      <c r="AW1057" s="223" t="s">
        <v>19</v>
      </c>
      <c r="AX1057" s="223" t="s">
        <v>37</v>
      </c>
      <c r="AY1057" s="224" t="s">
        <v>106</v>
      </c>
    </row>
    <row r="1058" spans="2:65" s="184" customFormat="1" ht="22.5" customHeight="1" x14ac:dyDescent="0.3">
      <c r="B1058" s="203"/>
      <c r="C1058" s="202" t="s">
        <v>1640</v>
      </c>
      <c r="D1058" s="202" t="s">
        <v>108</v>
      </c>
      <c r="E1058" s="201" t="s">
        <v>1582</v>
      </c>
      <c r="F1058" s="196" t="s">
        <v>1583</v>
      </c>
      <c r="G1058" s="200" t="s">
        <v>335</v>
      </c>
      <c r="H1058" s="199">
        <v>2.7</v>
      </c>
      <c r="I1058" s="198"/>
      <c r="J1058" s="197">
        <f>ROUND(I1058*H1058,2)</f>
        <v>0</v>
      </c>
      <c r="K1058" s="196" t="s">
        <v>259</v>
      </c>
      <c r="L1058" s="185"/>
      <c r="M1058" s="195" t="s">
        <v>1</v>
      </c>
      <c r="N1058" s="220" t="s">
        <v>26</v>
      </c>
      <c r="O1058" s="219"/>
      <c r="P1058" s="218">
        <f>O1058*H1058</f>
        <v>0</v>
      </c>
      <c r="Q1058" s="218">
        <v>3.4000000000000002E-4</v>
      </c>
      <c r="R1058" s="218">
        <f>Q1058*H1058</f>
        <v>9.1800000000000009E-4</v>
      </c>
      <c r="S1058" s="218">
        <v>0</v>
      </c>
      <c r="T1058" s="217">
        <f>S1058*H1058</f>
        <v>0</v>
      </c>
      <c r="AR1058" s="189" t="s">
        <v>189</v>
      </c>
      <c r="AT1058" s="189" t="s">
        <v>108</v>
      </c>
      <c r="AU1058" s="189" t="s">
        <v>42</v>
      </c>
      <c r="AY1058" s="189" t="s">
        <v>106</v>
      </c>
      <c r="BE1058" s="190">
        <f>IF(N1058="základní",J1058,0)</f>
        <v>0</v>
      </c>
      <c r="BF1058" s="190">
        <f>IF(N1058="snížená",J1058,0)</f>
        <v>0</v>
      </c>
      <c r="BG1058" s="190">
        <f>IF(N1058="zákl. přenesená",J1058,0)</f>
        <v>0</v>
      </c>
      <c r="BH1058" s="190">
        <f>IF(N1058="sníž. přenesená",J1058,0)</f>
        <v>0</v>
      </c>
      <c r="BI1058" s="190">
        <f>IF(N1058="nulová",J1058,0)</f>
        <v>0</v>
      </c>
      <c r="BJ1058" s="189" t="s">
        <v>38</v>
      </c>
      <c r="BK1058" s="190">
        <f>ROUND(I1058*H1058,2)</f>
        <v>0</v>
      </c>
      <c r="BL1058" s="189" t="s">
        <v>189</v>
      </c>
      <c r="BM1058" s="189" t="s">
        <v>1584</v>
      </c>
    </row>
    <row r="1059" spans="2:65" s="223" customFormat="1" x14ac:dyDescent="0.3">
      <c r="B1059" s="228"/>
      <c r="D1059" s="236" t="s">
        <v>115</v>
      </c>
      <c r="E1059" s="235" t="s">
        <v>1</v>
      </c>
      <c r="F1059" s="234" t="s">
        <v>1585</v>
      </c>
      <c r="H1059" s="233">
        <v>2.7</v>
      </c>
      <c r="I1059" s="229"/>
      <c r="L1059" s="228"/>
      <c r="M1059" s="227"/>
      <c r="N1059" s="226"/>
      <c r="O1059" s="226"/>
      <c r="P1059" s="226"/>
      <c r="Q1059" s="226"/>
      <c r="R1059" s="226"/>
      <c r="S1059" s="226"/>
      <c r="T1059" s="225"/>
      <c r="AT1059" s="224" t="s">
        <v>115</v>
      </c>
      <c r="AU1059" s="224" t="s">
        <v>42</v>
      </c>
      <c r="AV1059" s="223" t="s">
        <v>42</v>
      </c>
      <c r="AW1059" s="223" t="s">
        <v>19</v>
      </c>
      <c r="AX1059" s="223" t="s">
        <v>37</v>
      </c>
      <c r="AY1059" s="224" t="s">
        <v>106</v>
      </c>
    </row>
    <row r="1060" spans="2:65" s="184" customFormat="1" ht="22.5" customHeight="1" x14ac:dyDescent="0.3">
      <c r="B1060" s="203"/>
      <c r="C1060" s="256" t="s">
        <v>1649</v>
      </c>
      <c r="D1060" s="256" t="s">
        <v>175</v>
      </c>
      <c r="E1060" s="255" t="s">
        <v>1587</v>
      </c>
      <c r="F1060" s="250" t="s">
        <v>1588</v>
      </c>
      <c r="G1060" s="254" t="s">
        <v>335</v>
      </c>
      <c r="H1060" s="253">
        <v>3.0459999999999998</v>
      </c>
      <c r="I1060" s="252"/>
      <c r="J1060" s="251">
        <f>ROUND(I1060*H1060,2)</f>
        <v>0</v>
      </c>
      <c r="K1060" s="250" t="s">
        <v>259</v>
      </c>
      <c r="L1060" s="249"/>
      <c r="M1060" s="248" t="s">
        <v>1</v>
      </c>
      <c r="N1060" s="247" t="s">
        <v>26</v>
      </c>
      <c r="O1060" s="219"/>
      <c r="P1060" s="218">
        <f>O1060*H1060</f>
        <v>0</v>
      </c>
      <c r="Q1060" s="218">
        <v>3.0000000000000001E-5</v>
      </c>
      <c r="R1060" s="218">
        <f>Q1060*H1060</f>
        <v>9.1379999999999996E-5</v>
      </c>
      <c r="S1060" s="218">
        <v>0</v>
      </c>
      <c r="T1060" s="217">
        <f>S1060*H1060</f>
        <v>0</v>
      </c>
      <c r="AR1060" s="189" t="s">
        <v>293</v>
      </c>
      <c r="AT1060" s="189" t="s">
        <v>175</v>
      </c>
      <c r="AU1060" s="189" t="s">
        <v>42</v>
      </c>
      <c r="AY1060" s="189" t="s">
        <v>106</v>
      </c>
      <c r="BE1060" s="190">
        <f>IF(N1060="základní",J1060,0)</f>
        <v>0</v>
      </c>
      <c r="BF1060" s="190">
        <f>IF(N1060="snížená",J1060,0)</f>
        <v>0</v>
      </c>
      <c r="BG1060" s="190">
        <f>IF(N1060="zákl. přenesená",J1060,0)</f>
        <v>0</v>
      </c>
      <c r="BH1060" s="190">
        <f>IF(N1060="sníž. přenesená",J1060,0)</f>
        <v>0</v>
      </c>
      <c r="BI1060" s="190">
        <f>IF(N1060="nulová",J1060,0)</f>
        <v>0</v>
      </c>
      <c r="BJ1060" s="189" t="s">
        <v>38</v>
      </c>
      <c r="BK1060" s="190">
        <f>ROUND(I1060*H1060,2)</f>
        <v>0</v>
      </c>
      <c r="BL1060" s="189" t="s">
        <v>189</v>
      </c>
      <c r="BM1060" s="189" t="s">
        <v>1589</v>
      </c>
    </row>
    <row r="1061" spans="2:65" s="223" customFormat="1" x14ac:dyDescent="0.3">
      <c r="B1061" s="228"/>
      <c r="D1061" s="236" t="s">
        <v>115</v>
      </c>
      <c r="F1061" s="234" t="s">
        <v>1590</v>
      </c>
      <c r="H1061" s="233">
        <v>3.0459999999999998</v>
      </c>
      <c r="I1061" s="229"/>
      <c r="L1061" s="228"/>
      <c r="M1061" s="227"/>
      <c r="N1061" s="226"/>
      <c r="O1061" s="226"/>
      <c r="P1061" s="226"/>
      <c r="Q1061" s="226"/>
      <c r="R1061" s="226"/>
      <c r="S1061" s="226"/>
      <c r="T1061" s="225"/>
      <c r="AT1061" s="224" t="s">
        <v>115</v>
      </c>
      <c r="AU1061" s="224" t="s">
        <v>42</v>
      </c>
      <c r="AV1061" s="223" t="s">
        <v>42</v>
      </c>
      <c r="AW1061" s="223" t="s">
        <v>2</v>
      </c>
      <c r="AX1061" s="223" t="s">
        <v>38</v>
      </c>
      <c r="AY1061" s="224" t="s">
        <v>106</v>
      </c>
    </row>
    <row r="1062" spans="2:65" s="184" customFormat="1" ht="22.5" customHeight="1" x14ac:dyDescent="0.3">
      <c r="B1062" s="203"/>
      <c r="C1062" s="202" t="s">
        <v>1655</v>
      </c>
      <c r="D1062" s="202" t="s">
        <v>108</v>
      </c>
      <c r="E1062" s="201" t="s">
        <v>1592</v>
      </c>
      <c r="F1062" s="196" t="s">
        <v>1593</v>
      </c>
      <c r="G1062" s="200" t="s">
        <v>160</v>
      </c>
      <c r="H1062" s="199">
        <v>0.14299999999999999</v>
      </c>
      <c r="I1062" s="198"/>
      <c r="J1062" s="197">
        <f>ROUND(I1062*H1062,2)</f>
        <v>0</v>
      </c>
      <c r="K1062" s="196" t="s">
        <v>259</v>
      </c>
      <c r="L1062" s="185"/>
      <c r="M1062" s="195" t="s">
        <v>1</v>
      </c>
      <c r="N1062" s="220" t="s">
        <v>26</v>
      </c>
      <c r="O1062" s="219"/>
      <c r="P1062" s="218">
        <f>O1062*H1062</f>
        <v>0</v>
      </c>
      <c r="Q1062" s="218">
        <v>0</v>
      </c>
      <c r="R1062" s="218">
        <f>Q1062*H1062</f>
        <v>0</v>
      </c>
      <c r="S1062" s="218">
        <v>0</v>
      </c>
      <c r="T1062" s="217">
        <f>S1062*H1062</f>
        <v>0</v>
      </c>
      <c r="AR1062" s="189" t="s">
        <v>189</v>
      </c>
      <c r="AT1062" s="189" t="s">
        <v>108</v>
      </c>
      <c r="AU1062" s="189" t="s">
        <v>42</v>
      </c>
      <c r="AY1062" s="189" t="s">
        <v>106</v>
      </c>
      <c r="BE1062" s="190">
        <f>IF(N1062="základní",J1062,0)</f>
        <v>0</v>
      </c>
      <c r="BF1062" s="190">
        <f>IF(N1062="snížená",J1062,0)</f>
        <v>0</v>
      </c>
      <c r="BG1062" s="190">
        <f>IF(N1062="zákl. přenesená",J1062,0)</f>
        <v>0</v>
      </c>
      <c r="BH1062" s="190">
        <f>IF(N1062="sníž. přenesená",J1062,0)</f>
        <v>0</v>
      </c>
      <c r="BI1062" s="190">
        <f>IF(N1062="nulová",J1062,0)</f>
        <v>0</v>
      </c>
      <c r="BJ1062" s="189" t="s">
        <v>38</v>
      </c>
      <c r="BK1062" s="190">
        <f>ROUND(I1062*H1062,2)</f>
        <v>0</v>
      </c>
      <c r="BL1062" s="189" t="s">
        <v>189</v>
      </c>
      <c r="BM1062" s="189" t="s">
        <v>1594</v>
      </c>
    </row>
    <row r="1063" spans="2:65" s="204" customFormat="1" ht="29.85" customHeight="1" x14ac:dyDescent="0.3">
      <c r="B1063" s="212"/>
      <c r="D1063" s="216" t="s">
        <v>36</v>
      </c>
      <c r="E1063" s="215" t="s">
        <v>1595</v>
      </c>
      <c r="F1063" s="215" t="s">
        <v>1596</v>
      </c>
      <c r="I1063" s="214"/>
      <c r="J1063" s="213">
        <f>BK1063</f>
        <v>0</v>
      </c>
      <c r="L1063" s="212"/>
      <c r="M1063" s="211"/>
      <c r="N1063" s="209"/>
      <c r="O1063" s="209"/>
      <c r="P1063" s="210">
        <f>SUM(P1064:P1079)</f>
        <v>0</v>
      </c>
      <c r="Q1063" s="209"/>
      <c r="R1063" s="210">
        <f>SUM(R1064:R1079)</f>
        <v>7.4507999999999996E-3</v>
      </c>
      <c r="S1063" s="209"/>
      <c r="T1063" s="208">
        <f>SUM(T1064:T1079)</f>
        <v>0</v>
      </c>
      <c r="AR1063" s="206" t="s">
        <v>42</v>
      </c>
      <c r="AT1063" s="207" t="s">
        <v>36</v>
      </c>
      <c r="AU1063" s="207" t="s">
        <v>38</v>
      </c>
      <c r="AY1063" s="206" t="s">
        <v>106</v>
      </c>
      <c r="BK1063" s="205">
        <f>SUM(BK1064:BK1079)</f>
        <v>0</v>
      </c>
    </row>
    <row r="1064" spans="2:65" s="184" customFormat="1" ht="22.5" customHeight="1" x14ac:dyDescent="0.3">
      <c r="B1064" s="203"/>
      <c r="C1064" s="202" t="s">
        <v>1661</v>
      </c>
      <c r="D1064" s="202" t="s">
        <v>108</v>
      </c>
      <c r="E1064" s="201" t="s">
        <v>1598</v>
      </c>
      <c r="F1064" s="196" t="s">
        <v>1599</v>
      </c>
      <c r="G1064" s="200" t="s">
        <v>111</v>
      </c>
      <c r="H1064" s="199">
        <v>8.75</v>
      </c>
      <c r="I1064" s="198"/>
      <c r="J1064" s="197">
        <f>ROUND(I1064*H1064,2)</f>
        <v>0</v>
      </c>
      <c r="K1064" s="196" t="s">
        <v>112</v>
      </c>
      <c r="L1064" s="185"/>
      <c r="M1064" s="195" t="s">
        <v>1</v>
      </c>
      <c r="N1064" s="220" t="s">
        <v>26</v>
      </c>
      <c r="O1064" s="219"/>
      <c r="P1064" s="218">
        <f>O1064*H1064</f>
        <v>0</v>
      </c>
      <c r="Q1064" s="218">
        <v>8.0000000000000007E-5</v>
      </c>
      <c r="R1064" s="218">
        <f>Q1064*H1064</f>
        <v>7.000000000000001E-4</v>
      </c>
      <c r="S1064" s="218">
        <v>0</v>
      </c>
      <c r="T1064" s="217">
        <f>S1064*H1064</f>
        <v>0</v>
      </c>
      <c r="AR1064" s="189" t="s">
        <v>189</v>
      </c>
      <c r="AT1064" s="189" t="s">
        <v>108</v>
      </c>
      <c r="AU1064" s="189" t="s">
        <v>42</v>
      </c>
      <c r="AY1064" s="189" t="s">
        <v>106</v>
      </c>
      <c r="BE1064" s="190">
        <f>IF(N1064="základní",J1064,0)</f>
        <v>0</v>
      </c>
      <c r="BF1064" s="190">
        <f>IF(N1064="snížená",J1064,0)</f>
        <v>0</v>
      </c>
      <c r="BG1064" s="190">
        <f>IF(N1064="zákl. přenesená",J1064,0)</f>
        <v>0</v>
      </c>
      <c r="BH1064" s="190">
        <f>IF(N1064="sníž. přenesená",J1064,0)</f>
        <v>0</v>
      </c>
      <c r="BI1064" s="190">
        <f>IF(N1064="nulová",J1064,0)</f>
        <v>0</v>
      </c>
      <c r="BJ1064" s="189" t="s">
        <v>38</v>
      </c>
      <c r="BK1064" s="190">
        <f>ROUND(I1064*H1064,2)</f>
        <v>0</v>
      </c>
      <c r="BL1064" s="189" t="s">
        <v>189</v>
      </c>
      <c r="BM1064" s="189" t="s">
        <v>1600</v>
      </c>
    </row>
    <row r="1065" spans="2:65" s="239" customFormat="1" x14ac:dyDescent="0.3">
      <c r="B1065" s="244"/>
      <c r="D1065" s="232" t="s">
        <v>115</v>
      </c>
      <c r="E1065" s="240" t="s">
        <v>1</v>
      </c>
      <c r="F1065" s="246" t="s">
        <v>1601</v>
      </c>
      <c r="H1065" s="240" t="s">
        <v>1</v>
      </c>
      <c r="I1065" s="245"/>
      <c r="L1065" s="244"/>
      <c r="M1065" s="243"/>
      <c r="N1065" s="242"/>
      <c r="O1065" s="242"/>
      <c r="P1065" s="242"/>
      <c r="Q1065" s="242"/>
      <c r="R1065" s="242"/>
      <c r="S1065" s="242"/>
      <c r="T1065" s="241"/>
      <c r="AT1065" s="240" t="s">
        <v>115</v>
      </c>
      <c r="AU1065" s="240" t="s">
        <v>42</v>
      </c>
      <c r="AV1065" s="239" t="s">
        <v>38</v>
      </c>
      <c r="AW1065" s="239" t="s">
        <v>19</v>
      </c>
      <c r="AX1065" s="239" t="s">
        <v>37</v>
      </c>
      <c r="AY1065" s="240" t="s">
        <v>106</v>
      </c>
    </row>
    <row r="1066" spans="2:65" s="223" customFormat="1" x14ac:dyDescent="0.3">
      <c r="B1066" s="228"/>
      <c r="D1066" s="232" t="s">
        <v>115</v>
      </c>
      <c r="E1066" s="224" t="s">
        <v>1</v>
      </c>
      <c r="F1066" s="231" t="s">
        <v>1602</v>
      </c>
      <c r="H1066" s="230">
        <v>5</v>
      </c>
      <c r="I1066" s="229"/>
      <c r="L1066" s="228"/>
      <c r="M1066" s="227"/>
      <c r="N1066" s="226"/>
      <c r="O1066" s="226"/>
      <c r="P1066" s="226"/>
      <c r="Q1066" s="226"/>
      <c r="R1066" s="226"/>
      <c r="S1066" s="226"/>
      <c r="T1066" s="225"/>
      <c r="AT1066" s="224" t="s">
        <v>115</v>
      </c>
      <c r="AU1066" s="224" t="s">
        <v>42</v>
      </c>
      <c r="AV1066" s="223" t="s">
        <v>42</v>
      </c>
      <c r="AW1066" s="223" t="s">
        <v>19</v>
      </c>
      <c r="AX1066" s="223" t="s">
        <v>37</v>
      </c>
      <c r="AY1066" s="224" t="s">
        <v>106</v>
      </c>
    </row>
    <row r="1067" spans="2:65" s="223" customFormat="1" x14ac:dyDescent="0.3">
      <c r="B1067" s="228"/>
      <c r="D1067" s="236" t="s">
        <v>115</v>
      </c>
      <c r="E1067" s="235" t="s">
        <v>1</v>
      </c>
      <c r="F1067" s="234" t="s">
        <v>1603</v>
      </c>
      <c r="H1067" s="233">
        <v>3.75</v>
      </c>
      <c r="I1067" s="229"/>
      <c r="L1067" s="228"/>
      <c r="M1067" s="227"/>
      <c r="N1067" s="226"/>
      <c r="O1067" s="226"/>
      <c r="P1067" s="226"/>
      <c r="Q1067" s="226"/>
      <c r="R1067" s="226"/>
      <c r="S1067" s="226"/>
      <c r="T1067" s="225"/>
      <c r="AT1067" s="224" t="s">
        <v>115</v>
      </c>
      <c r="AU1067" s="224" t="s">
        <v>42</v>
      </c>
      <c r="AV1067" s="223" t="s">
        <v>42</v>
      </c>
      <c r="AW1067" s="223" t="s">
        <v>19</v>
      </c>
      <c r="AX1067" s="223" t="s">
        <v>37</v>
      </c>
      <c r="AY1067" s="224" t="s">
        <v>106</v>
      </c>
    </row>
    <row r="1068" spans="2:65" s="184" customFormat="1" ht="31.5" customHeight="1" x14ac:dyDescent="0.3">
      <c r="B1068" s="203"/>
      <c r="C1068" s="202" t="s">
        <v>1666</v>
      </c>
      <c r="D1068" s="202" t="s">
        <v>108</v>
      </c>
      <c r="E1068" s="201" t="s">
        <v>1605</v>
      </c>
      <c r="F1068" s="196" t="s">
        <v>1606</v>
      </c>
      <c r="G1068" s="200" t="s">
        <v>111</v>
      </c>
      <c r="H1068" s="199">
        <v>8.75</v>
      </c>
      <c r="I1068" s="198"/>
      <c r="J1068" s="197">
        <f>ROUND(I1068*H1068,2)</f>
        <v>0</v>
      </c>
      <c r="K1068" s="196" t="s">
        <v>112</v>
      </c>
      <c r="L1068" s="185"/>
      <c r="M1068" s="195" t="s">
        <v>1</v>
      </c>
      <c r="N1068" s="220" t="s">
        <v>26</v>
      </c>
      <c r="O1068" s="219"/>
      <c r="P1068" s="218">
        <f>O1068*H1068</f>
        <v>0</v>
      </c>
      <c r="Q1068" s="218">
        <v>1.3999999999999999E-4</v>
      </c>
      <c r="R1068" s="218">
        <f>Q1068*H1068</f>
        <v>1.225E-3</v>
      </c>
      <c r="S1068" s="218">
        <v>0</v>
      </c>
      <c r="T1068" s="217">
        <f>S1068*H1068</f>
        <v>0</v>
      </c>
      <c r="AR1068" s="189" t="s">
        <v>189</v>
      </c>
      <c r="AT1068" s="189" t="s">
        <v>108</v>
      </c>
      <c r="AU1068" s="189" t="s">
        <v>42</v>
      </c>
      <c r="AY1068" s="189" t="s">
        <v>106</v>
      </c>
      <c r="BE1068" s="190">
        <f>IF(N1068="základní",J1068,0)</f>
        <v>0</v>
      </c>
      <c r="BF1068" s="190">
        <f>IF(N1068="snížená",J1068,0)</f>
        <v>0</v>
      </c>
      <c r="BG1068" s="190">
        <f>IF(N1068="zákl. přenesená",J1068,0)</f>
        <v>0</v>
      </c>
      <c r="BH1068" s="190">
        <f>IF(N1068="sníž. přenesená",J1068,0)</f>
        <v>0</v>
      </c>
      <c r="BI1068" s="190">
        <f>IF(N1068="nulová",J1068,0)</f>
        <v>0</v>
      </c>
      <c r="BJ1068" s="189" t="s">
        <v>38</v>
      </c>
      <c r="BK1068" s="190">
        <f>ROUND(I1068*H1068,2)</f>
        <v>0</v>
      </c>
      <c r="BL1068" s="189" t="s">
        <v>189</v>
      </c>
      <c r="BM1068" s="189" t="s">
        <v>1607</v>
      </c>
    </row>
    <row r="1069" spans="2:65" s="239" customFormat="1" x14ac:dyDescent="0.3">
      <c r="B1069" s="244"/>
      <c r="D1069" s="232" t="s">
        <v>115</v>
      </c>
      <c r="E1069" s="240" t="s">
        <v>1</v>
      </c>
      <c r="F1069" s="246" t="s">
        <v>1601</v>
      </c>
      <c r="H1069" s="240" t="s">
        <v>1</v>
      </c>
      <c r="I1069" s="245"/>
      <c r="L1069" s="244"/>
      <c r="M1069" s="243"/>
      <c r="N1069" s="242"/>
      <c r="O1069" s="242"/>
      <c r="P1069" s="242"/>
      <c r="Q1069" s="242"/>
      <c r="R1069" s="242"/>
      <c r="S1069" s="242"/>
      <c r="T1069" s="241"/>
      <c r="AT1069" s="240" t="s">
        <v>115</v>
      </c>
      <c r="AU1069" s="240" t="s">
        <v>42</v>
      </c>
      <c r="AV1069" s="239" t="s">
        <v>38</v>
      </c>
      <c r="AW1069" s="239" t="s">
        <v>19</v>
      </c>
      <c r="AX1069" s="239" t="s">
        <v>37</v>
      </c>
      <c r="AY1069" s="240" t="s">
        <v>106</v>
      </c>
    </row>
    <row r="1070" spans="2:65" s="223" customFormat="1" x14ac:dyDescent="0.3">
      <c r="B1070" s="228"/>
      <c r="D1070" s="232" t="s">
        <v>115</v>
      </c>
      <c r="E1070" s="224" t="s">
        <v>1</v>
      </c>
      <c r="F1070" s="231" t="s">
        <v>1602</v>
      </c>
      <c r="H1070" s="230">
        <v>5</v>
      </c>
      <c r="I1070" s="229"/>
      <c r="L1070" s="228"/>
      <c r="M1070" s="227"/>
      <c r="N1070" s="226"/>
      <c r="O1070" s="226"/>
      <c r="P1070" s="226"/>
      <c r="Q1070" s="226"/>
      <c r="R1070" s="226"/>
      <c r="S1070" s="226"/>
      <c r="T1070" s="225"/>
      <c r="AT1070" s="224" t="s">
        <v>115</v>
      </c>
      <c r="AU1070" s="224" t="s">
        <v>42</v>
      </c>
      <c r="AV1070" s="223" t="s">
        <v>42</v>
      </c>
      <c r="AW1070" s="223" t="s">
        <v>19</v>
      </c>
      <c r="AX1070" s="223" t="s">
        <v>37</v>
      </c>
      <c r="AY1070" s="224" t="s">
        <v>106</v>
      </c>
    </row>
    <row r="1071" spans="2:65" s="223" customFormat="1" x14ac:dyDescent="0.3">
      <c r="B1071" s="228"/>
      <c r="D1071" s="236" t="s">
        <v>115</v>
      </c>
      <c r="E1071" s="235" t="s">
        <v>1</v>
      </c>
      <c r="F1071" s="234" t="s">
        <v>1603</v>
      </c>
      <c r="H1071" s="233">
        <v>3.75</v>
      </c>
      <c r="I1071" s="229"/>
      <c r="L1071" s="228"/>
      <c r="M1071" s="227"/>
      <c r="N1071" s="226"/>
      <c r="O1071" s="226"/>
      <c r="P1071" s="226"/>
      <c r="Q1071" s="226"/>
      <c r="R1071" s="226"/>
      <c r="S1071" s="226"/>
      <c r="T1071" s="225"/>
      <c r="AT1071" s="224" t="s">
        <v>115</v>
      </c>
      <c r="AU1071" s="224" t="s">
        <v>42</v>
      </c>
      <c r="AV1071" s="223" t="s">
        <v>42</v>
      </c>
      <c r="AW1071" s="223" t="s">
        <v>19</v>
      </c>
      <c r="AX1071" s="223" t="s">
        <v>37</v>
      </c>
      <c r="AY1071" s="224" t="s">
        <v>106</v>
      </c>
    </row>
    <row r="1072" spans="2:65" s="184" customFormat="1" ht="22.5" customHeight="1" x14ac:dyDescent="0.3">
      <c r="B1072" s="203"/>
      <c r="C1072" s="202" t="s">
        <v>1670</v>
      </c>
      <c r="D1072" s="202" t="s">
        <v>108</v>
      </c>
      <c r="E1072" s="201" t="s">
        <v>1609</v>
      </c>
      <c r="F1072" s="196" t="s">
        <v>1610</v>
      </c>
      <c r="G1072" s="200" t="s">
        <v>111</v>
      </c>
      <c r="H1072" s="199">
        <v>8.75</v>
      </c>
      <c r="I1072" s="198"/>
      <c r="J1072" s="197">
        <f>ROUND(I1072*H1072,2)</f>
        <v>0</v>
      </c>
      <c r="K1072" s="196" t="s">
        <v>112</v>
      </c>
      <c r="L1072" s="185"/>
      <c r="M1072" s="195" t="s">
        <v>1</v>
      </c>
      <c r="N1072" s="220" t="s">
        <v>26</v>
      </c>
      <c r="O1072" s="219"/>
      <c r="P1072" s="218">
        <f>O1072*H1072</f>
        <v>0</v>
      </c>
      <c r="Q1072" s="218">
        <v>1.3999999999999999E-4</v>
      </c>
      <c r="R1072" s="218">
        <f>Q1072*H1072</f>
        <v>1.225E-3</v>
      </c>
      <c r="S1072" s="218">
        <v>0</v>
      </c>
      <c r="T1072" s="217">
        <f>S1072*H1072</f>
        <v>0</v>
      </c>
      <c r="AR1072" s="189" t="s">
        <v>189</v>
      </c>
      <c r="AT1072" s="189" t="s">
        <v>108</v>
      </c>
      <c r="AU1072" s="189" t="s">
        <v>42</v>
      </c>
      <c r="AY1072" s="189" t="s">
        <v>106</v>
      </c>
      <c r="BE1072" s="190">
        <f>IF(N1072="základní",J1072,0)</f>
        <v>0</v>
      </c>
      <c r="BF1072" s="190">
        <f>IF(N1072="snížená",J1072,0)</f>
        <v>0</v>
      </c>
      <c r="BG1072" s="190">
        <f>IF(N1072="zákl. přenesená",J1072,0)</f>
        <v>0</v>
      </c>
      <c r="BH1072" s="190">
        <f>IF(N1072="sníž. přenesená",J1072,0)</f>
        <v>0</v>
      </c>
      <c r="BI1072" s="190">
        <f>IF(N1072="nulová",J1072,0)</f>
        <v>0</v>
      </c>
      <c r="BJ1072" s="189" t="s">
        <v>38</v>
      </c>
      <c r="BK1072" s="190">
        <f>ROUND(I1072*H1072,2)</f>
        <v>0</v>
      </c>
      <c r="BL1072" s="189" t="s">
        <v>189</v>
      </c>
      <c r="BM1072" s="189" t="s">
        <v>1611</v>
      </c>
    </row>
    <row r="1073" spans="2:65" s="239" customFormat="1" x14ac:dyDescent="0.3">
      <c r="B1073" s="244"/>
      <c r="D1073" s="232" t="s">
        <v>115</v>
      </c>
      <c r="E1073" s="240" t="s">
        <v>1</v>
      </c>
      <c r="F1073" s="246" t="s">
        <v>1601</v>
      </c>
      <c r="H1073" s="240" t="s">
        <v>1</v>
      </c>
      <c r="I1073" s="245"/>
      <c r="L1073" s="244"/>
      <c r="M1073" s="243"/>
      <c r="N1073" s="242"/>
      <c r="O1073" s="242"/>
      <c r="P1073" s="242"/>
      <c r="Q1073" s="242"/>
      <c r="R1073" s="242"/>
      <c r="S1073" s="242"/>
      <c r="T1073" s="241"/>
      <c r="AT1073" s="240" t="s">
        <v>115</v>
      </c>
      <c r="AU1073" s="240" t="s">
        <v>42</v>
      </c>
      <c r="AV1073" s="239" t="s">
        <v>38</v>
      </c>
      <c r="AW1073" s="239" t="s">
        <v>19</v>
      </c>
      <c r="AX1073" s="239" t="s">
        <v>37</v>
      </c>
      <c r="AY1073" s="240" t="s">
        <v>106</v>
      </c>
    </row>
    <row r="1074" spans="2:65" s="223" customFormat="1" x14ac:dyDescent="0.3">
      <c r="B1074" s="228"/>
      <c r="D1074" s="232" t="s">
        <v>115</v>
      </c>
      <c r="E1074" s="224" t="s">
        <v>1</v>
      </c>
      <c r="F1074" s="231" t="s">
        <v>1602</v>
      </c>
      <c r="H1074" s="230">
        <v>5</v>
      </c>
      <c r="I1074" s="229"/>
      <c r="L1074" s="228"/>
      <c r="M1074" s="227"/>
      <c r="N1074" s="226"/>
      <c r="O1074" s="226"/>
      <c r="P1074" s="226"/>
      <c r="Q1074" s="226"/>
      <c r="R1074" s="226"/>
      <c r="S1074" s="226"/>
      <c r="T1074" s="225"/>
      <c r="AT1074" s="224" t="s">
        <v>115</v>
      </c>
      <c r="AU1074" s="224" t="s">
        <v>42</v>
      </c>
      <c r="AV1074" s="223" t="s">
        <v>42</v>
      </c>
      <c r="AW1074" s="223" t="s">
        <v>19</v>
      </c>
      <c r="AX1074" s="223" t="s">
        <v>37</v>
      </c>
      <c r="AY1074" s="224" t="s">
        <v>106</v>
      </c>
    </row>
    <row r="1075" spans="2:65" s="223" customFormat="1" x14ac:dyDescent="0.3">
      <c r="B1075" s="228"/>
      <c r="D1075" s="236" t="s">
        <v>115</v>
      </c>
      <c r="E1075" s="235" t="s">
        <v>1</v>
      </c>
      <c r="F1075" s="234" t="s">
        <v>1603</v>
      </c>
      <c r="H1075" s="233">
        <v>3.75</v>
      </c>
      <c r="I1075" s="229"/>
      <c r="L1075" s="228"/>
      <c r="M1075" s="227"/>
      <c r="N1075" s="226"/>
      <c r="O1075" s="226"/>
      <c r="P1075" s="226"/>
      <c r="Q1075" s="226"/>
      <c r="R1075" s="226"/>
      <c r="S1075" s="226"/>
      <c r="T1075" s="225"/>
      <c r="AT1075" s="224" t="s">
        <v>115</v>
      </c>
      <c r="AU1075" s="224" t="s">
        <v>42</v>
      </c>
      <c r="AV1075" s="223" t="s">
        <v>42</v>
      </c>
      <c r="AW1075" s="223" t="s">
        <v>19</v>
      </c>
      <c r="AX1075" s="223" t="s">
        <v>37</v>
      </c>
      <c r="AY1075" s="224" t="s">
        <v>106</v>
      </c>
    </row>
    <row r="1076" spans="2:65" s="184" customFormat="1" ht="22.5" customHeight="1" x14ac:dyDescent="0.3">
      <c r="B1076" s="203"/>
      <c r="C1076" s="202" t="s">
        <v>1674</v>
      </c>
      <c r="D1076" s="202" t="s">
        <v>108</v>
      </c>
      <c r="E1076" s="201" t="s">
        <v>1613</v>
      </c>
      <c r="F1076" s="196" t="s">
        <v>1614</v>
      </c>
      <c r="G1076" s="200" t="s">
        <v>111</v>
      </c>
      <c r="H1076" s="199">
        <v>7.68</v>
      </c>
      <c r="I1076" s="198"/>
      <c r="J1076" s="197">
        <f>ROUND(I1076*H1076,2)</f>
        <v>0</v>
      </c>
      <c r="K1076" s="196" t="s">
        <v>112</v>
      </c>
      <c r="L1076" s="185"/>
      <c r="M1076" s="195" t="s">
        <v>1</v>
      </c>
      <c r="N1076" s="220" t="s">
        <v>26</v>
      </c>
      <c r="O1076" s="219"/>
      <c r="P1076" s="218">
        <f>O1076*H1076</f>
        <v>0</v>
      </c>
      <c r="Q1076" s="218">
        <v>2.3000000000000001E-4</v>
      </c>
      <c r="R1076" s="218">
        <f>Q1076*H1076</f>
        <v>1.7664E-3</v>
      </c>
      <c r="S1076" s="218">
        <v>0</v>
      </c>
      <c r="T1076" s="217">
        <f>S1076*H1076</f>
        <v>0</v>
      </c>
      <c r="AR1076" s="189" t="s">
        <v>189</v>
      </c>
      <c r="AT1076" s="189" t="s">
        <v>108</v>
      </c>
      <c r="AU1076" s="189" t="s">
        <v>42</v>
      </c>
      <c r="AY1076" s="189" t="s">
        <v>106</v>
      </c>
      <c r="BE1076" s="190">
        <f>IF(N1076="základní",J1076,0)</f>
        <v>0</v>
      </c>
      <c r="BF1076" s="190">
        <f>IF(N1076="snížená",J1076,0)</f>
        <v>0</v>
      </c>
      <c r="BG1076" s="190">
        <f>IF(N1076="zákl. přenesená",J1076,0)</f>
        <v>0</v>
      </c>
      <c r="BH1076" s="190">
        <f>IF(N1076="sníž. přenesená",J1076,0)</f>
        <v>0</v>
      </c>
      <c r="BI1076" s="190">
        <f>IF(N1076="nulová",J1076,0)</f>
        <v>0</v>
      </c>
      <c r="BJ1076" s="189" t="s">
        <v>38</v>
      </c>
      <c r="BK1076" s="190">
        <f>ROUND(I1076*H1076,2)</f>
        <v>0</v>
      </c>
      <c r="BL1076" s="189" t="s">
        <v>189</v>
      </c>
      <c r="BM1076" s="189" t="s">
        <v>1615</v>
      </c>
    </row>
    <row r="1077" spans="2:65" s="223" customFormat="1" x14ac:dyDescent="0.3">
      <c r="B1077" s="228"/>
      <c r="D1077" s="236" t="s">
        <v>115</v>
      </c>
      <c r="E1077" s="235" t="s">
        <v>1</v>
      </c>
      <c r="F1077" s="234" t="s">
        <v>1051</v>
      </c>
      <c r="H1077" s="233">
        <v>7.68</v>
      </c>
      <c r="I1077" s="229"/>
      <c r="L1077" s="228"/>
      <c r="M1077" s="227"/>
      <c r="N1077" s="226"/>
      <c r="O1077" s="226"/>
      <c r="P1077" s="226"/>
      <c r="Q1077" s="226"/>
      <c r="R1077" s="226"/>
      <c r="S1077" s="226"/>
      <c r="T1077" s="225"/>
      <c r="AT1077" s="224" t="s">
        <v>115</v>
      </c>
      <c r="AU1077" s="224" t="s">
        <v>42</v>
      </c>
      <c r="AV1077" s="223" t="s">
        <v>42</v>
      </c>
      <c r="AW1077" s="223" t="s">
        <v>19</v>
      </c>
      <c r="AX1077" s="223" t="s">
        <v>37</v>
      </c>
      <c r="AY1077" s="224" t="s">
        <v>106</v>
      </c>
    </row>
    <row r="1078" spans="2:65" s="184" customFormat="1" ht="22.5" customHeight="1" x14ac:dyDescent="0.3">
      <c r="B1078" s="203"/>
      <c r="C1078" s="202" t="s">
        <v>1680</v>
      </c>
      <c r="D1078" s="202" t="s">
        <v>108</v>
      </c>
      <c r="E1078" s="201" t="s">
        <v>1617</v>
      </c>
      <c r="F1078" s="196" t="s">
        <v>1618</v>
      </c>
      <c r="G1078" s="200" t="s">
        <v>111</v>
      </c>
      <c r="H1078" s="199">
        <v>7.68</v>
      </c>
      <c r="I1078" s="198"/>
      <c r="J1078" s="197">
        <f>ROUND(I1078*H1078,2)</f>
        <v>0</v>
      </c>
      <c r="K1078" s="196" t="s">
        <v>112</v>
      </c>
      <c r="L1078" s="185"/>
      <c r="M1078" s="195" t="s">
        <v>1</v>
      </c>
      <c r="N1078" s="220" t="s">
        <v>26</v>
      </c>
      <c r="O1078" s="219"/>
      <c r="P1078" s="218">
        <f>O1078*H1078</f>
        <v>0</v>
      </c>
      <c r="Q1078" s="218">
        <v>3.3E-4</v>
      </c>
      <c r="R1078" s="218">
        <f>Q1078*H1078</f>
        <v>2.5344E-3</v>
      </c>
      <c r="S1078" s="218">
        <v>0</v>
      </c>
      <c r="T1078" s="217">
        <f>S1078*H1078</f>
        <v>0</v>
      </c>
      <c r="AR1078" s="189" t="s">
        <v>189</v>
      </c>
      <c r="AT1078" s="189" t="s">
        <v>108</v>
      </c>
      <c r="AU1078" s="189" t="s">
        <v>42</v>
      </c>
      <c r="AY1078" s="189" t="s">
        <v>106</v>
      </c>
      <c r="BE1078" s="190">
        <f>IF(N1078="základní",J1078,0)</f>
        <v>0</v>
      </c>
      <c r="BF1078" s="190">
        <f>IF(N1078="snížená",J1078,0)</f>
        <v>0</v>
      </c>
      <c r="BG1078" s="190">
        <f>IF(N1078="zákl. přenesená",J1078,0)</f>
        <v>0</v>
      </c>
      <c r="BH1078" s="190">
        <f>IF(N1078="sníž. přenesená",J1078,0)</f>
        <v>0</v>
      </c>
      <c r="BI1078" s="190">
        <f>IF(N1078="nulová",J1078,0)</f>
        <v>0</v>
      </c>
      <c r="BJ1078" s="189" t="s">
        <v>38</v>
      </c>
      <c r="BK1078" s="190">
        <f>ROUND(I1078*H1078,2)</f>
        <v>0</v>
      </c>
      <c r="BL1078" s="189" t="s">
        <v>189</v>
      </c>
      <c r="BM1078" s="189" t="s">
        <v>1619</v>
      </c>
    </row>
    <row r="1079" spans="2:65" s="223" customFormat="1" x14ac:dyDescent="0.3">
      <c r="B1079" s="228"/>
      <c r="D1079" s="232" t="s">
        <v>115</v>
      </c>
      <c r="E1079" s="224" t="s">
        <v>1</v>
      </c>
      <c r="F1079" s="231" t="s">
        <v>1051</v>
      </c>
      <c r="H1079" s="230">
        <v>7.68</v>
      </c>
      <c r="I1079" s="229"/>
      <c r="L1079" s="228"/>
      <c r="M1079" s="227"/>
      <c r="N1079" s="226"/>
      <c r="O1079" s="226"/>
      <c r="P1079" s="226"/>
      <c r="Q1079" s="226"/>
      <c r="R1079" s="226"/>
      <c r="S1079" s="226"/>
      <c r="T1079" s="225"/>
      <c r="AT1079" s="224" t="s">
        <v>115</v>
      </c>
      <c r="AU1079" s="224" t="s">
        <v>42</v>
      </c>
      <c r="AV1079" s="223" t="s">
        <v>42</v>
      </c>
      <c r="AW1079" s="223" t="s">
        <v>19</v>
      </c>
      <c r="AX1079" s="223" t="s">
        <v>37</v>
      </c>
      <c r="AY1079" s="224" t="s">
        <v>106</v>
      </c>
    </row>
    <row r="1080" spans="2:65" s="204" customFormat="1" ht="29.85" customHeight="1" x14ac:dyDescent="0.3">
      <c r="B1080" s="212"/>
      <c r="D1080" s="216" t="s">
        <v>36</v>
      </c>
      <c r="E1080" s="215" t="s">
        <v>1620</v>
      </c>
      <c r="F1080" s="215" t="s">
        <v>1621</v>
      </c>
      <c r="I1080" s="214"/>
      <c r="J1080" s="213">
        <f>BK1080</f>
        <v>0</v>
      </c>
      <c r="L1080" s="212"/>
      <c r="M1080" s="211"/>
      <c r="N1080" s="209"/>
      <c r="O1080" s="209"/>
      <c r="P1080" s="210">
        <f>SUM(P1081:P1084)</f>
        <v>0</v>
      </c>
      <c r="Q1080" s="209"/>
      <c r="R1080" s="210">
        <f>SUM(R1081:R1084)</f>
        <v>0.36749999999999999</v>
      </c>
      <c r="S1080" s="209"/>
      <c r="T1080" s="208">
        <f>SUM(T1081:T1084)</f>
        <v>0</v>
      </c>
      <c r="AR1080" s="206" t="s">
        <v>42</v>
      </c>
      <c r="AT1080" s="207" t="s">
        <v>36</v>
      </c>
      <c r="AU1080" s="207" t="s">
        <v>38</v>
      </c>
      <c r="AY1080" s="206" t="s">
        <v>106</v>
      </c>
      <c r="BK1080" s="205">
        <f>SUM(BK1081:BK1084)</f>
        <v>0</v>
      </c>
    </row>
    <row r="1081" spans="2:65" s="184" customFormat="1" ht="22.5" customHeight="1" x14ac:dyDescent="0.3">
      <c r="B1081" s="203"/>
      <c r="C1081" s="202" t="s">
        <v>1686</v>
      </c>
      <c r="D1081" s="202" t="s">
        <v>108</v>
      </c>
      <c r="E1081" s="201" t="s">
        <v>1623</v>
      </c>
      <c r="F1081" s="196" t="s">
        <v>1624</v>
      </c>
      <c r="G1081" s="200" t="s">
        <v>111</v>
      </c>
      <c r="H1081" s="199">
        <v>750</v>
      </c>
      <c r="I1081" s="198"/>
      <c r="J1081" s="197">
        <f>ROUND(I1081*H1081,2)</f>
        <v>0</v>
      </c>
      <c r="K1081" s="196" t="s">
        <v>259</v>
      </c>
      <c r="L1081" s="185"/>
      <c r="M1081" s="195" t="s">
        <v>1</v>
      </c>
      <c r="N1081" s="220" t="s">
        <v>26</v>
      </c>
      <c r="O1081" s="219"/>
      <c r="P1081" s="218">
        <f>O1081*H1081</f>
        <v>0</v>
      </c>
      <c r="Q1081" s="218">
        <v>2.0000000000000001E-4</v>
      </c>
      <c r="R1081" s="218">
        <f>Q1081*H1081</f>
        <v>0.15</v>
      </c>
      <c r="S1081" s="218">
        <v>0</v>
      </c>
      <c r="T1081" s="217">
        <f>S1081*H1081</f>
        <v>0</v>
      </c>
      <c r="AR1081" s="189" t="s">
        <v>189</v>
      </c>
      <c r="AT1081" s="189" t="s">
        <v>108</v>
      </c>
      <c r="AU1081" s="189" t="s">
        <v>42</v>
      </c>
      <c r="AY1081" s="189" t="s">
        <v>106</v>
      </c>
      <c r="BE1081" s="190">
        <f>IF(N1081="základní",J1081,0)</f>
        <v>0</v>
      </c>
      <c r="BF1081" s="190">
        <f>IF(N1081="snížená",J1081,0)</f>
        <v>0</v>
      </c>
      <c r="BG1081" s="190">
        <f>IF(N1081="zákl. přenesená",J1081,0)</f>
        <v>0</v>
      </c>
      <c r="BH1081" s="190">
        <f>IF(N1081="sníž. přenesená",J1081,0)</f>
        <v>0</v>
      </c>
      <c r="BI1081" s="190">
        <f>IF(N1081="nulová",J1081,0)</f>
        <v>0</v>
      </c>
      <c r="BJ1081" s="189" t="s">
        <v>38</v>
      </c>
      <c r="BK1081" s="190">
        <f>ROUND(I1081*H1081,2)</f>
        <v>0</v>
      </c>
      <c r="BL1081" s="189" t="s">
        <v>189</v>
      </c>
      <c r="BM1081" s="189" t="s">
        <v>1625</v>
      </c>
    </row>
    <row r="1082" spans="2:65" s="223" customFormat="1" x14ac:dyDescent="0.3">
      <c r="B1082" s="228"/>
      <c r="D1082" s="236" t="s">
        <v>115</v>
      </c>
      <c r="E1082" s="235" t="s">
        <v>1</v>
      </c>
      <c r="F1082" s="234" t="s">
        <v>1626</v>
      </c>
      <c r="H1082" s="233">
        <v>750</v>
      </c>
      <c r="I1082" s="229"/>
      <c r="L1082" s="228"/>
      <c r="M1082" s="227"/>
      <c r="N1082" s="226"/>
      <c r="O1082" s="226"/>
      <c r="P1082" s="226"/>
      <c r="Q1082" s="226"/>
      <c r="R1082" s="226"/>
      <c r="S1082" s="226"/>
      <c r="T1082" s="225"/>
      <c r="AT1082" s="224" t="s">
        <v>115</v>
      </c>
      <c r="AU1082" s="224" t="s">
        <v>42</v>
      </c>
      <c r="AV1082" s="223" t="s">
        <v>42</v>
      </c>
      <c r="AW1082" s="223" t="s">
        <v>19</v>
      </c>
      <c r="AX1082" s="223" t="s">
        <v>37</v>
      </c>
      <c r="AY1082" s="224" t="s">
        <v>106</v>
      </c>
    </row>
    <row r="1083" spans="2:65" s="184" customFormat="1" ht="31.5" customHeight="1" x14ac:dyDescent="0.3">
      <c r="B1083" s="203"/>
      <c r="C1083" s="202" t="s">
        <v>1896</v>
      </c>
      <c r="D1083" s="202" t="s">
        <v>108</v>
      </c>
      <c r="E1083" s="201" t="s">
        <v>1628</v>
      </c>
      <c r="F1083" s="196" t="s">
        <v>1629</v>
      </c>
      <c r="G1083" s="200" t="s">
        <v>111</v>
      </c>
      <c r="H1083" s="199">
        <v>750</v>
      </c>
      <c r="I1083" s="198"/>
      <c r="J1083" s="197">
        <f>ROUND(I1083*H1083,2)</f>
        <v>0</v>
      </c>
      <c r="K1083" s="196" t="s">
        <v>259</v>
      </c>
      <c r="L1083" s="185"/>
      <c r="M1083" s="195" t="s">
        <v>1</v>
      </c>
      <c r="N1083" s="220" t="s">
        <v>26</v>
      </c>
      <c r="O1083" s="219"/>
      <c r="P1083" s="218">
        <f>O1083*H1083</f>
        <v>0</v>
      </c>
      <c r="Q1083" s="218">
        <v>2.9E-4</v>
      </c>
      <c r="R1083" s="218">
        <f>Q1083*H1083</f>
        <v>0.2175</v>
      </c>
      <c r="S1083" s="218">
        <v>0</v>
      </c>
      <c r="T1083" s="217">
        <f>S1083*H1083</f>
        <v>0</v>
      </c>
      <c r="AR1083" s="189" t="s">
        <v>189</v>
      </c>
      <c r="AT1083" s="189" t="s">
        <v>108</v>
      </c>
      <c r="AU1083" s="189" t="s">
        <v>42</v>
      </c>
      <c r="AY1083" s="189" t="s">
        <v>106</v>
      </c>
      <c r="BE1083" s="190">
        <f>IF(N1083="základní",J1083,0)</f>
        <v>0</v>
      </c>
      <c r="BF1083" s="190">
        <f>IF(N1083="snížená",J1083,0)</f>
        <v>0</v>
      </c>
      <c r="BG1083" s="190">
        <f>IF(N1083="zákl. přenesená",J1083,0)</f>
        <v>0</v>
      </c>
      <c r="BH1083" s="190">
        <f>IF(N1083="sníž. přenesená",J1083,0)</f>
        <v>0</v>
      </c>
      <c r="BI1083" s="190">
        <f>IF(N1083="nulová",J1083,0)</f>
        <v>0</v>
      </c>
      <c r="BJ1083" s="189" t="s">
        <v>38</v>
      </c>
      <c r="BK1083" s="190">
        <f>ROUND(I1083*H1083,2)</f>
        <v>0</v>
      </c>
      <c r="BL1083" s="189" t="s">
        <v>189</v>
      </c>
      <c r="BM1083" s="189" t="s">
        <v>1630</v>
      </c>
    </row>
    <row r="1084" spans="2:65" s="223" customFormat="1" x14ac:dyDescent="0.3">
      <c r="B1084" s="228"/>
      <c r="D1084" s="232" t="s">
        <v>115</v>
      </c>
      <c r="E1084" s="224" t="s">
        <v>1</v>
      </c>
      <c r="F1084" s="231" t="s">
        <v>1626</v>
      </c>
      <c r="H1084" s="230">
        <v>750</v>
      </c>
      <c r="I1084" s="229"/>
      <c r="L1084" s="228"/>
      <c r="M1084" s="227"/>
      <c r="N1084" s="226"/>
      <c r="O1084" s="226"/>
      <c r="P1084" s="226"/>
      <c r="Q1084" s="226"/>
      <c r="R1084" s="226"/>
      <c r="S1084" s="226"/>
      <c r="T1084" s="225"/>
      <c r="AT1084" s="224" t="s">
        <v>115</v>
      </c>
      <c r="AU1084" s="224" t="s">
        <v>42</v>
      </c>
      <c r="AV1084" s="223" t="s">
        <v>42</v>
      </c>
      <c r="AW1084" s="223" t="s">
        <v>19</v>
      </c>
      <c r="AX1084" s="223" t="s">
        <v>37</v>
      </c>
      <c r="AY1084" s="224" t="s">
        <v>106</v>
      </c>
    </row>
    <row r="1085" spans="2:65" s="204" customFormat="1" ht="37.35" customHeight="1" x14ac:dyDescent="0.35">
      <c r="B1085" s="212"/>
      <c r="D1085" s="216" t="s">
        <v>36</v>
      </c>
      <c r="E1085" s="238" t="s">
        <v>1631</v>
      </c>
      <c r="F1085" s="238" t="s">
        <v>1632</v>
      </c>
      <c r="I1085" s="214"/>
      <c r="J1085" s="237">
        <f>BK1085</f>
        <v>0</v>
      </c>
      <c r="L1085" s="212"/>
      <c r="M1085" s="211"/>
      <c r="N1085" s="209"/>
      <c r="O1085" s="209"/>
      <c r="P1085" s="210">
        <f>SUM(P1086:P1089)</f>
        <v>0</v>
      </c>
      <c r="Q1085" s="209"/>
      <c r="R1085" s="210">
        <f>SUM(R1086:R1089)</f>
        <v>0</v>
      </c>
      <c r="S1085" s="209"/>
      <c r="T1085" s="208">
        <f>SUM(T1086:T1089)</f>
        <v>0</v>
      </c>
      <c r="AR1085" s="206" t="s">
        <v>113</v>
      </c>
      <c r="AT1085" s="207" t="s">
        <v>36</v>
      </c>
      <c r="AU1085" s="207" t="s">
        <v>37</v>
      </c>
      <c r="AY1085" s="206" t="s">
        <v>106</v>
      </c>
      <c r="BK1085" s="205">
        <f>SUM(BK1086:BK1089)</f>
        <v>0</v>
      </c>
    </row>
    <row r="1086" spans="2:65" s="184" customFormat="1" ht="22.5" customHeight="1" x14ac:dyDescent="0.3">
      <c r="B1086" s="203"/>
      <c r="C1086" s="362" t="s">
        <v>1942</v>
      </c>
      <c r="D1086" s="362" t="s">
        <v>108</v>
      </c>
      <c r="E1086" s="363" t="s">
        <v>1634</v>
      </c>
      <c r="F1086" s="364" t="s">
        <v>1635</v>
      </c>
      <c r="G1086" s="365" t="s">
        <v>1636</v>
      </c>
      <c r="H1086" s="366">
        <v>40</v>
      </c>
      <c r="I1086" s="367"/>
      <c r="J1086" s="367">
        <f>ROUND(I1086*H1086,2)</f>
        <v>0</v>
      </c>
      <c r="K1086" s="364" t="s">
        <v>259</v>
      </c>
      <c r="L1086" s="185"/>
      <c r="M1086" s="195" t="s">
        <v>1</v>
      </c>
      <c r="N1086" s="220" t="s">
        <v>26</v>
      </c>
      <c r="O1086" s="219"/>
      <c r="P1086" s="218">
        <f>O1086*H1086</f>
        <v>0</v>
      </c>
      <c r="Q1086" s="218">
        <v>0</v>
      </c>
      <c r="R1086" s="218">
        <f>Q1086*H1086</f>
        <v>0</v>
      </c>
      <c r="S1086" s="218">
        <v>0</v>
      </c>
      <c r="T1086" s="217">
        <f>S1086*H1086</f>
        <v>0</v>
      </c>
      <c r="AR1086" s="189" t="s">
        <v>1637</v>
      </c>
      <c r="AT1086" s="189" t="s">
        <v>108</v>
      </c>
      <c r="AU1086" s="189" t="s">
        <v>38</v>
      </c>
      <c r="AY1086" s="189" t="s">
        <v>106</v>
      </c>
      <c r="BE1086" s="190">
        <f>IF(N1086="základní",J1086,0)</f>
        <v>0</v>
      </c>
      <c r="BF1086" s="190">
        <f>IF(N1086="snížená",J1086,0)</f>
        <v>0</v>
      </c>
      <c r="BG1086" s="190">
        <f>IF(N1086="zákl. přenesená",J1086,0)</f>
        <v>0</v>
      </c>
      <c r="BH1086" s="190">
        <f>IF(N1086="sníž. přenesená",J1086,0)</f>
        <v>0</v>
      </c>
      <c r="BI1086" s="190">
        <f>IF(N1086="nulová",J1086,0)</f>
        <v>0</v>
      </c>
      <c r="BJ1086" s="189" t="s">
        <v>38</v>
      </c>
      <c r="BK1086" s="190">
        <f>ROUND(I1086*H1086,2)</f>
        <v>0</v>
      </c>
      <c r="BL1086" s="189" t="s">
        <v>1637</v>
      </c>
      <c r="BM1086" s="189" t="s">
        <v>1638</v>
      </c>
    </row>
    <row r="1087" spans="2:65" s="223" customFormat="1" x14ac:dyDescent="0.3">
      <c r="B1087" s="228"/>
      <c r="D1087" s="236" t="s">
        <v>115</v>
      </c>
      <c r="E1087" s="235" t="s">
        <v>1</v>
      </c>
      <c r="F1087" s="234" t="s">
        <v>1639</v>
      </c>
      <c r="H1087" s="233">
        <v>40</v>
      </c>
      <c r="I1087" s="229"/>
      <c r="L1087" s="228"/>
      <c r="M1087" s="227"/>
      <c r="N1087" s="226"/>
      <c r="O1087" s="226"/>
      <c r="P1087" s="226"/>
      <c r="Q1087" s="226"/>
      <c r="R1087" s="226"/>
      <c r="S1087" s="226"/>
      <c r="T1087" s="225"/>
      <c r="AT1087" s="224" t="s">
        <v>115</v>
      </c>
      <c r="AU1087" s="224" t="s">
        <v>38</v>
      </c>
      <c r="AV1087" s="223" t="s">
        <v>42</v>
      </c>
      <c r="AW1087" s="223" t="s">
        <v>19</v>
      </c>
      <c r="AX1087" s="223" t="s">
        <v>37</v>
      </c>
      <c r="AY1087" s="224" t="s">
        <v>106</v>
      </c>
    </row>
    <row r="1088" spans="2:65" s="184" customFormat="1" ht="22.5" customHeight="1" x14ac:dyDescent="0.3">
      <c r="B1088" s="203"/>
      <c r="C1088" s="374" t="s">
        <v>1895</v>
      </c>
      <c r="D1088" s="374" t="s">
        <v>108</v>
      </c>
      <c r="E1088" s="375" t="s">
        <v>1641</v>
      </c>
      <c r="F1088" s="376" t="s">
        <v>1642</v>
      </c>
      <c r="G1088" s="377" t="s">
        <v>1636</v>
      </c>
      <c r="H1088" s="378">
        <v>10</v>
      </c>
      <c r="I1088" s="379"/>
      <c r="J1088" s="379">
        <f>ROUND(I1088*H1088,2)</f>
        <v>0</v>
      </c>
      <c r="K1088" s="376" t="s">
        <v>259</v>
      </c>
      <c r="L1088" s="185"/>
      <c r="M1088" s="195" t="s">
        <v>1</v>
      </c>
      <c r="N1088" s="220" t="s">
        <v>26</v>
      </c>
      <c r="O1088" s="219"/>
      <c r="P1088" s="218">
        <f>O1088*H1088</f>
        <v>0</v>
      </c>
      <c r="Q1088" s="218">
        <v>0</v>
      </c>
      <c r="R1088" s="218">
        <f>Q1088*H1088</f>
        <v>0</v>
      </c>
      <c r="S1088" s="218">
        <v>0</v>
      </c>
      <c r="T1088" s="217">
        <f>S1088*H1088</f>
        <v>0</v>
      </c>
      <c r="AR1088" s="189" t="s">
        <v>1637</v>
      </c>
      <c r="AT1088" s="189" t="s">
        <v>108</v>
      </c>
      <c r="AU1088" s="189" t="s">
        <v>38</v>
      </c>
      <c r="AY1088" s="189" t="s">
        <v>106</v>
      </c>
      <c r="BE1088" s="190">
        <f>IF(N1088="základní",J1088,0)</f>
        <v>0</v>
      </c>
      <c r="BF1088" s="190">
        <f>IF(N1088="snížená",J1088,0)</f>
        <v>0</v>
      </c>
      <c r="BG1088" s="190">
        <f>IF(N1088="zákl. přenesená",J1088,0)</f>
        <v>0</v>
      </c>
      <c r="BH1088" s="190">
        <f>IF(N1088="sníž. přenesená",J1088,0)</f>
        <v>0</v>
      </c>
      <c r="BI1088" s="190">
        <f>IF(N1088="nulová",J1088,0)</f>
        <v>0</v>
      </c>
      <c r="BJ1088" s="189" t="s">
        <v>38</v>
      </c>
      <c r="BK1088" s="190">
        <f>ROUND(I1088*H1088,2)</f>
        <v>0</v>
      </c>
      <c r="BL1088" s="189" t="s">
        <v>1637</v>
      </c>
      <c r="BM1088" s="189" t="s">
        <v>1643</v>
      </c>
    </row>
    <row r="1089" spans="2:65" s="223" customFormat="1" x14ac:dyDescent="0.3">
      <c r="B1089" s="228"/>
      <c r="D1089" s="232" t="s">
        <v>115</v>
      </c>
      <c r="E1089" s="224" t="s">
        <v>1</v>
      </c>
      <c r="F1089" s="231" t="s">
        <v>1644</v>
      </c>
      <c r="H1089" s="230">
        <v>10</v>
      </c>
      <c r="I1089" s="229"/>
      <c r="L1089" s="228"/>
      <c r="M1089" s="227"/>
      <c r="N1089" s="226"/>
      <c r="O1089" s="226"/>
      <c r="P1089" s="226"/>
      <c r="Q1089" s="226"/>
      <c r="R1089" s="226"/>
      <c r="S1089" s="226"/>
      <c r="T1089" s="225"/>
      <c r="AT1089" s="224" t="s">
        <v>115</v>
      </c>
      <c r="AU1089" s="224" t="s">
        <v>38</v>
      </c>
      <c r="AV1089" s="223" t="s">
        <v>42</v>
      </c>
      <c r="AW1089" s="223" t="s">
        <v>19</v>
      </c>
      <c r="AX1089" s="223" t="s">
        <v>37</v>
      </c>
      <c r="AY1089" s="224" t="s">
        <v>106</v>
      </c>
    </row>
    <row r="1090" spans="2:65" s="204" customFormat="1" ht="37.35" customHeight="1" x14ac:dyDescent="0.35">
      <c r="B1090" s="212"/>
      <c r="D1090" s="206" t="s">
        <v>36</v>
      </c>
      <c r="E1090" s="222" t="s">
        <v>1645</v>
      </c>
      <c r="F1090" s="222" t="s">
        <v>1646</v>
      </c>
      <c r="I1090" s="214"/>
      <c r="J1090" s="221">
        <f>BK1090</f>
        <v>0</v>
      </c>
      <c r="L1090" s="212"/>
      <c r="M1090" s="211"/>
      <c r="N1090" s="209"/>
      <c r="O1090" s="209"/>
      <c r="P1090" s="210">
        <f>P1091+P1094+P1096+P1100+P1102</f>
        <v>0</v>
      </c>
      <c r="Q1090" s="209"/>
      <c r="R1090" s="210">
        <f>R1091+R1094+R1096+R1100+R1102</f>
        <v>0</v>
      </c>
      <c r="S1090" s="209"/>
      <c r="T1090" s="208">
        <f>T1091+T1094+T1096+T1100+T1102</f>
        <v>0</v>
      </c>
      <c r="AR1090" s="206" t="s">
        <v>132</v>
      </c>
      <c r="AT1090" s="207" t="s">
        <v>36</v>
      </c>
      <c r="AU1090" s="207" t="s">
        <v>37</v>
      </c>
      <c r="AY1090" s="206" t="s">
        <v>106</v>
      </c>
      <c r="BK1090" s="205">
        <f>BK1091+BK1094+BK1096+BK1100+BK1102</f>
        <v>0</v>
      </c>
    </row>
    <row r="1091" spans="2:65" s="204" customFormat="1" ht="19.899999999999999" customHeight="1" x14ac:dyDescent="0.3">
      <c r="B1091" s="212"/>
      <c r="D1091" s="216" t="s">
        <v>36</v>
      </c>
      <c r="E1091" s="215" t="s">
        <v>1647</v>
      </c>
      <c r="F1091" s="215" t="s">
        <v>1648</v>
      </c>
      <c r="I1091" s="214"/>
      <c r="J1091" s="213">
        <f>BK1091</f>
        <v>0</v>
      </c>
      <c r="L1091" s="212"/>
      <c r="M1091" s="211"/>
      <c r="N1091" s="209"/>
      <c r="O1091" s="209"/>
      <c r="P1091" s="210">
        <f>SUM(P1092:P1093)</f>
        <v>0</v>
      </c>
      <c r="Q1091" s="209"/>
      <c r="R1091" s="210">
        <f>SUM(R1092:R1093)</f>
        <v>0</v>
      </c>
      <c r="S1091" s="209"/>
      <c r="T1091" s="208">
        <f>SUM(T1092:T1093)</f>
        <v>0</v>
      </c>
      <c r="AR1091" s="206" t="s">
        <v>132</v>
      </c>
      <c r="AT1091" s="207" t="s">
        <v>36</v>
      </c>
      <c r="AU1091" s="207" t="s">
        <v>38</v>
      </c>
      <c r="AY1091" s="206" t="s">
        <v>106</v>
      </c>
      <c r="BK1091" s="205">
        <f>SUM(BK1092:BK1093)</f>
        <v>0</v>
      </c>
    </row>
    <row r="1092" spans="2:65" s="184" customFormat="1" ht="22.5" customHeight="1" x14ac:dyDescent="0.3">
      <c r="B1092" s="203"/>
      <c r="C1092" s="374" t="s">
        <v>1894</v>
      </c>
      <c r="D1092" s="374" t="s">
        <v>108</v>
      </c>
      <c r="E1092" s="375" t="s">
        <v>1650</v>
      </c>
      <c r="F1092" s="376" t="s">
        <v>1651</v>
      </c>
      <c r="G1092" s="377" t="s">
        <v>1652</v>
      </c>
      <c r="H1092" s="378">
        <v>1</v>
      </c>
      <c r="I1092" s="379"/>
      <c r="J1092" s="379">
        <f>ROUND(I1092*H1092,2)</f>
        <v>0</v>
      </c>
      <c r="K1092" s="376" t="s">
        <v>259</v>
      </c>
      <c r="L1092" s="185"/>
      <c r="M1092" s="195" t="s">
        <v>1</v>
      </c>
      <c r="N1092" s="220" t="s">
        <v>26</v>
      </c>
      <c r="O1092" s="219"/>
      <c r="P1092" s="218">
        <f>O1092*H1092</f>
        <v>0</v>
      </c>
      <c r="Q1092" s="218">
        <v>0</v>
      </c>
      <c r="R1092" s="218">
        <f>Q1092*H1092</f>
        <v>0</v>
      </c>
      <c r="S1092" s="218">
        <v>0</v>
      </c>
      <c r="T1092" s="217">
        <f>S1092*H1092</f>
        <v>0</v>
      </c>
      <c r="AR1092" s="189" t="s">
        <v>1653</v>
      </c>
      <c r="AT1092" s="189" t="s">
        <v>108</v>
      </c>
      <c r="AU1092" s="189" t="s">
        <v>42</v>
      </c>
      <c r="AY1092" s="189" t="s">
        <v>106</v>
      </c>
      <c r="BE1092" s="190">
        <f>IF(N1092="základní",J1092,0)</f>
        <v>0</v>
      </c>
      <c r="BF1092" s="190">
        <f>IF(N1092="snížená",J1092,0)</f>
        <v>0</v>
      </c>
      <c r="BG1092" s="190">
        <f>IF(N1092="zákl. přenesená",J1092,0)</f>
        <v>0</v>
      </c>
      <c r="BH1092" s="190">
        <f>IF(N1092="sníž. přenesená",J1092,0)</f>
        <v>0</v>
      </c>
      <c r="BI1092" s="190">
        <f>IF(N1092="nulová",J1092,0)</f>
        <v>0</v>
      </c>
      <c r="BJ1092" s="189" t="s">
        <v>38</v>
      </c>
      <c r="BK1092" s="190">
        <f>ROUND(I1092*H1092,2)</f>
        <v>0</v>
      </c>
      <c r="BL1092" s="189" t="s">
        <v>1653</v>
      </c>
      <c r="BM1092" s="189" t="s">
        <v>1654</v>
      </c>
    </row>
    <row r="1093" spans="2:65" s="184" customFormat="1" ht="22.5" customHeight="1" x14ac:dyDescent="0.3">
      <c r="B1093" s="203"/>
      <c r="C1093" s="374" t="s">
        <v>1893</v>
      </c>
      <c r="D1093" s="374" t="s">
        <v>108</v>
      </c>
      <c r="E1093" s="375" t="s">
        <v>1656</v>
      </c>
      <c r="F1093" s="376" t="s">
        <v>1657</v>
      </c>
      <c r="G1093" s="377" t="s">
        <v>1652</v>
      </c>
      <c r="H1093" s="378">
        <v>1</v>
      </c>
      <c r="I1093" s="379"/>
      <c r="J1093" s="379">
        <f>ROUND(I1093*H1093,2)</f>
        <v>0</v>
      </c>
      <c r="K1093" s="376" t="s">
        <v>259</v>
      </c>
      <c r="L1093" s="185"/>
      <c r="M1093" s="195" t="s">
        <v>1</v>
      </c>
      <c r="N1093" s="220" t="s">
        <v>26</v>
      </c>
      <c r="O1093" s="219"/>
      <c r="P1093" s="218">
        <f>O1093*H1093</f>
        <v>0</v>
      </c>
      <c r="Q1093" s="218">
        <v>0</v>
      </c>
      <c r="R1093" s="218">
        <f>Q1093*H1093</f>
        <v>0</v>
      </c>
      <c r="S1093" s="218">
        <v>0</v>
      </c>
      <c r="T1093" s="217">
        <f>S1093*H1093</f>
        <v>0</v>
      </c>
      <c r="AR1093" s="189" t="s">
        <v>1653</v>
      </c>
      <c r="AT1093" s="189" t="s">
        <v>108</v>
      </c>
      <c r="AU1093" s="189" t="s">
        <v>42</v>
      </c>
      <c r="AY1093" s="189" t="s">
        <v>106</v>
      </c>
      <c r="BE1093" s="190">
        <f>IF(N1093="základní",J1093,0)</f>
        <v>0</v>
      </c>
      <c r="BF1093" s="190">
        <f>IF(N1093="snížená",J1093,0)</f>
        <v>0</v>
      </c>
      <c r="BG1093" s="190">
        <f>IF(N1093="zákl. přenesená",J1093,0)</f>
        <v>0</v>
      </c>
      <c r="BH1093" s="190">
        <f>IF(N1093="sníž. přenesená",J1093,0)</f>
        <v>0</v>
      </c>
      <c r="BI1093" s="190">
        <f>IF(N1093="nulová",J1093,0)</f>
        <v>0</v>
      </c>
      <c r="BJ1093" s="189" t="s">
        <v>38</v>
      </c>
      <c r="BK1093" s="190">
        <f>ROUND(I1093*H1093,2)</f>
        <v>0</v>
      </c>
      <c r="BL1093" s="189" t="s">
        <v>1653</v>
      </c>
      <c r="BM1093" s="189" t="s">
        <v>1658</v>
      </c>
    </row>
    <row r="1094" spans="2:65" s="204" customFormat="1" ht="29.85" customHeight="1" x14ac:dyDescent="0.3">
      <c r="B1094" s="212"/>
      <c r="D1094" s="216" t="s">
        <v>36</v>
      </c>
      <c r="E1094" s="215" t="s">
        <v>1659</v>
      </c>
      <c r="F1094" s="215" t="s">
        <v>1660</v>
      </c>
      <c r="I1094" s="214"/>
      <c r="J1094" s="213">
        <f>BK1094</f>
        <v>0</v>
      </c>
      <c r="L1094" s="212"/>
      <c r="M1094" s="211"/>
      <c r="N1094" s="209"/>
      <c r="O1094" s="209"/>
      <c r="P1094" s="210">
        <f>P1095</f>
        <v>0</v>
      </c>
      <c r="Q1094" s="209"/>
      <c r="R1094" s="210">
        <f>R1095</f>
        <v>0</v>
      </c>
      <c r="S1094" s="209"/>
      <c r="T1094" s="208">
        <f>T1095</f>
        <v>0</v>
      </c>
      <c r="AR1094" s="206" t="s">
        <v>132</v>
      </c>
      <c r="AT1094" s="207" t="s">
        <v>36</v>
      </c>
      <c r="AU1094" s="207" t="s">
        <v>38</v>
      </c>
      <c r="AY1094" s="206" t="s">
        <v>106</v>
      </c>
      <c r="BK1094" s="205">
        <f>BK1095</f>
        <v>0</v>
      </c>
    </row>
    <row r="1095" spans="2:65" s="184" customFormat="1" ht="22.5" customHeight="1" x14ac:dyDescent="0.3">
      <c r="B1095" s="203"/>
      <c r="C1095" s="362" t="s">
        <v>1892</v>
      </c>
      <c r="D1095" s="362" t="s">
        <v>108</v>
      </c>
      <c r="E1095" s="363" t="s">
        <v>1662</v>
      </c>
      <c r="F1095" s="364" t="s">
        <v>1660</v>
      </c>
      <c r="G1095" s="365" t="s">
        <v>1652</v>
      </c>
      <c r="H1095" s="366">
        <v>1</v>
      </c>
      <c r="I1095" s="367"/>
      <c r="J1095" s="367">
        <f>ROUND(I1095*H1095,2)</f>
        <v>0</v>
      </c>
      <c r="K1095" s="364" t="s">
        <v>259</v>
      </c>
      <c r="L1095" s="185"/>
      <c r="M1095" s="195" t="s">
        <v>1</v>
      </c>
      <c r="N1095" s="220" t="s">
        <v>26</v>
      </c>
      <c r="O1095" s="219"/>
      <c r="P1095" s="218">
        <f>O1095*H1095</f>
        <v>0</v>
      </c>
      <c r="Q1095" s="218">
        <v>0</v>
      </c>
      <c r="R1095" s="218">
        <f>Q1095*H1095</f>
        <v>0</v>
      </c>
      <c r="S1095" s="218">
        <v>0</v>
      </c>
      <c r="T1095" s="217">
        <f>S1095*H1095</f>
        <v>0</v>
      </c>
      <c r="AR1095" s="189" t="s">
        <v>1653</v>
      </c>
      <c r="AT1095" s="189" t="s">
        <v>108</v>
      </c>
      <c r="AU1095" s="189" t="s">
        <v>42</v>
      </c>
      <c r="AY1095" s="189" t="s">
        <v>106</v>
      </c>
      <c r="BE1095" s="190">
        <f>IF(N1095="základní",J1095,0)</f>
        <v>0</v>
      </c>
      <c r="BF1095" s="190">
        <f>IF(N1095="snížená",J1095,0)</f>
        <v>0</v>
      </c>
      <c r="BG1095" s="190">
        <f>IF(N1095="zákl. přenesená",J1095,0)</f>
        <v>0</v>
      </c>
      <c r="BH1095" s="190">
        <f>IF(N1095="sníž. přenesená",J1095,0)</f>
        <v>0</v>
      </c>
      <c r="BI1095" s="190">
        <f>IF(N1095="nulová",J1095,0)</f>
        <v>0</v>
      </c>
      <c r="BJ1095" s="189" t="s">
        <v>38</v>
      </c>
      <c r="BK1095" s="190">
        <f>ROUND(I1095*H1095,2)</f>
        <v>0</v>
      </c>
      <c r="BL1095" s="189" t="s">
        <v>1653</v>
      </c>
      <c r="BM1095" s="189" t="s">
        <v>1663</v>
      </c>
    </row>
    <row r="1096" spans="2:65" s="204" customFormat="1" ht="29.85" customHeight="1" x14ac:dyDescent="0.3">
      <c r="B1096" s="212"/>
      <c r="D1096" s="216" t="s">
        <v>36</v>
      </c>
      <c r="E1096" s="215" t="s">
        <v>1664</v>
      </c>
      <c r="F1096" s="215" t="s">
        <v>1665</v>
      </c>
      <c r="I1096" s="214"/>
      <c r="J1096" s="213">
        <f>BK1096</f>
        <v>0</v>
      </c>
      <c r="L1096" s="212"/>
      <c r="M1096" s="211"/>
      <c r="N1096" s="209"/>
      <c r="O1096" s="209"/>
      <c r="P1096" s="210">
        <f>SUM(P1097:P1099)</f>
        <v>0</v>
      </c>
      <c r="Q1096" s="209"/>
      <c r="R1096" s="210">
        <f>SUM(R1097:R1099)</f>
        <v>0</v>
      </c>
      <c r="S1096" s="209"/>
      <c r="T1096" s="208">
        <f>SUM(T1097:T1099)</f>
        <v>0</v>
      </c>
      <c r="AR1096" s="206" t="s">
        <v>132</v>
      </c>
      <c r="AT1096" s="207" t="s">
        <v>36</v>
      </c>
      <c r="AU1096" s="207" t="s">
        <v>38</v>
      </c>
      <c r="AY1096" s="206" t="s">
        <v>106</v>
      </c>
      <c r="BK1096" s="205">
        <f>SUM(BK1097:BK1099)</f>
        <v>0</v>
      </c>
    </row>
    <row r="1097" spans="2:65" s="184" customFormat="1" ht="22.5" customHeight="1" x14ac:dyDescent="0.3">
      <c r="B1097" s="203"/>
      <c r="C1097" s="374" t="s">
        <v>1891</v>
      </c>
      <c r="D1097" s="374" t="s">
        <v>108</v>
      </c>
      <c r="E1097" s="375" t="s">
        <v>1667</v>
      </c>
      <c r="F1097" s="376" t="s">
        <v>1668</v>
      </c>
      <c r="G1097" s="377" t="s">
        <v>1652</v>
      </c>
      <c r="H1097" s="378">
        <v>1</v>
      </c>
      <c r="I1097" s="379"/>
      <c r="J1097" s="379">
        <f>ROUND(I1097*H1097,2)</f>
        <v>0</v>
      </c>
      <c r="K1097" s="376" t="s">
        <v>259</v>
      </c>
      <c r="L1097" s="185"/>
      <c r="M1097" s="195" t="s">
        <v>1</v>
      </c>
      <c r="N1097" s="220" t="s">
        <v>26</v>
      </c>
      <c r="O1097" s="219"/>
      <c r="P1097" s="218">
        <f>O1097*H1097</f>
        <v>0</v>
      </c>
      <c r="Q1097" s="218">
        <v>0</v>
      </c>
      <c r="R1097" s="218">
        <f>Q1097*H1097</f>
        <v>0</v>
      </c>
      <c r="S1097" s="218">
        <v>0</v>
      </c>
      <c r="T1097" s="217">
        <f>S1097*H1097</f>
        <v>0</v>
      </c>
      <c r="AR1097" s="189" t="s">
        <v>1653</v>
      </c>
      <c r="AT1097" s="189" t="s">
        <v>108</v>
      </c>
      <c r="AU1097" s="189" t="s">
        <v>42</v>
      </c>
      <c r="AY1097" s="189" t="s">
        <v>106</v>
      </c>
      <c r="BE1097" s="190">
        <f>IF(N1097="základní",J1097,0)</f>
        <v>0</v>
      </c>
      <c r="BF1097" s="190">
        <f>IF(N1097="snížená",J1097,0)</f>
        <v>0</v>
      </c>
      <c r="BG1097" s="190">
        <f>IF(N1097="zákl. přenesená",J1097,0)</f>
        <v>0</v>
      </c>
      <c r="BH1097" s="190">
        <f>IF(N1097="sníž. přenesená",J1097,0)</f>
        <v>0</v>
      </c>
      <c r="BI1097" s="190">
        <f>IF(N1097="nulová",J1097,0)</f>
        <v>0</v>
      </c>
      <c r="BJ1097" s="189" t="s">
        <v>38</v>
      </c>
      <c r="BK1097" s="190">
        <f>ROUND(I1097*H1097,2)</f>
        <v>0</v>
      </c>
      <c r="BL1097" s="189" t="s">
        <v>1653</v>
      </c>
      <c r="BM1097" s="189" t="s">
        <v>1669</v>
      </c>
    </row>
    <row r="1098" spans="2:65" s="184" customFormat="1" ht="22.5" customHeight="1" x14ac:dyDescent="0.3">
      <c r="B1098" s="203"/>
      <c r="C1098" s="374" t="s">
        <v>1890</v>
      </c>
      <c r="D1098" s="374" t="s">
        <v>108</v>
      </c>
      <c r="E1098" s="375" t="s">
        <v>1671</v>
      </c>
      <c r="F1098" s="376" t="s">
        <v>1672</v>
      </c>
      <c r="G1098" s="377" t="s">
        <v>1652</v>
      </c>
      <c r="H1098" s="378">
        <v>1</v>
      </c>
      <c r="I1098" s="379"/>
      <c r="J1098" s="379">
        <f>ROUND(I1098*H1098,2)</f>
        <v>0</v>
      </c>
      <c r="K1098" s="376" t="s">
        <v>259</v>
      </c>
      <c r="L1098" s="185"/>
      <c r="M1098" s="195" t="s">
        <v>1</v>
      </c>
      <c r="N1098" s="220" t="s">
        <v>26</v>
      </c>
      <c r="O1098" s="219"/>
      <c r="P1098" s="218">
        <f>O1098*H1098</f>
        <v>0</v>
      </c>
      <c r="Q1098" s="218">
        <v>0</v>
      </c>
      <c r="R1098" s="218">
        <f>Q1098*H1098</f>
        <v>0</v>
      </c>
      <c r="S1098" s="218">
        <v>0</v>
      </c>
      <c r="T1098" s="217">
        <f>S1098*H1098</f>
        <v>0</v>
      </c>
      <c r="AR1098" s="189" t="s">
        <v>1653</v>
      </c>
      <c r="AT1098" s="189" t="s">
        <v>108</v>
      </c>
      <c r="AU1098" s="189" t="s">
        <v>42</v>
      </c>
      <c r="AY1098" s="189" t="s">
        <v>106</v>
      </c>
      <c r="BE1098" s="190">
        <f>IF(N1098="základní",J1098,0)</f>
        <v>0</v>
      </c>
      <c r="BF1098" s="190">
        <f>IF(N1098="snížená",J1098,0)</f>
        <v>0</v>
      </c>
      <c r="BG1098" s="190">
        <f>IF(N1098="zákl. přenesená",J1098,0)</f>
        <v>0</v>
      </c>
      <c r="BH1098" s="190">
        <f>IF(N1098="sníž. přenesená",J1098,0)</f>
        <v>0</v>
      </c>
      <c r="BI1098" s="190">
        <f>IF(N1098="nulová",J1098,0)</f>
        <v>0</v>
      </c>
      <c r="BJ1098" s="189" t="s">
        <v>38</v>
      </c>
      <c r="BK1098" s="190">
        <f>ROUND(I1098*H1098,2)</f>
        <v>0</v>
      </c>
      <c r="BL1098" s="189" t="s">
        <v>1653</v>
      </c>
      <c r="BM1098" s="189" t="s">
        <v>1673</v>
      </c>
    </row>
    <row r="1099" spans="2:65" s="184" customFormat="1" ht="31.5" customHeight="1" x14ac:dyDescent="0.3">
      <c r="B1099" s="203"/>
      <c r="C1099" s="374" t="s">
        <v>1889</v>
      </c>
      <c r="D1099" s="374" t="s">
        <v>108</v>
      </c>
      <c r="E1099" s="375" t="s">
        <v>1675</v>
      </c>
      <c r="F1099" s="376" t="s">
        <v>1676</v>
      </c>
      <c r="G1099" s="377" t="s">
        <v>1652</v>
      </c>
      <c r="H1099" s="378">
        <v>1</v>
      </c>
      <c r="I1099" s="379"/>
      <c r="J1099" s="379">
        <f>ROUND(I1099*H1099,2)</f>
        <v>0</v>
      </c>
      <c r="K1099" s="376" t="s">
        <v>259</v>
      </c>
      <c r="L1099" s="185"/>
      <c r="M1099" s="195" t="s">
        <v>1</v>
      </c>
      <c r="N1099" s="220" t="s">
        <v>26</v>
      </c>
      <c r="O1099" s="219"/>
      <c r="P1099" s="218">
        <f>O1099*H1099</f>
        <v>0</v>
      </c>
      <c r="Q1099" s="218">
        <v>0</v>
      </c>
      <c r="R1099" s="218">
        <f>Q1099*H1099</f>
        <v>0</v>
      </c>
      <c r="S1099" s="218">
        <v>0</v>
      </c>
      <c r="T1099" s="217">
        <f>S1099*H1099</f>
        <v>0</v>
      </c>
      <c r="AR1099" s="189" t="s">
        <v>1653</v>
      </c>
      <c r="AT1099" s="189" t="s">
        <v>108</v>
      </c>
      <c r="AU1099" s="189" t="s">
        <v>42</v>
      </c>
      <c r="AY1099" s="189" t="s">
        <v>106</v>
      </c>
      <c r="BE1099" s="190">
        <f>IF(N1099="základní",J1099,0)</f>
        <v>0</v>
      </c>
      <c r="BF1099" s="190">
        <f>IF(N1099="snížená",J1099,0)</f>
        <v>0</v>
      </c>
      <c r="BG1099" s="190">
        <f>IF(N1099="zákl. přenesená",J1099,0)</f>
        <v>0</v>
      </c>
      <c r="BH1099" s="190">
        <f>IF(N1099="sníž. přenesená",J1099,0)</f>
        <v>0</v>
      </c>
      <c r="BI1099" s="190">
        <f>IF(N1099="nulová",J1099,0)</f>
        <v>0</v>
      </c>
      <c r="BJ1099" s="189" t="s">
        <v>38</v>
      </c>
      <c r="BK1099" s="190">
        <f>ROUND(I1099*H1099,2)</f>
        <v>0</v>
      </c>
      <c r="BL1099" s="189" t="s">
        <v>1653</v>
      </c>
      <c r="BM1099" s="189" t="s">
        <v>1677</v>
      </c>
    </row>
    <row r="1100" spans="2:65" s="204" customFormat="1" ht="29.85" customHeight="1" x14ac:dyDescent="0.3">
      <c r="B1100" s="212"/>
      <c r="D1100" s="216" t="s">
        <v>36</v>
      </c>
      <c r="E1100" s="215" t="s">
        <v>1678</v>
      </c>
      <c r="F1100" s="215" t="s">
        <v>1679</v>
      </c>
      <c r="I1100" s="214"/>
      <c r="J1100" s="213">
        <f>BK1100</f>
        <v>0</v>
      </c>
      <c r="L1100" s="212"/>
      <c r="M1100" s="211"/>
      <c r="N1100" s="209"/>
      <c r="O1100" s="209"/>
      <c r="P1100" s="210">
        <f>P1101</f>
        <v>0</v>
      </c>
      <c r="Q1100" s="209"/>
      <c r="R1100" s="210">
        <f>R1101</f>
        <v>0</v>
      </c>
      <c r="S1100" s="209"/>
      <c r="T1100" s="208">
        <f>T1101</f>
        <v>0</v>
      </c>
      <c r="AR1100" s="206" t="s">
        <v>132</v>
      </c>
      <c r="AT1100" s="207" t="s">
        <v>36</v>
      </c>
      <c r="AU1100" s="207" t="s">
        <v>38</v>
      </c>
      <c r="AY1100" s="206" t="s">
        <v>106</v>
      </c>
      <c r="BK1100" s="205">
        <f>BK1101</f>
        <v>0</v>
      </c>
    </row>
    <row r="1101" spans="2:65" s="184" customFormat="1" ht="22.5" customHeight="1" x14ac:dyDescent="0.3">
      <c r="B1101" s="203"/>
      <c r="C1101" s="362" t="s">
        <v>1943</v>
      </c>
      <c r="D1101" s="362" t="s">
        <v>108</v>
      </c>
      <c r="E1101" s="363" t="s">
        <v>1681</v>
      </c>
      <c r="F1101" s="364" t="s">
        <v>1682</v>
      </c>
      <c r="G1101" s="365" t="s">
        <v>1652</v>
      </c>
      <c r="H1101" s="366">
        <v>1</v>
      </c>
      <c r="I1101" s="367"/>
      <c r="J1101" s="367">
        <f>ROUND(I1101*H1101,2)</f>
        <v>0</v>
      </c>
      <c r="K1101" s="364" t="s">
        <v>1</v>
      </c>
      <c r="L1101" s="185"/>
      <c r="M1101" s="195" t="s">
        <v>1</v>
      </c>
      <c r="N1101" s="220" t="s">
        <v>26</v>
      </c>
      <c r="O1101" s="219"/>
      <c r="P1101" s="218">
        <f>O1101*H1101</f>
        <v>0</v>
      </c>
      <c r="Q1101" s="218">
        <v>0</v>
      </c>
      <c r="R1101" s="218">
        <f>Q1101*H1101</f>
        <v>0</v>
      </c>
      <c r="S1101" s="218">
        <v>0</v>
      </c>
      <c r="T1101" s="217">
        <f>S1101*H1101</f>
        <v>0</v>
      </c>
      <c r="AR1101" s="189" t="s">
        <v>1653</v>
      </c>
      <c r="AT1101" s="189" t="s">
        <v>108</v>
      </c>
      <c r="AU1101" s="189" t="s">
        <v>42</v>
      </c>
      <c r="AY1101" s="189" t="s">
        <v>106</v>
      </c>
      <c r="BE1101" s="190">
        <f>IF(N1101="základní",J1101,0)</f>
        <v>0</v>
      </c>
      <c r="BF1101" s="190">
        <f>IF(N1101="snížená",J1101,0)</f>
        <v>0</v>
      </c>
      <c r="BG1101" s="190">
        <f>IF(N1101="zákl. přenesená",J1101,0)</f>
        <v>0</v>
      </c>
      <c r="BH1101" s="190">
        <f>IF(N1101="sníž. přenesená",J1101,0)</f>
        <v>0</v>
      </c>
      <c r="BI1101" s="190">
        <f>IF(N1101="nulová",J1101,0)</f>
        <v>0</v>
      </c>
      <c r="BJ1101" s="189" t="s">
        <v>38</v>
      </c>
      <c r="BK1101" s="190">
        <f>ROUND(I1101*H1101,2)</f>
        <v>0</v>
      </c>
      <c r="BL1101" s="189" t="s">
        <v>1653</v>
      </c>
      <c r="BM1101" s="189" t="s">
        <v>1683</v>
      </c>
    </row>
    <row r="1102" spans="2:65" s="204" customFormat="1" ht="29.85" customHeight="1" x14ac:dyDescent="0.3">
      <c r="B1102" s="212"/>
      <c r="D1102" s="216" t="s">
        <v>36</v>
      </c>
      <c r="E1102" s="215" t="s">
        <v>1684</v>
      </c>
      <c r="F1102" s="215" t="s">
        <v>1685</v>
      </c>
      <c r="I1102" s="214"/>
      <c r="J1102" s="213">
        <f>BK1102</f>
        <v>0</v>
      </c>
      <c r="L1102" s="212"/>
      <c r="M1102" s="211"/>
      <c r="N1102" s="209"/>
      <c r="O1102" s="209"/>
      <c r="P1102" s="210">
        <f>P1103</f>
        <v>0</v>
      </c>
      <c r="Q1102" s="209"/>
      <c r="R1102" s="210">
        <f>R1103</f>
        <v>0</v>
      </c>
      <c r="S1102" s="209"/>
      <c r="T1102" s="208">
        <f>T1103</f>
        <v>0</v>
      </c>
      <c r="AR1102" s="206" t="s">
        <v>132</v>
      </c>
      <c r="AT1102" s="207" t="s">
        <v>36</v>
      </c>
      <c r="AU1102" s="207" t="s">
        <v>38</v>
      </c>
      <c r="AY1102" s="206" t="s">
        <v>106</v>
      </c>
      <c r="BK1102" s="205">
        <f>BK1103</f>
        <v>0</v>
      </c>
    </row>
    <row r="1103" spans="2:65" s="184" customFormat="1" ht="22.5" customHeight="1" x14ac:dyDescent="0.3">
      <c r="B1103" s="203"/>
      <c r="C1103" s="362" t="s">
        <v>1944</v>
      </c>
      <c r="D1103" s="362" t="s">
        <v>108</v>
      </c>
      <c r="E1103" s="363" t="s">
        <v>1687</v>
      </c>
      <c r="F1103" s="364" t="s">
        <v>1688</v>
      </c>
      <c r="G1103" s="365" t="s">
        <v>1652</v>
      </c>
      <c r="H1103" s="366">
        <v>1</v>
      </c>
      <c r="I1103" s="367"/>
      <c r="J1103" s="367">
        <f>ROUND(I1103*H1103,2)</f>
        <v>0</v>
      </c>
      <c r="K1103" s="364" t="s">
        <v>259</v>
      </c>
      <c r="L1103" s="185"/>
      <c r="M1103" s="195" t="s">
        <v>1</v>
      </c>
      <c r="N1103" s="194" t="s">
        <v>26</v>
      </c>
      <c r="O1103" s="193"/>
      <c r="P1103" s="192">
        <f>O1103*H1103</f>
        <v>0</v>
      </c>
      <c r="Q1103" s="192">
        <v>0</v>
      </c>
      <c r="R1103" s="192">
        <f>Q1103*H1103</f>
        <v>0</v>
      </c>
      <c r="S1103" s="192">
        <v>0</v>
      </c>
      <c r="T1103" s="191">
        <f>S1103*H1103</f>
        <v>0</v>
      </c>
      <c r="AR1103" s="189" t="s">
        <v>1653</v>
      </c>
      <c r="AT1103" s="189" t="s">
        <v>108</v>
      </c>
      <c r="AU1103" s="189" t="s">
        <v>42</v>
      </c>
      <c r="AY1103" s="189" t="s">
        <v>106</v>
      </c>
      <c r="BE1103" s="190">
        <f>IF(N1103="základní",J1103,0)</f>
        <v>0</v>
      </c>
      <c r="BF1103" s="190">
        <f>IF(N1103="snížená",J1103,0)</f>
        <v>0</v>
      </c>
      <c r="BG1103" s="190">
        <f>IF(N1103="zákl. přenesená",J1103,0)</f>
        <v>0</v>
      </c>
      <c r="BH1103" s="190">
        <f>IF(N1103="sníž. přenesená",J1103,0)</f>
        <v>0</v>
      </c>
      <c r="BI1103" s="190">
        <f>IF(N1103="nulová",J1103,0)</f>
        <v>0</v>
      </c>
      <c r="BJ1103" s="189" t="s">
        <v>38</v>
      </c>
      <c r="BK1103" s="190">
        <f>ROUND(I1103*H1103,2)</f>
        <v>0</v>
      </c>
      <c r="BL1103" s="189" t="s">
        <v>1653</v>
      </c>
      <c r="BM1103" s="189" t="s">
        <v>1689</v>
      </c>
    </row>
    <row r="1104" spans="2:65" s="184" customFormat="1" ht="6.95" customHeight="1" x14ac:dyDescent="0.3">
      <c r="B1104" s="188"/>
      <c r="C1104" s="186"/>
      <c r="D1104" s="186"/>
      <c r="E1104" s="186"/>
      <c r="F1104" s="186"/>
      <c r="G1104" s="186"/>
      <c r="H1104" s="186"/>
      <c r="I1104" s="187"/>
      <c r="J1104" s="186"/>
      <c r="K1104" s="186"/>
      <c r="L1104" s="185"/>
    </row>
    <row r="1107" spans="4:6" x14ac:dyDescent="0.3">
      <c r="D1107" s="392"/>
      <c r="E1107" s="392"/>
      <c r="F1107" s="182" t="s">
        <v>1980</v>
      </c>
    </row>
  </sheetData>
  <autoFilter ref="C109:K1103"/>
  <mergeCells count="9">
    <mergeCell ref="E100:H100"/>
    <mergeCell ref="E102:H10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4" t="s">
        <v>1690</v>
      </c>
      <c r="D3" s="174"/>
      <c r="E3" s="174"/>
      <c r="F3" s="174"/>
      <c r="G3" s="174"/>
      <c r="H3" s="174"/>
      <c r="I3" s="174"/>
      <c r="J3" s="174"/>
      <c r="K3" s="7"/>
    </row>
    <row r="4" spans="2:11" ht="25.5" customHeight="1" x14ac:dyDescent="0.3">
      <c r="B4" s="8"/>
      <c r="C4" s="175" t="s">
        <v>1691</v>
      </c>
      <c r="D4" s="175"/>
      <c r="E4" s="175"/>
      <c r="F4" s="175"/>
      <c r="G4" s="175"/>
      <c r="H4" s="175"/>
      <c r="I4" s="175"/>
      <c r="J4" s="175"/>
      <c r="K4" s="9"/>
    </row>
    <row r="5" spans="2:11" ht="5.25" customHeight="1" x14ac:dyDescent="0.3">
      <c r="B5" s="8"/>
      <c r="C5" s="10"/>
      <c r="D5" s="10"/>
      <c r="E5" s="10"/>
      <c r="F5" s="10"/>
      <c r="G5" s="10"/>
      <c r="H5" s="10"/>
      <c r="I5" s="10"/>
      <c r="J5" s="10"/>
      <c r="K5" s="9"/>
    </row>
    <row r="6" spans="2:11" ht="15" customHeight="1" x14ac:dyDescent="0.3">
      <c r="B6" s="8"/>
      <c r="C6" s="176" t="s">
        <v>1692</v>
      </c>
      <c r="D6" s="176"/>
      <c r="E6" s="176"/>
      <c r="F6" s="176"/>
      <c r="G6" s="176"/>
      <c r="H6" s="176"/>
      <c r="I6" s="176"/>
      <c r="J6" s="176"/>
      <c r="K6" s="9"/>
    </row>
    <row r="7" spans="2:11" ht="15" customHeight="1" x14ac:dyDescent="0.3">
      <c r="B7" s="12"/>
      <c r="C7" s="176" t="s">
        <v>1693</v>
      </c>
      <c r="D7" s="176"/>
      <c r="E7" s="176"/>
      <c r="F7" s="176"/>
      <c r="G7" s="176"/>
      <c r="H7" s="176"/>
      <c r="I7" s="176"/>
      <c r="J7" s="176"/>
      <c r="K7" s="9"/>
    </row>
    <row r="8" spans="2:11" ht="12.75" customHeight="1" x14ac:dyDescent="0.3">
      <c r="B8" s="12"/>
      <c r="C8" s="11"/>
      <c r="D8" s="11"/>
      <c r="E8" s="11"/>
      <c r="F8" s="11"/>
      <c r="G8" s="11"/>
      <c r="H8" s="11"/>
      <c r="I8" s="11"/>
      <c r="J8" s="11"/>
      <c r="K8" s="9"/>
    </row>
    <row r="9" spans="2:11" ht="15" customHeight="1" x14ac:dyDescent="0.3">
      <c r="B9" s="12"/>
      <c r="C9" s="176" t="s">
        <v>1694</v>
      </c>
      <c r="D9" s="176"/>
      <c r="E9" s="176"/>
      <c r="F9" s="176"/>
      <c r="G9" s="176"/>
      <c r="H9" s="176"/>
      <c r="I9" s="176"/>
      <c r="J9" s="176"/>
      <c r="K9" s="9"/>
    </row>
    <row r="10" spans="2:11" ht="15" customHeight="1" x14ac:dyDescent="0.3">
      <c r="B10" s="12"/>
      <c r="C10" s="11"/>
      <c r="D10" s="176" t="s">
        <v>1695</v>
      </c>
      <c r="E10" s="176"/>
      <c r="F10" s="176"/>
      <c r="G10" s="176"/>
      <c r="H10" s="176"/>
      <c r="I10" s="176"/>
      <c r="J10" s="176"/>
      <c r="K10" s="9"/>
    </row>
    <row r="11" spans="2:11" ht="15" customHeight="1" x14ac:dyDescent="0.3">
      <c r="B11" s="12"/>
      <c r="C11" s="13"/>
      <c r="D11" s="176" t="s">
        <v>1696</v>
      </c>
      <c r="E11" s="176"/>
      <c r="F11" s="176"/>
      <c r="G11" s="176"/>
      <c r="H11" s="176"/>
      <c r="I11" s="176"/>
      <c r="J11" s="176"/>
      <c r="K11" s="9"/>
    </row>
    <row r="12" spans="2:11" ht="12.75" customHeight="1" x14ac:dyDescent="0.3">
      <c r="B12" s="12"/>
      <c r="C12" s="13"/>
      <c r="D12" s="13"/>
      <c r="E12" s="13"/>
      <c r="F12" s="13"/>
      <c r="G12" s="13"/>
      <c r="H12" s="13"/>
      <c r="I12" s="13"/>
      <c r="J12" s="13"/>
      <c r="K12" s="9"/>
    </row>
    <row r="13" spans="2:11" ht="15" customHeight="1" x14ac:dyDescent="0.3">
      <c r="B13" s="12"/>
      <c r="C13" s="13"/>
      <c r="D13" s="176" t="s">
        <v>1697</v>
      </c>
      <c r="E13" s="176"/>
      <c r="F13" s="176"/>
      <c r="G13" s="176"/>
      <c r="H13" s="176"/>
      <c r="I13" s="176"/>
      <c r="J13" s="176"/>
      <c r="K13" s="9"/>
    </row>
    <row r="14" spans="2:11" ht="15" customHeight="1" x14ac:dyDescent="0.3">
      <c r="B14" s="12"/>
      <c r="C14" s="13"/>
      <c r="D14" s="176" t="s">
        <v>1698</v>
      </c>
      <c r="E14" s="176"/>
      <c r="F14" s="176"/>
      <c r="G14" s="176"/>
      <c r="H14" s="176"/>
      <c r="I14" s="176"/>
      <c r="J14" s="176"/>
      <c r="K14" s="9"/>
    </row>
    <row r="15" spans="2:11" ht="15" customHeight="1" x14ac:dyDescent="0.3">
      <c r="B15" s="12"/>
      <c r="C15" s="13"/>
      <c r="D15" s="176" t="s">
        <v>1699</v>
      </c>
      <c r="E15" s="176"/>
      <c r="F15" s="176"/>
      <c r="G15" s="176"/>
      <c r="H15" s="176"/>
      <c r="I15" s="176"/>
      <c r="J15" s="176"/>
      <c r="K15" s="9"/>
    </row>
    <row r="16" spans="2:11" ht="15" customHeight="1" x14ac:dyDescent="0.3">
      <c r="B16" s="12"/>
      <c r="C16" s="13"/>
      <c r="D16" s="13"/>
      <c r="E16" s="14" t="s">
        <v>40</v>
      </c>
      <c r="F16" s="176" t="s">
        <v>1700</v>
      </c>
      <c r="G16" s="176"/>
      <c r="H16" s="176"/>
      <c r="I16" s="176"/>
      <c r="J16" s="176"/>
      <c r="K16" s="9"/>
    </row>
    <row r="17" spans="2:11" ht="15" customHeight="1" x14ac:dyDescent="0.3">
      <c r="B17" s="12"/>
      <c r="C17" s="13"/>
      <c r="D17" s="13"/>
      <c r="E17" s="14" t="s">
        <v>1701</v>
      </c>
      <c r="F17" s="176" t="s">
        <v>1702</v>
      </c>
      <c r="G17" s="176"/>
      <c r="H17" s="176"/>
      <c r="I17" s="176"/>
      <c r="J17" s="176"/>
      <c r="K17" s="9"/>
    </row>
    <row r="18" spans="2:11" ht="15" customHeight="1" x14ac:dyDescent="0.3">
      <c r="B18" s="12"/>
      <c r="C18" s="13"/>
      <c r="D18" s="13"/>
      <c r="E18" s="14" t="s">
        <v>1703</v>
      </c>
      <c r="F18" s="176" t="s">
        <v>1704</v>
      </c>
      <c r="G18" s="176"/>
      <c r="H18" s="176"/>
      <c r="I18" s="176"/>
      <c r="J18" s="176"/>
      <c r="K18" s="9"/>
    </row>
    <row r="19" spans="2:11" ht="15" customHeight="1" x14ac:dyDescent="0.3">
      <c r="B19" s="12"/>
      <c r="C19" s="13"/>
      <c r="D19" s="13"/>
      <c r="E19" s="14" t="s">
        <v>1705</v>
      </c>
      <c r="F19" s="176" t="s">
        <v>1706</v>
      </c>
      <c r="G19" s="176"/>
      <c r="H19" s="176"/>
      <c r="I19" s="176"/>
      <c r="J19" s="176"/>
      <c r="K19" s="9"/>
    </row>
    <row r="20" spans="2:11" ht="15" customHeight="1" x14ac:dyDescent="0.3">
      <c r="B20" s="12"/>
      <c r="C20" s="13"/>
      <c r="D20" s="13"/>
      <c r="E20" s="14" t="s">
        <v>1707</v>
      </c>
      <c r="F20" s="176" t="s">
        <v>1708</v>
      </c>
      <c r="G20" s="176"/>
      <c r="H20" s="176"/>
      <c r="I20" s="176"/>
      <c r="J20" s="176"/>
      <c r="K20" s="9"/>
    </row>
    <row r="21" spans="2:11" ht="15" customHeight="1" x14ac:dyDescent="0.3">
      <c r="B21" s="12"/>
      <c r="C21" s="13"/>
      <c r="D21" s="13"/>
      <c r="E21" s="14" t="s">
        <v>1709</v>
      </c>
      <c r="F21" s="176" t="s">
        <v>1710</v>
      </c>
      <c r="G21" s="176"/>
      <c r="H21" s="176"/>
      <c r="I21" s="176"/>
      <c r="J21" s="176"/>
      <c r="K21" s="9"/>
    </row>
    <row r="22" spans="2:11" ht="12.75" customHeight="1" x14ac:dyDescent="0.3">
      <c r="B22" s="12"/>
      <c r="C22" s="13"/>
      <c r="D22" s="13"/>
      <c r="E22" s="13"/>
      <c r="F22" s="13"/>
      <c r="G22" s="13"/>
      <c r="H22" s="13"/>
      <c r="I22" s="13"/>
      <c r="J22" s="13"/>
      <c r="K22" s="9"/>
    </row>
    <row r="23" spans="2:11" ht="15" customHeight="1" x14ac:dyDescent="0.3">
      <c r="B23" s="12"/>
      <c r="C23" s="176" t="s">
        <v>1711</v>
      </c>
      <c r="D23" s="176"/>
      <c r="E23" s="176"/>
      <c r="F23" s="176"/>
      <c r="G23" s="176"/>
      <c r="H23" s="176"/>
      <c r="I23" s="176"/>
      <c r="J23" s="176"/>
      <c r="K23" s="9"/>
    </row>
    <row r="24" spans="2:11" ht="15" customHeight="1" x14ac:dyDescent="0.3">
      <c r="B24" s="12"/>
      <c r="C24" s="176" t="s">
        <v>1712</v>
      </c>
      <c r="D24" s="176"/>
      <c r="E24" s="176"/>
      <c r="F24" s="176"/>
      <c r="G24" s="176"/>
      <c r="H24" s="176"/>
      <c r="I24" s="176"/>
      <c r="J24" s="176"/>
      <c r="K24" s="9"/>
    </row>
    <row r="25" spans="2:11" ht="15" customHeight="1" x14ac:dyDescent="0.3">
      <c r="B25" s="12"/>
      <c r="C25" s="11"/>
      <c r="D25" s="176" t="s">
        <v>1713</v>
      </c>
      <c r="E25" s="176"/>
      <c r="F25" s="176"/>
      <c r="G25" s="176"/>
      <c r="H25" s="176"/>
      <c r="I25" s="176"/>
      <c r="J25" s="176"/>
      <c r="K25" s="9"/>
    </row>
    <row r="26" spans="2:11" ht="15" customHeight="1" x14ac:dyDescent="0.3">
      <c r="B26" s="12"/>
      <c r="C26" s="13"/>
      <c r="D26" s="176" t="s">
        <v>1714</v>
      </c>
      <c r="E26" s="176"/>
      <c r="F26" s="176"/>
      <c r="G26" s="176"/>
      <c r="H26" s="176"/>
      <c r="I26" s="176"/>
      <c r="J26" s="176"/>
      <c r="K26" s="9"/>
    </row>
    <row r="27" spans="2:11" ht="12.75" customHeight="1" x14ac:dyDescent="0.3">
      <c r="B27" s="12"/>
      <c r="C27" s="13"/>
      <c r="D27" s="13"/>
      <c r="E27" s="13"/>
      <c r="F27" s="13"/>
      <c r="G27" s="13"/>
      <c r="H27" s="13"/>
      <c r="I27" s="13"/>
      <c r="J27" s="13"/>
      <c r="K27" s="9"/>
    </row>
    <row r="28" spans="2:11" ht="15" customHeight="1" x14ac:dyDescent="0.3">
      <c r="B28" s="12"/>
      <c r="C28" s="13"/>
      <c r="D28" s="176" t="s">
        <v>1715</v>
      </c>
      <c r="E28" s="176"/>
      <c r="F28" s="176"/>
      <c r="G28" s="176"/>
      <c r="H28" s="176"/>
      <c r="I28" s="176"/>
      <c r="J28" s="176"/>
      <c r="K28" s="9"/>
    </row>
    <row r="29" spans="2:11" ht="15" customHeight="1" x14ac:dyDescent="0.3">
      <c r="B29" s="12"/>
      <c r="C29" s="13"/>
      <c r="D29" s="176" t="s">
        <v>1716</v>
      </c>
      <c r="E29" s="176"/>
      <c r="F29" s="176"/>
      <c r="G29" s="176"/>
      <c r="H29" s="176"/>
      <c r="I29" s="176"/>
      <c r="J29" s="176"/>
      <c r="K29" s="9"/>
    </row>
    <row r="30" spans="2:11" ht="12.75" customHeight="1" x14ac:dyDescent="0.3">
      <c r="B30" s="12"/>
      <c r="C30" s="13"/>
      <c r="D30" s="13"/>
      <c r="E30" s="13"/>
      <c r="F30" s="13"/>
      <c r="G30" s="13"/>
      <c r="H30" s="13"/>
      <c r="I30" s="13"/>
      <c r="J30" s="13"/>
      <c r="K30" s="9"/>
    </row>
    <row r="31" spans="2:11" ht="15" customHeight="1" x14ac:dyDescent="0.3">
      <c r="B31" s="12"/>
      <c r="C31" s="13"/>
      <c r="D31" s="176" t="s">
        <v>1717</v>
      </c>
      <c r="E31" s="176"/>
      <c r="F31" s="176"/>
      <c r="G31" s="176"/>
      <c r="H31" s="176"/>
      <c r="I31" s="176"/>
      <c r="J31" s="176"/>
      <c r="K31" s="9"/>
    </row>
    <row r="32" spans="2:11" ht="15" customHeight="1" x14ac:dyDescent="0.3">
      <c r="B32" s="12"/>
      <c r="C32" s="13"/>
      <c r="D32" s="176" t="s">
        <v>1718</v>
      </c>
      <c r="E32" s="176"/>
      <c r="F32" s="176"/>
      <c r="G32" s="176"/>
      <c r="H32" s="176"/>
      <c r="I32" s="176"/>
      <c r="J32" s="176"/>
      <c r="K32" s="9"/>
    </row>
    <row r="33" spans="2:11" ht="15" customHeight="1" x14ac:dyDescent="0.3">
      <c r="B33" s="12"/>
      <c r="C33" s="13"/>
      <c r="D33" s="176" t="s">
        <v>1719</v>
      </c>
      <c r="E33" s="176"/>
      <c r="F33" s="176"/>
      <c r="G33" s="176"/>
      <c r="H33" s="176"/>
      <c r="I33" s="176"/>
      <c r="J33" s="176"/>
      <c r="K33" s="9"/>
    </row>
    <row r="34" spans="2:11" ht="15" customHeight="1" x14ac:dyDescent="0.3">
      <c r="B34" s="12"/>
      <c r="C34" s="13"/>
      <c r="D34" s="11"/>
      <c r="E34" s="15" t="s">
        <v>91</v>
      </c>
      <c r="F34" s="11"/>
      <c r="G34" s="176" t="s">
        <v>1720</v>
      </c>
      <c r="H34" s="176"/>
      <c r="I34" s="176"/>
      <c r="J34" s="176"/>
      <c r="K34" s="9"/>
    </row>
    <row r="35" spans="2:11" ht="30.75" customHeight="1" x14ac:dyDescent="0.3">
      <c r="B35" s="12"/>
      <c r="C35" s="13"/>
      <c r="D35" s="11"/>
      <c r="E35" s="15" t="s">
        <v>1721</v>
      </c>
      <c r="F35" s="11"/>
      <c r="G35" s="176" t="s">
        <v>1722</v>
      </c>
      <c r="H35" s="176"/>
      <c r="I35" s="176"/>
      <c r="J35" s="176"/>
      <c r="K35" s="9"/>
    </row>
    <row r="36" spans="2:11" ht="15" customHeight="1" x14ac:dyDescent="0.3">
      <c r="B36" s="12"/>
      <c r="C36" s="13"/>
      <c r="D36" s="11"/>
      <c r="E36" s="15" t="s">
        <v>34</v>
      </c>
      <c r="F36" s="11"/>
      <c r="G36" s="176" t="s">
        <v>1723</v>
      </c>
      <c r="H36" s="176"/>
      <c r="I36" s="176"/>
      <c r="J36" s="176"/>
      <c r="K36" s="9"/>
    </row>
    <row r="37" spans="2:11" ht="15" customHeight="1" x14ac:dyDescent="0.3">
      <c r="B37" s="12"/>
      <c r="C37" s="13"/>
      <c r="D37" s="11"/>
      <c r="E37" s="15" t="s">
        <v>92</v>
      </c>
      <c r="F37" s="11"/>
      <c r="G37" s="176" t="s">
        <v>1724</v>
      </c>
      <c r="H37" s="176"/>
      <c r="I37" s="176"/>
      <c r="J37" s="176"/>
      <c r="K37" s="9"/>
    </row>
    <row r="38" spans="2:11" ht="15" customHeight="1" x14ac:dyDescent="0.3">
      <c r="B38" s="12"/>
      <c r="C38" s="13"/>
      <c r="D38" s="11"/>
      <c r="E38" s="15" t="s">
        <v>93</v>
      </c>
      <c r="F38" s="11"/>
      <c r="G38" s="176" t="s">
        <v>1725</v>
      </c>
      <c r="H38" s="176"/>
      <c r="I38" s="176"/>
      <c r="J38" s="176"/>
      <c r="K38" s="9"/>
    </row>
    <row r="39" spans="2:11" ht="15" customHeight="1" x14ac:dyDescent="0.3">
      <c r="B39" s="12"/>
      <c r="C39" s="13"/>
      <c r="D39" s="11"/>
      <c r="E39" s="15" t="s">
        <v>94</v>
      </c>
      <c r="F39" s="11"/>
      <c r="G39" s="176" t="s">
        <v>1726</v>
      </c>
      <c r="H39" s="176"/>
      <c r="I39" s="176"/>
      <c r="J39" s="176"/>
      <c r="K39" s="9"/>
    </row>
    <row r="40" spans="2:11" ht="15" customHeight="1" x14ac:dyDescent="0.3">
      <c r="B40" s="12"/>
      <c r="C40" s="13"/>
      <c r="D40" s="11"/>
      <c r="E40" s="15" t="s">
        <v>1727</v>
      </c>
      <c r="F40" s="11"/>
      <c r="G40" s="176" t="s">
        <v>1728</v>
      </c>
      <c r="H40" s="176"/>
      <c r="I40" s="176"/>
      <c r="J40" s="176"/>
      <c r="K40" s="9"/>
    </row>
    <row r="41" spans="2:11" ht="15" customHeight="1" x14ac:dyDescent="0.3">
      <c r="B41" s="12"/>
      <c r="C41" s="13"/>
      <c r="D41" s="11"/>
      <c r="E41" s="15"/>
      <c r="F41" s="11"/>
      <c r="G41" s="176" t="s">
        <v>1729</v>
      </c>
      <c r="H41" s="176"/>
      <c r="I41" s="176"/>
      <c r="J41" s="176"/>
      <c r="K41" s="9"/>
    </row>
    <row r="42" spans="2:11" ht="15" customHeight="1" x14ac:dyDescent="0.3">
      <c r="B42" s="12"/>
      <c r="C42" s="13"/>
      <c r="D42" s="11"/>
      <c r="E42" s="15" t="s">
        <v>1730</v>
      </c>
      <c r="F42" s="11"/>
      <c r="G42" s="176" t="s">
        <v>1731</v>
      </c>
      <c r="H42" s="176"/>
      <c r="I42" s="176"/>
      <c r="J42" s="176"/>
      <c r="K42" s="9"/>
    </row>
    <row r="43" spans="2:11" ht="15" customHeight="1" x14ac:dyDescent="0.3">
      <c r="B43" s="12"/>
      <c r="C43" s="13"/>
      <c r="D43" s="11"/>
      <c r="E43" s="15" t="s">
        <v>96</v>
      </c>
      <c r="F43" s="11"/>
      <c r="G43" s="176" t="s">
        <v>1732</v>
      </c>
      <c r="H43" s="176"/>
      <c r="I43" s="176"/>
      <c r="J43" s="176"/>
      <c r="K43" s="9"/>
    </row>
    <row r="44" spans="2:11" ht="12.75" customHeight="1" x14ac:dyDescent="0.3">
      <c r="B44" s="12"/>
      <c r="C44" s="13"/>
      <c r="D44" s="11"/>
      <c r="E44" s="11"/>
      <c r="F44" s="11"/>
      <c r="G44" s="11"/>
      <c r="H44" s="11"/>
      <c r="I44" s="11"/>
      <c r="J44" s="11"/>
      <c r="K44" s="9"/>
    </row>
    <row r="45" spans="2:11" ht="15" customHeight="1" x14ac:dyDescent="0.3">
      <c r="B45" s="12"/>
      <c r="C45" s="13"/>
      <c r="D45" s="176" t="s">
        <v>1733</v>
      </c>
      <c r="E45" s="176"/>
      <c r="F45" s="176"/>
      <c r="G45" s="176"/>
      <c r="H45" s="176"/>
      <c r="I45" s="176"/>
      <c r="J45" s="176"/>
      <c r="K45" s="9"/>
    </row>
    <row r="46" spans="2:11" ht="15" customHeight="1" x14ac:dyDescent="0.3">
      <c r="B46" s="12"/>
      <c r="C46" s="13"/>
      <c r="D46" s="13"/>
      <c r="E46" s="176" t="s">
        <v>1734</v>
      </c>
      <c r="F46" s="176"/>
      <c r="G46" s="176"/>
      <c r="H46" s="176"/>
      <c r="I46" s="176"/>
      <c r="J46" s="176"/>
      <c r="K46" s="9"/>
    </row>
    <row r="47" spans="2:11" ht="15" customHeight="1" x14ac:dyDescent="0.3">
      <c r="B47" s="12"/>
      <c r="C47" s="13"/>
      <c r="D47" s="13"/>
      <c r="E47" s="176" t="s">
        <v>1735</v>
      </c>
      <c r="F47" s="176"/>
      <c r="G47" s="176"/>
      <c r="H47" s="176"/>
      <c r="I47" s="176"/>
      <c r="J47" s="176"/>
      <c r="K47" s="9"/>
    </row>
    <row r="48" spans="2:11" ht="15" customHeight="1" x14ac:dyDescent="0.3">
      <c r="B48" s="12"/>
      <c r="C48" s="13"/>
      <c r="D48" s="13"/>
      <c r="E48" s="176" t="s">
        <v>1736</v>
      </c>
      <c r="F48" s="176"/>
      <c r="G48" s="176"/>
      <c r="H48" s="176"/>
      <c r="I48" s="176"/>
      <c r="J48" s="176"/>
      <c r="K48" s="9"/>
    </row>
    <row r="49" spans="2:11" ht="15" customHeight="1" x14ac:dyDescent="0.3">
      <c r="B49" s="12"/>
      <c r="C49" s="13"/>
      <c r="D49" s="176" t="s">
        <v>1737</v>
      </c>
      <c r="E49" s="176"/>
      <c r="F49" s="176"/>
      <c r="G49" s="176"/>
      <c r="H49" s="176"/>
      <c r="I49" s="176"/>
      <c r="J49" s="176"/>
      <c r="K49" s="9"/>
    </row>
    <row r="50" spans="2:11" ht="25.5" customHeight="1" x14ac:dyDescent="0.3">
      <c r="B50" s="8"/>
      <c r="C50" s="175" t="s">
        <v>1738</v>
      </c>
      <c r="D50" s="175"/>
      <c r="E50" s="175"/>
      <c r="F50" s="175"/>
      <c r="G50" s="175"/>
      <c r="H50" s="175"/>
      <c r="I50" s="175"/>
      <c r="J50" s="175"/>
      <c r="K50" s="9"/>
    </row>
    <row r="51" spans="2:11" ht="5.25" customHeight="1" x14ac:dyDescent="0.3">
      <c r="B51" s="8"/>
      <c r="C51" s="10"/>
      <c r="D51" s="10"/>
      <c r="E51" s="10"/>
      <c r="F51" s="10"/>
      <c r="G51" s="10"/>
      <c r="H51" s="10"/>
      <c r="I51" s="10"/>
      <c r="J51" s="10"/>
      <c r="K51" s="9"/>
    </row>
    <row r="52" spans="2:11" ht="15" customHeight="1" x14ac:dyDescent="0.3">
      <c r="B52" s="8"/>
      <c r="C52" s="176" t="s">
        <v>1739</v>
      </c>
      <c r="D52" s="176"/>
      <c r="E52" s="176"/>
      <c r="F52" s="176"/>
      <c r="G52" s="176"/>
      <c r="H52" s="176"/>
      <c r="I52" s="176"/>
      <c r="J52" s="176"/>
      <c r="K52" s="9"/>
    </row>
    <row r="53" spans="2:11" ht="15" customHeight="1" x14ac:dyDescent="0.3">
      <c r="B53" s="8"/>
      <c r="C53" s="176" t="s">
        <v>1740</v>
      </c>
      <c r="D53" s="176"/>
      <c r="E53" s="176"/>
      <c r="F53" s="176"/>
      <c r="G53" s="176"/>
      <c r="H53" s="176"/>
      <c r="I53" s="176"/>
      <c r="J53" s="176"/>
      <c r="K53" s="9"/>
    </row>
    <row r="54" spans="2:11" ht="12.75" customHeight="1" x14ac:dyDescent="0.3">
      <c r="B54" s="8"/>
      <c r="C54" s="11"/>
      <c r="D54" s="11"/>
      <c r="E54" s="11"/>
      <c r="F54" s="11"/>
      <c r="G54" s="11"/>
      <c r="H54" s="11"/>
      <c r="I54" s="11"/>
      <c r="J54" s="11"/>
      <c r="K54" s="9"/>
    </row>
    <row r="55" spans="2:11" ht="15" customHeight="1" x14ac:dyDescent="0.3">
      <c r="B55" s="8"/>
      <c r="C55" s="176" t="s">
        <v>1741</v>
      </c>
      <c r="D55" s="176"/>
      <c r="E55" s="176"/>
      <c r="F55" s="176"/>
      <c r="G55" s="176"/>
      <c r="H55" s="176"/>
      <c r="I55" s="176"/>
      <c r="J55" s="176"/>
      <c r="K55" s="9"/>
    </row>
    <row r="56" spans="2:11" ht="15" customHeight="1" x14ac:dyDescent="0.3">
      <c r="B56" s="8"/>
      <c r="C56" s="13"/>
      <c r="D56" s="176" t="s">
        <v>1742</v>
      </c>
      <c r="E56" s="176"/>
      <c r="F56" s="176"/>
      <c r="G56" s="176"/>
      <c r="H56" s="176"/>
      <c r="I56" s="176"/>
      <c r="J56" s="176"/>
      <c r="K56" s="9"/>
    </row>
    <row r="57" spans="2:11" ht="15" customHeight="1" x14ac:dyDescent="0.3">
      <c r="B57" s="8"/>
      <c r="C57" s="13"/>
      <c r="D57" s="176" t="s">
        <v>1743</v>
      </c>
      <c r="E57" s="176"/>
      <c r="F57" s="176"/>
      <c r="G57" s="176"/>
      <c r="H57" s="176"/>
      <c r="I57" s="176"/>
      <c r="J57" s="176"/>
      <c r="K57" s="9"/>
    </row>
    <row r="58" spans="2:11" ht="15" customHeight="1" x14ac:dyDescent="0.3">
      <c r="B58" s="8"/>
      <c r="C58" s="13"/>
      <c r="D58" s="176" t="s">
        <v>1744</v>
      </c>
      <c r="E58" s="176"/>
      <c r="F58" s="176"/>
      <c r="G58" s="176"/>
      <c r="H58" s="176"/>
      <c r="I58" s="176"/>
      <c r="J58" s="176"/>
      <c r="K58" s="9"/>
    </row>
    <row r="59" spans="2:11" ht="15" customHeight="1" x14ac:dyDescent="0.3">
      <c r="B59" s="8"/>
      <c r="C59" s="13"/>
      <c r="D59" s="176" t="s">
        <v>1745</v>
      </c>
      <c r="E59" s="176"/>
      <c r="F59" s="176"/>
      <c r="G59" s="176"/>
      <c r="H59" s="176"/>
      <c r="I59" s="176"/>
      <c r="J59" s="176"/>
      <c r="K59" s="9"/>
    </row>
    <row r="60" spans="2:11" ht="15" customHeight="1" x14ac:dyDescent="0.3">
      <c r="B60" s="8"/>
      <c r="C60" s="13"/>
      <c r="D60" s="178" t="s">
        <v>1746</v>
      </c>
      <c r="E60" s="178"/>
      <c r="F60" s="178"/>
      <c r="G60" s="178"/>
      <c r="H60" s="178"/>
      <c r="I60" s="178"/>
      <c r="J60" s="178"/>
      <c r="K60" s="9"/>
    </row>
    <row r="61" spans="2:11" ht="15" customHeight="1" x14ac:dyDescent="0.3">
      <c r="B61" s="8"/>
      <c r="C61" s="13"/>
      <c r="D61" s="176" t="s">
        <v>1747</v>
      </c>
      <c r="E61" s="176"/>
      <c r="F61" s="176"/>
      <c r="G61" s="176"/>
      <c r="H61" s="176"/>
      <c r="I61" s="176"/>
      <c r="J61" s="176"/>
      <c r="K61" s="9"/>
    </row>
    <row r="62" spans="2:11" ht="12.75" customHeight="1" x14ac:dyDescent="0.3">
      <c r="B62" s="8"/>
      <c r="C62" s="13"/>
      <c r="D62" s="13"/>
      <c r="E62" s="16"/>
      <c r="F62" s="13"/>
      <c r="G62" s="13"/>
      <c r="H62" s="13"/>
      <c r="I62" s="13"/>
      <c r="J62" s="13"/>
      <c r="K62" s="9"/>
    </row>
    <row r="63" spans="2:11" ht="15" customHeight="1" x14ac:dyDescent="0.3">
      <c r="B63" s="8"/>
      <c r="C63" s="13"/>
      <c r="D63" s="176" t="s">
        <v>1748</v>
      </c>
      <c r="E63" s="176"/>
      <c r="F63" s="176"/>
      <c r="G63" s="176"/>
      <c r="H63" s="176"/>
      <c r="I63" s="176"/>
      <c r="J63" s="176"/>
      <c r="K63" s="9"/>
    </row>
    <row r="64" spans="2:11" ht="15" customHeight="1" x14ac:dyDescent="0.3">
      <c r="B64" s="8"/>
      <c r="C64" s="13"/>
      <c r="D64" s="178" t="s">
        <v>1749</v>
      </c>
      <c r="E64" s="178"/>
      <c r="F64" s="178"/>
      <c r="G64" s="178"/>
      <c r="H64" s="178"/>
      <c r="I64" s="178"/>
      <c r="J64" s="178"/>
      <c r="K64" s="9"/>
    </row>
    <row r="65" spans="2:11" ht="15" customHeight="1" x14ac:dyDescent="0.3">
      <c r="B65" s="8"/>
      <c r="C65" s="13"/>
      <c r="D65" s="176" t="s">
        <v>1750</v>
      </c>
      <c r="E65" s="176"/>
      <c r="F65" s="176"/>
      <c r="G65" s="176"/>
      <c r="H65" s="176"/>
      <c r="I65" s="176"/>
      <c r="J65" s="176"/>
      <c r="K65" s="9"/>
    </row>
    <row r="66" spans="2:11" ht="15" customHeight="1" x14ac:dyDescent="0.3">
      <c r="B66" s="8"/>
      <c r="C66" s="13"/>
      <c r="D66" s="176" t="s">
        <v>1751</v>
      </c>
      <c r="E66" s="176"/>
      <c r="F66" s="176"/>
      <c r="G66" s="176"/>
      <c r="H66" s="176"/>
      <c r="I66" s="176"/>
      <c r="J66" s="176"/>
      <c r="K66" s="9"/>
    </row>
    <row r="67" spans="2:11" ht="15" customHeight="1" x14ac:dyDescent="0.3">
      <c r="B67" s="8"/>
      <c r="C67" s="13"/>
      <c r="D67" s="176" t="s">
        <v>1752</v>
      </c>
      <c r="E67" s="176"/>
      <c r="F67" s="176"/>
      <c r="G67" s="176"/>
      <c r="H67" s="176"/>
      <c r="I67" s="176"/>
      <c r="J67" s="176"/>
      <c r="K67" s="9"/>
    </row>
    <row r="68" spans="2:11" ht="15" customHeight="1" x14ac:dyDescent="0.3">
      <c r="B68" s="8"/>
      <c r="C68" s="13"/>
      <c r="D68" s="176" t="s">
        <v>1753</v>
      </c>
      <c r="E68" s="176"/>
      <c r="F68" s="176"/>
      <c r="G68" s="176"/>
      <c r="H68" s="176"/>
      <c r="I68" s="176"/>
      <c r="J68" s="176"/>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79" t="s">
        <v>47</v>
      </c>
      <c r="D73" s="179"/>
      <c r="E73" s="179"/>
      <c r="F73" s="179"/>
      <c r="G73" s="179"/>
      <c r="H73" s="179"/>
      <c r="I73" s="179"/>
      <c r="J73" s="179"/>
      <c r="K73" s="26"/>
    </row>
    <row r="74" spans="2:11" ht="17.25" customHeight="1" x14ac:dyDescent="0.3">
      <c r="B74" s="25"/>
      <c r="C74" s="27" t="s">
        <v>1754</v>
      </c>
      <c r="D74" s="27"/>
      <c r="E74" s="27"/>
      <c r="F74" s="27" t="s">
        <v>1755</v>
      </c>
      <c r="G74" s="28"/>
      <c r="H74" s="27" t="s">
        <v>92</v>
      </c>
      <c r="I74" s="27" t="s">
        <v>35</v>
      </c>
      <c r="J74" s="27" t="s">
        <v>1756</v>
      </c>
      <c r="K74" s="26"/>
    </row>
    <row r="75" spans="2:11" ht="17.25" customHeight="1" x14ac:dyDescent="0.3">
      <c r="B75" s="25"/>
      <c r="C75" s="29" t="s">
        <v>1757</v>
      </c>
      <c r="D75" s="29"/>
      <c r="E75" s="29"/>
      <c r="F75" s="30" t="s">
        <v>1758</v>
      </c>
      <c r="G75" s="31"/>
      <c r="H75" s="29"/>
      <c r="I75" s="29"/>
      <c r="J75" s="29" t="s">
        <v>1759</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1760</v>
      </c>
      <c r="G77" s="33"/>
      <c r="H77" s="15" t="s">
        <v>1761</v>
      </c>
      <c r="I77" s="15" t="s">
        <v>1762</v>
      </c>
      <c r="J77" s="15">
        <v>20</v>
      </c>
      <c r="K77" s="26"/>
    </row>
    <row r="78" spans="2:11" ht="15" customHeight="1" x14ac:dyDescent="0.3">
      <c r="B78" s="25"/>
      <c r="C78" s="15" t="s">
        <v>1763</v>
      </c>
      <c r="D78" s="15"/>
      <c r="E78" s="15"/>
      <c r="F78" s="34" t="s">
        <v>1760</v>
      </c>
      <c r="G78" s="33"/>
      <c r="H78" s="15" t="s">
        <v>1764</v>
      </c>
      <c r="I78" s="15" t="s">
        <v>1762</v>
      </c>
      <c r="J78" s="15">
        <v>120</v>
      </c>
      <c r="K78" s="26"/>
    </row>
    <row r="79" spans="2:11" ht="15" customHeight="1" x14ac:dyDescent="0.3">
      <c r="B79" s="35"/>
      <c r="C79" s="15" t="s">
        <v>1765</v>
      </c>
      <c r="D79" s="15"/>
      <c r="E79" s="15"/>
      <c r="F79" s="34" t="s">
        <v>1766</v>
      </c>
      <c r="G79" s="33"/>
      <c r="H79" s="15" t="s">
        <v>1767</v>
      </c>
      <c r="I79" s="15" t="s">
        <v>1762</v>
      </c>
      <c r="J79" s="15">
        <v>50</v>
      </c>
      <c r="K79" s="26"/>
    </row>
    <row r="80" spans="2:11" ht="15" customHeight="1" x14ac:dyDescent="0.3">
      <c r="B80" s="35"/>
      <c r="C80" s="15" t="s">
        <v>1768</v>
      </c>
      <c r="D80" s="15"/>
      <c r="E80" s="15"/>
      <c r="F80" s="34" t="s">
        <v>1760</v>
      </c>
      <c r="G80" s="33"/>
      <c r="H80" s="15" t="s">
        <v>1769</v>
      </c>
      <c r="I80" s="15" t="s">
        <v>1770</v>
      </c>
      <c r="J80" s="15"/>
      <c r="K80" s="26"/>
    </row>
    <row r="81" spans="2:11" ht="15" customHeight="1" x14ac:dyDescent="0.3">
      <c r="B81" s="35"/>
      <c r="C81" s="36" t="s">
        <v>1771</v>
      </c>
      <c r="D81" s="36"/>
      <c r="E81" s="36"/>
      <c r="F81" s="37" t="s">
        <v>1766</v>
      </c>
      <c r="G81" s="36"/>
      <c r="H81" s="36" t="s">
        <v>1772</v>
      </c>
      <c r="I81" s="36" t="s">
        <v>1762</v>
      </c>
      <c r="J81" s="36">
        <v>15</v>
      </c>
      <c r="K81" s="26"/>
    </row>
    <row r="82" spans="2:11" ht="15" customHeight="1" x14ac:dyDescent="0.3">
      <c r="B82" s="35"/>
      <c r="C82" s="36" t="s">
        <v>1773</v>
      </c>
      <c r="D82" s="36"/>
      <c r="E82" s="36"/>
      <c r="F82" s="37" t="s">
        <v>1766</v>
      </c>
      <c r="G82" s="36"/>
      <c r="H82" s="36" t="s">
        <v>1774</v>
      </c>
      <c r="I82" s="36" t="s">
        <v>1762</v>
      </c>
      <c r="J82" s="36">
        <v>15</v>
      </c>
      <c r="K82" s="26"/>
    </row>
    <row r="83" spans="2:11" ht="15" customHeight="1" x14ac:dyDescent="0.3">
      <c r="B83" s="35"/>
      <c r="C83" s="36" t="s">
        <v>1775</v>
      </c>
      <c r="D83" s="36"/>
      <c r="E83" s="36"/>
      <c r="F83" s="37" t="s">
        <v>1766</v>
      </c>
      <c r="G83" s="36"/>
      <c r="H83" s="36" t="s">
        <v>1776</v>
      </c>
      <c r="I83" s="36" t="s">
        <v>1762</v>
      </c>
      <c r="J83" s="36">
        <v>20</v>
      </c>
      <c r="K83" s="26"/>
    </row>
    <row r="84" spans="2:11" ht="15" customHeight="1" x14ac:dyDescent="0.3">
      <c r="B84" s="35"/>
      <c r="C84" s="36" t="s">
        <v>1777</v>
      </c>
      <c r="D84" s="36"/>
      <c r="E84" s="36"/>
      <c r="F84" s="37" t="s">
        <v>1766</v>
      </c>
      <c r="G84" s="36"/>
      <c r="H84" s="36" t="s">
        <v>1778</v>
      </c>
      <c r="I84" s="36" t="s">
        <v>1762</v>
      </c>
      <c r="J84" s="36">
        <v>20</v>
      </c>
      <c r="K84" s="26"/>
    </row>
    <row r="85" spans="2:11" ht="15" customHeight="1" x14ac:dyDescent="0.3">
      <c r="B85" s="35"/>
      <c r="C85" s="15" t="s">
        <v>1779</v>
      </c>
      <c r="D85" s="15"/>
      <c r="E85" s="15"/>
      <c r="F85" s="34" t="s">
        <v>1766</v>
      </c>
      <c r="G85" s="33"/>
      <c r="H85" s="15" t="s">
        <v>1780</v>
      </c>
      <c r="I85" s="15" t="s">
        <v>1762</v>
      </c>
      <c r="J85" s="15">
        <v>50</v>
      </c>
      <c r="K85" s="26"/>
    </row>
    <row r="86" spans="2:11" ht="15" customHeight="1" x14ac:dyDescent="0.3">
      <c r="B86" s="35"/>
      <c r="C86" s="15" t="s">
        <v>1781</v>
      </c>
      <c r="D86" s="15"/>
      <c r="E86" s="15"/>
      <c r="F86" s="34" t="s">
        <v>1766</v>
      </c>
      <c r="G86" s="33"/>
      <c r="H86" s="15" t="s">
        <v>1782</v>
      </c>
      <c r="I86" s="15" t="s">
        <v>1762</v>
      </c>
      <c r="J86" s="15">
        <v>20</v>
      </c>
      <c r="K86" s="26"/>
    </row>
    <row r="87" spans="2:11" ht="15" customHeight="1" x14ac:dyDescent="0.3">
      <c r="B87" s="35"/>
      <c r="C87" s="15" t="s">
        <v>1783</v>
      </c>
      <c r="D87" s="15"/>
      <c r="E87" s="15"/>
      <c r="F87" s="34" t="s">
        <v>1766</v>
      </c>
      <c r="G87" s="33"/>
      <c r="H87" s="15" t="s">
        <v>1784</v>
      </c>
      <c r="I87" s="15" t="s">
        <v>1762</v>
      </c>
      <c r="J87" s="15">
        <v>20</v>
      </c>
      <c r="K87" s="26"/>
    </row>
    <row r="88" spans="2:11" ht="15" customHeight="1" x14ac:dyDescent="0.3">
      <c r="B88" s="35"/>
      <c r="C88" s="15" t="s">
        <v>1785</v>
      </c>
      <c r="D88" s="15"/>
      <c r="E88" s="15"/>
      <c r="F88" s="34" t="s">
        <v>1766</v>
      </c>
      <c r="G88" s="33"/>
      <c r="H88" s="15" t="s">
        <v>1786</v>
      </c>
      <c r="I88" s="15" t="s">
        <v>1762</v>
      </c>
      <c r="J88" s="15">
        <v>50</v>
      </c>
      <c r="K88" s="26"/>
    </row>
    <row r="89" spans="2:11" ht="15" customHeight="1" x14ac:dyDescent="0.3">
      <c r="B89" s="35"/>
      <c r="C89" s="15" t="s">
        <v>1787</v>
      </c>
      <c r="D89" s="15"/>
      <c r="E89" s="15"/>
      <c r="F89" s="34" t="s">
        <v>1766</v>
      </c>
      <c r="G89" s="33"/>
      <c r="H89" s="15" t="s">
        <v>1787</v>
      </c>
      <c r="I89" s="15" t="s">
        <v>1762</v>
      </c>
      <c r="J89" s="15">
        <v>50</v>
      </c>
      <c r="K89" s="26"/>
    </row>
    <row r="90" spans="2:11" ht="15" customHeight="1" x14ac:dyDescent="0.3">
      <c r="B90" s="35"/>
      <c r="C90" s="15" t="s">
        <v>97</v>
      </c>
      <c r="D90" s="15"/>
      <c r="E90" s="15"/>
      <c r="F90" s="34" t="s">
        <v>1766</v>
      </c>
      <c r="G90" s="33"/>
      <c r="H90" s="15" t="s">
        <v>1788</v>
      </c>
      <c r="I90" s="15" t="s">
        <v>1762</v>
      </c>
      <c r="J90" s="15">
        <v>255</v>
      </c>
      <c r="K90" s="26"/>
    </row>
    <row r="91" spans="2:11" ht="15" customHeight="1" x14ac:dyDescent="0.3">
      <c r="B91" s="35"/>
      <c r="C91" s="15" t="s">
        <v>1789</v>
      </c>
      <c r="D91" s="15"/>
      <c r="E91" s="15"/>
      <c r="F91" s="34" t="s">
        <v>1760</v>
      </c>
      <c r="G91" s="33"/>
      <c r="H91" s="15" t="s">
        <v>1790</v>
      </c>
      <c r="I91" s="15" t="s">
        <v>1791</v>
      </c>
      <c r="J91" s="15"/>
      <c r="K91" s="26"/>
    </row>
    <row r="92" spans="2:11" ht="15" customHeight="1" x14ac:dyDescent="0.3">
      <c r="B92" s="35"/>
      <c r="C92" s="15" t="s">
        <v>1792</v>
      </c>
      <c r="D92" s="15"/>
      <c r="E92" s="15"/>
      <c r="F92" s="34" t="s">
        <v>1760</v>
      </c>
      <c r="G92" s="33"/>
      <c r="H92" s="15" t="s">
        <v>1793</v>
      </c>
      <c r="I92" s="15" t="s">
        <v>1794</v>
      </c>
      <c r="J92" s="15"/>
      <c r="K92" s="26"/>
    </row>
    <row r="93" spans="2:11" ht="15" customHeight="1" x14ac:dyDescent="0.3">
      <c r="B93" s="35"/>
      <c r="C93" s="15" t="s">
        <v>1795</v>
      </c>
      <c r="D93" s="15"/>
      <c r="E93" s="15"/>
      <c r="F93" s="34" t="s">
        <v>1760</v>
      </c>
      <c r="G93" s="33"/>
      <c r="H93" s="15" t="s">
        <v>1795</v>
      </c>
      <c r="I93" s="15" t="s">
        <v>1794</v>
      </c>
      <c r="J93" s="15"/>
      <c r="K93" s="26"/>
    </row>
    <row r="94" spans="2:11" ht="15" customHeight="1" x14ac:dyDescent="0.3">
      <c r="B94" s="35"/>
      <c r="C94" s="15" t="s">
        <v>21</v>
      </c>
      <c r="D94" s="15"/>
      <c r="E94" s="15"/>
      <c r="F94" s="34" t="s">
        <v>1760</v>
      </c>
      <c r="G94" s="33"/>
      <c r="H94" s="15" t="s">
        <v>1796</v>
      </c>
      <c r="I94" s="15" t="s">
        <v>1794</v>
      </c>
      <c r="J94" s="15"/>
      <c r="K94" s="26"/>
    </row>
    <row r="95" spans="2:11" ht="15" customHeight="1" x14ac:dyDescent="0.3">
      <c r="B95" s="35"/>
      <c r="C95" s="15" t="s">
        <v>31</v>
      </c>
      <c r="D95" s="15"/>
      <c r="E95" s="15"/>
      <c r="F95" s="34" t="s">
        <v>1760</v>
      </c>
      <c r="G95" s="33"/>
      <c r="H95" s="15" t="s">
        <v>1797</v>
      </c>
      <c r="I95" s="15" t="s">
        <v>1794</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79" t="s">
        <v>1798</v>
      </c>
      <c r="D100" s="179"/>
      <c r="E100" s="179"/>
      <c r="F100" s="179"/>
      <c r="G100" s="179"/>
      <c r="H100" s="179"/>
      <c r="I100" s="179"/>
      <c r="J100" s="179"/>
      <c r="K100" s="26"/>
    </row>
    <row r="101" spans="2:11" ht="17.25" customHeight="1" x14ac:dyDescent="0.3">
      <c r="B101" s="25"/>
      <c r="C101" s="27" t="s">
        <v>1754</v>
      </c>
      <c r="D101" s="27"/>
      <c r="E101" s="27"/>
      <c r="F101" s="27" t="s">
        <v>1755</v>
      </c>
      <c r="G101" s="28"/>
      <c r="H101" s="27" t="s">
        <v>92</v>
      </c>
      <c r="I101" s="27" t="s">
        <v>35</v>
      </c>
      <c r="J101" s="27" t="s">
        <v>1756</v>
      </c>
      <c r="K101" s="26"/>
    </row>
    <row r="102" spans="2:11" ht="17.25" customHeight="1" x14ac:dyDescent="0.3">
      <c r="B102" s="25"/>
      <c r="C102" s="29" t="s">
        <v>1757</v>
      </c>
      <c r="D102" s="29"/>
      <c r="E102" s="29"/>
      <c r="F102" s="30" t="s">
        <v>1758</v>
      </c>
      <c r="G102" s="31"/>
      <c r="H102" s="29"/>
      <c r="I102" s="29"/>
      <c r="J102" s="29" t="s">
        <v>1759</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1760</v>
      </c>
      <c r="G104" s="43"/>
      <c r="H104" s="15" t="s">
        <v>1799</v>
      </c>
      <c r="I104" s="15" t="s">
        <v>1762</v>
      </c>
      <c r="J104" s="15">
        <v>20</v>
      </c>
      <c r="K104" s="26"/>
    </row>
    <row r="105" spans="2:11" ht="15" customHeight="1" x14ac:dyDescent="0.3">
      <c r="B105" s="25"/>
      <c r="C105" s="15" t="s">
        <v>1763</v>
      </c>
      <c r="D105" s="15"/>
      <c r="E105" s="15"/>
      <c r="F105" s="34" t="s">
        <v>1760</v>
      </c>
      <c r="G105" s="15"/>
      <c r="H105" s="15" t="s">
        <v>1799</v>
      </c>
      <c r="I105" s="15" t="s">
        <v>1762</v>
      </c>
      <c r="J105" s="15">
        <v>120</v>
      </c>
      <c r="K105" s="26"/>
    </row>
    <row r="106" spans="2:11" ht="15" customHeight="1" x14ac:dyDescent="0.3">
      <c r="B106" s="35"/>
      <c r="C106" s="15" t="s">
        <v>1765</v>
      </c>
      <c r="D106" s="15"/>
      <c r="E106" s="15"/>
      <c r="F106" s="34" t="s">
        <v>1766</v>
      </c>
      <c r="G106" s="15"/>
      <c r="H106" s="15" t="s">
        <v>1799</v>
      </c>
      <c r="I106" s="15" t="s">
        <v>1762</v>
      </c>
      <c r="J106" s="15">
        <v>50</v>
      </c>
      <c r="K106" s="26"/>
    </row>
    <row r="107" spans="2:11" ht="15" customHeight="1" x14ac:dyDescent="0.3">
      <c r="B107" s="35"/>
      <c r="C107" s="15" t="s">
        <v>1768</v>
      </c>
      <c r="D107" s="15"/>
      <c r="E107" s="15"/>
      <c r="F107" s="34" t="s">
        <v>1760</v>
      </c>
      <c r="G107" s="15"/>
      <c r="H107" s="15" t="s">
        <v>1799</v>
      </c>
      <c r="I107" s="15" t="s">
        <v>1770</v>
      </c>
      <c r="J107" s="15"/>
      <c r="K107" s="26"/>
    </row>
    <row r="108" spans="2:11" ht="15" customHeight="1" x14ac:dyDescent="0.3">
      <c r="B108" s="35"/>
      <c r="C108" s="15" t="s">
        <v>1779</v>
      </c>
      <c r="D108" s="15"/>
      <c r="E108" s="15"/>
      <c r="F108" s="34" t="s">
        <v>1766</v>
      </c>
      <c r="G108" s="15"/>
      <c r="H108" s="15" t="s">
        <v>1799</v>
      </c>
      <c r="I108" s="15" t="s">
        <v>1762</v>
      </c>
      <c r="J108" s="15">
        <v>50</v>
      </c>
      <c r="K108" s="26"/>
    </row>
    <row r="109" spans="2:11" ht="15" customHeight="1" x14ac:dyDescent="0.3">
      <c r="B109" s="35"/>
      <c r="C109" s="15" t="s">
        <v>1787</v>
      </c>
      <c r="D109" s="15"/>
      <c r="E109" s="15"/>
      <c r="F109" s="34" t="s">
        <v>1766</v>
      </c>
      <c r="G109" s="15"/>
      <c r="H109" s="15" t="s">
        <v>1799</v>
      </c>
      <c r="I109" s="15" t="s">
        <v>1762</v>
      </c>
      <c r="J109" s="15">
        <v>50</v>
      </c>
      <c r="K109" s="26"/>
    </row>
    <row r="110" spans="2:11" ht="15" customHeight="1" x14ac:dyDescent="0.3">
      <c r="B110" s="35"/>
      <c r="C110" s="15" t="s">
        <v>1785</v>
      </c>
      <c r="D110" s="15"/>
      <c r="E110" s="15"/>
      <c r="F110" s="34" t="s">
        <v>1766</v>
      </c>
      <c r="G110" s="15"/>
      <c r="H110" s="15" t="s">
        <v>1799</v>
      </c>
      <c r="I110" s="15" t="s">
        <v>1762</v>
      </c>
      <c r="J110" s="15">
        <v>50</v>
      </c>
      <c r="K110" s="26"/>
    </row>
    <row r="111" spans="2:11" ht="15" customHeight="1" x14ac:dyDescent="0.3">
      <c r="B111" s="35"/>
      <c r="C111" s="15" t="s">
        <v>34</v>
      </c>
      <c r="D111" s="15"/>
      <c r="E111" s="15"/>
      <c r="F111" s="34" t="s">
        <v>1760</v>
      </c>
      <c r="G111" s="15"/>
      <c r="H111" s="15" t="s">
        <v>1800</v>
      </c>
      <c r="I111" s="15" t="s">
        <v>1762</v>
      </c>
      <c r="J111" s="15">
        <v>20</v>
      </c>
      <c r="K111" s="26"/>
    </row>
    <row r="112" spans="2:11" ht="15" customHeight="1" x14ac:dyDescent="0.3">
      <c r="B112" s="35"/>
      <c r="C112" s="15" t="s">
        <v>1801</v>
      </c>
      <c r="D112" s="15"/>
      <c r="E112" s="15"/>
      <c r="F112" s="34" t="s">
        <v>1760</v>
      </c>
      <c r="G112" s="15"/>
      <c r="H112" s="15" t="s">
        <v>1802</v>
      </c>
      <c r="I112" s="15" t="s">
        <v>1762</v>
      </c>
      <c r="J112" s="15">
        <v>120</v>
      </c>
      <c r="K112" s="26"/>
    </row>
    <row r="113" spans="2:11" ht="15" customHeight="1" x14ac:dyDescent="0.3">
      <c r="B113" s="35"/>
      <c r="C113" s="15" t="s">
        <v>21</v>
      </c>
      <c r="D113" s="15"/>
      <c r="E113" s="15"/>
      <c r="F113" s="34" t="s">
        <v>1760</v>
      </c>
      <c r="G113" s="15"/>
      <c r="H113" s="15" t="s">
        <v>1803</v>
      </c>
      <c r="I113" s="15" t="s">
        <v>1794</v>
      </c>
      <c r="J113" s="15"/>
      <c r="K113" s="26"/>
    </row>
    <row r="114" spans="2:11" ht="15" customHeight="1" x14ac:dyDescent="0.3">
      <c r="B114" s="35"/>
      <c r="C114" s="15" t="s">
        <v>31</v>
      </c>
      <c r="D114" s="15"/>
      <c r="E114" s="15"/>
      <c r="F114" s="34" t="s">
        <v>1760</v>
      </c>
      <c r="G114" s="15"/>
      <c r="H114" s="15" t="s">
        <v>1804</v>
      </c>
      <c r="I114" s="15" t="s">
        <v>1794</v>
      </c>
      <c r="J114" s="15"/>
      <c r="K114" s="26"/>
    </row>
    <row r="115" spans="2:11" ht="15" customHeight="1" x14ac:dyDescent="0.3">
      <c r="B115" s="35"/>
      <c r="C115" s="15" t="s">
        <v>35</v>
      </c>
      <c r="D115" s="15"/>
      <c r="E115" s="15"/>
      <c r="F115" s="34" t="s">
        <v>1760</v>
      </c>
      <c r="G115" s="15"/>
      <c r="H115" s="15" t="s">
        <v>1805</v>
      </c>
      <c r="I115" s="15" t="s">
        <v>1806</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4" t="s">
        <v>1807</v>
      </c>
      <c r="D120" s="174"/>
      <c r="E120" s="174"/>
      <c r="F120" s="174"/>
      <c r="G120" s="174"/>
      <c r="H120" s="174"/>
      <c r="I120" s="174"/>
      <c r="J120" s="174"/>
      <c r="K120" s="51"/>
    </row>
    <row r="121" spans="2:11" ht="17.25" customHeight="1" x14ac:dyDescent="0.3">
      <c r="B121" s="52"/>
      <c r="C121" s="27" t="s">
        <v>1754</v>
      </c>
      <c r="D121" s="27"/>
      <c r="E121" s="27"/>
      <c r="F121" s="27" t="s">
        <v>1755</v>
      </c>
      <c r="G121" s="28"/>
      <c r="H121" s="27" t="s">
        <v>92</v>
      </c>
      <c r="I121" s="27" t="s">
        <v>35</v>
      </c>
      <c r="J121" s="27" t="s">
        <v>1756</v>
      </c>
      <c r="K121" s="53"/>
    </row>
    <row r="122" spans="2:11" ht="17.25" customHeight="1" x14ac:dyDescent="0.3">
      <c r="B122" s="52"/>
      <c r="C122" s="29" t="s">
        <v>1757</v>
      </c>
      <c r="D122" s="29"/>
      <c r="E122" s="29"/>
      <c r="F122" s="30" t="s">
        <v>1758</v>
      </c>
      <c r="G122" s="31"/>
      <c r="H122" s="29"/>
      <c r="I122" s="29"/>
      <c r="J122" s="29" t="s">
        <v>1759</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1763</v>
      </c>
      <c r="D124" s="32"/>
      <c r="E124" s="32"/>
      <c r="F124" s="34" t="s">
        <v>1760</v>
      </c>
      <c r="G124" s="15"/>
      <c r="H124" s="15" t="s">
        <v>1799</v>
      </c>
      <c r="I124" s="15" t="s">
        <v>1762</v>
      </c>
      <c r="J124" s="15">
        <v>120</v>
      </c>
      <c r="K124" s="56"/>
    </row>
    <row r="125" spans="2:11" ht="15" customHeight="1" x14ac:dyDescent="0.3">
      <c r="B125" s="54"/>
      <c r="C125" s="15" t="s">
        <v>1808</v>
      </c>
      <c r="D125" s="15"/>
      <c r="E125" s="15"/>
      <c r="F125" s="34" t="s">
        <v>1760</v>
      </c>
      <c r="G125" s="15"/>
      <c r="H125" s="15" t="s">
        <v>1809</v>
      </c>
      <c r="I125" s="15" t="s">
        <v>1762</v>
      </c>
      <c r="J125" s="15" t="s">
        <v>1810</v>
      </c>
      <c r="K125" s="56"/>
    </row>
    <row r="126" spans="2:11" ht="15" customHeight="1" x14ac:dyDescent="0.3">
      <c r="B126" s="54"/>
      <c r="C126" s="15" t="s">
        <v>1709</v>
      </c>
      <c r="D126" s="15"/>
      <c r="E126" s="15"/>
      <c r="F126" s="34" t="s">
        <v>1760</v>
      </c>
      <c r="G126" s="15"/>
      <c r="H126" s="15" t="s">
        <v>1811</v>
      </c>
      <c r="I126" s="15" t="s">
        <v>1762</v>
      </c>
      <c r="J126" s="15" t="s">
        <v>1810</v>
      </c>
      <c r="K126" s="56"/>
    </row>
    <row r="127" spans="2:11" ht="15" customHeight="1" x14ac:dyDescent="0.3">
      <c r="B127" s="54"/>
      <c r="C127" s="15" t="s">
        <v>1771</v>
      </c>
      <c r="D127" s="15"/>
      <c r="E127" s="15"/>
      <c r="F127" s="34" t="s">
        <v>1766</v>
      </c>
      <c r="G127" s="15"/>
      <c r="H127" s="15" t="s">
        <v>1772</v>
      </c>
      <c r="I127" s="15" t="s">
        <v>1762</v>
      </c>
      <c r="J127" s="15">
        <v>15</v>
      </c>
      <c r="K127" s="56"/>
    </row>
    <row r="128" spans="2:11" ht="15" customHeight="1" x14ac:dyDescent="0.3">
      <c r="B128" s="54"/>
      <c r="C128" s="36" t="s">
        <v>1773</v>
      </c>
      <c r="D128" s="36"/>
      <c r="E128" s="36"/>
      <c r="F128" s="37" t="s">
        <v>1766</v>
      </c>
      <c r="G128" s="36"/>
      <c r="H128" s="36" t="s">
        <v>1774</v>
      </c>
      <c r="I128" s="36" t="s">
        <v>1762</v>
      </c>
      <c r="J128" s="36">
        <v>15</v>
      </c>
      <c r="K128" s="56"/>
    </row>
    <row r="129" spans="2:11" ht="15" customHeight="1" x14ac:dyDescent="0.3">
      <c r="B129" s="54"/>
      <c r="C129" s="36" t="s">
        <v>1775</v>
      </c>
      <c r="D129" s="36"/>
      <c r="E129" s="36"/>
      <c r="F129" s="37" t="s">
        <v>1766</v>
      </c>
      <c r="G129" s="36"/>
      <c r="H129" s="36" t="s">
        <v>1776</v>
      </c>
      <c r="I129" s="36" t="s">
        <v>1762</v>
      </c>
      <c r="J129" s="36">
        <v>20</v>
      </c>
      <c r="K129" s="56"/>
    </row>
    <row r="130" spans="2:11" ht="15" customHeight="1" x14ac:dyDescent="0.3">
      <c r="B130" s="54"/>
      <c r="C130" s="36" t="s">
        <v>1777</v>
      </c>
      <c r="D130" s="36"/>
      <c r="E130" s="36"/>
      <c r="F130" s="37" t="s">
        <v>1766</v>
      </c>
      <c r="G130" s="36"/>
      <c r="H130" s="36" t="s">
        <v>1778</v>
      </c>
      <c r="I130" s="36" t="s">
        <v>1762</v>
      </c>
      <c r="J130" s="36">
        <v>20</v>
      </c>
      <c r="K130" s="56"/>
    </row>
    <row r="131" spans="2:11" ht="15" customHeight="1" x14ac:dyDescent="0.3">
      <c r="B131" s="54"/>
      <c r="C131" s="15" t="s">
        <v>1765</v>
      </c>
      <c r="D131" s="15"/>
      <c r="E131" s="15"/>
      <c r="F131" s="34" t="s">
        <v>1766</v>
      </c>
      <c r="G131" s="15"/>
      <c r="H131" s="15" t="s">
        <v>1799</v>
      </c>
      <c r="I131" s="15" t="s">
        <v>1762</v>
      </c>
      <c r="J131" s="15">
        <v>50</v>
      </c>
      <c r="K131" s="56"/>
    </row>
    <row r="132" spans="2:11" ht="15" customHeight="1" x14ac:dyDescent="0.3">
      <c r="B132" s="54"/>
      <c r="C132" s="15" t="s">
        <v>1779</v>
      </c>
      <c r="D132" s="15"/>
      <c r="E132" s="15"/>
      <c r="F132" s="34" t="s">
        <v>1766</v>
      </c>
      <c r="G132" s="15"/>
      <c r="H132" s="15" t="s">
        <v>1799</v>
      </c>
      <c r="I132" s="15" t="s">
        <v>1762</v>
      </c>
      <c r="J132" s="15">
        <v>50</v>
      </c>
      <c r="K132" s="56"/>
    </row>
    <row r="133" spans="2:11" ht="15" customHeight="1" x14ac:dyDescent="0.3">
      <c r="B133" s="54"/>
      <c r="C133" s="15" t="s">
        <v>1785</v>
      </c>
      <c r="D133" s="15"/>
      <c r="E133" s="15"/>
      <c r="F133" s="34" t="s">
        <v>1766</v>
      </c>
      <c r="G133" s="15"/>
      <c r="H133" s="15" t="s">
        <v>1799</v>
      </c>
      <c r="I133" s="15" t="s">
        <v>1762</v>
      </c>
      <c r="J133" s="15">
        <v>50</v>
      </c>
      <c r="K133" s="56"/>
    </row>
    <row r="134" spans="2:11" ht="15" customHeight="1" x14ac:dyDescent="0.3">
      <c r="B134" s="54"/>
      <c r="C134" s="15" t="s">
        <v>1787</v>
      </c>
      <c r="D134" s="15"/>
      <c r="E134" s="15"/>
      <c r="F134" s="34" t="s">
        <v>1766</v>
      </c>
      <c r="G134" s="15"/>
      <c r="H134" s="15" t="s">
        <v>1799</v>
      </c>
      <c r="I134" s="15" t="s">
        <v>1762</v>
      </c>
      <c r="J134" s="15">
        <v>50</v>
      </c>
      <c r="K134" s="56"/>
    </row>
    <row r="135" spans="2:11" ht="15" customHeight="1" x14ac:dyDescent="0.3">
      <c r="B135" s="54"/>
      <c r="C135" s="15" t="s">
        <v>97</v>
      </c>
      <c r="D135" s="15"/>
      <c r="E135" s="15"/>
      <c r="F135" s="34" t="s">
        <v>1766</v>
      </c>
      <c r="G135" s="15"/>
      <c r="H135" s="15" t="s">
        <v>1812</v>
      </c>
      <c r="I135" s="15" t="s">
        <v>1762</v>
      </c>
      <c r="J135" s="15">
        <v>255</v>
      </c>
      <c r="K135" s="56"/>
    </row>
    <row r="136" spans="2:11" ht="15" customHeight="1" x14ac:dyDescent="0.3">
      <c r="B136" s="54"/>
      <c r="C136" s="15" t="s">
        <v>1789</v>
      </c>
      <c r="D136" s="15"/>
      <c r="E136" s="15"/>
      <c r="F136" s="34" t="s">
        <v>1760</v>
      </c>
      <c r="G136" s="15"/>
      <c r="H136" s="15" t="s">
        <v>1813</v>
      </c>
      <c r="I136" s="15" t="s">
        <v>1791</v>
      </c>
      <c r="J136" s="15"/>
      <c r="K136" s="56"/>
    </row>
    <row r="137" spans="2:11" ht="15" customHeight="1" x14ac:dyDescent="0.3">
      <c r="B137" s="54"/>
      <c r="C137" s="15" t="s">
        <v>1792</v>
      </c>
      <c r="D137" s="15"/>
      <c r="E137" s="15"/>
      <c r="F137" s="34" t="s">
        <v>1760</v>
      </c>
      <c r="G137" s="15"/>
      <c r="H137" s="15" t="s">
        <v>1814</v>
      </c>
      <c r="I137" s="15" t="s">
        <v>1794</v>
      </c>
      <c r="J137" s="15"/>
      <c r="K137" s="56"/>
    </row>
    <row r="138" spans="2:11" ht="15" customHeight="1" x14ac:dyDescent="0.3">
      <c r="B138" s="54"/>
      <c r="C138" s="15" t="s">
        <v>1795</v>
      </c>
      <c r="D138" s="15"/>
      <c r="E138" s="15"/>
      <c r="F138" s="34" t="s">
        <v>1760</v>
      </c>
      <c r="G138" s="15"/>
      <c r="H138" s="15" t="s">
        <v>1795</v>
      </c>
      <c r="I138" s="15" t="s">
        <v>1794</v>
      </c>
      <c r="J138" s="15"/>
      <c r="K138" s="56"/>
    </row>
    <row r="139" spans="2:11" ht="15" customHeight="1" x14ac:dyDescent="0.3">
      <c r="B139" s="54"/>
      <c r="C139" s="15" t="s">
        <v>21</v>
      </c>
      <c r="D139" s="15"/>
      <c r="E139" s="15"/>
      <c r="F139" s="34" t="s">
        <v>1760</v>
      </c>
      <c r="G139" s="15"/>
      <c r="H139" s="15" t="s">
        <v>1815</v>
      </c>
      <c r="I139" s="15" t="s">
        <v>1794</v>
      </c>
      <c r="J139" s="15"/>
      <c r="K139" s="56"/>
    </row>
    <row r="140" spans="2:11" ht="15" customHeight="1" x14ac:dyDescent="0.3">
      <c r="B140" s="54"/>
      <c r="C140" s="15" t="s">
        <v>1816</v>
      </c>
      <c r="D140" s="15"/>
      <c r="E140" s="15"/>
      <c r="F140" s="34" t="s">
        <v>1760</v>
      </c>
      <c r="G140" s="15"/>
      <c r="H140" s="15" t="s">
        <v>1817</v>
      </c>
      <c r="I140" s="15" t="s">
        <v>1794</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79" t="s">
        <v>1818</v>
      </c>
      <c r="D145" s="179"/>
      <c r="E145" s="179"/>
      <c r="F145" s="179"/>
      <c r="G145" s="179"/>
      <c r="H145" s="179"/>
      <c r="I145" s="179"/>
      <c r="J145" s="179"/>
      <c r="K145" s="26"/>
    </row>
    <row r="146" spans="2:11" ht="17.25" customHeight="1" x14ac:dyDescent="0.3">
      <c r="B146" s="25"/>
      <c r="C146" s="27" t="s">
        <v>1754</v>
      </c>
      <c r="D146" s="27"/>
      <c r="E146" s="27"/>
      <c r="F146" s="27" t="s">
        <v>1755</v>
      </c>
      <c r="G146" s="28"/>
      <c r="H146" s="27" t="s">
        <v>92</v>
      </c>
      <c r="I146" s="27" t="s">
        <v>35</v>
      </c>
      <c r="J146" s="27" t="s">
        <v>1756</v>
      </c>
      <c r="K146" s="26"/>
    </row>
    <row r="147" spans="2:11" ht="17.25" customHeight="1" x14ac:dyDescent="0.3">
      <c r="B147" s="25"/>
      <c r="C147" s="29" t="s">
        <v>1757</v>
      </c>
      <c r="D147" s="29"/>
      <c r="E147" s="29"/>
      <c r="F147" s="30" t="s">
        <v>1758</v>
      </c>
      <c r="G147" s="31"/>
      <c r="H147" s="29"/>
      <c r="I147" s="29"/>
      <c r="J147" s="29" t="s">
        <v>1759</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1763</v>
      </c>
      <c r="D149" s="15"/>
      <c r="E149" s="15"/>
      <c r="F149" s="61" t="s">
        <v>1760</v>
      </c>
      <c r="G149" s="15"/>
      <c r="H149" s="60" t="s">
        <v>1799</v>
      </c>
      <c r="I149" s="60" t="s">
        <v>1762</v>
      </c>
      <c r="J149" s="60">
        <v>120</v>
      </c>
      <c r="K149" s="56"/>
    </row>
    <row r="150" spans="2:11" ht="15" customHeight="1" x14ac:dyDescent="0.3">
      <c r="B150" s="35"/>
      <c r="C150" s="60" t="s">
        <v>1808</v>
      </c>
      <c r="D150" s="15"/>
      <c r="E150" s="15"/>
      <c r="F150" s="61" t="s">
        <v>1760</v>
      </c>
      <c r="G150" s="15"/>
      <c r="H150" s="60" t="s">
        <v>1819</v>
      </c>
      <c r="I150" s="60" t="s">
        <v>1762</v>
      </c>
      <c r="J150" s="60" t="s">
        <v>1810</v>
      </c>
      <c r="K150" s="56"/>
    </row>
    <row r="151" spans="2:11" ht="15" customHeight="1" x14ac:dyDescent="0.3">
      <c r="B151" s="35"/>
      <c r="C151" s="60" t="s">
        <v>1709</v>
      </c>
      <c r="D151" s="15"/>
      <c r="E151" s="15"/>
      <c r="F151" s="61" t="s">
        <v>1760</v>
      </c>
      <c r="G151" s="15"/>
      <c r="H151" s="60" t="s">
        <v>1820</v>
      </c>
      <c r="I151" s="60" t="s">
        <v>1762</v>
      </c>
      <c r="J151" s="60" t="s">
        <v>1810</v>
      </c>
      <c r="K151" s="56"/>
    </row>
    <row r="152" spans="2:11" ht="15" customHeight="1" x14ac:dyDescent="0.3">
      <c r="B152" s="35"/>
      <c r="C152" s="60" t="s">
        <v>1765</v>
      </c>
      <c r="D152" s="15"/>
      <c r="E152" s="15"/>
      <c r="F152" s="61" t="s">
        <v>1766</v>
      </c>
      <c r="G152" s="15"/>
      <c r="H152" s="60" t="s">
        <v>1799</v>
      </c>
      <c r="I152" s="60" t="s">
        <v>1762</v>
      </c>
      <c r="J152" s="60">
        <v>50</v>
      </c>
      <c r="K152" s="56"/>
    </row>
    <row r="153" spans="2:11" ht="15" customHeight="1" x14ac:dyDescent="0.3">
      <c r="B153" s="35"/>
      <c r="C153" s="60" t="s">
        <v>1768</v>
      </c>
      <c r="D153" s="15"/>
      <c r="E153" s="15"/>
      <c r="F153" s="61" t="s">
        <v>1760</v>
      </c>
      <c r="G153" s="15"/>
      <c r="H153" s="60" t="s">
        <v>1799</v>
      </c>
      <c r="I153" s="60" t="s">
        <v>1770</v>
      </c>
      <c r="J153" s="60"/>
      <c r="K153" s="56"/>
    </row>
    <row r="154" spans="2:11" ht="15" customHeight="1" x14ac:dyDescent="0.3">
      <c r="B154" s="35"/>
      <c r="C154" s="60" t="s">
        <v>1779</v>
      </c>
      <c r="D154" s="15"/>
      <c r="E154" s="15"/>
      <c r="F154" s="61" t="s">
        <v>1766</v>
      </c>
      <c r="G154" s="15"/>
      <c r="H154" s="60" t="s">
        <v>1799</v>
      </c>
      <c r="I154" s="60" t="s">
        <v>1762</v>
      </c>
      <c r="J154" s="60">
        <v>50</v>
      </c>
      <c r="K154" s="56"/>
    </row>
    <row r="155" spans="2:11" ht="15" customHeight="1" x14ac:dyDescent="0.3">
      <c r="B155" s="35"/>
      <c r="C155" s="60" t="s">
        <v>1787</v>
      </c>
      <c r="D155" s="15"/>
      <c r="E155" s="15"/>
      <c r="F155" s="61" t="s">
        <v>1766</v>
      </c>
      <c r="G155" s="15"/>
      <c r="H155" s="60" t="s">
        <v>1799</v>
      </c>
      <c r="I155" s="60" t="s">
        <v>1762</v>
      </c>
      <c r="J155" s="60">
        <v>50</v>
      </c>
      <c r="K155" s="56"/>
    </row>
    <row r="156" spans="2:11" ht="15" customHeight="1" x14ac:dyDescent="0.3">
      <c r="B156" s="35"/>
      <c r="C156" s="60" t="s">
        <v>1785</v>
      </c>
      <c r="D156" s="15"/>
      <c r="E156" s="15"/>
      <c r="F156" s="61" t="s">
        <v>1766</v>
      </c>
      <c r="G156" s="15"/>
      <c r="H156" s="60" t="s">
        <v>1799</v>
      </c>
      <c r="I156" s="60" t="s">
        <v>1762</v>
      </c>
      <c r="J156" s="60">
        <v>50</v>
      </c>
      <c r="K156" s="56"/>
    </row>
    <row r="157" spans="2:11" ht="15" customHeight="1" x14ac:dyDescent="0.3">
      <c r="B157" s="35"/>
      <c r="C157" s="60" t="s">
        <v>52</v>
      </c>
      <c r="D157" s="15"/>
      <c r="E157" s="15"/>
      <c r="F157" s="61" t="s">
        <v>1760</v>
      </c>
      <c r="G157" s="15"/>
      <c r="H157" s="60" t="s">
        <v>1821</v>
      </c>
      <c r="I157" s="60" t="s">
        <v>1762</v>
      </c>
      <c r="J157" s="60" t="s">
        <v>1822</v>
      </c>
      <c r="K157" s="56"/>
    </row>
    <row r="158" spans="2:11" ht="15" customHeight="1" x14ac:dyDescent="0.3">
      <c r="B158" s="35"/>
      <c r="C158" s="60" t="s">
        <v>1823</v>
      </c>
      <c r="D158" s="15"/>
      <c r="E158" s="15"/>
      <c r="F158" s="61" t="s">
        <v>1760</v>
      </c>
      <c r="G158" s="15"/>
      <c r="H158" s="60" t="s">
        <v>1824</v>
      </c>
      <c r="I158" s="60" t="s">
        <v>1794</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4" t="s">
        <v>1825</v>
      </c>
      <c r="D163" s="174"/>
      <c r="E163" s="174"/>
      <c r="F163" s="174"/>
      <c r="G163" s="174"/>
      <c r="H163" s="174"/>
      <c r="I163" s="174"/>
      <c r="J163" s="174"/>
      <c r="K163" s="7"/>
    </row>
    <row r="164" spans="2:11" ht="17.25" customHeight="1" x14ac:dyDescent="0.3">
      <c r="B164" s="6"/>
      <c r="C164" s="27" t="s">
        <v>1754</v>
      </c>
      <c r="D164" s="27"/>
      <c r="E164" s="27"/>
      <c r="F164" s="27" t="s">
        <v>1755</v>
      </c>
      <c r="G164" s="64"/>
      <c r="H164" s="65" t="s">
        <v>92</v>
      </c>
      <c r="I164" s="65" t="s">
        <v>35</v>
      </c>
      <c r="J164" s="27" t="s">
        <v>1756</v>
      </c>
      <c r="K164" s="7"/>
    </row>
    <row r="165" spans="2:11" ht="17.25" customHeight="1" x14ac:dyDescent="0.3">
      <c r="B165" s="8"/>
      <c r="C165" s="29" t="s">
        <v>1757</v>
      </c>
      <c r="D165" s="29"/>
      <c r="E165" s="29"/>
      <c r="F165" s="30" t="s">
        <v>1758</v>
      </c>
      <c r="G165" s="66"/>
      <c r="H165" s="67"/>
      <c r="I165" s="67"/>
      <c r="J165" s="29" t="s">
        <v>1759</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1763</v>
      </c>
      <c r="D167" s="15"/>
      <c r="E167" s="15"/>
      <c r="F167" s="34" t="s">
        <v>1760</v>
      </c>
      <c r="G167" s="15"/>
      <c r="H167" s="15" t="s">
        <v>1799</v>
      </c>
      <c r="I167" s="15" t="s">
        <v>1762</v>
      </c>
      <c r="J167" s="15">
        <v>120</v>
      </c>
      <c r="K167" s="56"/>
    </row>
    <row r="168" spans="2:11" ht="15" customHeight="1" x14ac:dyDescent="0.3">
      <c r="B168" s="35"/>
      <c r="C168" s="15" t="s">
        <v>1808</v>
      </c>
      <c r="D168" s="15"/>
      <c r="E168" s="15"/>
      <c r="F168" s="34" t="s">
        <v>1760</v>
      </c>
      <c r="G168" s="15"/>
      <c r="H168" s="15" t="s">
        <v>1809</v>
      </c>
      <c r="I168" s="15" t="s">
        <v>1762</v>
      </c>
      <c r="J168" s="15" t="s">
        <v>1810</v>
      </c>
      <c r="K168" s="56"/>
    </row>
    <row r="169" spans="2:11" ht="15" customHeight="1" x14ac:dyDescent="0.3">
      <c r="B169" s="35"/>
      <c r="C169" s="15" t="s">
        <v>1709</v>
      </c>
      <c r="D169" s="15"/>
      <c r="E169" s="15"/>
      <c r="F169" s="34" t="s">
        <v>1760</v>
      </c>
      <c r="G169" s="15"/>
      <c r="H169" s="15" t="s">
        <v>1826</v>
      </c>
      <c r="I169" s="15" t="s">
        <v>1762</v>
      </c>
      <c r="J169" s="15" t="s">
        <v>1810</v>
      </c>
      <c r="K169" s="56"/>
    </row>
    <row r="170" spans="2:11" ht="15" customHeight="1" x14ac:dyDescent="0.3">
      <c r="B170" s="35"/>
      <c r="C170" s="15" t="s">
        <v>1765</v>
      </c>
      <c r="D170" s="15"/>
      <c r="E170" s="15"/>
      <c r="F170" s="34" t="s">
        <v>1766</v>
      </c>
      <c r="G170" s="15"/>
      <c r="H170" s="15" t="s">
        <v>1826</v>
      </c>
      <c r="I170" s="15" t="s">
        <v>1762</v>
      </c>
      <c r="J170" s="15">
        <v>50</v>
      </c>
      <c r="K170" s="56"/>
    </row>
    <row r="171" spans="2:11" ht="15" customHeight="1" x14ac:dyDescent="0.3">
      <c r="B171" s="35"/>
      <c r="C171" s="15" t="s">
        <v>1768</v>
      </c>
      <c r="D171" s="15"/>
      <c r="E171" s="15"/>
      <c r="F171" s="34" t="s">
        <v>1760</v>
      </c>
      <c r="G171" s="15"/>
      <c r="H171" s="15" t="s">
        <v>1826</v>
      </c>
      <c r="I171" s="15" t="s">
        <v>1770</v>
      </c>
      <c r="J171" s="15"/>
      <c r="K171" s="56"/>
    </row>
    <row r="172" spans="2:11" ht="15" customHeight="1" x14ac:dyDescent="0.3">
      <c r="B172" s="35"/>
      <c r="C172" s="15" t="s">
        <v>1779</v>
      </c>
      <c r="D172" s="15"/>
      <c r="E172" s="15"/>
      <c r="F172" s="34" t="s">
        <v>1766</v>
      </c>
      <c r="G172" s="15"/>
      <c r="H172" s="15" t="s">
        <v>1826</v>
      </c>
      <c r="I172" s="15" t="s">
        <v>1762</v>
      </c>
      <c r="J172" s="15">
        <v>50</v>
      </c>
      <c r="K172" s="56"/>
    </row>
    <row r="173" spans="2:11" ht="15" customHeight="1" x14ac:dyDescent="0.3">
      <c r="B173" s="35"/>
      <c r="C173" s="15" t="s">
        <v>1787</v>
      </c>
      <c r="D173" s="15"/>
      <c r="E173" s="15"/>
      <c r="F173" s="34" t="s">
        <v>1766</v>
      </c>
      <c r="G173" s="15"/>
      <c r="H173" s="15" t="s">
        <v>1826</v>
      </c>
      <c r="I173" s="15" t="s">
        <v>1762</v>
      </c>
      <c r="J173" s="15">
        <v>50</v>
      </c>
      <c r="K173" s="56"/>
    </row>
    <row r="174" spans="2:11" ht="15" customHeight="1" x14ac:dyDescent="0.3">
      <c r="B174" s="35"/>
      <c r="C174" s="15" t="s">
        <v>1785</v>
      </c>
      <c r="D174" s="15"/>
      <c r="E174" s="15"/>
      <c r="F174" s="34" t="s">
        <v>1766</v>
      </c>
      <c r="G174" s="15"/>
      <c r="H174" s="15" t="s">
        <v>1826</v>
      </c>
      <c r="I174" s="15" t="s">
        <v>1762</v>
      </c>
      <c r="J174" s="15">
        <v>50</v>
      </c>
      <c r="K174" s="56"/>
    </row>
    <row r="175" spans="2:11" ht="15" customHeight="1" x14ac:dyDescent="0.3">
      <c r="B175" s="35"/>
      <c r="C175" s="15" t="s">
        <v>91</v>
      </c>
      <c r="D175" s="15"/>
      <c r="E175" s="15"/>
      <c r="F175" s="34" t="s">
        <v>1760</v>
      </c>
      <c r="G175" s="15"/>
      <c r="H175" s="15" t="s">
        <v>1827</v>
      </c>
      <c r="I175" s="15" t="s">
        <v>1828</v>
      </c>
      <c r="J175" s="15"/>
      <c r="K175" s="56"/>
    </row>
    <row r="176" spans="2:11" ht="15" customHeight="1" x14ac:dyDescent="0.3">
      <c r="B176" s="35"/>
      <c r="C176" s="15" t="s">
        <v>35</v>
      </c>
      <c r="D176" s="15"/>
      <c r="E176" s="15"/>
      <c r="F176" s="34" t="s">
        <v>1760</v>
      </c>
      <c r="G176" s="15"/>
      <c r="H176" s="15" t="s">
        <v>1829</v>
      </c>
      <c r="I176" s="15" t="s">
        <v>1830</v>
      </c>
      <c r="J176" s="15">
        <v>1</v>
      </c>
      <c r="K176" s="56"/>
    </row>
    <row r="177" spans="2:11" ht="15" customHeight="1" x14ac:dyDescent="0.3">
      <c r="B177" s="35"/>
      <c r="C177" s="15" t="s">
        <v>34</v>
      </c>
      <c r="D177" s="15"/>
      <c r="E177" s="15"/>
      <c r="F177" s="34" t="s">
        <v>1760</v>
      </c>
      <c r="G177" s="15"/>
      <c r="H177" s="15" t="s">
        <v>1831</v>
      </c>
      <c r="I177" s="15" t="s">
        <v>1762</v>
      </c>
      <c r="J177" s="15">
        <v>20</v>
      </c>
      <c r="K177" s="56"/>
    </row>
    <row r="178" spans="2:11" ht="15" customHeight="1" x14ac:dyDescent="0.3">
      <c r="B178" s="35"/>
      <c r="C178" s="15" t="s">
        <v>92</v>
      </c>
      <c r="D178" s="15"/>
      <c r="E178" s="15"/>
      <c r="F178" s="34" t="s">
        <v>1760</v>
      </c>
      <c r="G178" s="15"/>
      <c r="H178" s="15" t="s">
        <v>1832</v>
      </c>
      <c r="I178" s="15" t="s">
        <v>1762</v>
      </c>
      <c r="J178" s="15">
        <v>255</v>
      </c>
      <c r="K178" s="56"/>
    </row>
    <row r="179" spans="2:11" ht="15" customHeight="1" x14ac:dyDescent="0.3">
      <c r="B179" s="35"/>
      <c r="C179" s="15" t="s">
        <v>93</v>
      </c>
      <c r="D179" s="15"/>
      <c r="E179" s="15"/>
      <c r="F179" s="34" t="s">
        <v>1760</v>
      </c>
      <c r="G179" s="15"/>
      <c r="H179" s="15" t="s">
        <v>1725</v>
      </c>
      <c r="I179" s="15" t="s">
        <v>1762</v>
      </c>
      <c r="J179" s="15">
        <v>10</v>
      </c>
      <c r="K179" s="56"/>
    </row>
    <row r="180" spans="2:11" ht="15" customHeight="1" x14ac:dyDescent="0.3">
      <c r="B180" s="35"/>
      <c r="C180" s="15" t="s">
        <v>94</v>
      </c>
      <c r="D180" s="15"/>
      <c r="E180" s="15"/>
      <c r="F180" s="34" t="s">
        <v>1760</v>
      </c>
      <c r="G180" s="15"/>
      <c r="H180" s="15" t="s">
        <v>1833</v>
      </c>
      <c r="I180" s="15" t="s">
        <v>1794</v>
      </c>
      <c r="J180" s="15"/>
      <c r="K180" s="56"/>
    </row>
    <row r="181" spans="2:11" ht="15" customHeight="1" x14ac:dyDescent="0.3">
      <c r="B181" s="35"/>
      <c r="C181" s="15" t="s">
        <v>1834</v>
      </c>
      <c r="D181" s="15"/>
      <c r="E181" s="15"/>
      <c r="F181" s="34" t="s">
        <v>1760</v>
      </c>
      <c r="G181" s="15"/>
      <c r="H181" s="15" t="s">
        <v>1835</v>
      </c>
      <c r="I181" s="15" t="s">
        <v>1794</v>
      </c>
      <c r="J181" s="15"/>
      <c r="K181" s="56"/>
    </row>
    <row r="182" spans="2:11" ht="15" customHeight="1" x14ac:dyDescent="0.3">
      <c r="B182" s="35"/>
      <c r="C182" s="15" t="s">
        <v>1823</v>
      </c>
      <c r="D182" s="15"/>
      <c r="E182" s="15"/>
      <c r="F182" s="34" t="s">
        <v>1760</v>
      </c>
      <c r="G182" s="15"/>
      <c r="H182" s="15" t="s">
        <v>1836</v>
      </c>
      <c r="I182" s="15" t="s">
        <v>1794</v>
      </c>
      <c r="J182" s="15"/>
      <c r="K182" s="56"/>
    </row>
    <row r="183" spans="2:11" ht="15" customHeight="1" x14ac:dyDescent="0.3">
      <c r="B183" s="35"/>
      <c r="C183" s="15" t="s">
        <v>96</v>
      </c>
      <c r="D183" s="15"/>
      <c r="E183" s="15"/>
      <c r="F183" s="34" t="s">
        <v>1766</v>
      </c>
      <c r="G183" s="15"/>
      <c r="H183" s="15" t="s">
        <v>1837</v>
      </c>
      <c r="I183" s="15" t="s">
        <v>1762</v>
      </c>
      <c r="J183" s="15">
        <v>50</v>
      </c>
      <c r="K183" s="56"/>
    </row>
    <row r="184" spans="2:11" ht="15" customHeight="1" x14ac:dyDescent="0.3">
      <c r="B184" s="35"/>
      <c r="C184" s="15" t="s">
        <v>1838</v>
      </c>
      <c r="D184" s="15"/>
      <c r="E184" s="15"/>
      <c r="F184" s="34" t="s">
        <v>1766</v>
      </c>
      <c r="G184" s="15"/>
      <c r="H184" s="15" t="s">
        <v>1839</v>
      </c>
      <c r="I184" s="15" t="s">
        <v>1840</v>
      </c>
      <c r="J184" s="15"/>
      <c r="K184" s="56"/>
    </row>
    <row r="185" spans="2:11" ht="15" customHeight="1" x14ac:dyDescent="0.3">
      <c r="B185" s="35"/>
      <c r="C185" s="15" t="s">
        <v>1841</v>
      </c>
      <c r="D185" s="15"/>
      <c r="E185" s="15"/>
      <c r="F185" s="34" t="s">
        <v>1766</v>
      </c>
      <c r="G185" s="15"/>
      <c r="H185" s="15" t="s">
        <v>1842</v>
      </c>
      <c r="I185" s="15" t="s">
        <v>1840</v>
      </c>
      <c r="J185" s="15"/>
      <c r="K185" s="56"/>
    </row>
    <row r="186" spans="2:11" ht="15" customHeight="1" x14ac:dyDescent="0.3">
      <c r="B186" s="35"/>
      <c r="C186" s="15" t="s">
        <v>1843</v>
      </c>
      <c r="D186" s="15"/>
      <c r="E186" s="15"/>
      <c r="F186" s="34" t="s">
        <v>1766</v>
      </c>
      <c r="G186" s="15"/>
      <c r="H186" s="15" t="s">
        <v>1844</v>
      </c>
      <c r="I186" s="15" t="s">
        <v>1840</v>
      </c>
      <c r="J186" s="15"/>
      <c r="K186" s="56"/>
    </row>
    <row r="187" spans="2:11" ht="15" customHeight="1" x14ac:dyDescent="0.3">
      <c r="B187" s="35"/>
      <c r="C187" s="68" t="s">
        <v>1845</v>
      </c>
      <c r="D187" s="15"/>
      <c r="E187" s="15"/>
      <c r="F187" s="34" t="s">
        <v>1766</v>
      </c>
      <c r="G187" s="15"/>
      <c r="H187" s="15" t="s">
        <v>1846</v>
      </c>
      <c r="I187" s="15" t="s">
        <v>1847</v>
      </c>
      <c r="J187" s="69" t="s">
        <v>1848</v>
      </c>
      <c r="K187" s="56"/>
    </row>
    <row r="188" spans="2:11" ht="15" customHeight="1" x14ac:dyDescent="0.3">
      <c r="B188" s="35"/>
      <c r="C188" s="20" t="s">
        <v>25</v>
      </c>
      <c r="D188" s="15"/>
      <c r="E188" s="15"/>
      <c r="F188" s="34" t="s">
        <v>1760</v>
      </c>
      <c r="G188" s="15"/>
      <c r="H188" s="11" t="s">
        <v>1849</v>
      </c>
      <c r="I188" s="15" t="s">
        <v>1850</v>
      </c>
      <c r="J188" s="15"/>
      <c r="K188" s="56"/>
    </row>
    <row r="189" spans="2:11" ht="15" customHeight="1" x14ac:dyDescent="0.3">
      <c r="B189" s="35"/>
      <c r="C189" s="20" t="s">
        <v>1851</v>
      </c>
      <c r="D189" s="15"/>
      <c r="E189" s="15"/>
      <c r="F189" s="34" t="s">
        <v>1760</v>
      </c>
      <c r="G189" s="15"/>
      <c r="H189" s="15" t="s">
        <v>1852</v>
      </c>
      <c r="I189" s="15" t="s">
        <v>1794</v>
      </c>
      <c r="J189" s="15"/>
      <c r="K189" s="56"/>
    </row>
    <row r="190" spans="2:11" ht="15" customHeight="1" x14ac:dyDescent="0.3">
      <c r="B190" s="35"/>
      <c r="C190" s="20" t="s">
        <v>1853</v>
      </c>
      <c r="D190" s="15"/>
      <c r="E190" s="15"/>
      <c r="F190" s="34" t="s">
        <v>1760</v>
      </c>
      <c r="G190" s="15"/>
      <c r="H190" s="15" t="s">
        <v>1854</v>
      </c>
      <c r="I190" s="15" t="s">
        <v>1794</v>
      </c>
      <c r="J190" s="15"/>
      <c r="K190" s="56"/>
    </row>
    <row r="191" spans="2:11" ht="15" customHeight="1" x14ac:dyDescent="0.3">
      <c r="B191" s="35"/>
      <c r="C191" s="20" t="s">
        <v>1855</v>
      </c>
      <c r="D191" s="15"/>
      <c r="E191" s="15"/>
      <c r="F191" s="34" t="s">
        <v>1766</v>
      </c>
      <c r="G191" s="15"/>
      <c r="H191" s="15" t="s">
        <v>1856</v>
      </c>
      <c r="I191" s="15" t="s">
        <v>1794</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4" t="s">
        <v>1857</v>
      </c>
      <c r="D197" s="174"/>
      <c r="E197" s="174"/>
      <c r="F197" s="174"/>
      <c r="G197" s="174"/>
      <c r="H197" s="174"/>
      <c r="I197" s="174"/>
      <c r="J197" s="174"/>
      <c r="K197" s="7"/>
    </row>
    <row r="198" spans="2:11" ht="25.5" customHeight="1" x14ac:dyDescent="0.3">
      <c r="B198" s="6"/>
      <c r="C198" s="71" t="s">
        <v>1858</v>
      </c>
      <c r="D198" s="71"/>
      <c r="E198" s="71"/>
      <c r="F198" s="71" t="s">
        <v>1859</v>
      </c>
      <c r="G198" s="72"/>
      <c r="H198" s="180" t="s">
        <v>1860</v>
      </c>
      <c r="I198" s="180"/>
      <c r="J198" s="180"/>
      <c r="K198" s="7"/>
    </row>
    <row r="199" spans="2:11" ht="5.25" customHeight="1" x14ac:dyDescent="0.3">
      <c r="B199" s="35"/>
      <c r="C199" s="32"/>
      <c r="D199" s="32"/>
      <c r="E199" s="32"/>
      <c r="F199" s="32"/>
      <c r="G199" s="15"/>
      <c r="H199" s="32"/>
      <c r="I199" s="32"/>
      <c r="J199" s="32"/>
      <c r="K199" s="56"/>
    </row>
    <row r="200" spans="2:11" ht="15" customHeight="1" x14ac:dyDescent="0.3">
      <c r="B200" s="35"/>
      <c r="C200" s="15" t="s">
        <v>1850</v>
      </c>
      <c r="D200" s="15"/>
      <c r="E200" s="15"/>
      <c r="F200" s="34" t="s">
        <v>26</v>
      </c>
      <c r="G200" s="15"/>
      <c r="H200" s="177" t="s">
        <v>1861</v>
      </c>
      <c r="I200" s="177"/>
      <c r="J200" s="177"/>
      <c r="K200" s="56"/>
    </row>
    <row r="201" spans="2:11" ht="15" customHeight="1" x14ac:dyDescent="0.3">
      <c r="B201" s="35"/>
      <c r="C201" s="41"/>
      <c r="D201" s="15"/>
      <c r="E201" s="15"/>
      <c r="F201" s="34" t="s">
        <v>27</v>
      </c>
      <c r="G201" s="15"/>
      <c r="H201" s="177" t="s">
        <v>1862</v>
      </c>
      <c r="I201" s="177"/>
      <c r="J201" s="177"/>
      <c r="K201" s="56"/>
    </row>
    <row r="202" spans="2:11" ht="15" customHeight="1" x14ac:dyDescent="0.3">
      <c r="B202" s="35"/>
      <c r="C202" s="41"/>
      <c r="D202" s="15"/>
      <c r="E202" s="15"/>
      <c r="F202" s="34" t="s">
        <v>30</v>
      </c>
      <c r="G202" s="15"/>
      <c r="H202" s="177" t="s">
        <v>1863</v>
      </c>
      <c r="I202" s="177"/>
      <c r="J202" s="177"/>
      <c r="K202" s="56"/>
    </row>
    <row r="203" spans="2:11" ht="15" customHeight="1" x14ac:dyDescent="0.3">
      <c r="B203" s="35"/>
      <c r="C203" s="15"/>
      <c r="D203" s="15"/>
      <c r="E203" s="15"/>
      <c r="F203" s="34" t="s">
        <v>28</v>
      </c>
      <c r="G203" s="15"/>
      <c r="H203" s="177" t="s">
        <v>1864</v>
      </c>
      <c r="I203" s="177"/>
      <c r="J203" s="177"/>
      <c r="K203" s="56"/>
    </row>
    <row r="204" spans="2:11" ht="15" customHeight="1" x14ac:dyDescent="0.3">
      <c r="B204" s="35"/>
      <c r="C204" s="15"/>
      <c r="D204" s="15"/>
      <c r="E204" s="15"/>
      <c r="F204" s="34" t="s">
        <v>29</v>
      </c>
      <c r="G204" s="15"/>
      <c r="H204" s="177" t="s">
        <v>1865</v>
      </c>
      <c r="I204" s="177"/>
      <c r="J204" s="177"/>
      <c r="K204" s="56"/>
    </row>
    <row r="205" spans="2:11" ht="15" customHeight="1" x14ac:dyDescent="0.3">
      <c r="B205" s="35"/>
      <c r="C205" s="15"/>
      <c r="D205" s="15"/>
      <c r="E205" s="15"/>
      <c r="F205" s="34"/>
      <c r="G205" s="15"/>
      <c r="H205" s="15"/>
      <c r="I205" s="15"/>
      <c r="J205" s="15"/>
      <c r="K205" s="56"/>
    </row>
    <row r="206" spans="2:11" ht="15" customHeight="1" x14ac:dyDescent="0.3">
      <c r="B206" s="35"/>
      <c r="C206" s="15" t="s">
        <v>1806</v>
      </c>
      <c r="D206" s="15"/>
      <c r="E206" s="15"/>
      <c r="F206" s="34" t="s">
        <v>40</v>
      </c>
      <c r="G206" s="15"/>
      <c r="H206" s="177" t="s">
        <v>1866</v>
      </c>
      <c r="I206" s="177"/>
      <c r="J206" s="177"/>
      <c r="K206" s="56"/>
    </row>
    <row r="207" spans="2:11" ht="15" customHeight="1" x14ac:dyDescent="0.3">
      <c r="B207" s="35"/>
      <c r="C207" s="41"/>
      <c r="D207" s="15"/>
      <c r="E207" s="15"/>
      <c r="F207" s="34" t="s">
        <v>1703</v>
      </c>
      <c r="G207" s="15"/>
      <c r="H207" s="177" t="s">
        <v>1704</v>
      </c>
      <c r="I207" s="177"/>
      <c r="J207" s="177"/>
      <c r="K207" s="56"/>
    </row>
    <row r="208" spans="2:11" ht="15" customHeight="1" x14ac:dyDescent="0.3">
      <c r="B208" s="35"/>
      <c r="C208" s="15"/>
      <c r="D208" s="15"/>
      <c r="E208" s="15"/>
      <c r="F208" s="34" t="s">
        <v>1701</v>
      </c>
      <c r="G208" s="15"/>
      <c r="H208" s="177" t="s">
        <v>1867</v>
      </c>
      <c r="I208" s="177"/>
      <c r="J208" s="177"/>
      <c r="K208" s="56"/>
    </row>
    <row r="209" spans="2:11" ht="15" customHeight="1" x14ac:dyDescent="0.3">
      <c r="B209" s="73"/>
      <c r="C209" s="41"/>
      <c r="D209" s="41"/>
      <c r="E209" s="41"/>
      <c r="F209" s="34" t="s">
        <v>1705</v>
      </c>
      <c r="G209" s="20"/>
      <c r="H209" s="181" t="s">
        <v>1706</v>
      </c>
      <c r="I209" s="181"/>
      <c r="J209" s="181"/>
      <c r="K209" s="74"/>
    </row>
    <row r="210" spans="2:11" ht="15" customHeight="1" x14ac:dyDescent="0.3">
      <c r="B210" s="73"/>
      <c r="C210" s="41"/>
      <c r="D210" s="41"/>
      <c r="E210" s="41"/>
      <c r="F210" s="34" t="s">
        <v>1707</v>
      </c>
      <c r="G210" s="20"/>
      <c r="H210" s="181" t="s">
        <v>1868</v>
      </c>
      <c r="I210" s="181"/>
      <c r="J210" s="181"/>
      <c r="K210" s="74"/>
    </row>
    <row r="211" spans="2:11" ht="15" customHeight="1" x14ac:dyDescent="0.3">
      <c r="B211" s="73"/>
      <c r="C211" s="41"/>
      <c r="D211" s="41"/>
      <c r="E211" s="41"/>
      <c r="F211" s="75"/>
      <c r="G211" s="20"/>
      <c r="H211" s="76"/>
      <c r="I211" s="76"/>
      <c r="J211" s="76"/>
      <c r="K211" s="74"/>
    </row>
    <row r="212" spans="2:11" ht="15" customHeight="1" x14ac:dyDescent="0.3">
      <c r="B212" s="73"/>
      <c r="C212" s="15" t="s">
        <v>1830</v>
      </c>
      <c r="D212" s="41"/>
      <c r="E212" s="41"/>
      <c r="F212" s="34">
        <v>1</v>
      </c>
      <c r="G212" s="20"/>
      <c r="H212" s="181" t="s">
        <v>1869</v>
      </c>
      <c r="I212" s="181"/>
      <c r="J212" s="181"/>
      <c r="K212" s="74"/>
    </row>
    <row r="213" spans="2:11" ht="15" customHeight="1" x14ac:dyDescent="0.3">
      <c r="B213" s="73"/>
      <c r="C213" s="41"/>
      <c r="D213" s="41"/>
      <c r="E213" s="41"/>
      <c r="F213" s="34">
        <v>2</v>
      </c>
      <c r="G213" s="20"/>
      <c r="H213" s="181" t="s">
        <v>1870</v>
      </c>
      <c r="I213" s="181"/>
      <c r="J213" s="181"/>
      <c r="K213" s="74"/>
    </row>
    <row r="214" spans="2:11" ht="15" customHeight="1" x14ac:dyDescent="0.3">
      <c r="B214" s="73"/>
      <c r="C214" s="41"/>
      <c r="D214" s="41"/>
      <c r="E214" s="41"/>
      <c r="F214" s="34">
        <v>3</v>
      </c>
      <c r="G214" s="20"/>
      <c r="H214" s="181" t="s">
        <v>1871</v>
      </c>
      <c r="I214" s="181"/>
      <c r="J214" s="181"/>
      <c r="K214" s="74"/>
    </row>
    <row r="215" spans="2:11" ht="15" customHeight="1" x14ac:dyDescent="0.3">
      <c r="B215" s="73"/>
      <c r="C215" s="41"/>
      <c r="D215" s="41"/>
      <c r="E215" s="41"/>
      <c r="F215" s="34">
        <v>4</v>
      </c>
      <c r="G215" s="20"/>
      <c r="H215" s="181" t="s">
        <v>1872</v>
      </c>
      <c r="I215" s="181"/>
      <c r="J215" s="181"/>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vt:lpstr>
      <vt:lpstr>Pokyny pro vyplnění</vt:lpstr>
      <vt:lpstr>'Architektonicko-stave...'!Názvy_tisku</vt:lpstr>
      <vt:lpstr>'Architektonicko-stave...'!Oblast_tisku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2017-10-27T13:03:52Z</cp:lastPrinted>
  <dcterms:created xsi:type="dcterms:W3CDTF">2017-05-17T20:43:24Z</dcterms:created>
  <dcterms:modified xsi:type="dcterms:W3CDTF">2018-03-18T20:48:11Z</dcterms:modified>
</cp:coreProperties>
</file>